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6.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jhgs\OneDrive\سطح المكتب\portfolio\"/>
    </mc:Choice>
  </mc:AlternateContent>
  <xr:revisionPtr revIDLastSave="0" documentId="13_ncr:1_{4463AE14-35F2-4B62-8E44-A4A6CAA6A39A}" xr6:coauthVersionLast="47" xr6:coauthVersionMax="47" xr10:uidLastSave="{00000000-0000-0000-0000-000000000000}"/>
  <bookViews>
    <workbookView xWindow="2964" yWindow="1728" windowWidth="17280" windowHeight="9960" activeTab="1" xr2:uid="{26D4546B-D2A1-4444-8EAF-A6228F96F0C1}"/>
  </bookViews>
  <sheets>
    <sheet name="row data" sheetId="1" r:id="rId1"/>
    <sheet name="working sheet" sheetId="6" r:id="rId2"/>
    <sheet name="pivot tables" sheetId="2" r:id="rId3"/>
    <sheet name="DashBoard" sheetId="7" r:id="rId4"/>
  </sheets>
  <definedNames>
    <definedName name="_xlnm._FilterDatabase" localSheetId="0" hidden="1">'row data'!$C$11:$G$11</definedName>
    <definedName name="_xlnm._FilterDatabase" localSheetId="1" hidden="1">'working sheet'!$C$11:$G$11</definedName>
    <definedName name="ا31">DashBoard!$E$32</definedName>
    <definedName name="مقسم_طريقة_العرض_Geography">#N/A</definedName>
    <definedName name="مقسم_طريقة_العرض_Geography1">#N/A</definedName>
    <definedName name="مقسم_طريقة_العرض_Product">#N/A</definedName>
    <definedName name="مقسم_طريقة_العرض_Sales_Person">#N/A</definedName>
    <definedName name="مقسم_طريقة_العرض_Sales_Pers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7" l="1"/>
  <c r="E66" i="7"/>
  <c r="B65" i="7"/>
  <c r="C65" i="7"/>
  <c r="D65" i="7"/>
  <c r="E65" i="7"/>
  <c r="F65" i="7"/>
  <c r="B66" i="7"/>
  <c r="C66" i="7"/>
  <c r="D66" i="7"/>
  <c r="F66" i="7"/>
  <c r="B67" i="7"/>
  <c r="C67" i="7"/>
  <c r="D67" i="7"/>
  <c r="E67" i="7"/>
  <c r="F67" i="7"/>
  <c r="B68" i="7"/>
  <c r="C68" i="7"/>
  <c r="D68" i="7"/>
  <c r="E68" i="7"/>
  <c r="F68" i="7"/>
  <c r="B69" i="7"/>
  <c r="C69" i="7"/>
  <c r="D69" i="7"/>
  <c r="E69" i="7"/>
  <c r="F69" i="7"/>
  <c r="B70" i="7"/>
  <c r="C70" i="7"/>
  <c r="D70" i="7"/>
  <c r="E70" i="7"/>
  <c r="F70" i="7"/>
  <c r="B71" i="7"/>
  <c r="C71" i="7"/>
  <c r="D71" i="7"/>
  <c r="E71" i="7"/>
  <c r="F71" i="7"/>
  <c r="B72" i="7"/>
  <c r="C72" i="7"/>
  <c r="D72" i="7"/>
  <c r="E72" i="7"/>
  <c r="F72" i="7"/>
  <c r="B73" i="7"/>
  <c r="C73" i="7"/>
  <c r="D73" i="7"/>
  <c r="E73" i="7"/>
  <c r="F73" i="7"/>
  <c r="B74" i="7"/>
  <c r="C74" i="7"/>
  <c r="D74" i="7"/>
  <c r="E74" i="7"/>
  <c r="F74" i="7"/>
  <c r="B75" i="7"/>
  <c r="C75" i="7"/>
  <c r="D75" i="7"/>
  <c r="E75" i="7"/>
  <c r="F75" i="7"/>
  <c r="B76" i="7"/>
  <c r="C76" i="7"/>
  <c r="D76" i="7"/>
  <c r="E76" i="7"/>
  <c r="F76" i="7"/>
  <c r="F51" i="7"/>
  <c r="F52" i="7"/>
  <c r="F53" i="7"/>
  <c r="F54" i="7"/>
  <c r="F55" i="7"/>
  <c r="F56" i="7"/>
  <c r="F57" i="7"/>
  <c r="F58" i="7"/>
  <c r="F59" i="7"/>
  <c r="F60" i="7"/>
  <c r="F61" i="7"/>
  <c r="F62" i="7"/>
  <c r="F63" i="7"/>
  <c r="F50" i="7"/>
  <c r="F49" i="7"/>
  <c r="F48" i="7"/>
  <c r="F47" i="7"/>
  <c r="F46" i="7"/>
  <c r="F45" i="7"/>
  <c r="F44" i="7"/>
  <c r="F43" i="7"/>
  <c r="F42" i="7"/>
  <c r="F41" i="7"/>
  <c r="E57" i="7"/>
  <c r="E58" i="7"/>
  <c r="E59" i="7"/>
  <c r="E60" i="7"/>
  <c r="E61" i="7"/>
  <c r="E62" i="7"/>
  <c r="E63" i="7"/>
  <c r="E56" i="7"/>
  <c r="E55" i="7"/>
  <c r="E54" i="7"/>
  <c r="E53" i="7"/>
  <c r="E52" i="7"/>
  <c r="E51" i="7"/>
  <c r="E50" i="7"/>
  <c r="E49" i="7"/>
  <c r="E48" i="7"/>
  <c r="E47" i="7"/>
  <c r="E46" i="7"/>
  <c r="E45" i="7"/>
  <c r="E44" i="7"/>
  <c r="E43" i="7"/>
  <c r="E42" i="7"/>
  <c r="E41" i="7"/>
  <c r="D42" i="7"/>
  <c r="D43" i="7"/>
  <c r="D44" i="7"/>
  <c r="D45" i="7"/>
  <c r="D46" i="7"/>
  <c r="D47" i="7"/>
  <c r="D48" i="7"/>
  <c r="D49" i="7"/>
  <c r="D50" i="7"/>
  <c r="D51" i="7"/>
  <c r="D52" i="7"/>
  <c r="D53" i="7"/>
  <c r="D54" i="7"/>
  <c r="D55" i="7"/>
  <c r="D56" i="7"/>
  <c r="D57" i="7"/>
  <c r="D58" i="7"/>
  <c r="D59" i="7"/>
  <c r="D60" i="7"/>
  <c r="D61" i="7"/>
  <c r="D62" i="7"/>
  <c r="D63" i="7"/>
  <c r="D41" i="7"/>
  <c r="C42" i="7"/>
  <c r="C43" i="7"/>
  <c r="C44" i="7"/>
  <c r="C45" i="7"/>
  <c r="C46" i="7"/>
  <c r="C47" i="7"/>
  <c r="C48" i="7"/>
  <c r="C49" i="7"/>
  <c r="C50" i="7"/>
  <c r="C51" i="7"/>
  <c r="C52" i="7"/>
  <c r="C53" i="7"/>
  <c r="C54" i="7"/>
  <c r="C55" i="7"/>
  <c r="C56" i="7"/>
  <c r="C57" i="7"/>
  <c r="C58" i="7"/>
  <c r="C59" i="7"/>
  <c r="C60" i="7"/>
  <c r="C61" i="7"/>
  <c r="C62" i="7"/>
  <c r="C63" i="7"/>
  <c r="C41" i="7"/>
  <c r="B42" i="7"/>
  <c r="B43" i="7"/>
  <c r="B44" i="7"/>
  <c r="B45" i="7"/>
  <c r="B46" i="7"/>
  <c r="B47" i="7"/>
  <c r="B48" i="7"/>
  <c r="B49" i="7"/>
  <c r="B50" i="7"/>
  <c r="B51" i="7"/>
  <c r="B52" i="7"/>
  <c r="B53" i="7"/>
  <c r="B54" i="7"/>
  <c r="B55" i="7"/>
  <c r="B56" i="7"/>
  <c r="B57" i="7"/>
  <c r="B58" i="7"/>
  <c r="B59" i="7"/>
  <c r="B60" i="7"/>
  <c r="B61" i="7"/>
  <c r="B62" i="7"/>
  <c r="B63" i="7"/>
  <c r="B41" i="7"/>
  <c r="F34" i="7"/>
  <c r="F35" i="7"/>
  <c r="F36" i="7"/>
  <c r="F37" i="7"/>
  <c r="F38" i="7"/>
  <c r="D32" i="7"/>
  <c r="E32" i="7"/>
  <c r="F32" i="7"/>
  <c r="D33" i="7"/>
  <c r="E33" i="7"/>
  <c r="F33" i="7"/>
  <c r="D34" i="7"/>
  <c r="E34" i="7"/>
  <c r="D35" i="7"/>
  <c r="E35" i="7"/>
  <c r="D36" i="7"/>
  <c r="E36" i="7"/>
  <c r="D37" i="7"/>
  <c r="E37" i="7"/>
  <c r="D38" i="7"/>
  <c r="E38" i="7"/>
  <c r="C33" i="7"/>
  <c r="C34" i="7"/>
  <c r="C35" i="7"/>
  <c r="C36" i="7"/>
  <c r="C37" i="7"/>
  <c r="C38" i="7"/>
  <c r="C32" i="7"/>
  <c r="B33" i="7"/>
  <c r="B34" i="7"/>
  <c r="B35" i="7"/>
  <c r="B36" i="7"/>
  <c r="B37" i="7"/>
  <c r="B38" i="7"/>
  <c r="C8" i="2"/>
  <c r="B8" i="2"/>
  <c r="C7" i="2"/>
  <c r="B7" i="2"/>
  <c r="C5" i="2"/>
  <c r="B5" i="2"/>
  <c r="C4" i="2"/>
  <c r="B4" i="2"/>
  <c r="C3" i="2"/>
  <c r="B3" i="2"/>
  <c r="C2" i="2"/>
  <c r="B2" i="2"/>
  <c r="H20" i="6"/>
  <c r="I20" i="6" s="1"/>
  <c r="J20" i="6" s="1"/>
  <c r="N21" i="6"/>
  <c r="O21" i="6"/>
  <c r="N20" i="6"/>
  <c r="O20" i="6"/>
  <c r="N18" i="6"/>
  <c r="N19" i="6" s="1"/>
  <c r="O18" i="6"/>
  <c r="N17" i="6"/>
  <c r="O17" i="6"/>
  <c r="N16" i="6"/>
  <c r="O16" i="6"/>
  <c r="N15" i="6"/>
  <c r="O15" i="6"/>
  <c r="J42" i="6"/>
  <c r="H12" i="6"/>
  <c r="I12" i="6" s="1"/>
  <c r="J12" i="6" s="1"/>
  <c r="H14" i="6"/>
  <c r="I14" i="6" s="1"/>
  <c r="J14" i="6" s="1"/>
  <c r="H16" i="6"/>
  <c r="I16" i="6" s="1"/>
  <c r="J16" i="6" s="1"/>
  <c r="H13" i="6"/>
  <c r="I13" i="6" s="1"/>
  <c r="J13" i="6" s="1"/>
  <c r="H15" i="6"/>
  <c r="I15" i="6" s="1"/>
  <c r="J15" i="6" s="1"/>
  <c r="H18" i="6"/>
  <c r="I18" i="6" s="1"/>
  <c r="J18" i="6" s="1"/>
  <c r="H17" i="6"/>
  <c r="I17" i="6" s="1"/>
  <c r="J17" i="6" s="1"/>
  <c r="H22" i="6"/>
  <c r="I22" i="6" s="1"/>
  <c r="J22" i="6" s="1"/>
  <c r="H29" i="6"/>
  <c r="I29" i="6" s="1"/>
  <c r="J29" i="6" s="1"/>
  <c r="H28" i="6"/>
  <c r="I28" i="6" s="1"/>
  <c r="J28" i="6" s="1"/>
  <c r="H25" i="6"/>
  <c r="I25" i="6" s="1"/>
  <c r="J25" i="6" s="1"/>
  <c r="H33" i="6"/>
  <c r="I33" i="6" s="1"/>
  <c r="J33" i="6" s="1"/>
  <c r="H27" i="6"/>
  <c r="I27" i="6" s="1"/>
  <c r="J27" i="6" s="1"/>
  <c r="H24" i="6"/>
  <c r="I24" i="6" s="1"/>
  <c r="J24" i="6" s="1"/>
  <c r="H40" i="6"/>
  <c r="I40" i="6" s="1"/>
  <c r="J40" i="6" s="1"/>
  <c r="H35" i="6"/>
  <c r="I35" i="6" s="1"/>
  <c r="J35" i="6" s="1"/>
  <c r="H31" i="6"/>
  <c r="I31" i="6" s="1"/>
  <c r="J31" i="6" s="1"/>
  <c r="H34" i="6"/>
  <c r="I34" i="6" s="1"/>
  <c r="J34" i="6" s="1"/>
  <c r="H21" i="6"/>
  <c r="I21" i="6" s="1"/>
  <c r="J21" i="6" s="1"/>
  <c r="H19" i="6"/>
  <c r="I19" i="6" s="1"/>
  <c r="J19" i="6" s="1"/>
  <c r="H42" i="6"/>
  <c r="I42" i="6" s="1"/>
  <c r="H38" i="6"/>
  <c r="I38" i="6" s="1"/>
  <c r="J38" i="6" s="1"/>
  <c r="H26" i="6"/>
  <c r="I26" i="6" s="1"/>
  <c r="J26" i="6" s="1"/>
  <c r="H30" i="6"/>
  <c r="I30" i="6" s="1"/>
  <c r="J30" i="6" s="1"/>
  <c r="H32" i="6"/>
  <c r="I32" i="6" s="1"/>
  <c r="J32" i="6" s="1"/>
  <c r="H36" i="6"/>
  <c r="I36" i="6" s="1"/>
  <c r="J36" i="6" s="1"/>
  <c r="H43" i="6"/>
  <c r="I43" i="6" s="1"/>
  <c r="J43" i="6" s="1"/>
  <c r="H50" i="6"/>
  <c r="I50" i="6" s="1"/>
  <c r="J50" i="6" s="1"/>
  <c r="H44" i="6"/>
  <c r="I44" i="6" s="1"/>
  <c r="J44" i="6" s="1"/>
  <c r="H51" i="6"/>
  <c r="I51" i="6" s="1"/>
  <c r="J51" i="6" s="1"/>
  <c r="H52" i="6"/>
  <c r="I52" i="6" s="1"/>
  <c r="J52" i="6" s="1"/>
  <c r="H39" i="6"/>
  <c r="I39" i="6" s="1"/>
  <c r="J39" i="6" s="1"/>
  <c r="H57" i="6"/>
  <c r="I57" i="6" s="1"/>
  <c r="J57" i="6" s="1"/>
  <c r="H55" i="6"/>
  <c r="I55" i="6" s="1"/>
  <c r="J55" i="6" s="1"/>
  <c r="H69" i="6"/>
  <c r="I69" i="6" s="1"/>
  <c r="J69" i="6" s="1"/>
  <c r="H62" i="6"/>
  <c r="I62" i="6" s="1"/>
  <c r="J62" i="6" s="1"/>
  <c r="H64" i="6"/>
  <c r="I64" i="6" s="1"/>
  <c r="J64" i="6" s="1"/>
  <c r="H54" i="6"/>
  <c r="I54" i="6" s="1"/>
  <c r="J54" i="6" s="1"/>
  <c r="H68" i="6"/>
  <c r="I68" i="6" s="1"/>
  <c r="J68" i="6" s="1"/>
  <c r="H71" i="6"/>
  <c r="I71" i="6" s="1"/>
  <c r="J71" i="6" s="1"/>
  <c r="H48" i="6"/>
  <c r="I48" i="6" s="1"/>
  <c r="J48" i="6" s="1"/>
  <c r="H60" i="6"/>
  <c r="I60" i="6" s="1"/>
  <c r="J60" i="6" s="1"/>
  <c r="H83" i="6"/>
  <c r="I83" i="6" s="1"/>
  <c r="J83" i="6" s="1"/>
  <c r="H65" i="6"/>
  <c r="I65" i="6" s="1"/>
  <c r="J65" i="6" s="1"/>
  <c r="H92" i="6"/>
  <c r="I92" i="6" s="1"/>
  <c r="J92" i="6" s="1"/>
  <c r="H91" i="6"/>
  <c r="I91" i="6" s="1"/>
  <c r="J91" i="6" s="1"/>
  <c r="H86" i="6"/>
  <c r="I86" i="6" s="1"/>
  <c r="J86" i="6" s="1"/>
  <c r="H93" i="6"/>
  <c r="I93" i="6" s="1"/>
  <c r="J93" i="6" s="1"/>
  <c r="H80" i="6"/>
  <c r="I80" i="6" s="1"/>
  <c r="J80" i="6" s="1"/>
  <c r="H95" i="6"/>
  <c r="I95" i="6" s="1"/>
  <c r="J95" i="6" s="1"/>
  <c r="H82" i="6"/>
  <c r="I82" i="6" s="1"/>
  <c r="J82" i="6" s="1"/>
  <c r="H81" i="6"/>
  <c r="I81" i="6" s="1"/>
  <c r="J81" i="6" s="1"/>
  <c r="H84" i="6"/>
  <c r="I84" i="6" s="1"/>
  <c r="J84" i="6" s="1"/>
  <c r="H53" i="6"/>
  <c r="I53" i="6" s="1"/>
  <c r="J53" i="6" s="1"/>
  <c r="H79" i="6"/>
  <c r="I79" i="6" s="1"/>
  <c r="J79" i="6" s="1"/>
  <c r="H96" i="6"/>
  <c r="I96" i="6" s="1"/>
  <c r="J96" i="6" s="1"/>
  <c r="H46" i="6"/>
  <c r="I46" i="6" s="1"/>
  <c r="J46" i="6" s="1"/>
  <c r="H78" i="6"/>
  <c r="I78" i="6" s="1"/>
  <c r="J78" i="6" s="1"/>
  <c r="H72" i="6"/>
  <c r="I72" i="6" s="1"/>
  <c r="J72" i="6" s="1"/>
  <c r="H23" i="6"/>
  <c r="I23" i="6" s="1"/>
  <c r="J23" i="6" s="1"/>
  <c r="H87" i="6"/>
  <c r="I87" i="6" s="1"/>
  <c r="J87" i="6" s="1"/>
  <c r="H45" i="6"/>
  <c r="I45" i="6" s="1"/>
  <c r="J45" i="6" s="1"/>
  <c r="H66" i="6"/>
  <c r="I66" i="6" s="1"/>
  <c r="J66" i="6" s="1"/>
  <c r="H105" i="6"/>
  <c r="I105" i="6" s="1"/>
  <c r="J105" i="6" s="1"/>
  <c r="H97" i="6"/>
  <c r="I97" i="6" s="1"/>
  <c r="J97" i="6" s="1"/>
  <c r="H56" i="6"/>
  <c r="I56" i="6" s="1"/>
  <c r="J56" i="6" s="1"/>
  <c r="H103" i="6"/>
  <c r="I103" i="6" s="1"/>
  <c r="J103" i="6" s="1"/>
  <c r="H47" i="6"/>
  <c r="I47" i="6" s="1"/>
  <c r="J47" i="6" s="1"/>
  <c r="H106" i="6"/>
  <c r="I106" i="6" s="1"/>
  <c r="J106" i="6" s="1"/>
  <c r="H113" i="6"/>
  <c r="I113" i="6" s="1"/>
  <c r="J113" i="6" s="1"/>
  <c r="H59" i="6"/>
  <c r="I59" i="6" s="1"/>
  <c r="J59" i="6" s="1"/>
  <c r="H89" i="6"/>
  <c r="I89" i="6" s="1"/>
  <c r="J89" i="6" s="1"/>
  <c r="H108" i="6"/>
  <c r="I108" i="6" s="1"/>
  <c r="J108" i="6" s="1"/>
  <c r="H112" i="6"/>
  <c r="I112" i="6" s="1"/>
  <c r="J112" i="6" s="1"/>
  <c r="H77" i="6"/>
  <c r="I77" i="6" s="1"/>
  <c r="J77" i="6" s="1"/>
  <c r="H88" i="6"/>
  <c r="I88" i="6" s="1"/>
  <c r="J88" i="6" s="1"/>
  <c r="H109" i="6"/>
  <c r="I109" i="6" s="1"/>
  <c r="J109" i="6" s="1"/>
  <c r="H94" i="6"/>
  <c r="I94" i="6" s="1"/>
  <c r="J94" i="6" s="1"/>
  <c r="H125" i="6"/>
  <c r="I125" i="6" s="1"/>
  <c r="J125" i="6" s="1"/>
  <c r="H114" i="6"/>
  <c r="I114" i="6" s="1"/>
  <c r="J114" i="6" s="1"/>
  <c r="H119" i="6"/>
  <c r="I119" i="6" s="1"/>
  <c r="J119" i="6" s="1"/>
  <c r="H63" i="6"/>
  <c r="I63" i="6" s="1"/>
  <c r="J63" i="6" s="1"/>
  <c r="H102" i="6"/>
  <c r="I102" i="6" s="1"/>
  <c r="J102" i="6" s="1"/>
  <c r="H129" i="6"/>
  <c r="I129" i="6" s="1"/>
  <c r="J129" i="6" s="1"/>
  <c r="H117" i="6"/>
  <c r="I117" i="6" s="1"/>
  <c r="J117" i="6" s="1"/>
  <c r="H121" i="6"/>
  <c r="I121" i="6" s="1"/>
  <c r="J121" i="6" s="1"/>
  <c r="H110" i="6"/>
  <c r="I110" i="6" s="1"/>
  <c r="J110" i="6" s="1"/>
  <c r="H136" i="6"/>
  <c r="I136" i="6" s="1"/>
  <c r="J136" i="6" s="1"/>
  <c r="H74" i="6"/>
  <c r="I74" i="6" s="1"/>
  <c r="J74" i="6" s="1"/>
  <c r="H61" i="6"/>
  <c r="I61" i="6" s="1"/>
  <c r="J61" i="6" s="1"/>
  <c r="H115" i="6"/>
  <c r="I115" i="6" s="1"/>
  <c r="J115" i="6" s="1"/>
  <c r="H76" i="6"/>
  <c r="I76" i="6" s="1"/>
  <c r="J76" i="6" s="1"/>
  <c r="H85" i="6"/>
  <c r="I85" i="6" s="1"/>
  <c r="J85" i="6" s="1"/>
  <c r="H58" i="6"/>
  <c r="I58" i="6" s="1"/>
  <c r="J58" i="6" s="1"/>
  <c r="H126" i="6"/>
  <c r="I126" i="6" s="1"/>
  <c r="J126" i="6" s="1"/>
  <c r="H139" i="6"/>
  <c r="I139" i="6" s="1"/>
  <c r="J139" i="6" s="1"/>
  <c r="H140" i="6"/>
  <c r="I140" i="6" s="1"/>
  <c r="J140" i="6" s="1"/>
  <c r="H104" i="6"/>
  <c r="I104" i="6" s="1"/>
  <c r="J104" i="6" s="1"/>
  <c r="H101" i="6"/>
  <c r="I101" i="6" s="1"/>
  <c r="J101" i="6" s="1"/>
  <c r="H116" i="6"/>
  <c r="I116" i="6" s="1"/>
  <c r="J116" i="6" s="1"/>
  <c r="H132" i="6"/>
  <c r="I132" i="6" s="1"/>
  <c r="J132" i="6" s="1"/>
  <c r="H90" i="6"/>
  <c r="I90" i="6" s="1"/>
  <c r="J90" i="6" s="1"/>
  <c r="H149" i="6"/>
  <c r="I149" i="6" s="1"/>
  <c r="J149" i="6" s="1"/>
  <c r="H144" i="6"/>
  <c r="I144" i="6" s="1"/>
  <c r="J144" i="6" s="1"/>
  <c r="H37" i="6"/>
  <c r="I37" i="6" s="1"/>
  <c r="J37" i="6" s="1"/>
  <c r="H159" i="6"/>
  <c r="I159" i="6" s="1"/>
  <c r="J159" i="6" s="1"/>
  <c r="H134" i="6"/>
  <c r="I134" i="6" s="1"/>
  <c r="J134" i="6" s="1"/>
  <c r="H75" i="6"/>
  <c r="I75" i="6" s="1"/>
  <c r="J75" i="6" s="1"/>
  <c r="H49" i="6"/>
  <c r="I49" i="6" s="1"/>
  <c r="J49" i="6" s="1"/>
  <c r="H123" i="6"/>
  <c r="I123" i="6" s="1"/>
  <c r="J123" i="6" s="1"/>
  <c r="H153" i="6"/>
  <c r="I153" i="6" s="1"/>
  <c r="J153" i="6" s="1"/>
  <c r="H156" i="6"/>
  <c r="I156" i="6" s="1"/>
  <c r="J156" i="6" s="1"/>
  <c r="H41" i="6"/>
  <c r="I41" i="6" s="1"/>
  <c r="J41" i="6" s="1"/>
  <c r="H67" i="6"/>
  <c r="I67" i="6" s="1"/>
  <c r="J67" i="6" s="1"/>
  <c r="H124" i="6"/>
  <c r="I124" i="6" s="1"/>
  <c r="J124" i="6" s="1"/>
  <c r="H141" i="6"/>
  <c r="I141" i="6" s="1"/>
  <c r="J141" i="6" s="1"/>
  <c r="H145" i="6"/>
  <c r="I145" i="6" s="1"/>
  <c r="J145" i="6" s="1"/>
  <c r="H70" i="6"/>
  <c r="I70" i="6" s="1"/>
  <c r="J70" i="6" s="1"/>
  <c r="H98" i="6"/>
  <c r="I98" i="6" s="1"/>
  <c r="J98" i="6" s="1"/>
  <c r="H120" i="6"/>
  <c r="I120" i="6" s="1"/>
  <c r="J120" i="6" s="1"/>
  <c r="H175" i="6"/>
  <c r="I175" i="6" s="1"/>
  <c r="J175" i="6" s="1"/>
  <c r="H111" i="6"/>
  <c r="I111" i="6" s="1"/>
  <c r="J111" i="6" s="1"/>
  <c r="H99" i="6"/>
  <c r="I99" i="6" s="1"/>
  <c r="J99" i="6" s="1"/>
  <c r="H177" i="6"/>
  <c r="I177" i="6" s="1"/>
  <c r="J177" i="6" s="1"/>
  <c r="H166" i="6"/>
  <c r="I166" i="6" s="1"/>
  <c r="J166" i="6" s="1"/>
  <c r="H170" i="6"/>
  <c r="I170" i="6" s="1"/>
  <c r="J170" i="6" s="1"/>
  <c r="H165" i="6"/>
  <c r="I165" i="6" s="1"/>
  <c r="J165" i="6" s="1"/>
  <c r="H142" i="6"/>
  <c r="I142" i="6" s="1"/>
  <c r="J142" i="6" s="1"/>
  <c r="H173" i="6"/>
  <c r="I173" i="6" s="1"/>
  <c r="J173" i="6" s="1"/>
  <c r="H128" i="6"/>
  <c r="I128" i="6" s="1"/>
  <c r="J128" i="6" s="1"/>
  <c r="H73" i="6"/>
  <c r="I73" i="6" s="1"/>
  <c r="J73" i="6" s="1"/>
  <c r="H152" i="6"/>
  <c r="I152" i="6" s="1"/>
  <c r="J152" i="6" s="1"/>
  <c r="H186" i="6"/>
  <c r="I186" i="6" s="1"/>
  <c r="J186" i="6" s="1"/>
  <c r="H179" i="6"/>
  <c r="I179" i="6" s="1"/>
  <c r="J179" i="6" s="1"/>
  <c r="H167" i="6"/>
  <c r="I167" i="6" s="1"/>
  <c r="J167" i="6" s="1"/>
  <c r="H133" i="6"/>
  <c r="I133" i="6" s="1"/>
  <c r="J133" i="6" s="1"/>
  <c r="H148" i="6"/>
  <c r="I148" i="6" s="1"/>
  <c r="J148" i="6" s="1"/>
  <c r="H194" i="6"/>
  <c r="I194" i="6" s="1"/>
  <c r="J194" i="6" s="1"/>
  <c r="H143" i="6"/>
  <c r="I143" i="6" s="1"/>
  <c r="J143" i="6" s="1"/>
  <c r="H178" i="6"/>
  <c r="I178" i="6" s="1"/>
  <c r="J178" i="6" s="1"/>
  <c r="H157" i="6"/>
  <c r="I157" i="6" s="1"/>
  <c r="J157" i="6" s="1"/>
  <c r="H146" i="6"/>
  <c r="I146" i="6" s="1"/>
  <c r="J146" i="6" s="1"/>
  <c r="H193" i="6"/>
  <c r="I193" i="6" s="1"/>
  <c r="J193" i="6" s="1"/>
  <c r="H204" i="6"/>
  <c r="I204" i="6" s="1"/>
  <c r="J204" i="6" s="1"/>
  <c r="H182" i="6"/>
  <c r="I182" i="6" s="1"/>
  <c r="J182" i="6" s="1"/>
  <c r="H189" i="6"/>
  <c r="I189" i="6" s="1"/>
  <c r="J189" i="6" s="1"/>
  <c r="H161" i="6"/>
  <c r="I161" i="6" s="1"/>
  <c r="J161" i="6" s="1"/>
  <c r="H118" i="6"/>
  <c r="I118" i="6" s="1"/>
  <c r="J118" i="6" s="1"/>
  <c r="H203" i="6"/>
  <c r="I203" i="6" s="1"/>
  <c r="J203" i="6" s="1"/>
  <c r="H135" i="6"/>
  <c r="I135" i="6" s="1"/>
  <c r="J135" i="6" s="1"/>
  <c r="H185" i="6"/>
  <c r="I185" i="6" s="1"/>
  <c r="J185" i="6" s="1"/>
  <c r="H127" i="6"/>
  <c r="I127" i="6" s="1"/>
  <c r="J127" i="6" s="1"/>
  <c r="H164" i="6"/>
  <c r="I164" i="6" s="1"/>
  <c r="J164" i="6" s="1"/>
  <c r="H137" i="6"/>
  <c r="I137" i="6" s="1"/>
  <c r="J137" i="6" s="1"/>
  <c r="H168" i="6"/>
  <c r="I168" i="6" s="1"/>
  <c r="J168" i="6" s="1"/>
  <c r="H184" i="6"/>
  <c r="I184" i="6" s="1"/>
  <c r="J184" i="6" s="1"/>
  <c r="H195" i="6"/>
  <c r="I195" i="6" s="1"/>
  <c r="J195" i="6" s="1"/>
  <c r="H107" i="6"/>
  <c r="I107" i="6" s="1"/>
  <c r="J107" i="6" s="1"/>
  <c r="H180" i="6"/>
  <c r="I180" i="6" s="1"/>
  <c r="J180" i="6" s="1"/>
  <c r="H187" i="6"/>
  <c r="I187" i="6" s="1"/>
  <c r="J187" i="6" s="1"/>
  <c r="H197" i="6"/>
  <c r="I197" i="6" s="1"/>
  <c r="J197" i="6" s="1"/>
  <c r="H163" i="6"/>
  <c r="I163" i="6" s="1"/>
  <c r="J163" i="6" s="1"/>
  <c r="H150" i="6"/>
  <c r="I150" i="6" s="1"/>
  <c r="J150" i="6" s="1"/>
  <c r="H131" i="6"/>
  <c r="I131" i="6" s="1"/>
  <c r="J131" i="6" s="1"/>
  <c r="H154" i="6"/>
  <c r="I154" i="6" s="1"/>
  <c r="J154" i="6" s="1"/>
  <c r="H218" i="6"/>
  <c r="I218" i="6" s="1"/>
  <c r="J218" i="6" s="1"/>
  <c r="H200" i="6"/>
  <c r="I200" i="6" s="1"/>
  <c r="J200" i="6" s="1"/>
  <c r="H160" i="6"/>
  <c r="I160" i="6" s="1"/>
  <c r="J160" i="6" s="1"/>
  <c r="H151" i="6"/>
  <c r="I151" i="6" s="1"/>
  <c r="J151" i="6" s="1"/>
  <c r="H226" i="6"/>
  <c r="I226" i="6" s="1"/>
  <c r="J226" i="6" s="1"/>
  <c r="H172" i="6"/>
  <c r="I172" i="6" s="1"/>
  <c r="J172" i="6" s="1"/>
  <c r="H219" i="6"/>
  <c r="I219" i="6" s="1"/>
  <c r="J219" i="6" s="1"/>
  <c r="H211" i="6"/>
  <c r="I211" i="6" s="1"/>
  <c r="J211" i="6" s="1"/>
  <c r="H191" i="6"/>
  <c r="I191" i="6" s="1"/>
  <c r="J191" i="6" s="1"/>
  <c r="H130" i="6"/>
  <c r="I130" i="6" s="1"/>
  <c r="J130" i="6" s="1"/>
  <c r="H212" i="6"/>
  <c r="I212" i="6" s="1"/>
  <c r="J212" i="6" s="1"/>
  <c r="H222" i="6"/>
  <c r="I222" i="6" s="1"/>
  <c r="J222" i="6" s="1"/>
  <c r="H190" i="6"/>
  <c r="I190" i="6" s="1"/>
  <c r="J190" i="6" s="1"/>
  <c r="H183" i="6"/>
  <c r="I183" i="6" s="1"/>
  <c r="J183" i="6" s="1"/>
  <c r="H216" i="6"/>
  <c r="I216" i="6" s="1"/>
  <c r="J216" i="6" s="1"/>
  <c r="H213" i="6"/>
  <c r="I213" i="6" s="1"/>
  <c r="J213" i="6" s="1"/>
  <c r="H245" i="6"/>
  <c r="I245" i="6" s="1"/>
  <c r="J245" i="6" s="1"/>
  <c r="H239" i="6"/>
  <c r="I239" i="6" s="1"/>
  <c r="J239" i="6" s="1"/>
  <c r="H196" i="6"/>
  <c r="I196" i="6" s="1"/>
  <c r="J196" i="6" s="1"/>
  <c r="H249" i="6"/>
  <c r="I249" i="6" s="1"/>
  <c r="J249" i="6" s="1"/>
  <c r="H205" i="6"/>
  <c r="I205" i="6" s="1"/>
  <c r="J205" i="6" s="1"/>
  <c r="H176" i="6"/>
  <c r="I176" i="6" s="1"/>
  <c r="J176" i="6" s="1"/>
  <c r="H192" i="6"/>
  <c r="I192" i="6" s="1"/>
  <c r="J192" i="6" s="1"/>
  <c r="H250" i="6"/>
  <c r="I250" i="6" s="1"/>
  <c r="J250" i="6" s="1"/>
  <c r="H210" i="6"/>
  <c r="I210" i="6" s="1"/>
  <c r="J210" i="6" s="1"/>
  <c r="H207" i="6"/>
  <c r="I207" i="6" s="1"/>
  <c r="J207" i="6" s="1"/>
  <c r="H256" i="6"/>
  <c r="I256" i="6" s="1"/>
  <c r="J256" i="6" s="1"/>
  <c r="H224" i="6"/>
  <c r="I224" i="6" s="1"/>
  <c r="J224" i="6" s="1"/>
  <c r="H147" i="6"/>
  <c r="I147" i="6" s="1"/>
  <c r="J147" i="6" s="1"/>
  <c r="H269" i="6"/>
  <c r="I269" i="6" s="1"/>
  <c r="J269" i="6" s="1"/>
  <c r="H248" i="6"/>
  <c r="I248" i="6" s="1"/>
  <c r="J248" i="6" s="1"/>
  <c r="H214" i="6"/>
  <c r="I214" i="6" s="1"/>
  <c r="J214" i="6" s="1"/>
  <c r="H223" i="6"/>
  <c r="I223" i="6" s="1"/>
  <c r="J223" i="6" s="1"/>
  <c r="H138" i="6"/>
  <c r="I138" i="6" s="1"/>
  <c r="J138" i="6" s="1"/>
  <c r="H171" i="6"/>
  <c r="I171" i="6" s="1"/>
  <c r="J171" i="6" s="1"/>
  <c r="H215" i="6"/>
  <c r="I215" i="6" s="1"/>
  <c r="J215" i="6" s="1"/>
  <c r="H238" i="6"/>
  <c r="I238" i="6" s="1"/>
  <c r="J238" i="6" s="1"/>
  <c r="H241" i="6"/>
  <c r="I241" i="6" s="1"/>
  <c r="J241" i="6" s="1"/>
  <c r="H242" i="6"/>
  <c r="I242" i="6" s="1"/>
  <c r="J242" i="6" s="1"/>
  <c r="H217" i="6"/>
  <c r="I217" i="6" s="1"/>
  <c r="J217" i="6" s="1"/>
  <c r="H206" i="6"/>
  <c r="I206" i="6" s="1"/>
  <c r="J206" i="6" s="1"/>
  <c r="H236" i="6"/>
  <c r="I236" i="6" s="1"/>
  <c r="J236" i="6" s="1"/>
  <c r="H181" i="6"/>
  <c r="I181" i="6" s="1"/>
  <c r="J181" i="6" s="1"/>
  <c r="H237" i="6"/>
  <c r="I237" i="6" s="1"/>
  <c r="J237" i="6" s="1"/>
  <c r="H229" i="6"/>
  <c r="I229" i="6" s="1"/>
  <c r="J229" i="6" s="1"/>
  <c r="H155" i="6"/>
  <c r="I155" i="6" s="1"/>
  <c r="J155" i="6" s="1"/>
  <c r="H285" i="6"/>
  <c r="I285" i="6" s="1"/>
  <c r="J285" i="6" s="1"/>
  <c r="H253" i="6"/>
  <c r="I253" i="6" s="1"/>
  <c r="J253" i="6" s="1"/>
  <c r="H278" i="6"/>
  <c r="I278" i="6" s="1"/>
  <c r="J278" i="6" s="1"/>
  <c r="H261" i="6"/>
  <c r="I261" i="6" s="1"/>
  <c r="J261" i="6" s="1"/>
  <c r="H255" i="6"/>
  <c r="I255" i="6" s="1"/>
  <c r="J255" i="6" s="1"/>
  <c r="H279" i="6"/>
  <c r="I279" i="6" s="1"/>
  <c r="J279" i="6" s="1"/>
  <c r="H280" i="6"/>
  <c r="I280" i="6" s="1"/>
  <c r="J280" i="6" s="1"/>
  <c r="H174" i="6"/>
  <c r="I174" i="6" s="1"/>
  <c r="J174" i="6" s="1"/>
  <c r="H244" i="6"/>
  <c r="I244" i="6" s="1"/>
  <c r="J244" i="6" s="1"/>
  <c r="H266" i="6"/>
  <c r="I266" i="6" s="1"/>
  <c r="J266" i="6" s="1"/>
  <c r="H234" i="6"/>
  <c r="I234" i="6" s="1"/>
  <c r="J234" i="6" s="1"/>
  <c r="H251" i="6"/>
  <c r="I251" i="6" s="1"/>
  <c r="J251" i="6" s="1"/>
  <c r="H252" i="6"/>
  <c r="I252" i="6" s="1"/>
  <c r="J252" i="6" s="1"/>
  <c r="H243" i="6"/>
  <c r="I243" i="6" s="1"/>
  <c r="J243" i="6" s="1"/>
  <c r="H235" i="6"/>
  <c r="I235" i="6" s="1"/>
  <c r="J235" i="6" s="1"/>
  <c r="H277" i="6"/>
  <c r="I277" i="6" s="1"/>
  <c r="J277" i="6" s="1"/>
  <c r="H282" i="6"/>
  <c r="I282" i="6" s="1"/>
  <c r="J282" i="6" s="1"/>
  <c r="H299" i="6"/>
  <c r="I299" i="6" s="1"/>
  <c r="J299" i="6" s="1"/>
  <c r="H225" i="6"/>
  <c r="I225" i="6" s="1"/>
  <c r="J225" i="6" s="1"/>
  <c r="H301" i="6"/>
  <c r="I301" i="6" s="1"/>
  <c r="J301" i="6" s="1"/>
  <c r="H233" i="6"/>
  <c r="I233" i="6" s="1"/>
  <c r="J233" i="6" s="1"/>
  <c r="H208" i="6"/>
  <c r="I208" i="6" s="1"/>
  <c r="J208" i="6" s="1"/>
  <c r="H198" i="6"/>
  <c r="I198" i="6" s="1"/>
  <c r="J198" i="6" s="1"/>
  <c r="H201" i="6"/>
  <c r="I201" i="6" s="1"/>
  <c r="J201" i="6" s="1"/>
  <c r="H247" i="6"/>
  <c r="I247" i="6" s="1"/>
  <c r="J247" i="6" s="1"/>
  <c r="H231" i="6"/>
  <c r="I231" i="6" s="1"/>
  <c r="J231" i="6" s="1"/>
  <c r="H240" i="6"/>
  <c r="I240" i="6" s="1"/>
  <c r="J240" i="6" s="1"/>
  <c r="H286" i="6"/>
  <c r="I286" i="6" s="1"/>
  <c r="J286" i="6" s="1"/>
  <c r="H220" i="6"/>
  <c r="I220" i="6" s="1"/>
  <c r="J220" i="6" s="1"/>
  <c r="H288" i="6"/>
  <c r="I288" i="6" s="1"/>
  <c r="J288" i="6" s="1"/>
  <c r="H302" i="6"/>
  <c r="I302" i="6" s="1"/>
  <c r="J302" i="6" s="1"/>
  <c r="H227" i="6"/>
  <c r="I227" i="6" s="1"/>
  <c r="J227" i="6" s="1"/>
  <c r="H304" i="6"/>
  <c r="I304" i="6" s="1"/>
  <c r="J304" i="6" s="1"/>
  <c r="H281" i="6"/>
  <c r="I281" i="6" s="1"/>
  <c r="J281" i="6" s="1"/>
  <c r="H300" i="6"/>
  <c r="I300" i="6" s="1"/>
  <c r="J300" i="6" s="1"/>
  <c r="H287" i="6"/>
  <c r="I287" i="6" s="1"/>
  <c r="J287" i="6" s="1"/>
  <c r="H297" i="6"/>
  <c r="I297" i="6" s="1"/>
  <c r="J297" i="6" s="1"/>
  <c r="H122" i="6"/>
  <c r="I122" i="6" s="1"/>
  <c r="J122" i="6" s="1"/>
  <c r="H289" i="6"/>
  <c r="I289" i="6" s="1"/>
  <c r="J289" i="6" s="1"/>
  <c r="H291" i="6"/>
  <c r="I291" i="6" s="1"/>
  <c r="J291" i="6" s="1"/>
  <c r="H308" i="6"/>
  <c r="I308" i="6" s="1"/>
  <c r="J308" i="6" s="1"/>
  <c r="H295" i="6"/>
  <c r="I295" i="6" s="1"/>
  <c r="J295" i="6" s="1"/>
  <c r="H290" i="6"/>
  <c r="I290" i="6" s="1"/>
  <c r="J290" i="6" s="1"/>
  <c r="H100" i="6"/>
  <c r="I100" i="6" s="1"/>
  <c r="J100" i="6" s="1"/>
  <c r="H202" i="6"/>
  <c r="I202" i="6" s="1"/>
  <c r="J202" i="6" s="1"/>
  <c r="H199" i="6"/>
  <c r="I199" i="6" s="1"/>
  <c r="J199" i="6" s="1"/>
  <c r="H284" i="6"/>
  <c r="I284" i="6" s="1"/>
  <c r="J284" i="6" s="1"/>
  <c r="H270" i="6"/>
  <c r="I270" i="6" s="1"/>
  <c r="J270" i="6" s="1"/>
  <c r="H303" i="6"/>
  <c r="I303" i="6" s="1"/>
  <c r="J303" i="6" s="1"/>
  <c r="H257" i="6"/>
  <c r="I257" i="6" s="1"/>
  <c r="J257" i="6" s="1"/>
  <c r="H262" i="6"/>
  <c r="I262" i="6" s="1"/>
  <c r="J262" i="6" s="1"/>
  <c r="H265" i="6"/>
  <c r="I265" i="6" s="1"/>
  <c r="J265" i="6" s="1"/>
  <c r="H268" i="6"/>
  <c r="I268" i="6" s="1"/>
  <c r="J268" i="6" s="1"/>
  <c r="H264" i="6"/>
  <c r="I264" i="6" s="1"/>
  <c r="J264" i="6" s="1"/>
  <c r="H306" i="6"/>
  <c r="I306" i="6" s="1"/>
  <c r="J306" i="6" s="1"/>
  <c r="H259" i="6"/>
  <c r="I259" i="6" s="1"/>
  <c r="J259" i="6" s="1"/>
  <c r="H311" i="6"/>
  <c r="I311" i="6" s="1"/>
  <c r="J311" i="6" s="1"/>
  <c r="H305" i="6"/>
  <c r="I305" i="6" s="1"/>
  <c r="J305" i="6" s="1"/>
  <c r="H294" i="6"/>
  <c r="I294" i="6" s="1"/>
  <c r="J294" i="6" s="1"/>
  <c r="H307" i="6"/>
  <c r="I307" i="6" s="1"/>
  <c r="J307" i="6" s="1"/>
  <c r="H188" i="6"/>
  <c r="I188" i="6" s="1"/>
  <c r="J188" i="6" s="1"/>
  <c r="H293" i="6"/>
  <c r="I293" i="6" s="1"/>
  <c r="J293" i="6" s="1"/>
  <c r="H158" i="6"/>
  <c r="I158" i="6" s="1"/>
  <c r="J158" i="6" s="1"/>
  <c r="H292" i="6"/>
  <c r="I292" i="6" s="1"/>
  <c r="J292" i="6" s="1"/>
  <c r="H272" i="6"/>
  <c r="I272" i="6" s="1"/>
  <c r="J272" i="6" s="1"/>
  <c r="H310" i="6"/>
  <c r="I310" i="6" s="1"/>
  <c r="J310" i="6" s="1"/>
  <c r="H283" i="6"/>
  <c r="I283" i="6" s="1"/>
  <c r="J283" i="6" s="1"/>
  <c r="H230" i="6"/>
  <c r="I230" i="6" s="1"/>
  <c r="J230" i="6" s="1"/>
  <c r="H260" i="6"/>
  <c r="I260" i="6" s="1"/>
  <c r="J260" i="6" s="1"/>
  <c r="H162" i="6"/>
  <c r="I162" i="6" s="1"/>
  <c r="J162" i="6" s="1"/>
  <c r="H246" i="6"/>
  <c r="I246" i="6" s="1"/>
  <c r="J246" i="6" s="1"/>
  <c r="H169" i="6"/>
  <c r="I169" i="6" s="1"/>
  <c r="J169" i="6" s="1"/>
  <c r="H276" i="6"/>
  <c r="I276" i="6" s="1"/>
  <c r="J276" i="6" s="1"/>
  <c r="H309" i="6"/>
  <c r="I309" i="6" s="1"/>
  <c r="J309" i="6" s="1"/>
  <c r="H296" i="6"/>
  <c r="I296" i="6" s="1"/>
  <c r="J296" i="6" s="1"/>
  <c r="H263" i="6"/>
  <c r="I263" i="6" s="1"/>
  <c r="J263" i="6" s="1"/>
  <c r="H298" i="6"/>
  <c r="I298" i="6" s="1"/>
  <c r="J298" i="6" s="1"/>
  <c r="H271" i="6"/>
  <c r="I271" i="6" s="1"/>
  <c r="J271" i="6" s="1"/>
  <c r="H228" i="6"/>
  <c r="I228" i="6" s="1"/>
  <c r="J228" i="6" s="1"/>
  <c r="H274" i="6"/>
  <c r="I274" i="6" s="1"/>
  <c r="J274" i="6" s="1"/>
  <c r="H221" i="6"/>
  <c r="I221" i="6" s="1"/>
  <c r="J221" i="6" s="1"/>
  <c r="H267" i="6"/>
  <c r="I267" i="6" s="1"/>
  <c r="J267" i="6" s="1"/>
  <c r="H254" i="6"/>
  <c r="I254" i="6" s="1"/>
  <c r="J254" i="6" s="1"/>
  <c r="H258" i="6"/>
  <c r="I258" i="6" s="1"/>
  <c r="J258" i="6" s="1"/>
  <c r="H273" i="6"/>
  <c r="I273" i="6" s="1"/>
  <c r="J273" i="6" s="1"/>
  <c r="H209" i="6"/>
  <c r="I209" i="6" s="1"/>
  <c r="J209" i="6" s="1"/>
  <c r="H232" i="6"/>
  <c r="I232" i="6" s="1"/>
  <c r="J232" i="6" s="1"/>
  <c r="H275" i="6"/>
  <c r="I275" i="6" s="1"/>
  <c r="J275" i="6" s="1"/>
  <c r="B6" i="2" l="1"/>
</calcChain>
</file>

<file path=xl/sharedStrings.xml><?xml version="1.0" encoding="utf-8"?>
<sst xmlns="http://schemas.openxmlformats.org/spreadsheetml/2006/main" count="2015" uniqueCount="67">
  <si>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</si>
  <si>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</si>
  <si>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</si>
  <si>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</si>
  <si>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</si>
  <si>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</si>
  <si>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</si>
  <si>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</si>
  <si>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</si>
  <si>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</si>
  <si>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</si>
  <si>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</si>
  <si>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</si>
  <si>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</si>
  <si>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</si>
  <si>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</si>
  <si>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</si>
  <si>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</si>
  <si>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</si>
  <si>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</si>
  <si>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</si>
  <si>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</si>
  <si>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</si>
  <si>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</si>
  <si>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</si>
  <si>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</si>
  <si>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</si>
  <si>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</si>
  <si>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</si>
  <si>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</si>
  <si>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</si>
  <si>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</si>
  <si>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</si>
  <si>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</si>
  <si>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</si>
  <si>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</si>
  <si>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</si>
  <si>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</si>
  <si>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</si>
  <si>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</si>
  <si>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</si>
  <si>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</si>
  <si>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</si>
  <si>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</si>
  <si>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amount</t>
  </si>
  <si>
    <t>units</t>
  </si>
  <si>
    <t>average</t>
  </si>
  <si>
    <t>median</t>
  </si>
  <si>
    <t>min</t>
  </si>
  <si>
    <t>max</t>
  </si>
  <si>
    <t>range</t>
  </si>
  <si>
    <t>frist q</t>
  </si>
  <si>
    <t>third</t>
  </si>
  <si>
    <t>الإجمالي الكلي</t>
  </si>
  <si>
    <t>مجموع من Amount</t>
  </si>
  <si>
    <t>مجموع من Units</t>
  </si>
  <si>
    <t xml:space="preserve"> </t>
  </si>
  <si>
    <t>cost</t>
  </si>
  <si>
    <t>cost per unit</t>
  </si>
  <si>
    <t>profit</t>
  </si>
  <si>
    <t>مجموع من profit</t>
  </si>
  <si>
    <t>product</t>
  </si>
  <si>
    <t>sum of profit</t>
  </si>
  <si>
    <t>مجموع من profit2</t>
  </si>
  <si>
    <t>country</t>
  </si>
  <si>
    <t>profit percentage</t>
  </si>
  <si>
    <t>مجموع من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</si>
</sst>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quot;$&quot;#,##0_);[Red]\(&quot;$&quot;#,##0\)"/>
    <numFmt numFmtId="165" formatCode="&quot;$&quot;#,##0.00_);[Red]\(&quot;$&quot;#,##0.00\)"/>
    <numFmt numFmtId="166" formatCode="_-* #,##0_-;\-* #,##0_-;_-* &quot;-&quot;??_-;_-@_-"/>
    <numFmt numFmtId="167" formatCode="[Green]0.00%;[Red]0.00%"/>
    <numFmt numFmtId="168" formatCode="[Green]0;[Red]0"/>
    <numFmt numFmtId="169" formatCode="[Green]0.00;[Red]0.00"/>
  </numFmts>
  <fonts count="5">
    <font>
      <sz val="11"/>
      <color theme="1"/>
      <name val="Arial"/>
      <family val="2"/>
      <scheme val="minor"/>
    </font>
    <font>
      <b/>
      <sz val="11"/>
      <color theme="1"/>
      <name val="Arial"/>
      <family val="2"/>
      <scheme val="minor"/>
    </font>
    <font>
      <sz val="11"/>
      <color theme="1"/>
      <name val="Arial"/>
      <family val="2"/>
      <scheme val="minor"/>
    </font>
    <font>
      <sz val="17"/>
      <color rgb="FFE8EAED"/>
      <name val="Inherit"/>
    </font>
    <font>
      <b/>
      <sz val="11"/>
      <color indexed="8"/>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5" fontId="0" fillId="0" borderId="0" xfId="0" applyNumberFormat="1"/>
    <xf numFmtId="0" fontId="0" fillId="0" borderId="0" xfId="0" pivotButton="1"/>
    <xf numFmtId="0" fontId="0" fillId="0" borderId="0" xfId="0" applyAlignment="1">
      <alignment horizontal="right"/>
    </xf>
    <xf numFmtId="166" fontId="0" fillId="0" borderId="0" xfId="1" applyNumberFormat="1" applyFont="1"/>
    <xf numFmtId="0" fontId="1" fillId="0" borderId="0" xfId="0" applyFont="1" applyAlignment="1">
      <alignment horizontal="left"/>
    </xf>
    <xf numFmtId="166" fontId="0" fillId="0" borderId="0" xfId="1" applyNumberFormat="1" applyFont="1" applyAlignment="1">
      <alignment horizontal="right"/>
    </xf>
    <xf numFmtId="166" fontId="0" fillId="0" borderId="0" xfId="0" applyNumberFormat="1"/>
    <xf numFmtId="10" fontId="0" fillId="0" borderId="0" xfId="0" applyNumberFormat="1"/>
    <xf numFmtId="0" fontId="3" fillId="0" borderId="0" xfId="0" applyFont="1" applyAlignment="1">
      <alignment horizontal="left" vertical="center"/>
    </xf>
    <xf numFmtId="0" fontId="1" fillId="0" borderId="1" xfId="0" applyFont="1" applyBorder="1" applyAlignment="1">
      <alignment horizontal="right"/>
    </xf>
    <xf numFmtId="0" fontId="1" fillId="0" borderId="1" xfId="0" applyFont="1" applyBorder="1"/>
    <xf numFmtId="0" fontId="0" fillId="0" borderId="1" xfId="0" applyBorder="1" applyAlignment="1">
      <alignment horizontal="right"/>
    </xf>
    <xf numFmtId="166" fontId="0" fillId="0" borderId="1" xfId="1" applyNumberFormat="1" applyFont="1" applyBorder="1"/>
    <xf numFmtId="167" fontId="0" fillId="0" borderId="1" xfId="1" applyNumberFormat="1" applyFont="1" applyBorder="1"/>
    <xf numFmtId="0" fontId="0" fillId="0" borderId="1" xfId="0" applyBorder="1"/>
    <xf numFmtId="167" fontId="0" fillId="0" borderId="1" xfId="0" applyNumberFormat="1" applyBorder="1"/>
    <xf numFmtId="168" fontId="0" fillId="0" borderId="1" xfId="0" applyNumberFormat="1" applyBorder="1"/>
    <xf numFmtId="168" fontId="0" fillId="0" borderId="1" xfId="1" applyNumberFormat="1" applyFont="1" applyBorder="1"/>
    <xf numFmtId="0" fontId="4" fillId="0" borderId="0" xfId="0" applyFont="1" applyAlignment="1">
      <alignment horizontal="right"/>
    </xf>
    <xf numFmtId="0" fontId="4" fillId="0" borderId="0" xfId="0" applyFont="1"/>
    <xf numFmtId="169" fontId="0" fillId="0" borderId="1" xfId="1" applyNumberFormat="1" applyFont="1" applyBorder="1"/>
  </cellXfs>
  <cellStyles count="2">
    <cellStyle name="Comma" xfId="1" builtinId="3"/>
    <cellStyle name="Normal" xfId="0" builtinId="0"/>
  </cellStyles>
  <dxfs count="42">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0" formatCode="General"/>
    </dxf>
    <dxf>
      <numFmt numFmtId="0" formatCode="General"/>
    </dxf>
    <dxf>
      <numFmt numFmtId="0" formatCode="General"/>
    </dxf>
    <dxf>
      <font>
        <b/>
        <color indexed="8"/>
      </font>
    </dxf>
    <dxf>
      <font>
        <b/>
        <color indexed="8"/>
      </font>
    </dxf>
    <dxf>
      <numFmt numFmtId="166" formatCode="_-* #,##0_-;\-* #,##0_-;_-* &quot;-&quot;??_-;_-@_-"/>
    </dxf>
    <dxf>
      <numFmt numFmtId="166" formatCode="_-* #,##0_-;\-* #,##0_-;_-* &quot;-&quot;??_-;_-@_-"/>
    </dxf>
    <dxf>
      <numFmt numFmtId="14" formatCode="0.00%"/>
    </dxf>
    <dxf>
      <numFmt numFmtId="166" formatCode="_-* #,##0_-;\-* #,##0_-;_-* &quot;-&quot;??_-;_-@_-"/>
    </dxf>
    <dxf>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numFmt numFmtId="166" formatCode="_-* #,##0_-;\-* #,##0_-;_-* &quot;-&quot;??_-;_-@_-"/>
    </dxf>
    <dxf>
      <numFmt numFmtId="166" formatCode="_-* #,##0_-;\-* #,##0_-;_-* &quot;-&quot;??_-;_-@_-"/>
    </dxf>
    <dxf>
      <numFmt numFmtId="166" formatCode="_-* #,##0_-;\-* #,##0_-;_-* &quot;-&quot;??_-;_-@_-"/>
    </dxf>
    <dxf>
      <numFmt numFmtId="3" formatCode="#,##0"/>
    </dxf>
    <dxf>
      <numFmt numFmtId="166" formatCode="_-* #,##0_-;\-* #,##0_-;_-* &quot;-&quot;??_-;_-@_-"/>
    </dxf>
    <dxf>
      <font>
        <b/>
        <i val="0"/>
        <strike val="0"/>
        <condense val="0"/>
        <extend val="0"/>
        <outline val="0"/>
        <shadow val="0"/>
        <u val="none"/>
        <vertAlign val="baseline"/>
        <sz val="11"/>
        <color theme="1"/>
        <name val="Arial"/>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Arial"/>
        <family val="2"/>
        <scheme val="minor"/>
      </font>
    </dxf>
    <dxf>
      <numFmt numFmtId="165" formatCode="&quot;$&quot;#,##0.00_);[Red]\(&quot;$&quot;#,##0.0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Dark1 2" pivot="0" table="0" count="10" xr9:uid="{723BE4D6-AE00-488D-8CA7-6C74AE20716C}">
      <tableStyleElement type="wholeTable" dxfId="41"/>
      <tableStyleElement type="headerRow" dxfId="40"/>
    </tableStyle>
    <tableStyle name="SlicerStyleDark1 3" pivot="0" table="0" count="10" xr9:uid="{3EE15E4F-A909-48D2-8904-94306B561925}">
      <tableStyleElement type="wholeTable" dxfId="39"/>
      <tableStyleElement type="headerRow" dxfId="38"/>
    </tableStyle>
  </tableStyles>
  <colors>
    <mruColors>
      <color rgb="FF00A1F6"/>
      <color rgb="FFD68E29"/>
      <color rgb="FFA8A94D"/>
      <color rgb="FFCF431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8"/>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DashBoard!$C$66:$C$75</c:f>
              <c:numCache>
                <c:formatCode>_-* #,##0_-;\-* #,##0_-;_-* "-"??_-;_-@_-</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0-724D-4C5B-ADB4-2831D041E2EC}"/>
            </c:ext>
          </c:extLst>
        </c:ser>
        <c:ser>
          <c:idx val="1"/>
          <c:order val="1"/>
          <c:tx>
            <c:v>Profit</c:v>
          </c:tx>
          <c:spPr>
            <a:solidFill>
              <a:schemeClr val="accent2"/>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DashBoard!$E$66:$E$75</c:f>
              <c:numCache>
                <c:formatCode>General</c:formatCode>
                <c:ptCount val="10"/>
                <c:pt idx="0">
                  <c:v>85111.389999999985</c:v>
                </c:pt>
                <c:pt idx="1">
                  <c:v>52773.020000000011</c:v>
                </c:pt>
                <c:pt idx="2">
                  <c:v>60448.160000000003</c:v>
                </c:pt>
                <c:pt idx="3">
                  <c:v>99692.09</c:v>
                </c:pt>
                <c:pt idx="4">
                  <c:v>69419.990000000005</c:v>
                </c:pt>
                <c:pt idx="5">
                  <c:v>135189.97999999998</c:v>
                </c:pt>
                <c:pt idx="6">
                  <c:v>60065.860000000015</c:v>
                </c:pt>
                <c:pt idx="7">
                  <c:v>89425.93</c:v>
                </c:pt>
                <c:pt idx="8">
                  <c:v>47975.960000000014</c:v>
                </c:pt>
                <c:pt idx="9">
                  <c:v>101062.88999999998</c:v>
                </c:pt>
              </c:numCache>
            </c:numRef>
          </c:val>
          <c:extLst>
            <c:ext xmlns:c16="http://schemas.microsoft.com/office/drawing/2014/chart" uri="{C3380CC4-5D6E-409C-BE32-E72D297353CC}">
              <c16:uniqueId val="{00000001-724D-4C5B-ADB4-2831D041E2EC}"/>
            </c:ext>
          </c:extLst>
        </c:ser>
        <c:dLbls>
          <c:showLegendKey val="0"/>
          <c:showVal val="0"/>
          <c:showCatName val="0"/>
          <c:showSerName val="0"/>
          <c:showPercent val="0"/>
          <c:showBubbleSize val="0"/>
        </c:dLbls>
        <c:gapWidth val="150"/>
        <c:axId val="799716128"/>
        <c:axId val="799696448"/>
      </c:barChart>
      <c:lineChart>
        <c:grouping val="standard"/>
        <c:varyColors val="0"/>
        <c:ser>
          <c:idx val="2"/>
          <c:order val="2"/>
          <c:tx>
            <c:v>Units</c:v>
          </c:tx>
          <c:spPr>
            <a:ln w="28575" cap="rnd">
              <a:solidFill>
                <a:schemeClr val="accent3"/>
              </a:solidFill>
              <a:round/>
            </a:ln>
            <a:effectLst/>
          </c:spPr>
          <c:marker>
            <c:symbol val="none"/>
          </c:marker>
          <c:val>
            <c:numRef>
              <c:f>DashBoard!$D$66:$D$75</c:f>
              <c:numCache>
                <c:formatCode>_-* #,##0_-;\-* #,##0_-;_-* "-"??_-;_-@_-</c:formatCode>
                <c:ptCount val="10"/>
                <c:pt idx="0">
                  <c:v>4110</c:v>
                </c:pt>
                <c:pt idx="1">
                  <c:v>4704</c:v>
                </c:pt>
                <c:pt idx="2">
                  <c:v>3867</c:v>
                </c:pt>
                <c:pt idx="3">
                  <c:v>5295</c:v>
                </c:pt>
                <c:pt idx="4">
                  <c:v>5925</c:v>
                </c:pt>
                <c:pt idx="5">
                  <c:v>3669</c:v>
                </c:pt>
                <c:pt idx="6">
                  <c:v>5007</c:v>
                </c:pt>
                <c:pt idx="7">
                  <c:v>4554</c:v>
                </c:pt>
                <c:pt idx="8">
                  <c:v>3843</c:v>
                </c:pt>
                <c:pt idx="9">
                  <c:v>4686</c:v>
                </c:pt>
              </c:numCache>
            </c:numRef>
          </c:val>
          <c:smooth val="0"/>
          <c:extLst>
            <c:ext xmlns:c16="http://schemas.microsoft.com/office/drawing/2014/chart" uri="{C3380CC4-5D6E-409C-BE32-E72D297353CC}">
              <c16:uniqueId val="{00000002-724D-4C5B-ADB4-2831D041E2EC}"/>
            </c:ext>
          </c:extLst>
        </c:ser>
        <c:dLbls>
          <c:showLegendKey val="0"/>
          <c:showVal val="0"/>
          <c:showCatName val="0"/>
          <c:showSerName val="0"/>
          <c:showPercent val="0"/>
          <c:showBubbleSize val="0"/>
        </c:dLbls>
        <c:marker val="1"/>
        <c:smooth val="0"/>
        <c:axId val="799727168"/>
        <c:axId val="799726688"/>
      </c:lineChart>
      <c:catAx>
        <c:axId val="7997161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696448"/>
        <c:crosses val="autoZero"/>
        <c:auto val="1"/>
        <c:lblAlgn val="ctr"/>
        <c:lblOffset val="100"/>
        <c:noMultiLvlLbl val="0"/>
      </c:catAx>
      <c:valAx>
        <c:axId val="799696448"/>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16128"/>
        <c:crosses val="autoZero"/>
        <c:crossBetween val="between"/>
      </c:valAx>
      <c:valAx>
        <c:axId val="799726688"/>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27168"/>
        <c:crosses val="autoZero"/>
        <c:crossBetween val="between"/>
      </c:valAx>
      <c:catAx>
        <c:axId val="799727168"/>
        <c:scaling>
          <c:orientation val="minMax"/>
        </c:scaling>
        <c:delete val="1"/>
        <c:axPos val="b"/>
        <c:majorTickMark val="out"/>
        <c:minorTickMark val="none"/>
        <c:tickLblPos val="nextTo"/>
        <c:crossAx val="7997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DashBoard!$C$32:$C$37</c:f>
              <c:numCache>
                <c:formatCode>_-* #,##0_-;\-* #,##0_-;_-* "-"??_-;_-@_-</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D89C-46DD-925F-68C2FBEC7D37}"/>
            </c:ext>
          </c:extLst>
        </c:ser>
        <c:ser>
          <c:idx val="1"/>
          <c:order val="1"/>
          <c:tx>
            <c:v>Profit</c:v>
          </c:tx>
          <c:spPr>
            <a:solidFill>
              <a:schemeClr val="accent2"/>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DashBoard!$E$32:$E$37</c:f>
              <c:numCache>
                <c:formatCode>General</c:formatCode>
                <c:ptCount val="6"/>
                <c:pt idx="0">
                  <c:v>107994.28000000003</c:v>
                </c:pt>
                <c:pt idx="1">
                  <c:v>169684.16</c:v>
                </c:pt>
                <c:pt idx="2">
                  <c:v>171787.60000000003</c:v>
                </c:pt>
                <c:pt idx="3">
                  <c:v>149890.03999999995</c:v>
                </c:pt>
                <c:pt idx="4">
                  <c:v>119591.46999999999</c:v>
                </c:pt>
                <c:pt idx="5">
                  <c:v>82217.719999999987</c:v>
                </c:pt>
              </c:numCache>
            </c:numRef>
          </c:val>
          <c:extLst>
            <c:ext xmlns:c16="http://schemas.microsoft.com/office/drawing/2014/chart" uri="{C3380CC4-5D6E-409C-BE32-E72D297353CC}">
              <c16:uniqueId val="{00000001-D89C-46DD-925F-68C2FBEC7D37}"/>
            </c:ext>
          </c:extLst>
        </c:ser>
        <c:dLbls>
          <c:showLegendKey val="0"/>
          <c:showVal val="0"/>
          <c:showCatName val="0"/>
          <c:showSerName val="0"/>
          <c:showPercent val="0"/>
          <c:showBubbleSize val="0"/>
        </c:dLbls>
        <c:gapWidth val="219"/>
        <c:overlap val="-27"/>
        <c:axId val="2129876016"/>
        <c:axId val="2129874576"/>
      </c:barChart>
      <c:lineChart>
        <c:grouping val="standard"/>
        <c:varyColors val="0"/>
        <c:ser>
          <c:idx val="2"/>
          <c:order val="2"/>
          <c:tx>
            <c:v>Units</c:v>
          </c:tx>
          <c:spPr>
            <a:ln w="28575" cap="rnd">
              <a:solidFill>
                <a:schemeClr val="accent3"/>
              </a:solidFill>
              <a:round/>
            </a:ln>
            <a:effectLst/>
          </c:spPr>
          <c:marker>
            <c:symbol val="none"/>
          </c:marker>
          <c:val>
            <c:numRef>
              <c:f>DashBoard!$D$32:$D$37</c:f>
              <c:numCache>
                <c:formatCode>_-* #,##0_-;\-* #,##0_-;_-* "-"??_-;_-@_-</c:formatCode>
                <c:ptCount val="6"/>
                <c:pt idx="0">
                  <c:v>6264</c:v>
                </c:pt>
                <c:pt idx="1">
                  <c:v>7302</c:v>
                </c:pt>
                <c:pt idx="2">
                  <c:v>8760</c:v>
                </c:pt>
                <c:pt idx="3">
                  <c:v>7431</c:v>
                </c:pt>
                <c:pt idx="4">
                  <c:v>5745</c:v>
                </c:pt>
                <c:pt idx="5">
                  <c:v>10158</c:v>
                </c:pt>
              </c:numCache>
            </c:numRef>
          </c:val>
          <c:smooth val="0"/>
          <c:extLst>
            <c:ext xmlns:c16="http://schemas.microsoft.com/office/drawing/2014/chart" uri="{C3380CC4-5D6E-409C-BE32-E72D297353CC}">
              <c16:uniqueId val="{00000003-D89C-46DD-925F-68C2FBEC7D37}"/>
            </c:ext>
          </c:extLst>
        </c:ser>
        <c:dLbls>
          <c:showLegendKey val="0"/>
          <c:showVal val="0"/>
          <c:showCatName val="0"/>
          <c:showSerName val="0"/>
          <c:showPercent val="0"/>
          <c:showBubbleSize val="0"/>
        </c:dLbls>
        <c:marker val="1"/>
        <c:smooth val="0"/>
        <c:axId val="329069200"/>
        <c:axId val="2130243680"/>
      </c:lineChart>
      <c:catAx>
        <c:axId val="21298760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4576"/>
        <c:crosses val="autoZero"/>
        <c:auto val="1"/>
        <c:lblAlgn val="ctr"/>
        <c:lblOffset val="100"/>
        <c:noMultiLvlLbl val="0"/>
      </c:catAx>
      <c:valAx>
        <c:axId val="2129874576"/>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6016"/>
        <c:crosses val="autoZero"/>
        <c:crossBetween val="between"/>
      </c:valAx>
      <c:valAx>
        <c:axId val="2130243680"/>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9069200"/>
        <c:crosses val="autoZero"/>
        <c:crossBetween val="between"/>
      </c:valAx>
      <c:catAx>
        <c:axId val="329069200"/>
        <c:scaling>
          <c:orientation val="minMax"/>
        </c:scaling>
        <c:delete val="1"/>
        <c:axPos val="b"/>
        <c:majorTickMark val="out"/>
        <c:minorTickMark val="none"/>
        <c:tickLblPos val="nextTo"/>
        <c:crossAx val="21302436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448344</xdr:colOff>
      <xdr:row>9</xdr:row>
      <xdr:rowOff>21164</xdr:rowOff>
    </xdr:from>
    <xdr:to>
      <xdr:col>3</xdr:col>
      <xdr:colOff>377762</xdr:colOff>
      <xdr:row>14</xdr:row>
      <xdr:rowOff>200619</xdr:rowOff>
    </xdr:to>
    <xdr:grpSp>
      <xdr:nvGrpSpPr>
        <xdr:cNvPr id="11" name="مجموعة 10">
          <a:extLst>
            <a:ext uri="{FF2B5EF4-FFF2-40B4-BE49-F238E27FC236}">
              <a16:creationId xmlns:a16="http://schemas.microsoft.com/office/drawing/2014/main" id="{8DE42019-0523-6AD2-2010-EE9CA79E4077}"/>
            </a:ext>
          </a:extLst>
        </xdr:cNvPr>
        <xdr:cNvGrpSpPr/>
      </xdr:nvGrpSpPr>
      <xdr:grpSpPr>
        <a:xfrm>
          <a:off x="11051699546" y="1603779"/>
          <a:ext cx="2171456" cy="1058686"/>
          <a:chOff x="10997349981" y="1595602"/>
          <a:chExt cx="2723584" cy="1210972"/>
        </a:xfrm>
        <a:effectLst>
          <a:outerShdw blurRad="50800" dist="38100" dir="5400000" algn="t" rotWithShape="0">
            <a:prstClr val="black">
              <a:alpha val="40000"/>
            </a:prstClr>
          </a:outerShdw>
        </a:effectLst>
      </xdr:grpSpPr>
      <xdr:sp macro="" textlink="'pivot tables'!A11">
        <xdr:nvSpPr>
          <xdr:cNvPr id="4" name="مستطيل: زوايا مستديرة 3">
            <a:extLst>
              <a:ext uri="{FF2B5EF4-FFF2-40B4-BE49-F238E27FC236}">
                <a16:creationId xmlns:a16="http://schemas.microsoft.com/office/drawing/2014/main" id="{C48F7AFD-21D8-2909-8A8F-DE5513B4322A}"/>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F9F86B93-F530-4FCA-AD8F-F5956BFF15EB}" type="TxLink">
              <a:rPr lang="en-US" sz="1200" b="1" i="0" u="none" strike="noStrike">
                <a:solidFill>
                  <a:srgbClr val="000000"/>
                </a:solidFill>
                <a:latin typeface="Arial"/>
                <a:cs typeface="Arial"/>
              </a:rPr>
              <a:pPr algn="ctr" rtl="1"/>
              <a:t>Caramel Stuffed Bars</a:t>
            </a:fld>
            <a:endParaRPr lang="ar-SA" sz="1200" b="1"/>
          </a:p>
        </xdr:txBody>
      </xdr:sp>
      <xdr:sp macro="" textlink="">
        <xdr:nvSpPr>
          <xdr:cNvPr id="8" name="مربع نص 7">
            <a:extLst>
              <a:ext uri="{FF2B5EF4-FFF2-40B4-BE49-F238E27FC236}">
                <a16:creationId xmlns:a16="http://schemas.microsoft.com/office/drawing/2014/main" id="{F0EDBF52-1B6E-F340-601A-AA40D7060914}"/>
              </a:ext>
            </a:extLst>
          </xdr:cNvPr>
          <xdr:cNvSpPr txBox="1"/>
        </xdr:nvSpPr>
        <xdr:spPr>
          <a:xfrm>
            <a:off x="10997779400" y="1595602"/>
            <a:ext cx="1938951" cy="35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Best</a:t>
            </a:r>
            <a:r>
              <a:rPr lang="en-US" sz="1200" baseline="0"/>
              <a:t> selling product </a:t>
            </a:r>
            <a:endParaRPr lang="ar-SA" sz="1200"/>
          </a:p>
        </xdr:txBody>
      </xdr:sp>
    </xdr:grpSp>
    <xdr:clientData/>
  </xdr:twoCellAnchor>
  <xdr:twoCellAnchor>
    <xdr:from>
      <xdr:col>5</xdr:col>
      <xdr:colOff>24288</xdr:colOff>
      <xdr:row>9</xdr:row>
      <xdr:rowOff>21164</xdr:rowOff>
    </xdr:from>
    <xdr:to>
      <xdr:col>6</xdr:col>
      <xdr:colOff>784979</xdr:colOff>
      <xdr:row>14</xdr:row>
      <xdr:rowOff>200619</xdr:rowOff>
    </xdr:to>
    <xdr:grpSp>
      <xdr:nvGrpSpPr>
        <xdr:cNvPr id="12" name="مجموعة 11">
          <a:extLst>
            <a:ext uri="{FF2B5EF4-FFF2-40B4-BE49-F238E27FC236}">
              <a16:creationId xmlns:a16="http://schemas.microsoft.com/office/drawing/2014/main" id="{2524CE9D-8D7B-43C0-85B8-036DD98FB43A}"/>
            </a:ext>
          </a:extLst>
        </xdr:cNvPr>
        <xdr:cNvGrpSpPr/>
      </xdr:nvGrpSpPr>
      <xdr:grpSpPr>
        <a:xfrm>
          <a:off x="11047716790" y="1603779"/>
          <a:ext cx="2167460" cy="1058686"/>
          <a:chOff x="10997349981" y="1599446"/>
          <a:chExt cx="2723584" cy="1207128"/>
        </a:xfrm>
        <a:effectLst>
          <a:outerShdw blurRad="50800" dist="38100" dir="5400000" algn="t" rotWithShape="0">
            <a:prstClr val="black">
              <a:alpha val="40000"/>
            </a:prstClr>
          </a:outerShdw>
        </a:effectLst>
      </xdr:grpSpPr>
      <xdr:sp macro="" textlink="'pivot tables'!B11">
        <xdr:nvSpPr>
          <xdr:cNvPr id="13" name="مستطيل: زوايا مستديرة 12">
            <a:extLst>
              <a:ext uri="{FF2B5EF4-FFF2-40B4-BE49-F238E27FC236}">
                <a16:creationId xmlns:a16="http://schemas.microsoft.com/office/drawing/2014/main" id="{29614604-A4C5-7873-797C-F8DCA36187DE}"/>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A4A2EF3D-4192-4974-8F8F-AD726B29B755}" type="TxLink">
              <a:rPr lang="en-US" sz="1600" b="1" i="0" u="none" strike="noStrike">
                <a:solidFill>
                  <a:srgbClr val="000000"/>
                </a:solidFill>
                <a:latin typeface="Arial"/>
                <a:cs typeface="Arial"/>
              </a:rPr>
              <a:pPr algn="ctr" rtl="1"/>
              <a:t> 3,207 </a:t>
            </a:fld>
            <a:endParaRPr lang="ar-SA" sz="1600" b="1"/>
          </a:p>
        </xdr:txBody>
      </xdr:sp>
      <xdr:sp macro="" textlink="">
        <xdr:nvSpPr>
          <xdr:cNvPr id="14" name="مربع نص 13">
            <a:extLst>
              <a:ext uri="{FF2B5EF4-FFF2-40B4-BE49-F238E27FC236}">
                <a16:creationId xmlns:a16="http://schemas.microsoft.com/office/drawing/2014/main" id="{6162D3A1-D1E2-7EDD-7E84-D68A6865712B}"/>
              </a:ext>
            </a:extLst>
          </xdr:cNvPr>
          <xdr:cNvSpPr txBox="1"/>
        </xdr:nvSpPr>
        <xdr:spPr>
          <a:xfrm>
            <a:off x="10997757386" y="1614535"/>
            <a:ext cx="1938951"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b="0"/>
              <a:t>Units have been sold</a:t>
            </a:r>
            <a:endParaRPr lang="ar-SA" sz="1200" b="0"/>
          </a:p>
        </xdr:txBody>
      </xdr:sp>
    </xdr:grpSp>
    <xdr:clientData/>
  </xdr:twoCellAnchor>
  <xdr:twoCellAnchor>
    <xdr:from>
      <xdr:col>7</xdr:col>
      <xdr:colOff>1581431</xdr:colOff>
      <xdr:row>9</xdr:row>
      <xdr:rowOff>21164</xdr:rowOff>
    </xdr:from>
    <xdr:to>
      <xdr:col>9</xdr:col>
      <xdr:colOff>305504</xdr:colOff>
      <xdr:row>14</xdr:row>
      <xdr:rowOff>200619</xdr:rowOff>
    </xdr:to>
    <xdr:grpSp>
      <xdr:nvGrpSpPr>
        <xdr:cNvPr id="18" name="مجموعة 17">
          <a:extLst>
            <a:ext uri="{FF2B5EF4-FFF2-40B4-BE49-F238E27FC236}">
              <a16:creationId xmlns:a16="http://schemas.microsoft.com/office/drawing/2014/main" id="{29B7CD57-B2D0-4242-9CA3-D58CE8F34066}"/>
            </a:ext>
          </a:extLst>
        </xdr:cNvPr>
        <xdr:cNvGrpSpPr/>
      </xdr:nvGrpSpPr>
      <xdr:grpSpPr>
        <a:xfrm>
          <a:off x="11043770804" y="1603779"/>
          <a:ext cx="2153073" cy="1058686"/>
          <a:chOff x="10997425427" y="1591901"/>
          <a:chExt cx="2723584" cy="1207128"/>
        </a:xfrm>
        <a:effectLst>
          <a:outerShdw blurRad="50800" dist="38100" dir="5400000" algn="t" rotWithShape="0">
            <a:prstClr val="black">
              <a:alpha val="40000"/>
            </a:prstClr>
          </a:outerShdw>
        </a:effectLst>
      </xdr:grpSpPr>
      <xdr:sp macro="" textlink="'pivot tables'!E11">
        <xdr:nvSpPr>
          <xdr:cNvPr id="19" name="مستطيل: زوايا مستديرة 18">
            <a:extLst>
              <a:ext uri="{FF2B5EF4-FFF2-40B4-BE49-F238E27FC236}">
                <a16:creationId xmlns:a16="http://schemas.microsoft.com/office/drawing/2014/main" id="{D8BF3B8E-F827-150D-37BF-7EB94A1A9B1A}"/>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5AEB2AB7-B58B-4FD9-BBF6-B2CC10993A59}" type="TxLink">
              <a:rPr lang="en-US" sz="1200" b="1" i="0" u="none" strike="noStrike">
                <a:solidFill>
                  <a:srgbClr val="000000"/>
                </a:solidFill>
                <a:latin typeface="Arial"/>
                <a:cs typeface="Arial"/>
              </a:rPr>
              <a:pPr algn="ctr" rtl="1"/>
              <a:t>Baker's Choco Chips</a:t>
            </a:fld>
            <a:endParaRPr lang="ar-SA" sz="1200" b="1"/>
          </a:p>
        </xdr:txBody>
      </xdr:sp>
      <xdr:sp macro="" textlink="">
        <xdr:nvSpPr>
          <xdr:cNvPr id="20" name="مربع نص 19">
            <a:extLst>
              <a:ext uri="{FF2B5EF4-FFF2-40B4-BE49-F238E27FC236}">
                <a16:creationId xmlns:a16="http://schemas.microsoft.com/office/drawing/2014/main" id="{B3CA0471-50FD-77E1-2B7B-95C3C7FABA36}"/>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most profitable product</a:t>
            </a:r>
          </a:p>
        </xdr:txBody>
      </xdr:sp>
    </xdr:grpSp>
    <xdr:clientData/>
  </xdr:twoCellAnchor>
  <xdr:twoCellAnchor>
    <xdr:from>
      <xdr:col>1</xdr:col>
      <xdr:colOff>423083</xdr:colOff>
      <xdr:row>18</xdr:row>
      <xdr:rowOff>48873</xdr:rowOff>
    </xdr:from>
    <xdr:to>
      <xdr:col>3</xdr:col>
      <xdr:colOff>352501</xdr:colOff>
      <xdr:row>24</xdr:row>
      <xdr:rowOff>48219</xdr:rowOff>
    </xdr:to>
    <xdr:grpSp>
      <xdr:nvGrpSpPr>
        <xdr:cNvPr id="21" name="مجموعة 20">
          <a:extLst>
            <a:ext uri="{FF2B5EF4-FFF2-40B4-BE49-F238E27FC236}">
              <a16:creationId xmlns:a16="http://schemas.microsoft.com/office/drawing/2014/main" id="{DB45D17F-7493-4B71-9EE4-857ABA1149B0}"/>
            </a:ext>
          </a:extLst>
        </xdr:cNvPr>
        <xdr:cNvGrpSpPr/>
      </xdr:nvGrpSpPr>
      <xdr:grpSpPr>
        <a:xfrm>
          <a:off x="11051724807" y="3302027"/>
          <a:ext cx="2171456" cy="1054423"/>
          <a:chOff x="10997425427" y="1591901"/>
          <a:chExt cx="2723584" cy="1207128"/>
        </a:xfrm>
        <a:solidFill>
          <a:schemeClr val="accent1"/>
        </a:solidFill>
        <a:effectLst>
          <a:outerShdw blurRad="50800" dist="38100" dir="5400000" algn="t" rotWithShape="0">
            <a:prstClr val="black">
              <a:alpha val="40000"/>
            </a:prstClr>
          </a:outerShdw>
        </a:effectLst>
      </xdr:grpSpPr>
      <xdr:sp macro="" textlink="'pivot tables'!F11">
        <xdr:nvSpPr>
          <xdr:cNvPr id="22" name="مستطيل: زوايا مستديرة 21">
            <a:extLst>
              <a:ext uri="{FF2B5EF4-FFF2-40B4-BE49-F238E27FC236}">
                <a16:creationId xmlns:a16="http://schemas.microsoft.com/office/drawing/2014/main" id="{D5FF6DB6-64C8-4748-7842-37A144DD27AE}"/>
              </a:ext>
            </a:extLst>
          </xdr:cNvPr>
          <xdr:cNvSpPr/>
        </xdr:nvSpPr>
        <xdr:spPr>
          <a:xfrm>
            <a:off x="10997425427" y="1591901"/>
            <a:ext cx="2723584" cy="1207128"/>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815572B-498D-40DC-8B7C-0B0CF822A612}" type="TxLink">
              <a:rPr lang="en-US" sz="1600" b="1" i="0" u="none" strike="noStrike">
                <a:solidFill>
                  <a:srgbClr val="000000"/>
                </a:solidFill>
                <a:latin typeface="Arial"/>
                <a:cs typeface="Arial"/>
              </a:rPr>
              <a:pPr algn="ctr" rtl="1"/>
              <a:t> 58,278 </a:t>
            </a:fld>
            <a:endParaRPr lang="ar-SA" sz="1600" b="1"/>
          </a:p>
        </xdr:txBody>
      </xdr:sp>
      <xdr:sp macro="" textlink="">
        <xdr:nvSpPr>
          <xdr:cNvPr id="23" name="مربع نص 22">
            <a:extLst>
              <a:ext uri="{FF2B5EF4-FFF2-40B4-BE49-F238E27FC236}">
                <a16:creationId xmlns:a16="http://schemas.microsoft.com/office/drawing/2014/main" id="{199C531D-01AA-B144-D535-D86F3F488ABF}"/>
              </a:ext>
            </a:extLst>
          </xdr:cNvPr>
          <xdr:cNvSpPr txBox="1"/>
        </xdr:nvSpPr>
        <xdr:spPr>
          <a:xfrm>
            <a:off x="10997681941" y="1614535"/>
            <a:ext cx="2225644" cy="3545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600"/>
              <a:t>Profit</a:t>
            </a:r>
          </a:p>
        </xdr:txBody>
      </xdr:sp>
    </xdr:grpSp>
    <xdr:clientData/>
  </xdr:twoCellAnchor>
  <xdr:twoCellAnchor>
    <xdr:from>
      <xdr:col>4</xdr:col>
      <xdr:colOff>1176662</xdr:colOff>
      <xdr:row>18</xdr:row>
      <xdr:rowOff>48873</xdr:rowOff>
    </xdr:from>
    <xdr:to>
      <xdr:col>6</xdr:col>
      <xdr:colOff>759716</xdr:colOff>
      <xdr:row>24</xdr:row>
      <xdr:rowOff>48219</xdr:rowOff>
    </xdr:to>
    <xdr:grpSp>
      <xdr:nvGrpSpPr>
        <xdr:cNvPr id="24" name="مجموعة 23">
          <a:extLst>
            <a:ext uri="{FF2B5EF4-FFF2-40B4-BE49-F238E27FC236}">
              <a16:creationId xmlns:a16="http://schemas.microsoft.com/office/drawing/2014/main" id="{7962990C-F62C-4FE5-9AD0-1D0875E03FF8}"/>
            </a:ext>
          </a:extLst>
        </xdr:cNvPr>
        <xdr:cNvGrpSpPr/>
      </xdr:nvGrpSpPr>
      <xdr:grpSpPr>
        <a:xfrm>
          <a:off x="11047742053" y="3302027"/>
          <a:ext cx="2176785" cy="1054423"/>
          <a:chOff x="10997425427" y="1591901"/>
          <a:chExt cx="2723584" cy="1207128"/>
        </a:xfrm>
        <a:effectLst>
          <a:outerShdw blurRad="50800" dist="38100" dir="5400000" algn="t" rotWithShape="0">
            <a:prstClr val="black">
              <a:alpha val="40000"/>
            </a:prstClr>
          </a:outerShdw>
        </a:effectLst>
      </xdr:grpSpPr>
      <xdr:sp macro="" textlink="'pivot tables'!O21">
        <xdr:nvSpPr>
          <xdr:cNvPr id="25" name="مستطيل: زوايا مستديرة 24">
            <a:extLst>
              <a:ext uri="{FF2B5EF4-FFF2-40B4-BE49-F238E27FC236}">
                <a16:creationId xmlns:a16="http://schemas.microsoft.com/office/drawing/2014/main" id="{29BF51EB-25F1-F4F6-088C-A8A334086D2F}"/>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16C8FE4E-C18C-4101-8E4A-171FA660B86A}" type="TxLink">
              <a:rPr lang="en-US" sz="1200" b="1" i="0" u="none" strike="noStrike">
                <a:solidFill>
                  <a:srgbClr val="000000"/>
                </a:solidFill>
                <a:latin typeface="Arial"/>
                <a:cs typeface="Arial"/>
              </a:rPr>
              <a:pPr algn="ctr" rtl="1"/>
              <a:t>Gigi Bohling</a:t>
            </a:fld>
            <a:endParaRPr lang="ar-SA" sz="1200" b="1"/>
          </a:p>
        </xdr:txBody>
      </xdr:sp>
      <xdr:sp macro="" textlink="">
        <xdr:nvSpPr>
          <xdr:cNvPr id="26" name="مربع نص 25">
            <a:extLst>
              <a:ext uri="{FF2B5EF4-FFF2-40B4-BE49-F238E27FC236}">
                <a16:creationId xmlns:a16="http://schemas.microsoft.com/office/drawing/2014/main" id="{F3135A89-4713-1DDF-51CC-F8D4CCF375AC}"/>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 Best</a:t>
            </a:r>
            <a:r>
              <a:rPr lang="en-US" sz="1200" baseline="0"/>
              <a:t> sales person</a:t>
            </a:r>
          </a:p>
        </xdr:txBody>
      </xdr:sp>
    </xdr:grpSp>
    <xdr:clientData/>
  </xdr:twoCellAnchor>
  <xdr:twoCellAnchor>
    <xdr:from>
      <xdr:col>7</xdr:col>
      <xdr:colOff>1556168</xdr:colOff>
      <xdr:row>18</xdr:row>
      <xdr:rowOff>48873</xdr:rowOff>
    </xdr:from>
    <xdr:to>
      <xdr:col>9</xdr:col>
      <xdr:colOff>280241</xdr:colOff>
      <xdr:row>24</xdr:row>
      <xdr:rowOff>48219</xdr:rowOff>
    </xdr:to>
    <xdr:grpSp>
      <xdr:nvGrpSpPr>
        <xdr:cNvPr id="27" name="مجموعة 26">
          <a:extLst>
            <a:ext uri="{FF2B5EF4-FFF2-40B4-BE49-F238E27FC236}">
              <a16:creationId xmlns:a16="http://schemas.microsoft.com/office/drawing/2014/main" id="{0312A043-20E2-4392-9AC0-F0B7C9BAD5D7}"/>
            </a:ext>
          </a:extLst>
        </xdr:cNvPr>
        <xdr:cNvGrpSpPr/>
      </xdr:nvGrpSpPr>
      <xdr:grpSpPr>
        <a:xfrm>
          <a:off x="11043796067" y="3302027"/>
          <a:ext cx="2153073" cy="1054423"/>
          <a:chOff x="10997425427" y="1591901"/>
          <a:chExt cx="2723584" cy="1207128"/>
        </a:xfrm>
        <a:effectLst>
          <a:outerShdw blurRad="50800" dist="38100" dir="5400000" algn="t" rotWithShape="0">
            <a:prstClr val="black">
              <a:alpha val="40000"/>
            </a:prstClr>
          </a:outerShdw>
        </a:effectLst>
      </xdr:grpSpPr>
      <xdr:sp macro="" textlink="'pivot tables'!P21">
        <xdr:nvSpPr>
          <xdr:cNvPr id="28" name="مستطيل: زوايا مستديرة 27">
            <a:extLst>
              <a:ext uri="{FF2B5EF4-FFF2-40B4-BE49-F238E27FC236}">
                <a16:creationId xmlns:a16="http://schemas.microsoft.com/office/drawing/2014/main" id="{982A2904-C2E4-1DE9-F04A-F2D5F06E4A2B}"/>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EB69031-5FC1-4322-AB04-7BE0094A3EA2}" type="TxLink">
              <a:rPr lang="en-US" sz="1600" b="1" i="0" u="none" strike="noStrike">
                <a:solidFill>
                  <a:srgbClr val="000000"/>
                </a:solidFill>
                <a:latin typeface="Arial"/>
                <a:cs typeface="Arial"/>
              </a:rPr>
              <a:pPr algn="ctr" rtl="1"/>
              <a:t> 165,725 </a:t>
            </a:fld>
            <a:endParaRPr lang="ar-SA" sz="1600" b="1"/>
          </a:p>
        </xdr:txBody>
      </xdr:sp>
      <xdr:sp macro="" textlink="">
        <xdr:nvSpPr>
          <xdr:cNvPr id="29" name="مربع نص 28">
            <a:extLst>
              <a:ext uri="{FF2B5EF4-FFF2-40B4-BE49-F238E27FC236}">
                <a16:creationId xmlns:a16="http://schemas.microsoft.com/office/drawing/2014/main" id="{2C7999EE-090E-066E-31F0-C1FA13B237D9}"/>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400" baseline="0"/>
              <a:t>Sales person amount</a:t>
            </a:r>
          </a:p>
        </xdr:txBody>
      </xdr:sp>
    </xdr:grpSp>
    <xdr:clientData/>
  </xdr:twoCellAnchor>
  <xdr:twoCellAnchor editAs="oneCell">
    <xdr:from>
      <xdr:col>0</xdr:col>
      <xdr:colOff>99246</xdr:colOff>
      <xdr:row>2</xdr:row>
      <xdr:rowOff>118755</xdr:rowOff>
    </xdr:from>
    <xdr:to>
      <xdr:col>6</xdr:col>
      <xdr:colOff>228490</xdr:colOff>
      <xdr:row>6</xdr:row>
      <xdr:rowOff>161192</xdr:rowOff>
    </xdr:to>
    <mc:AlternateContent xmlns:mc="http://schemas.openxmlformats.org/markup-compatibility/2006" xmlns:a14="http://schemas.microsoft.com/office/drawing/2010/main">
      <mc:Choice Requires="a14">
        <xdr:graphicFrame macro="">
          <xdr:nvGraphicFramePr>
            <xdr:cNvPr id="31" name="Sales Person 1">
              <a:extLst>
                <a:ext uri="{FF2B5EF4-FFF2-40B4-BE49-F238E27FC236}">
                  <a16:creationId xmlns:a16="http://schemas.microsoft.com/office/drawing/2014/main" id="{58EEFDE5-D78E-403E-904C-D5E5EDFE8C5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0961639112" y="471877"/>
              <a:ext cx="6619740" cy="74868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6</xdr:col>
      <xdr:colOff>631181</xdr:colOff>
      <xdr:row>2</xdr:row>
      <xdr:rowOff>148269</xdr:rowOff>
    </xdr:from>
    <xdr:to>
      <xdr:col>9</xdr:col>
      <xdr:colOff>348275</xdr:colOff>
      <xdr:row>7</xdr:row>
      <xdr:rowOff>60345</xdr:rowOff>
    </xdr:to>
    <mc:AlternateContent xmlns:mc="http://schemas.openxmlformats.org/markup-compatibility/2006" xmlns:a14="http://schemas.microsoft.com/office/drawing/2010/main">
      <mc:Choice Requires="a14">
        <xdr:graphicFrame macro="">
          <xdr:nvGraphicFramePr>
            <xdr:cNvPr id="32" name="Geography 1">
              <a:extLst>
                <a:ext uri="{FF2B5EF4-FFF2-40B4-BE49-F238E27FC236}">
                  <a16:creationId xmlns:a16="http://schemas.microsoft.com/office/drawing/2014/main" id="{535ED6CA-805D-408E-9A2C-221A3D69651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1043728033" y="499961"/>
              <a:ext cx="4142555" cy="791307"/>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27</xdr:row>
      <xdr:rowOff>176761</xdr:rowOff>
    </xdr:from>
    <xdr:to>
      <xdr:col>73</xdr:col>
      <xdr:colOff>228600</xdr:colOff>
      <xdr:row>28</xdr:row>
      <xdr:rowOff>32652</xdr:rowOff>
    </xdr:to>
    <xdr:sp macro="" textlink="">
      <xdr:nvSpPr>
        <xdr:cNvPr id="39" name="مستطيل 38">
          <a:extLst>
            <a:ext uri="{FF2B5EF4-FFF2-40B4-BE49-F238E27FC236}">
              <a16:creationId xmlns:a16="http://schemas.microsoft.com/office/drawing/2014/main" id="{73BEB1B2-A1EE-6E2D-444F-D68D947801F8}"/>
            </a:ext>
          </a:extLst>
        </xdr:cNvPr>
        <xdr:cNvSpPr/>
      </xdr:nvSpPr>
      <xdr:spPr>
        <a:xfrm>
          <a:off x="10846882964" y="5122834"/>
          <a:ext cx="58833327" cy="360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7</xdr:col>
      <xdr:colOff>194330</xdr:colOff>
      <xdr:row>28</xdr:row>
      <xdr:rowOff>47149</xdr:rowOff>
    </xdr:from>
    <xdr:to>
      <xdr:col>7</xdr:col>
      <xdr:colOff>240049</xdr:colOff>
      <xdr:row>78</xdr:row>
      <xdr:rowOff>23813</xdr:rowOff>
    </xdr:to>
    <xdr:sp macro="" textlink="">
      <xdr:nvSpPr>
        <xdr:cNvPr id="40" name="مستطيل 39">
          <a:extLst>
            <a:ext uri="{FF2B5EF4-FFF2-40B4-BE49-F238E27FC236}">
              <a16:creationId xmlns:a16="http://schemas.microsoft.com/office/drawing/2014/main" id="{2DC04966-1193-7E2A-457C-7EF93459A8EA}"/>
            </a:ext>
          </a:extLst>
        </xdr:cNvPr>
        <xdr:cNvSpPr/>
      </xdr:nvSpPr>
      <xdr:spPr>
        <a:xfrm flipH="1">
          <a:off x="10927403514" y="5031899"/>
          <a:ext cx="45719" cy="870791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editAs="oneCell">
    <xdr:from>
      <xdr:col>7</xdr:col>
      <xdr:colOff>377968</xdr:colOff>
      <xdr:row>29</xdr:row>
      <xdr:rowOff>125830</xdr:rowOff>
    </xdr:from>
    <xdr:to>
      <xdr:col>10</xdr:col>
      <xdr:colOff>170152</xdr:colOff>
      <xdr:row>38</xdr:row>
      <xdr:rowOff>31750</xdr:rowOff>
    </xdr:to>
    <mc:AlternateContent xmlns:mc="http://schemas.openxmlformats.org/markup-compatibility/2006" xmlns:a14="http://schemas.microsoft.com/office/drawing/2010/main">
      <mc:Choice Requires="a14">
        <xdr:graphicFrame macro="">
          <xdr:nvGraphicFramePr>
            <xdr:cNvPr id="5" name="Sales Person 2">
              <a:extLst>
                <a:ext uri="{FF2B5EF4-FFF2-40B4-BE49-F238E27FC236}">
                  <a16:creationId xmlns:a16="http://schemas.microsoft.com/office/drawing/2014/main" id="{FEECF143-E1AA-4971-86C5-FB568E1D2A2F}"/>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11043070886" y="5313292"/>
              <a:ext cx="4056454" cy="148853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489877</xdr:colOff>
      <xdr:row>39</xdr:row>
      <xdr:rowOff>28700</xdr:rowOff>
    </xdr:from>
    <xdr:to>
      <xdr:col>10</xdr:col>
      <xdr:colOff>49501</xdr:colOff>
      <xdr:row>57</xdr:row>
      <xdr:rowOff>55564</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3CDFB762-3106-4F63-B2D4-8D23022357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043191537" y="6974623"/>
              <a:ext cx="3823894" cy="319209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404732</xdr:colOff>
      <xdr:row>57</xdr:row>
      <xdr:rowOff>164381</xdr:rowOff>
    </xdr:from>
    <xdr:to>
      <xdr:col>10</xdr:col>
      <xdr:colOff>5918</xdr:colOff>
      <xdr:row>63</xdr:row>
      <xdr:rowOff>122817</xdr:rowOff>
    </xdr:to>
    <mc:AlternateContent xmlns:mc="http://schemas.openxmlformats.org/markup-compatibility/2006" xmlns:a14="http://schemas.microsoft.com/office/drawing/2010/main">
      <mc:Choice Requires="a14">
        <xdr:graphicFrame macro="">
          <xdr:nvGraphicFramePr>
            <xdr:cNvPr id="7" name="Geography 2">
              <a:extLst>
                <a:ext uri="{FF2B5EF4-FFF2-40B4-BE49-F238E27FC236}">
                  <a16:creationId xmlns:a16="http://schemas.microsoft.com/office/drawing/2014/main" id="{D7970DD4-76D4-428C-BEEE-83836C93DF1A}"/>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11043235120" y="10275535"/>
              <a:ext cx="3865456" cy="1013513"/>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78</xdr:row>
      <xdr:rowOff>0</xdr:rowOff>
    </xdr:from>
    <xdr:to>
      <xdr:col>73</xdr:col>
      <xdr:colOff>228600</xdr:colOff>
      <xdr:row>78</xdr:row>
      <xdr:rowOff>30516</xdr:rowOff>
    </xdr:to>
    <xdr:sp macro="" textlink="">
      <xdr:nvSpPr>
        <xdr:cNvPr id="62" name="مستطيل 61">
          <a:extLst>
            <a:ext uri="{FF2B5EF4-FFF2-40B4-BE49-F238E27FC236}">
              <a16:creationId xmlns:a16="http://schemas.microsoft.com/office/drawing/2014/main" id="{9A83CA35-5A33-43DD-AC20-C4EFA32EB81D}"/>
            </a:ext>
          </a:extLst>
        </xdr:cNvPr>
        <xdr:cNvSpPr/>
      </xdr:nvSpPr>
      <xdr:spPr>
        <a:xfrm>
          <a:off x="10875130650" y="13716000"/>
          <a:ext cx="59974163" cy="3051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0</xdr:col>
      <xdr:colOff>83345</xdr:colOff>
      <xdr:row>83</xdr:row>
      <xdr:rowOff>128587</xdr:rowOff>
    </xdr:from>
    <xdr:to>
      <xdr:col>4</xdr:col>
      <xdr:colOff>773907</xdr:colOff>
      <xdr:row>102</xdr:row>
      <xdr:rowOff>134937</xdr:rowOff>
    </xdr:to>
    <xdr:graphicFrame macro="">
      <xdr:nvGraphicFramePr>
        <xdr:cNvPr id="63" name="مخطط 62">
          <a:extLst>
            <a:ext uri="{FF2B5EF4-FFF2-40B4-BE49-F238E27FC236}">
              <a16:creationId xmlns:a16="http://schemas.microsoft.com/office/drawing/2014/main" id="{404FB69D-4967-66CD-B7AF-EC94FEECD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1024194</xdr:colOff>
      <xdr:row>83</xdr:row>
      <xdr:rowOff>156498</xdr:rowOff>
    </xdr:from>
    <xdr:to>
      <xdr:col>8</xdr:col>
      <xdr:colOff>983225</xdr:colOff>
      <xdr:row>102</xdr:row>
      <xdr:rowOff>163872</xdr:rowOff>
    </xdr:to>
    <xdr:graphicFrame macro="">
      <xdr:nvGraphicFramePr>
        <xdr:cNvPr id="64" name="مخطط 63">
          <a:extLst>
            <a:ext uri="{FF2B5EF4-FFF2-40B4-BE49-F238E27FC236}">
              <a16:creationId xmlns:a16="http://schemas.microsoft.com/office/drawing/2014/main" id="{2DF50563-C155-D017-95DD-9A4FF35A6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043.275049768519" createdVersion="8" refreshedVersion="8" minRefreshableVersion="3" recordCount="300" xr:uid="{3250644F-EEFF-4B07-A38E-F0A23C4D6FBB}">
  <cacheSource type="worksheet">
    <worksheetSource name="d4c_5"/>
  </cacheSource>
  <cacheFields count="8">
    <cacheField name="Sales Person" numFmtId="0">
      <sharedItems count="10">
        <s v="Gigi Bohling"/>
        <s v="Husein Augar"/>
        <s v="Oby Sorrel"/>
        <s v="Ram Mahesh"/>
        <s v="Barr Faughny"/>
        <s v="Carla Molina"/>
        <s v="Ches Bonnell"/>
        <s v="Curtice Advani"/>
        <s v="Brien Boise"/>
        <s v="Gunar Cockshoot"/>
      </sharedItems>
    </cacheField>
    <cacheField name="Geography" numFmtId="0">
      <sharedItems count="6">
        <s v="Canada"/>
        <s v="India"/>
        <s v="USA"/>
        <s v="UK"/>
        <s v="New Zealand"/>
        <s v="Australia"/>
      </sharedItems>
    </cacheField>
    <cacheField name="Product" numFmtId="0">
      <sharedItems count="22">
        <s v="Mint Chip Choco"/>
        <s v="Orange Choco"/>
        <s v="Caramel Stuffed Bars"/>
        <s v="Raspberry Choco"/>
        <s v="Peanut Butter Cubes"/>
        <s v="Choco Coated Almonds"/>
        <s v="Drinking Coco"/>
        <s v="Organic Choco Syrup"/>
        <s v="Milk Bars"/>
        <s v="70% Dark Bites"/>
        <s v="Almond Choco"/>
        <s v="Eclairs"/>
        <s v="After Nines"/>
        <s v="Manuka Honey Choco"/>
        <s v="Smooth Sliky Salty"/>
        <s v="85% Dark Bars"/>
        <s v="Baker's Choco Chips"/>
        <s v="White Choc"/>
        <s v="Fruit &amp; Nut Bars"/>
        <s v="99% Dark &amp; Pure"/>
        <s v="Spicy Special Slims"/>
        <s v="50% Dark Bites"/>
      </sharedItems>
    </cacheField>
    <cacheField name="Amount" numFmtId="16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SemiMixedTypes="0" containsString="0" containsNumber="1" minValue="3.11" maxValue="16.73"/>
    </cacheField>
    <cacheField name="cost" numFmtId="166">
      <sharedItems containsSemiMixedTypes="0" containsString="0" containsNumber="1" minValue="0" maxValue="8682.8700000000008"/>
    </cacheField>
    <cacheField name="profit" numFmtId="166">
      <sharedItems containsSemiMixedTypes="0" containsString="0" containsNumber="1" minValue="-7884.8700000000008" maxValue="15841.19"/>
    </cacheField>
  </cacheFields>
  <extLst>
    <ext xmlns:x14="http://schemas.microsoft.com/office/spreadsheetml/2009/9/main" uri="{725AE2AE-9491-48be-B2B4-4EB974FC3084}">
      <x14:pivotCacheDefinition pivotCacheId="985236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184"/>
    <n v="39"/>
    <n v="8.7899999999999991"/>
    <n v="342.80999999999995"/>
    <n v="15841.19"/>
  </r>
  <r>
    <x v="0"/>
    <x v="1"/>
    <x v="1"/>
    <n v="15610"/>
    <n v="339"/>
    <n v="10.62"/>
    <n v="3600.18"/>
    <n v="12009.82"/>
  </r>
  <r>
    <x v="1"/>
    <x v="1"/>
    <x v="2"/>
    <n v="14329"/>
    <n v="150"/>
    <n v="10.38"/>
    <n v="1557.0000000000002"/>
    <n v="12772"/>
  </r>
  <r>
    <x v="0"/>
    <x v="2"/>
    <x v="3"/>
    <n v="13391"/>
    <n v="201"/>
    <n v="11.73"/>
    <n v="2357.73"/>
    <n v="11033.27"/>
  </r>
  <r>
    <x v="2"/>
    <x v="3"/>
    <x v="4"/>
    <n v="12950"/>
    <n v="30"/>
    <n v="12.37"/>
    <n v="371.09999999999997"/>
    <n v="12578.9"/>
  </r>
  <r>
    <x v="3"/>
    <x v="2"/>
    <x v="5"/>
    <n v="12348"/>
    <n v="234"/>
    <n v="8.65"/>
    <n v="2024.1000000000001"/>
    <n v="10323.9"/>
  </r>
  <r>
    <x v="4"/>
    <x v="4"/>
    <x v="6"/>
    <n v="11571"/>
    <n v="138"/>
    <n v="6.47"/>
    <n v="892.86"/>
    <n v="10678.14"/>
  </r>
  <r>
    <x v="1"/>
    <x v="0"/>
    <x v="7"/>
    <n v="11522"/>
    <n v="204"/>
    <n v="16.73"/>
    <n v="3412.92"/>
    <n v="8109.08"/>
  </r>
  <r>
    <x v="4"/>
    <x v="0"/>
    <x v="0"/>
    <n v="11417"/>
    <n v="21"/>
    <n v="8.7899999999999991"/>
    <n v="184.58999999999997"/>
    <n v="11232.41"/>
  </r>
  <r>
    <x v="5"/>
    <x v="0"/>
    <x v="8"/>
    <n v="10311"/>
    <n v="231"/>
    <n v="9.33"/>
    <n v="2155.23"/>
    <n v="8155.77"/>
  </r>
  <r>
    <x v="5"/>
    <x v="0"/>
    <x v="5"/>
    <n v="10304"/>
    <n v="84"/>
    <n v="8.65"/>
    <n v="726.6"/>
    <n v="9577.4"/>
  </r>
  <r>
    <x v="6"/>
    <x v="5"/>
    <x v="9"/>
    <n v="10129"/>
    <n v="312"/>
    <n v="14.49"/>
    <n v="4520.88"/>
    <n v="5608.12"/>
  </r>
  <r>
    <x v="7"/>
    <x v="0"/>
    <x v="10"/>
    <n v="10073"/>
    <n v="120"/>
    <n v="11.88"/>
    <n v="1425.6000000000001"/>
    <n v="8647.4"/>
  </r>
  <r>
    <x v="4"/>
    <x v="4"/>
    <x v="11"/>
    <n v="9926"/>
    <n v="201"/>
    <n v="3.11"/>
    <n v="625.11"/>
    <n v="9300.89"/>
  </r>
  <r>
    <x v="6"/>
    <x v="4"/>
    <x v="12"/>
    <n v="9835"/>
    <n v="207"/>
    <n v="9.77"/>
    <n v="2022.3899999999999"/>
    <n v="7812.6100000000006"/>
  </r>
  <r>
    <x v="3"/>
    <x v="0"/>
    <x v="4"/>
    <n v="9772"/>
    <n v="90"/>
    <n v="12.37"/>
    <n v="1113.3"/>
    <n v="8658.7000000000007"/>
  </r>
  <r>
    <x v="8"/>
    <x v="4"/>
    <x v="3"/>
    <n v="9709"/>
    <n v="30"/>
    <n v="11.73"/>
    <n v="351.90000000000003"/>
    <n v="9357.1"/>
  </r>
  <r>
    <x v="8"/>
    <x v="3"/>
    <x v="6"/>
    <n v="9660"/>
    <n v="27"/>
    <n v="6.47"/>
    <n v="174.69"/>
    <n v="9485.31"/>
  </r>
  <r>
    <x v="5"/>
    <x v="0"/>
    <x v="6"/>
    <n v="9632"/>
    <n v="288"/>
    <n v="6.47"/>
    <n v="1863.36"/>
    <n v="7768.64"/>
  </r>
  <r>
    <x v="1"/>
    <x v="5"/>
    <x v="4"/>
    <n v="9506"/>
    <n v="87"/>
    <n v="12.37"/>
    <n v="1076.1899999999998"/>
    <n v="8429.81"/>
  </r>
  <r>
    <x v="4"/>
    <x v="3"/>
    <x v="1"/>
    <n v="9443"/>
    <n v="162"/>
    <n v="10.62"/>
    <n v="1720.4399999999998"/>
    <n v="7722.56"/>
  </r>
  <r>
    <x v="9"/>
    <x v="0"/>
    <x v="0"/>
    <n v="9198"/>
    <n v="36"/>
    <n v="8.7899999999999991"/>
    <n v="316.43999999999994"/>
    <n v="8881.56"/>
  </r>
  <r>
    <x v="1"/>
    <x v="0"/>
    <x v="9"/>
    <n v="9051"/>
    <n v="57"/>
    <n v="14.49"/>
    <n v="825.93000000000006"/>
    <n v="8225.07"/>
  </r>
  <r>
    <x v="3"/>
    <x v="4"/>
    <x v="13"/>
    <n v="9002"/>
    <n v="72"/>
    <n v="7.16"/>
    <n v="515.52"/>
    <n v="8486.48"/>
  </r>
  <r>
    <x v="8"/>
    <x v="3"/>
    <x v="14"/>
    <n v="8890"/>
    <n v="210"/>
    <n v="5.79"/>
    <n v="1215.9000000000001"/>
    <n v="7674.1"/>
  </r>
  <r>
    <x v="3"/>
    <x v="2"/>
    <x v="4"/>
    <n v="8869"/>
    <n v="432"/>
    <n v="12.37"/>
    <n v="5343.8399999999992"/>
    <n v="3525.1600000000008"/>
  </r>
  <r>
    <x v="6"/>
    <x v="1"/>
    <x v="15"/>
    <n v="8862"/>
    <n v="189"/>
    <n v="4.97"/>
    <n v="939.32999999999993"/>
    <n v="7922.67"/>
  </r>
  <r>
    <x v="9"/>
    <x v="5"/>
    <x v="16"/>
    <n v="8841"/>
    <n v="303"/>
    <n v="5.6"/>
    <n v="1696.8"/>
    <n v="7144.2"/>
  </r>
  <r>
    <x v="0"/>
    <x v="4"/>
    <x v="17"/>
    <n v="8813"/>
    <n v="21"/>
    <n v="13.15"/>
    <n v="276.15000000000003"/>
    <n v="8536.85"/>
  </r>
  <r>
    <x v="1"/>
    <x v="1"/>
    <x v="1"/>
    <n v="8463"/>
    <n v="492"/>
    <n v="10.62"/>
    <n v="5225.04"/>
    <n v="3237.96"/>
  </r>
  <r>
    <x v="6"/>
    <x v="0"/>
    <x v="12"/>
    <n v="8435"/>
    <n v="42"/>
    <n v="9.77"/>
    <n v="410.34"/>
    <n v="8024.66"/>
  </r>
  <r>
    <x v="4"/>
    <x v="0"/>
    <x v="13"/>
    <n v="8211"/>
    <n v="75"/>
    <n v="7.16"/>
    <n v="537"/>
    <n v="7674"/>
  </r>
  <r>
    <x v="1"/>
    <x v="1"/>
    <x v="18"/>
    <n v="8155"/>
    <n v="90"/>
    <n v="6.49"/>
    <n v="584.1"/>
    <n v="7570.9"/>
  </r>
  <r>
    <x v="7"/>
    <x v="1"/>
    <x v="16"/>
    <n v="8008"/>
    <n v="456"/>
    <n v="5.6"/>
    <n v="2553.6"/>
    <n v="5454.4"/>
  </r>
  <r>
    <x v="5"/>
    <x v="1"/>
    <x v="4"/>
    <n v="7847"/>
    <n v="174"/>
    <n v="12.37"/>
    <n v="2152.3799999999997"/>
    <n v="5694.6200000000008"/>
  </r>
  <r>
    <x v="1"/>
    <x v="2"/>
    <x v="3"/>
    <n v="7833"/>
    <n v="243"/>
    <n v="11.73"/>
    <n v="2850.3900000000003"/>
    <n v="4982.6099999999997"/>
  </r>
  <r>
    <x v="4"/>
    <x v="3"/>
    <x v="7"/>
    <n v="7812"/>
    <n v="81"/>
    <n v="16.73"/>
    <n v="1355.13"/>
    <n v="6456.87"/>
  </r>
  <r>
    <x v="9"/>
    <x v="1"/>
    <x v="5"/>
    <n v="7777"/>
    <n v="504"/>
    <n v="8.65"/>
    <n v="4359.6000000000004"/>
    <n v="3417.3999999999996"/>
  </r>
  <r>
    <x v="6"/>
    <x v="1"/>
    <x v="11"/>
    <n v="7777"/>
    <n v="39"/>
    <n v="3.11"/>
    <n v="121.28999999999999"/>
    <n v="7655.71"/>
  </r>
  <r>
    <x v="3"/>
    <x v="4"/>
    <x v="19"/>
    <n v="7693"/>
    <n v="21"/>
    <n v="7.64"/>
    <n v="160.44"/>
    <n v="7532.56"/>
  </r>
  <r>
    <x v="7"/>
    <x v="4"/>
    <x v="14"/>
    <n v="7693"/>
    <n v="87"/>
    <n v="5.79"/>
    <n v="503.73"/>
    <n v="7189.27"/>
  </r>
  <r>
    <x v="4"/>
    <x v="3"/>
    <x v="20"/>
    <n v="7651"/>
    <n v="213"/>
    <n v="9"/>
    <n v="1917"/>
    <n v="5734"/>
  </r>
  <r>
    <x v="4"/>
    <x v="1"/>
    <x v="19"/>
    <n v="7511"/>
    <n v="120"/>
    <n v="7.64"/>
    <n v="916.8"/>
    <n v="6594.2"/>
  </r>
  <r>
    <x v="0"/>
    <x v="5"/>
    <x v="17"/>
    <n v="7483"/>
    <n v="45"/>
    <n v="13.15"/>
    <n v="591.75"/>
    <n v="6891.25"/>
  </r>
  <r>
    <x v="5"/>
    <x v="2"/>
    <x v="2"/>
    <n v="7455"/>
    <n v="216"/>
    <n v="10.38"/>
    <n v="2242.0800000000004"/>
    <n v="5212.92"/>
  </r>
  <r>
    <x v="7"/>
    <x v="5"/>
    <x v="20"/>
    <n v="7322"/>
    <n v="36"/>
    <n v="9"/>
    <n v="324"/>
    <n v="6998"/>
  </r>
  <r>
    <x v="9"/>
    <x v="4"/>
    <x v="2"/>
    <n v="7308"/>
    <n v="327"/>
    <n v="10.38"/>
    <n v="3394.26"/>
    <n v="3913.74"/>
  </r>
  <r>
    <x v="0"/>
    <x v="1"/>
    <x v="3"/>
    <n v="7280"/>
    <n v="201"/>
    <n v="11.73"/>
    <n v="2357.73"/>
    <n v="4922.2700000000004"/>
  </r>
  <r>
    <x v="1"/>
    <x v="4"/>
    <x v="1"/>
    <n v="7273"/>
    <n v="96"/>
    <n v="10.62"/>
    <n v="1019.52"/>
    <n v="6253.48"/>
  </r>
  <r>
    <x v="9"/>
    <x v="1"/>
    <x v="21"/>
    <n v="7259"/>
    <n v="276"/>
    <n v="11.7"/>
    <n v="3229.2"/>
    <n v="4029.8"/>
  </r>
  <r>
    <x v="0"/>
    <x v="5"/>
    <x v="8"/>
    <n v="7189"/>
    <n v="54"/>
    <n v="9.33"/>
    <n v="503.82"/>
    <n v="6685.18"/>
  </r>
  <r>
    <x v="8"/>
    <x v="3"/>
    <x v="9"/>
    <n v="7021"/>
    <n v="183"/>
    <n v="14.49"/>
    <n v="2651.67"/>
    <n v="4369.33"/>
  </r>
  <r>
    <x v="0"/>
    <x v="1"/>
    <x v="7"/>
    <n v="6986"/>
    <n v="21"/>
    <n v="16.73"/>
    <n v="351.33"/>
    <n v="6634.67"/>
  </r>
  <r>
    <x v="0"/>
    <x v="3"/>
    <x v="12"/>
    <n v="6909"/>
    <n v="81"/>
    <n v="9.77"/>
    <n v="791.37"/>
    <n v="6117.63"/>
  </r>
  <r>
    <x v="2"/>
    <x v="5"/>
    <x v="10"/>
    <n v="6860"/>
    <n v="126"/>
    <n v="11.88"/>
    <n v="1496.88"/>
    <n v="5363.12"/>
  </r>
  <r>
    <x v="3"/>
    <x v="2"/>
    <x v="12"/>
    <n v="6853"/>
    <n v="372"/>
    <n v="9.77"/>
    <n v="3634.44"/>
    <n v="3218.56"/>
  </r>
  <r>
    <x v="1"/>
    <x v="1"/>
    <x v="20"/>
    <n v="6832"/>
    <n v="27"/>
    <n v="9"/>
    <n v="243"/>
    <n v="6589"/>
  </r>
  <r>
    <x v="7"/>
    <x v="4"/>
    <x v="16"/>
    <n v="6818"/>
    <n v="6"/>
    <n v="5.6"/>
    <n v="33.599999999999994"/>
    <n v="6784.4"/>
  </r>
  <r>
    <x v="6"/>
    <x v="2"/>
    <x v="9"/>
    <n v="6755"/>
    <n v="252"/>
    <n v="14.49"/>
    <n v="3651.48"/>
    <n v="3103.52"/>
  </r>
  <r>
    <x v="3"/>
    <x v="1"/>
    <x v="16"/>
    <n v="6748"/>
    <n v="48"/>
    <n v="5.6"/>
    <n v="268.79999999999995"/>
    <n v="6479.2"/>
  </r>
  <r>
    <x v="7"/>
    <x v="1"/>
    <x v="5"/>
    <n v="6734"/>
    <n v="123"/>
    <n v="8.65"/>
    <n v="1063.95"/>
    <n v="5670.05"/>
  </r>
  <r>
    <x v="8"/>
    <x v="2"/>
    <x v="5"/>
    <n v="6706"/>
    <n v="459"/>
    <n v="8.65"/>
    <n v="3970.3500000000004"/>
    <n v="2735.6499999999996"/>
  </r>
  <r>
    <x v="2"/>
    <x v="0"/>
    <x v="5"/>
    <n v="6657"/>
    <n v="303"/>
    <n v="8.65"/>
    <n v="2620.9500000000003"/>
    <n v="4036.0499999999997"/>
  </r>
  <r>
    <x v="9"/>
    <x v="2"/>
    <x v="3"/>
    <n v="6657"/>
    <n v="276"/>
    <n v="11.73"/>
    <n v="3237.48"/>
    <n v="3419.52"/>
  </r>
  <r>
    <x v="6"/>
    <x v="4"/>
    <x v="21"/>
    <n v="6608"/>
    <n v="225"/>
    <n v="11.7"/>
    <n v="2632.5"/>
    <n v="3975.5"/>
  </r>
  <r>
    <x v="4"/>
    <x v="5"/>
    <x v="2"/>
    <n v="6580"/>
    <n v="183"/>
    <n v="10.38"/>
    <n v="1899.5400000000002"/>
    <n v="4680.46"/>
  </r>
  <r>
    <x v="6"/>
    <x v="4"/>
    <x v="9"/>
    <n v="6454"/>
    <n v="54"/>
    <n v="14.49"/>
    <n v="782.46"/>
    <n v="5671.54"/>
  </r>
  <r>
    <x v="8"/>
    <x v="5"/>
    <x v="20"/>
    <n v="6433"/>
    <n v="78"/>
    <n v="9"/>
    <n v="702"/>
    <n v="5731"/>
  </r>
  <r>
    <x v="5"/>
    <x v="4"/>
    <x v="15"/>
    <n v="6398"/>
    <n v="102"/>
    <n v="4.97"/>
    <n v="506.94"/>
    <n v="5891.06"/>
  </r>
  <r>
    <x v="6"/>
    <x v="4"/>
    <x v="4"/>
    <n v="6391"/>
    <n v="48"/>
    <n v="12.37"/>
    <n v="593.76"/>
    <n v="5797.24"/>
  </r>
  <r>
    <x v="3"/>
    <x v="3"/>
    <x v="7"/>
    <n v="6370"/>
    <n v="30"/>
    <n v="16.73"/>
    <n v="501.90000000000003"/>
    <n v="5868.1"/>
  </r>
  <r>
    <x v="0"/>
    <x v="0"/>
    <x v="18"/>
    <n v="6314"/>
    <n v="15"/>
    <n v="6.49"/>
    <n v="97.350000000000009"/>
    <n v="6216.65"/>
  </r>
  <r>
    <x v="9"/>
    <x v="1"/>
    <x v="17"/>
    <n v="6300"/>
    <n v="42"/>
    <n v="13.15"/>
    <n v="552.30000000000007"/>
    <n v="5747.7"/>
  </r>
  <r>
    <x v="0"/>
    <x v="1"/>
    <x v="12"/>
    <n v="6279"/>
    <n v="237"/>
    <n v="9.77"/>
    <n v="2315.4899999999998"/>
    <n v="3963.51"/>
  </r>
  <r>
    <x v="8"/>
    <x v="4"/>
    <x v="16"/>
    <n v="6279"/>
    <n v="45"/>
    <n v="5.6"/>
    <n v="251.99999999999997"/>
    <n v="6027"/>
  </r>
  <r>
    <x v="0"/>
    <x v="0"/>
    <x v="8"/>
    <n v="6146"/>
    <n v="63"/>
    <n v="9.33"/>
    <n v="587.79"/>
    <n v="5558.21"/>
  </r>
  <r>
    <x v="3"/>
    <x v="4"/>
    <x v="7"/>
    <n v="6132"/>
    <n v="93"/>
    <n v="16.73"/>
    <n v="1555.89"/>
    <n v="4576.1099999999997"/>
  </r>
  <r>
    <x v="3"/>
    <x v="5"/>
    <x v="10"/>
    <n v="6125"/>
    <n v="102"/>
    <n v="11.88"/>
    <n v="1211.76"/>
    <n v="4913.24"/>
  </r>
  <r>
    <x v="5"/>
    <x v="0"/>
    <x v="9"/>
    <n v="6118"/>
    <n v="174"/>
    <n v="14.49"/>
    <n v="2521.2600000000002"/>
    <n v="3596.74"/>
  </r>
  <r>
    <x v="7"/>
    <x v="0"/>
    <x v="5"/>
    <n v="6118"/>
    <n v="9"/>
    <n v="8.65"/>
    <n v="77.850000000000009"/>
    <n v="6040.15"/>
  </r>
  <r>
    <x v="0"/>
    <x v="0"/>
    <x v="6"/>
    <n v="6111"/>
    <n v="3"/>
    <n v="6.47"/>
    <n v="19.41"/>
    <n v="6091.59"/>
  </r>
  <r>
    <x v="7"/>
    <x v="3"/>
    <x v="11"/>
    <n v="6048"/>
    <n v="27"/>
    <n v="3.11"/>
    <n v="83.97"/>
    <n v="5964.03"/>
  </r>
  <r>
    <x v="4"/>
    <x v="3"/>
    <x v="2"/>
    <n v="6027"/>
    <n v="144"/>
    <n v="10.38"/>
    <n v="1494.72"/>
    <n v="4532.28"/>
  </r>
  <r>
    <x v="5"/>
    <x v="5"/>
    <x v="12"/>
    <n v="5915"/>
    <n v="3"/>
    <n v="9.77"/>
    <n v="29.31"/>
    <n v="5885.69"/>
  </r>
  <r>
    <x v="3"/>
    <x v="3"/>
    <x v="12"/>
    <n v="5817"/>
    <n v="12"/>
    <n v="9.77"/>
    <n v="117.24"/>
    <n v="5699.76"/>
  </r>
  <r>
    <x v="3"/>
    <x v="3"/>
    <x v="3"/>
    <n v="5775"/>
    <n v="42"/>
    <n v="11.73"/>
    <n v="492.66"/>
    <n v="5282.34"/>
  </r>
  <r>
    <x v="6"/>
    <x v="5"/>
    <x v="2"/>
    <n v="5677"/>
    <n v="258"/>
    <n v="10.38"/>
    <n v="2678.0400000000004"/>
    <n v="2998.9599999999996"/>
  </r>
  <r>
    <x v="3"/>
    <x v="5"/>
    <x v="8"/>
    <n v="5670"/>
    <n v="297"/>
    <n v="9.33"/>
    <n v="2771.01"/>
    <n v="2898.99"/>
  </r>
  <r>
    <x v="2"/>
    <x v="5"/>
    <x v="21"/>
    <n v="5586"/>
    <n v="525"/>
    <n v="11.7"/>
    <n v="6142.5"/>
    <n v="-556.5"/>
  </r>
  <r>
    <x v="6"/>
    <x v="0"/>
    <x v="13"/>
    <n v="5551"/>
    <n v="252"/>
    <n v="7.16"/>
    <n v="1804.32"/>
    <n v="3746.6800000000003"/>
  </r>
  <r>
    <x v="0"/>
    <x v="5"/>
    <x v="19"/>
    <n v="5474"/>
    <n v="168"/>
    <n v="7.64"/>
    <n v="1283.52"/>
    <n v="4190.4799999999996"/>
  </r>
  <r>
    <x v="3"/>
    <x v="0"/>
    <x v="17"/>
    <n v="5439"/>
    <n v="30"/>
    <n v="13.15"/>
    <n v="394.5"/>
    <n v="5044.5"/>
  </r>
  <r>
    <x v="2"/>
    <x v="1"/>
    <x v="19"/>
    <n v="5355"/>
    <n v="204"/>
    <n v="7.64"/>
    <n v="1558.56"/>
    <n v="3796.44"/>
  </r>
  <r>
    <x v="6"/>
    <x v="4"/>
    <x v="16"/>
    <n v="5306"/>
    <n v="0"/>
    <n v="5.6"/>
    <n v="0"/>
    <n v="5306"/>
  </r>
  <r>
    <x v="0"/>
    <x v="3"/>
    <x v="16"/>
    <n v="5236"/>
    <n v="51"/>
    <n v="5.6"/>
    <n v="285.59999999999997"/>
    <n v="4950.3999999999996"/>
  </r>
  <r>
    <x v="6"/>
    <x v="2"/>
    <x v="2"/>
    <n v="5194"/>
    <n v="288"/>
    <n v="10.38"/>
    <n v="2989.44"/>
    <n v="2204.56"/>
  </r>
  <r>
    <x v="0"/>
    <x v="5"/>
    <x v="5"/>
    <n v="5075"/>
    <n v="21"/>
    <n v="8.65"/>
    <n v="181.65"/>
    <n v="4893.3500000000004"/>
  </r>
  <r>
    <x v="3"/>
    <x v="1"/>
    <x v="11"/>
    <n v="5019"/>
    <n v="156"/>
    <n v="3.11"/>
    <n v="485.15999999999997"/>
    <n v="4533.84"/>
  </r>
  <r>
    <x v="8"/>
    <x v="0"/>
    <x v="18"/>
    <n v="5019"/>
    <n v="150"/>
    <n v="6.49"/>
    <n v="973.5"/>
    <n v="4045.5"/>
  </r>
  <r>
    <x v="8"/>
    <x v="2"/>
    <x v="12"/>
    <n v="5012"/>
    <n v="210"/>
    <n v="9.77"/>
    <n v="2051.6999999999998"/>
    <n v="2960.3"/>
  </r>
  <r>
    <x v="0"/>
    <x v="4"/>
    <x v="21"/>
    <n v="4991"/>
    <n v="12"/>
    <n v="11.7"/>
    <n v="140.39999999999998"/>
    <n v="4850.6000000000004"/>
  </r>
  <r>
    <x v="2"/>
    <x v="1"/>
    <x v="16"/>
    <n v="4991"/>
    <n v="9"/>
    <n v="5.6"/>
    <n v="50.4"/>
    <n v="4940.6000000000004"/>
  </r>
  <r>
    <x v="7"/>
    <x v="0"/>
    <x v="11"/>
    <n v="4970"/>
    <n v="156"/>
    <n v="3.11"/>
    <n v="485.15999999999997"/>
    <n v="4484.84"/>
  </r>
  <r>
    <x v="9"/>
    <x v="3"/>
    <x v="16"/>
    <n v="4956"/>
    <n v="171"/>
    <n v="5.6"/>
    <n v="957.59999999999991"/>
    <n v="3998.4"/>
  </r>
  <r>
    <x v="7"/>
    <x v="4"/>
    <x v="18"/>
    <n v="4949"/>
    <n v="189"/>
    <n v="6.49"/>
    <n v="1226.6100000000001"/>
    <n v="3722.39"/>
  </r>
  <r>
    <x v="5"/>
    <x v="1"/>
    <x v="18"/>
    <n v="4935"/>
    <n v="126"/>
    <n v="6.49"/>
    <n v="817.74"/>
    <n v="4117.26"/>
  </r>
  <r>
    <x v="2"/>
    <x v="3"/>
    <x v="20"/>
    <n v="4858"/>
    <n v="279"/>
    <n v="9"/>
    <n v="2511"/>
    <n v="2347"/>
  </r>
  <r>
    <x v="4"/>
    <x v="3"/>
    <x v="3"/>
    <n v="4802"/>
    <n v="36"/>
    <n v="11.73"/>
    <n v="422.28000000000003"/>
    <n v="4379.72"/>
  </r>
  <r>
    <x v="7"/>
    <x v="2"/>
    <x v="9"/>
    <n v="4781"/>
    <n v="123"/>
    <n v="14.49"/>
    <n v="1782.27"/>
    <n v="2998.73"/>
  </r>
  <r>
    <x v="5"/>
    <x v="2"/>
    <x v="8"/>
    <n v="4760"/>
    <n v="69"/>
    <n v="9.33"/>
    <n v="643.77"/>
    <n v="4116.2299999999996"/>
  </r>
  <r>
    <x v="8"/>
    <x v="2"/>
    <x v="7"/>
    <n v="4753"/>
    <n v="300"/>
    <n v="16.73"/>
    <n v="5019"/>
    <n v="-266"/>
  </r>
  <r>
    <x v="0"/>
    <x v="2"/>
    <x v="14"/>
    <n v="4753"/>
    <n v="246"/>
    <n v="5.79"/>
    <n v="1424.34"/>
    <n v="3328.66"/>
  </r>
  <r>
    <x v="3"/>
    <x v="2"/>
    <x v="0"/>
    <n v="4725"/>
    <n v="174"/>
    <n v="8.7899999999999991"/>
    <n v="1529.4599999999998"/>
    <n v="3195.54"/>
  </r>
  <r>
    <x v="2"/>
    <x v="4"/>
    <x v="18"/>
    <n v="4683"/>
    <n v="30"/>
    <n v="6.49"/>
    <n v="194.70000000000002"/>
    <n v="4488.3"/>
  </r>
  <r>
    <x v="6"/>
    <x v="2"/>
    <x v="21"/>
    <n v="4606"/>
    <n v="63"/>
    <n v="11.7"/>
    <n v="737.09999999999991"/>
    <n v="3868.9"/>
  </r>
  <r>
    <x v="9"/>
    <x v="4"/>
    <x v="13"/>
    <n v="4592"/>
    <n v="324"/>
    <n v="7.16"/>
    <n v="2319.84"/>
    <n v="2272.16"/>
  </r>
  <r>
    <x v="6"/>
    <x v="2"/>
    <x v="19"/>
    <n v="4585"/>
    <n v="240"/>
    <n v="7.64"/>
    <n v="1833.6"/>
    <n v="2751.4"/>
  </r>
  <r>
    <x v="6"/>
    <x v="4"/>
    <x v="11"/>
    <n v="4487"/>
    <n v="111"/>
    <n v="3.11"/>
    <n v="345.21"/>
    <n v="4141.79"/>
  </r>
  <r>
    <x v="6"/>
    <x v="4"/>
    <x v="0"/>
    <n v="4487"/>
    <n v="333"/>
    <n v="8.7899999999999991"/>
    <n v="2927.0699999999997"/>
    <n v="1559.9300000000003"/>
  </r>
  <r>
    <x v="0"/>
    <x v="2"/>
    <x v="13"/>
    <n v="4480"/>
    <n v="357"/>
    <n v="7.16"/>
    <n v="2556.12"/>
    <n v="1923.88"/>
  </r>
  <r>
    <x v="6"/>
    <x v="3"/>
    <x v="11"/>
    <n v="4438"/>
    <n v="246"/>
    <n v="3.11"/>
    <n v="765.06"/>
    <n v="3672.94"/>
  </r>
  <r>
    <x v="3"/>
    <x v="0"/>
    <x v="8"/>
    <n v="4424"/>
    <n v="201"/>
    <n v="9.33"/>
    <n v="1875.33"/>
    <n v="2548.67"/>
  </r>
  <r>
    <x v="4"/>
    <x v="5"/>
    <x v="18"/>
    <n v="4417"/>
    <n v="153"/>
    <n v="6.49"/>
    <n v="992.97"/>
    <n v="3424.0299999999997"/>
  </r>
  <r>
    <x v="4"/>
    <x v="5"/>
    <x v="14"/>
    <n v="4326"/>
    <n v="348"/>
    <n v="5.79"/>
    <n v="2014.92"/>
    <n v="2311.08"/>
  </r>
  <r>
    <x v="7"/>
    <x v="0"/>
    <x v="8"/>
    <n v="4319"/>
    <n v="30"/>
    <n v="9.33"/>
    <n v="279.89999999999998"/>
    <n v="4039.1"/>
  </r>
  <r>
    <x v="1"/>
    <x v="4"/>
    <x v="17"/>
    <n v="4305"/>
    <n v="156"/>
    <n v="13.15"/>
    <n v="2051.4"/>
    <n v="2253.6"/>
  </r>
  <r>
    <x v="7"/>
    <x v="1"/>
    <x v="7"/>
    <n v="4242"/>
    <n v="207"/>
    <n v="16.73"/>
    <n v="3463.11"/>
    <n v="778.88999999999987"/>
  </r>
  <r>
    <x v="1"/>
    <x v="5"/>
    <x v="15"/>
    <n v="4137"/>
    <n v="60"/>
    <n v="4.97"/>
    <n v="298.2"/>
    <n v="3838.8"/>
  </r>
  <r>
    <x v="2"/>
    <x v="1"/>
    <x v="12"/>
    <n v="4053"/>
    <n v="24"/>
    <n v="9.77"/>
    <n v="234.48"/>
    <n v="3818.52"/>
  </r>
  <r>
    <x v="0"/>
    <x v="3"/>
    <x v="15"/>
    <n v="4018"/>
    <n v="171"/>
    <n v="4.97"/>
    <n v="849.87"/>
    <n v="3168.13"/>
  </r>
  <r>
    <x v="3"/>
    <x v="1"/>
    <x v="19"/>
    <n v="4018"/>
    <n v="162"/>
    <n v="7.64"/>
    <n v="1237.6799999999998"/>
    <n v="2780.32"/>
  </r>
  <r>
    <x v="4"/>
    <x v="3"/>
    <x v="4"/>
    <n v="4018"/>
    <n v="126"/>
    <n v="12.37"/>
    <n v="1558.62"/>
    <n v="2459.38"/>
  </r>
  <r>
    <x v="9"/>
    <x v="4"/>
    <x v="11"/>
    <n v="3983"/>
    <n v="144"/>
    <n v="3.11"/>
    <n v="447.84"/>
    <n v="3535.16"/>
  </r>
  <r>
    <x v="5"/>
    <x v="3"/>
    <x v="21"/>
    <n v="3976"/>
    <n v="72"/>
    <n v="11.7"/>
    <n v="842.4"/>
    <n v="3133.6"/>
  </r>
  <r>
    <x v="1"/>
    <x v="3"/>
    <x v="15"/>
    <n v="3920"/>
    <n v="306"/>
    <n v="4.97"/>
    <n v="1520.82"/>
    <n v="2399.1800000000003"/>
  </r>
  <r>
    <x v="7"/>
    <x v="2"/>
    <x v="7"/>
    <n v="3864"/>
    <n v="177"/>
    <n v="16.73"/>
    <n v="2961.21"/>
    <n v="902.79"/>
  </r>
  <r>
    <x v="1"/>
    <x v="5"/>
    <x v="17"/>
    <n v="3850"/>
    <n v="102"/>
    <n v="13.15"/>
    <n v="1341.3"/>
    <n v="2508.6999999999998"/>
  </r>
  <r>
    <x v="6"/>
    <x v="1"/>
    <x v="3"/>
    <n v="3829"/>
    <n v="24"/>
    <n v="11.73"/>
    <n v="281.52"/>
    <n v="3547.48"/>
  </r>
  <r>
    <x v="2"/>
    <x v="2"/>
    <x v="6"/>
    <n v="3808"/>
    <n v="279"/>
    <n v="6.47"/>
    <n v="1805.1299999999999"/>
    <n v="2002.8700000000001"/>
  </r>
  <r>
    <x v="3"/>
    <x v="1"/>
    <x v="4"/>
    <n v="3794"/>
    <n v="159"/>
    <n v="12.37"/>
    <n v="1966.83"/>
    <n v="1827.17"/>
  </r>
  <r>
    <x v="9"/>
    <x v="0"/>
    <x v="18"/>
    <n v="3773"/>
    <n v="165"/>
    <n v="6.49"/>
    <n v="1070.8500000000001"/>
    <n v="2702.1499999999996"/>
  </r>
  <r>
    <x v="7"/>
    <x v="1"/>
    <x v="11"/>
    <n v="3759"/>
    <n v="150"/>
    <n v="3.11"/>
    <n v="466.5"/>
    <n v="3292.5"/>
  </r>
  <r>
    <x v="8"/>
    <x v="5"/>
    <x v="5"/>
    <n v="3752"/>
    <n v="213"/>
    <n v="8.65"/>
    <n v="1842.45"/>
    <n v="1909.55"/>
  </r>
  <r>
    <x v="9"/>
    <x v="1"/>
    <x v="2"/>
    <n v="3689"/>
    <n v="312"/>
    <n v="10.38"/>
    <n v="3238.5600000000004"/>
    <n v="450.4399999999996"/>
  </r>
  <r>
    <x v="9"/>
    <x v="3"/>
    <x v="13"/>
    <n v="3640"/>
    <n v="51"/>
    <n v="7.16"/>
    <n v="365.16"/>
    <n v="3274.84"/>
  </r>
  <r>
    <x v="8"/>
    <x v="2"/>
    <x v="9"/>
    <n v="3598"/>
    <n v="81"/>
    <n v="14.49"/>
    <n v="1173.69"/>
    <n v="2424.31"/>
  </r>
  <r>
    <x v="7"/>
    <x v="4"/>
    <x v="2"/>
    <n v="3556"/>
    <n v="459"/>
    <n v="10.38"/>
    <n v="4764.42"/>
    <n v="-1208.42"/>
  </r>
  <r>
    <x v="4"/>
    <x v="5"/>
    <x v="10"/>
    <n v="3549"/>
    <n v="3"/>
    <n v="11.88"/>
    <n v="35.64"/>
    <n v="3513.36"/>
  </r>
  <r>
    <x v="8"/>
    <x v="1"/>
    <x v="14"/>
    <n v="3507"/>
    <n v="288"/>
    <n v="5.79"/>
    <n v="1667.52"/>
    <n v="1839.48"/>
  </r>
  <r>
    <x v="2"/>
    <x v="2"/>
    <x v="21"/>
    <n v="3472"/>
    <n v="96"/>
    <n v="11.7"/>
    <n v="1123.1999999999998"/>
    <n v="2348.8000000000002"/>
  </r>
  <r>
    <x v="7"/>
    <x v="1"/>
    <x v="9"/>
    <n v="3402"/>
    <n v="366"/>
    <n v="14.49"/>
    <n v="5303.34"/>
    <n v="-1901.3400000000001"/>
  </r>
  <r>
    <x v="5"/>
    <x v="4"/>
    <x v="1"/>
    <n v="3388"/>
    <n v="123"/>
    <n v="10.62"/>
    <n v="1306.26"/>
    <n v="2081.7399999999998"/>
  </r>
  <r>
    <x v="0"/>
    <x v="0"/>
    <x v="11"/>
    <n v="3339"/>
    <n v="348"/>
    <n v="3.11"/>
    <n v="1082.28"/>
    <n v="2256.7200000000003"/>
  </r>
  <r>
    <x v="7"/>
    <x v="1"/>
    <x v="13"/>
    <n v="3339"/>
    <n v="75"/>
    <n v="7.16"/>
    <n v="537"/>
    <n v="2802"/>
  </r>
  <r>
    <x v="9"/>
    <x v="0"/>
    <x v="17"/>
    <n v="3339"/>
    <n v="39"/>
    <n v="13.15"/>
    <n v="512.85"/>
    <n v="2826.15"/>
  </r>
  <r>
    <x v="6"/>
    <x v="1"/>
    <x v="5"/>
    <n v="3262"/>
    <n v="75"/>
    <n v="8.65"/>
    <n v="648.75"/>
    <n v="2613.25"/>
  </r>
  <r>
    <x v="1"/>
    <x v="3"/>
    <x v="17"/>
    <n v="3192"/>
    <n v="72"/>
    <n v="13.15"/>
    <n v="946.80000000000007"/>
    <n v="2245.1999999999998"/>
  </r>
  <r>
    <x v="3"/>
    <x v="0"/>
    <x v="7"/>
    <n v="3164"/>
    <n v="306"/>
    <n v="16.73"/>
    <n v="5119.38"/>
    <n v="-1955.38"/>
  </r>
  <r>
    <x v="9"/>
    <x v="1"/>
    <x v="16"/>
    <n v="3108"/>
    <n v="54"/>
    <n v="5.6"/>
    <n v="302.39999999999998"/>
    <n v="2805.6"/>
  </r>
  <r>
    <x v="3"/>
    <x v="3"/>
    <x v="2"/>
    <n v="3101"/>
    <n v="225"/>
    <n v="10.38"/>
    <n v="2335.5"/>
    <n v="765.5"/>
  </r>
  <r>
    <x v="4"/>
    <x v="0"/>
    <x v="14"/>
    <n v="3094"/>
    <n v="246"/>
    <n v="5.79"/>
    <n v="1424.34"/>
    <n v="1669.66"/>
  </r>
  <r>
    <x v="2"/>
    <x v="4"/>
    <x v="2"/>
    <n v="3059"/>
    <n v="27"/>
    <n v="10.38"/>
    <n v="280.26000000000005"/>
    <n v="2778.74"/>
  </r>
  <r>
    <x v="7"/>
    <x v="3"/>
    <x v="13"/>
    <n v="3052"/>
    <n v="378"/>
    <n v="7.16"/>
    <n v="2706.48"/>
    <n v="345.52"/>
  </r>
  <r>
    <x v="7"/>
    <x v="3"/>
    <x v="15"/>
    <n v="2989"/>
    <n v="3"/>
    <n v="4.97"/>
    <n v="14.91"/>
    <n v="2974.09"/>
  </r>
  <r>
    <x v="1"/>
    <x v="0"/>
    <x v="5"/>
    <n v="2954"/>
    <n v="189"/>
    <n v="8.65"/>
    <n v="1634.8500000000001"/>
    <n v="1319.1499999999999"/>
  </r>
  <r>
    <x v="5"/>
    <x v="4"/>
    <x v="20"/>
    <n v="2933"/>
    <n v="9"/>
    <n v="9"/>
    <n v="81"/>
    <n v="2852"/>
  </r>
  <r>
    <x v="1"/>
    <x v="4"/>
    <x v="2"/>
    <n v="2919"/>
    <n v="45"/>
    <n v="10.38"/>
    <n v="467.1"/>
    <n v="2451.9"/>
  </r>
  <r>
    <x v="9"/>
    <x v="1"/>
    <x v="11"/>
    <n v="2919"/>
    <n v="93"/>
    <n v="3.11"/>
    <n v="289.22999999999996"/>
    <n v="2629.77"/>
  </r>
  <r>
    <x v="0"/>
    <x v="1"/>
    <x v="13"/>
    <n v="2891"/>
    <n v="102"/>
    <n v="7.16"/>
    <n v="730.32"/>
    <n v="2160.6799999999998"/>
  </r>
  <r>
    <x v="6"/>
    <x v="0"/>
    <x v="19"/>
    <n v="2870"/>
    <n v="300"/>
    <n v="7.64"/>
    <n v="2292"/>
    <n v="578"/>
  </r>
  <r>
    <x v="4"/>
    <x v="4"/>
    <x v="3"/>
    <n v="2863"/>
    <n v="42"/>
    <n v="11.73"/>
    <n v="492.66"/>
    <n v="2370.34"/>
  </r>
  <r>
    <x v="1"/>
    <x v="4"/>
    <x v="16"/>
    <n v="2856"/>
    <n v="246"/>
    <n v="5.6"/>
    <n v="1377.6"/>
    <n v="1478.4"/>
  </r>
  <r>
    <x v="6"/>
    <x v="2"/>
    <x v="15"/>
    <n v="2793"/>
    <n v="114"/>
    <n v="4.97"/>
    <n v="566.57999999999993"/>
    <n v="2226.42"/>
  </r>
  <r>
    <x v="3"/>
    <x v="1"/>
    <x v="18"/>
    <n v="2779"/>
    <n v="75"/>
    <n v="6.49"/>
    <n v="486.75"/>
    <n v="2292.25"/>
  </r>
  <r>
    <x v="0"/>
    <x v="2"/>
    <x v="10"/>
    <n v="2744"/>
    <n v="9"/>
    <n v="11.88"/>
    <n v="106.92"/>
    <n v="2637.08"/>
  </r>
  <r>
    <x v="1"/>
    <x v="4"/>
    <x v="18"/>
    <n v="2737"/>
    <n v="93"/>
    <n v="6.49"/>
    <n v="603.57000000000005"/>
    <n v="2133.4299999999998"/>
  </r>
  <r>
    <x v="8"/>
    <x v="2"/>
    <x v="1"/>
    <n v="2702"/>
    <n v="363"/>
    <n v="10.62"/>
    <n v="3855.0599999999995"/>
    <n v="-1153.0599999999995"/>
  </r>
  <r>
    <x v="7"/>
    <x v="5"/>
    <x v="14"/>
    <n v="2681"/>
    <n v="54"/>
    <n v="5.79"/>
    <n v="312.66000000000003"/>
    <n v="2368.34"/>
  </r>
  <r>
    <x v="6"/>
    <x v="0"/>
    <x v="6"/>
    <n v="2646"/>
    <n v="177"/>
    <n v="6.47"/>
    <n v="1145.19"/>
    <n v="1500.81"/>
  </r>
  <r>
    <x v="1"/>
    <x v="5"/>
    <x v="0"/>
    <n v="2646"/>
    <n v="120"/>
    <n v="8.7899999999999991"/>
    <n v="1054.8"/>
    <n v="1591.2"/>
  </r>
  <r>
    <x v="1"/>
    <x v="3"/>
    <x v="6"/>
    <n v="2639"/>
    <n v="204"/>
    <n v="6.47"/>
    <n v="1319.8799999999999"/>
    <n v="1319.1200000000001"/>
  </r>
  <r>
    <x v="9"/>
    <x v="1"/>
    <x v="1"/>
    <n v="2583"/>
    <n v="18"/>
    <n v="10.62"/>
    <n v="191.16"/>
    <n v="2391.84"/>
  </r>
  <r>
    <x v="2"/>
    <x v="2"/>
    <x v="3"/>
    <n v="2562"/>
    <n v="6"/>
    <n v="11.73"/>
    <n v="70.38"/>
    <n v="2491.62"/>
  </r>
  <r>
    <x v="3"/>
    <x v="5"/>
    <x v="13"/>
    <n v="2541"/>
    <n v="45"/>
    <n v="7.16"/>
    <n v="322.2"/>
    <n v="2218.8000000000002"/>
  </r>
  <r>
    <x v="3"/>
    <x v="5"/>
    <x v="17"/>
    <n v="2541"/>
    <n v="90"/>
    <n v="13.15"/>
    <n v="1183.5"/>
    <n v="1357.5"/>
  </r>
  <r>
    <x v="6"/>
    <x v="2"/>
    <x v="7"/>
    <n v="2478"/>
    <n v="21"/>
    <n v="16.73"/>
    <n v="351.33"/>
    <n v="2126.67"/>
  </r>
  <r>
    <x v="2"/>
    <x v="0"/>
    <x v="13"/>
    <n v="2471"/>
    <n v="342"/>
    <n v="7.16"/>
    <n v="2448.7200000000003"/>
    <n v="22.279999999999745"/>
  </r>
  <r>
    <x v="9"/>
    <x v="2"/>
    <x v="17"/>
    <n v="2464"/>
    <n v="234"/>
    <n v="13.15"/>
    <n v="3077.1"/>
    <n v="-613.09999999999991"/>
  </r>
  <r>
    <x v="1"/>
    <x v="5"/>
    <x v="16"/>
    <n v="2436"/>
    <n v="99"/>
    <n v="5.6"/>
    <n v="554.4"/>
    <n v="1881.6"/>
  </r>
  <r>
    <x v="1"/>
    <x v="2"/>
    <x v="7"/>
    <n v="2429"/>
    <n v="144"/>
    <n v="16.73"/>
    <n v="2409.12"/>
    <n v="19.880000000000109"/>
  </r>
  <r>
    <x v="9"/>
    <x v="2"/>
    <x v="21"/>
    <n v="2415"/>
    <n v="255"/>
    <n v="11.7"/>
    <n v="2983.5"/>
    <n v="-568.5"/>
  </r>
  <r>
    <x v="0"/>
    <x v="2"/>
    <x v="6"/>
    <n v="2415"/>
    <n v="15"/>
    <n v="6.47"/>
    <n v="97.05"/>
    <n v="2317.9499999999998"/>
  </r>
  <r>
    <x v="1"/>
    <x v="5"/>
    <x v="11"/>
    <n v="2408"/>
    <n v="9"/>
    <n v="3.11"/>
    <n v="27.99"/>
    <n v="2380.0100000000002"/>
  </r>
  <r>
    <x v="5"/>
    <x v="4"/>
    <x v="16"/>
    <n v="2324"/>
    <n v="177"/>
    <n v="5.6"/>
    <n v="991.19999999999993"/>
    <n v="1332.8000000000002"/>
  </r>
  <r>
    <x v="2"/>
    <x v="0"/>
    <x v="18"/>
    <n v="2317"/>
    <n v="261"/>
    <n v="6.49"/>
    <n v="1693.89"/>
    <n v="623.1099999999999"/>
  </r>
  <r>
    <x v="7"/>
    <x v="5"/>
    <x v="8"/>
    <n v="2317"/>
    <n v="123"/>
    <n v="9.33"/>
    <n v="1147.5899999999999"/>
    <n v="1169.4100000000001"/>
  </r>
  <r>
    <x v="3"/>
    <x v="1"/>
    <x v="7"/>
    <n v="2289"/>
    <n v="135"/>
    <n v="16.73"/>
    <n v="2258.5500000000002"/>
    <n v="30.449999999999818"/>
  </r>
  <r>
    <x v="3"/>
    <x v="2"/>
    <x v="9"/>
    <n v="2275"/>
    <n v="447"/>
    <n v="14.49"/>
    <n v="6477.03"/>
    <n v="-4202.03"/>
  </r>
  <r>
    <x v="8"/>
    <x v="5"/>
    <x v="7"/>
    <n v="2268"/>
    <n v="63"/>
    <n v="16.73"/>
    <n v="1053.99"/>
    <n v="1214.01"/>
  </r>
  <r>
    <x v="6"/>
    <x v="1"/>
    <x v="4"/>
    <n v="2226"/>
    <n v="48"/>
    <n v="12.37"/>
    <n v="593.76"/>
    <n v="1632.24"/>
  </r>
  <r>
    <x v="7"/>
    <x v="1"/>
    <x v="0"/>
    <n v="2219"/>
    <n v="75"/>
    <n v="8.7899999999999991"/>
    <n v="659.24999999999989"/>
    <n v="1559.75"/>
  </r>
  <r>
    <x v="9"/>
    <x v="1"/>
    <x v="18"/>
    <n v="2212"/>
    <n v="117"/>
    <n v="6.49"/>
    <n v="759.33"/>
    <n v="1452.67"/>
  </r>
  <r>
    <x v="2"/>
    <x v="5"/>
    <x v="12"/>
    <n v="2205"/>
    <n v="141"/>
    <n v="9.77"/>
    <n v="1377.57"/>
    <n v="827.43000000000006"/>
  </r>
  <r>
    <x v="6"/>
    <x v="1"/>
    <x v="1"/>
    <n v="2205"/>
    <n v="138"/>
    <n v="10.62"/>
    <n v="1465.56"/>
    <n v="739.44"/>
  </r>
  <r>
    <x v="6"/>
    <x v="0"/>
    <x v="14"/>
    <n v="2149"/>
    <n v="117"/>
    <n v="5.79"/>
    <n v="677.43"/>
    <n v="1471.5700000000002"/>
  </r>
  <r>
    <x v="1"/>
    <x v="0"/>
    <x v="17"/>
    <n v="2142"/>
    <n v="114"/>
    <n v="13.15"/>
    <n v="1499.1000000000001"/>
    <n v="642.89999999999986"/>
  </r>
  <r>
    <x v="6"/>
    <x v="2"/>
    <x v="0"/>
    <n v="2135"/>
    <n v="27"/>
    <n v="8.7899999999999991"/>
    <n v="237.32999999999998"/>
    <n v="1897.67"/>
  </r>
  <r>
    <x v="9"/>
    <x v="2"/>
    <x v="13"/>
    <n v="2114"/>
    <n v="66"/>
    <n v="7.16"/>
    <n v="472.56"/>
    <n v="1641.44"/>
  </r>
  <r>
    <x v="5"/>
    <x v="2"/>
    <x v="3"/>
    <n v="2114"/>
    <n v="186"/>
    <n v="11.73"/>
    <n v="2181.7800000000002"/>
    <n v="-67.7800000000002"/>
  </r>
  <r>
    <x v="7"/>
    <x v="3"/>
    <x v="17"/>
    <n v="2100"/>
    <n v="414"/>
    <n v="13.15"/>
    <n v="5444.1"/>
    <n v="-3344.1000000000004"/>
  </r>
  <r>
    <x v="9"/>
    <x v="2"/>
    <x v="18"/>
    <n v="2023"/>
    <n v="78"/>
    <n v="6.49"/>
    <n v="506.22"/>
    <n v="1516.78"/>
  </r>
  <r>
    <x v="8"/>
    <x v="2"/>
    <x v="13"/>
    <n v="2023"/>
    <n v="168"/>
    <n v="7.16"/>
    <n v="1202.8800000000001"/>
    <n v="820.11999999999989"/>
  </r>
  <r>
    <x v="4"/>
    <x v="3"/>
    <x v="0"/>
    <n v="2016"/>
    <n v="117"/>
    <n v="8.7899999999999991"/>
    <n v="1028.4299999999998"/>
    <n v="987.57000000000016"/>
  </r>
  <r>
    <x v="8"/>
    <x v="1"/>
    <x v="0"/>
    <n v="2009"/>
    <n v="219"/>
    <n v="8.7899999999999991"/>
    <n v="1925.0099999999998"/>
    <n v="83.990000000000236"/>
  </r>
  <r>
    <x v="3"/>
    <x v="5"/>
    <x v="14"/>
    <n v="1988"/>
    <n v="39"/>
    <n v="5.79"/>
    <n v="225.81"/>
    <n v="1762.19"/>
  </r>
  <r>
    <x v="2"/>
    <x v="2"/>
    <x v="1"/>
    <n v="1974"/>
    <n v="195"/>
    <n v="10.62"/>
    <n v="2070.8999999999996"/>
    <n v="-96.899999999999636"/>
  </r>
  <r>
    <x v="6"/>
    <x v="1"/>
    <x v="21"/>
    <n v="1932"/>
    <n v="369"/>
    <n v="11.7"/>
    <n v="4317.3"/>
    <n v="-2385.3000000000002"/>
  </r>
  <r>
    <x v="5"/>
    <x v="0"/>
    <x v="19"/>
    <n v="1925"/>
    <n v="192"/>
    <n v="7.64"/>
    <n v="1466.8799999999999"/>
    <n v="458.12000000000012"/>
  </r>
  <r>
    <x v="7"/>
    <x v="4"/>
    <x v="0"/>
    <n v="1904"/>
    <n v="405"/>
    <n v="8.7899999999999991"/>
    <n v="3559.95"/>
    <n v="-1655.9499999999998"/>
  </r>
  <r>
    <x v="8"/>
    <x v="4"/>
    <x v="12"/>
    <n v="1890"/>
    <n v="195"/>
    <n v="9.77"/>
    <n v="1905.1499999999999"/>
    <n v="-15.149999999999864"/>
  </r>
  <r>
    <x v="4"/>
    <x v="3"/>
    <x v="17"/>
    <n v="1785"/>
    <n v="462"/>
    <n v="13.15"/>
    <n v="6075.3"/>
    <n v="-4290.3"/>
  </r>
  <r>
    <x v="6"/>
    <x v="5"/>
    <x v="6"/>
    <n v="1778"/>
    <n v="270"/>
    <n v="6.47"/>
    <n v="1746.8999999999999"/>
    <n v="31.100000000000136"/>
  </r>
  <r>
    <x v="8"/>
    <x v="4"/>
    <x v="19"/>
    <n v="1771"/>
    <n v="204"/>
    <n v="7.64"/>
    <n v="1558.56"/>
    <n v="212.44000000000005"/>
  </r>
  <r>
    <x v="8"/>
    <x v="5"/>
    <x v="18"/>
    <n v="1701"/>
    <n v="234"/>
    <n v="6.49"/>
    <n v="1518.66"/>
    <n v="182.33999999999992"/>
  </r>
  <r>
    <x v="9"/>
    <x v="3"/>
    <x v="2"/>
    <n v="1652"/>
    <n v="102"/>
    <n v="10.38"/>
    <n v="1058.76"/>
    <n v="593.24"/>
  </r>
  <r>
    <x v="0"/>
    <x v="1"/>
    <x v="4"/>
    <n v="1652"/>
    <n v="93"/>
    <n v="12.37"/>
    <n v="1150.4099999999999"/>
    <n v="501.59000000000015"/>
  </r>
  <r>
    <x v="7"/>
    <x v="3"/>
    <x v="9"/>
    <n v="1638"/>
    <n v="63"/>
    <n v="14.49"/>
    <n v="912.87"/>
    <n v="725.13"/>
  </r>
  <r>
    <x v="3"/>
    <x v="2"/>
    <x v="15"/>
    <n v="1638"/>
    <n v="48"/>
    <n v="4.97"/>
    <n v="238.56"/>
    <n v="1399.44"/>
  </r>
  <r>
    <x v="3"/>
    <x v="4"/>
    <x v="9"/>
    <n v="1624"/>
    <n v="114"/>
    <n v="14.49"/>
    <n v="1651.8600000000001"/>
    <n v="-27.860000000000127"/>
  </r>
  <r>
    <x v="3"/>
    <x v="2"/>
    <x v="13"/>
    <n v="1617"/>
    <n v="126"/>
    <n v="7.16"/>
    <n v="902.16"/>
    <n v="714.84"/>
  </r>
  <r>
    <x v="4"/>
    <x v="2"/>
    <x v="11"/>
    <n v="1589"/>
    <n v="303"/>
    <n v="3.11"/>
    <n v="942.32999999999993"/>
    <n v="646.67000000000007"/>
  </r>
  <r>
    <x v="4"/>
    <x v="3"/>
    <x v="12"/>
    <n v="1568"/>
    <n v="141"/>
    <n v="9.77"/>
    <n v="1377.57"/>
    <n v="190.43000000000006"/>
  </r>
  <r>
    <x v="6"/>
    <x v="1"/>
    <x v="17"/>
    <n v="1568"/>
    <n v="96"/>
    <n v="13.15"/>
    <n v="1262.4000000000001"/>
    <n v="305.59999999999991"/>
  </r>
  <r>
    <x v="8"/>
    <x v="3"/>
    <x v="16"/>
    <n v="1561"/>
    <n v="27"/>
    <n v="5.6"/>
    <n v="151.19999999999999"/>
    <n v="1409.8"/>
  </r>
  <r>
    <x v="5"/>
    <x v="4"/>
    <x v="9"/>
    <n v="1526"/>
    <n v="240"/>
    <n v="14.49"/>
    <n v="3477.6"/>
    <n v="-1951.6"/>
  </r>
  <r>
    <x v="0"/>
    <x v="0"/>
    <x v="9"/>
    <n v="1526"/>
    <n v="105"/>
    <n v="14.49"/>
    <n v="1521.45"/>
    <n v="4.5499999999999545"/>
  </r>
  <r>
    <x v="7"/>
    <x v="4"/>
    <x v="6"/>
    <n v="1505"/>
    <n v="102"/>
    <n v="6.47"/>
    <n v="659.93999999999994"/>
    <n v="845.06000000000006"/>
  </r>
  <r>
    <x v="5"/>
    <x v="1"/>
    <x v="11"/>
    <n v="1463"/>
    <n v="39"/>
    <n v="3.11"/>
    <n v="121.28999999999999"/>
    <n v="1341.71"/>
  </r>
  <r>
    <x v="7"/>
    <x v="1"/>
    <x v="3"/>
    <n v="1442"/>
    <n v="15"/>
    <n v="11.73"/>
    <n v="175.95000000000002"/>
    <n v="1266.05"/>
  </r>
  <r>
    <x v="2"/>
    <x v="1"/>
    <x v="17"/>
    <n v="1428"/>
    <n v="93"/>
    <n v="13.15"/>
    <n v="1222.95"/>
    <n v="205.04999999999995"/>
  </r>
  <r>
    <x v="2"/>
    <x v="0"/>
    <x v="7"/>
    <n v="1407"/>
    <n v="72"/>
    <n v="16.73"/>
    <n v="1204.56"/>
    <n v="202.44000000000005"/>
  </r>
  <r>
    <x v="7"/>
    <x v="0"/>
    <x v="13"/>
    <n v="1400"/>
    <n v="135"/>
    <n v="7.16"/>
    <n v="966.6"/>
    <n v="433.4"/>
  </r>
  <r>
    <x v="7"/>
    <x v="2"/>
    <x v="10"/>
    <n v="1302"/>
    <n v="402"/>
    <n v="11.88"/>
    <n v="4775.76"/>
    <n v="-3473.76"/>
  </r>
  <r>
    <x v="6"/>
    <x v="5"/>
    <x v="21"/>
    <n v="1281"/>
    <n v="75"/>
    <n v="11.7"/>
    <n v="877.5"/>
    <n v="403.5"/>
  </r>
  <r>
    <x v="9"/>
    <x v="0"/>
    <x v="19"/>
    <n v="1281"/>
    <n v="18"/>
    <n v="7.64"/>
    <n v="137.51999999999998"/>
    <n v="1143.48"/>
  </r>
  <r>
    <x v="5"/>
    <x v="1"/>
    <x v="0"/>
    <n v="1274"/>
    <n v="225"/>
    <n v="8.7899999999999991"/>
    <n v="1977.7499999999998"/>
    <n v="-703.74999999999977"/>
  </r>
  <r>
    <x v="7"/>
    <x v="5"/>
    <x v="7"/>
    <n v="1134"/>
    <n v="282"/>
    <n v="16.73"/>
    <n v="4717.8599999999997"/>
    <n v="-3583.8599999999997"/>
  </r>
  <r>
    <x v="1"/>
    <x v="4"/>
    <x v="13"/>
    <n v="1085"/>
    <n v="273"/>
    <n v="7.16"/>
    <n v="1954.68"/>
    <n v="-869.68000000000006"/>
  </r>
  <r>
    <x v="7"/>
    <x v="2"/>
    <x v="1"/>
    <n v="1071"/>
    <n v="270"/>
    <n v="10.62"/>
    <n v="2867.3999999999996"/>
    <n v="-1796.3999999999996"/>
  </r>
  <r>
    <x v="4"/>
    <x v="4"/>
    <x v="21"/>
    <n v="1057"/>
    <n v="54"/>
    <n v="11.7"/>
    <n v="631.79999999999995"/>
    <n v="425.20000000000005"/>
  </r>
  <r>
    <x v="9"/>
    <x v="0"/>
    <x v="2"/>
    <n v="973"/>
    <n v="162"/>
    <n v="10.38"/>
    <n v="1681.5600000000002"/>
    <n v="-708.56000000000017"/>
  </r>
  <r>
    <x v="6"/>
    <x v="3"/>
    <x v="7"/>
    <n v="966"/>
    <n v="198"/>
    <n v="16.73"/>
    <n v="3312.54"/>
    <n v="-2346.54"/>
  </r>
  <r>
    <x v="1"/>
    <x v="2"/>
    <x v="10"/>
    <n v="959"/>
    <n v="147"/>
    <n v="11.88"/>
    <n v="1746.3600000000001"/>
    <n v="-787.36000000000013"/>
  </r>
  <r>
    <x v="7"/>
    <x v="5"/>
    <x v="4"/>
    <n v="959"/>
    <n v="135"/>
    <n v="12.37"/>
    <n v="1669.9499999999998"/>
    <n v="-710.94999999999982"/>
  </r>
  <r>
    <x v="2"/>
    <x v="0"/>
    <x v="8"/>
    <n v="945"/>
    <n v="75"/>
    <n v="9.33"/>
    <n v="699.75"/>
    <n v="245.25"/>
  </r>
  <r>
    <x v="9"/>
    <x v="4"/>
    <x v="10"/>
    <n v="938"/>
    <n v="366"/>
    <n v="11.88"/>
    <n v="4348.08"/>
    <n v="-3410.08"/>
  </r>
  <r>
    <x v="1"/>
    <x v="1"/>
    <x v="0"/>
    <n v="938"/>
    <n v="189"/>
    <n v="8.7899999999999991"/>
    <n v="1661.31"/>
    <n v="-723.31"/>
  </r>
  <r>
    <x v="7"/>
    <x v="5"/>
    <x v="0"/>
    <n v="938"/>
    <n v="6"/>
    <n v="8.7899999999999991"/>
    <n v="52.739999999999995"/>
    <n v="885.26"/>
  </r>
  <r>
    <x v="0"/>
    <x v="1"/>
    <x v="19"/>
    <n v="861"/>
    <n v="195"/>
    <n v="7.64"/>
    <n v="1489.8"/>
    <n v="-628.79999999999995"/>
  </r>
  <r>
    <x v="5"/>
    <x v="0"/>
    <x v="2"/>
    <n v="854"/>
    <n v="309"/>
    <n v="10.38"/>
    <n v="3207.42"/>
    <n v="-2353.42"/>
  </r>
  <r>
    <x v="5"/>
    <x v="2"/>
    <x v="7"/>
    <n v="847"/>
    <n v="129"/>
    <n v="16.73"/>
    <n v="2158.17"/>
    <n v="-1311.17"/>
  </r>
  <r>
    <x v="8"/>
    <x v="5"/>
    <x v="8"/>
    <n v="819"/>
    <n v="510"/>
    <n v="9.33"/>
    <n v="4758.3"/>
    <n v="-3939.3"/>
  </r>
  <r>
    <x v="9"/>
    <x v="2"/>
    <x v="4"/>
    <n v="819"/>
    <n v="306"/>
    <n v="12.37"/>
    <n v="3785.22"/>
    <n v="-2966.22"/>
  </r>
  <r>
    <x v="4"/>
    <x v="0"/>
    <x v="7"/>
    <n v="798"/>
    <n v="519"/>
    <n v="16.73"/>
    <n v="8682.8700000000008"/>
    <n v="-7884.8700000000008"/>
  </r>
  <r>
    <x v="5"/>
    <x v="4"/>
    <x v="3"/>
    <n v="714"/>
    <n v="231"/>
    <n v="11.73"/>
    <n v="2709.63"/>
    <n v="-1995.63"/>
  </r>
  <r>
    <x v="1"/>
    <x v="1"/>
    <x v="11"/>
    <n v="707"/>
    <n v="174"/>
    <n v="3.11"/>
    <n v="541.14"/>
    <n v="165.86"/>
  </r>
  <r>
    <x v="2"/>
    <x v="1"/>
    <x v="11"/>
    <n v="700"/>
    <n v="87"/>
    <n v="3.11"/>
    <n v="270.57"/>
    <n v="429.43"/>
  </r>
  <r>
    <x v="4"/>
    <x v="3"/>
    <x v="18"/>
    <n v="630"/>
    <n v="36"/>
    <n v="6.49"/>
    <n v="233.64000000000001"/>
    <n v="396.36"/>
  </r>
  <r>
    <x v="3"/>
    <x v="5"/>
    <x v="15"/>
    <n v="623"/>
    <n v="51"/>
    <n v="4.97"/>
    <n v="253.47"/>
    <n v="369.53"/>
  </r>
  <r>
    <x v="5"/>
    <x v="2"/>
    <x v="19"/>
    <n v="609"/>
    <n v="99"/>
    <n v="7.64"/>
    <n v="756.36"/>
    <n v="-147.36000000000001"/>
  </r>
  <r>
    <x v="3"/>
    <x v="5"/>
    <x v="16"/>
    <n v="609"/>
    <n v="87"/>
    <n v="5.6"/>
    <n v="487.2"/>
    <n v="121.80000000000001"/>
  </r>
  <r>
    <x v="2"/>
    <x v="2"/>
    <x v="20"/>
    <n v="567"/>
    <n v="228"/>
    <n v="9"/>
    <n v="2052"/>
    <n v="-1485"/>
  </r>
  <r>
    <x v="7"/>
    <x v="4"/>
    <x v="9"/>
    <n v="560"/>
    <n v="81"/>
    <n v="14.49"/>
    <n v="1173.69"/>
    <n v="-613.69000000000005"/>
  </r>
  <r>
    <x v="4"/>
    <x v="2"/>
    <x v="19"/>
    <n v="553"/>
    <n v="15"/>
    <n v="7.64"/>
    <n v="114.6"/>
    <n v="438.4"/>
  </r>
  <r>
    <x v="7"/>
    <x v="1"/>
    <x v="10"/>
    <n v="525"/>
    <n v="48"/>
    <n v="11.88"/>
    <n v="570.24"/>
    <n v="-45.240000000000009"/>
  </r>
  <r>
    <x v="0"/>
    <x v="4"/>
    <x v="12"/>
    <n v="518"/>
    <n v="75"/>
    <n v="9.77"/>
    <n v="732.75"/>
    <n v="-214.75"/>
  </r>
  <r>
    <x v="7"/>
    <x v="0"/>
    <x v="20"/>
    <n v="497"/>
    <n v="63"/>
    <n v="9"/>
    <n v="567"/>
    <n v="-70"/>
  </r>
  <r>
    <x v="0"/>
    <x v="2"/>
    <x v="12"/>
    <n v="490"/>
    <n v="84"/>
    <n v="9.77"/>
    <n v="820.68"/>
    <n v="-330.67999999999995"/>
  </r>
  <r>
    <x v="7"/>
    <x v="5"/>
    <x v="17"/>
    <n v="469"/>
    <n v="75"/>
    <n v="13.15"/>
    <n v="986.25"/>
    <n v="-517.25"/>
  </r>
  <r>
    <x v="8"/>
    <x v="4"/>
    <x v="20"/>
    <n v="434"/>
    <n v="87"/>
    <n v="9"/>
    <n v="783"/>
    <n v="-349"/>
  </r>
  <r>
    <x v="0"/>
    <x v="3"/>
    <x v="6"/>
    <n v="385"/>
    <n v="249"/>
    <n v="6.47"/>
    <n v="1611.03"/>
    <n v="-1226.03"/>
  </r>
  <r>
    <x v="8"/>
    <x v="2"/>
    <x v="4"/>
    <n v="357"/>
    <n v="126"/>
    <n v="12.37"/>
    <n v="1558.62"/>
    <n v="-1201.6199999999999"/>
  </r>
  <r>
    <x v="5"/>
    <x v="1"/>
    <x v="12"/>
    <n v="336"/>
    <n v="144"/>
    <n v="9.77"/>
    <n v="1406.8799999999999"/>
    <n v="-1070.8799999999999"/>
  </r>
  <r>
    <x v="6"/>
    <x v="0"/>
    <x v="5"/>
    <n v="280"/>
    <n v="87"/>
    <n v="8.65"/>
    <n v="752.55000000000007"/>
    <n v="-472.55000000000007"/>
  </r>
  <r>
    <x v="1"/>
    <x v="4"/>
    <x v="10"/>
    <n v="259"/>
    <n v="207"/>
    <n v="11.88"/>
    <n v="2459.1600000000003"/>
    <n v="-2200.1600000000003"/>
  </r>
  <r>
    <x v="4"/>
    <x v="1"/>
    <x v="8"/>
    <n v="252"/>
    <n v="54"/>
    <n v="9.33"/>
    <n v="503.82"/>
    <n v="-251.82"/>
  </r>
  <r>
    <x v="2"/>
    <x v="4"/>
    <x v="20"/>
    <n v="245"/>
    <n v="288"/>
    <n v="9"/>
    <n v="2592"/>
    <n v="-2347"/>
  </r>
  <r>
    <x v="4"/>
    <x v="4"/>
    <x v="19"/>
    <n v="238"/>
    <n v="18"/>
    <n v="7.64"/>
    <n v="137.51999999999998"/>
    <n v="100.48000000000002"/>
  </r>
  <r>
    <x v="3"/>
    <x v="0"/>
    <x v="10"/>
    <n v="217"/>
    <n v="36"/>
    <n v="11.88"/>
    <n v="427.68"/>
    <n v="-210.68"/>
  </r>
  <r>
    <x v="4"/>
    <x v="0"/>
    <x v="11"/>
    <n v="189"/>
    <n v="48"/>
    <n v="3.11"/>
    <n v="149.28"/>
    <n v="39.72"/>
  </r>
  <r>
    <x v="0"/>
    <x v="4"/>
    <x v="14"/>
    <n v="182"/>
    <n v="48"/>
    <n v="5.79"/>
    <n v="277.92"/>
    <n v="-95.920000000000016"/>
  </r>
  <r>
    <x v="8"/>
    <x v="5"/>
    <x v="12"/>
    <n v="168"/>
    <n v="84"/>
    <n v="9.77"/>
    <n v="820.68"/>
    <n v="-652.67999999999995"/>
  </r>
  <r>
    <x v="5"/>
    <x v="5"/>
    <x v="17"/>
    <n v="154"/>
    <n v="21"/>
    <n v="13.15"/>
    <n v="276.15000000000003"/>
    <n v="-122.15000000000003"/>
  </r>
  <r>
    <x v="5"/>
    <x v="0"/>
    <x v="16"/>
    <n v="98"/>
    <n v="204"/>
    <n v="5.6"/>
    <n v="1142.3999999999999"/>
    <n v="-1044.3999999999999"/>
  </r>
  <r>
    <x v="1"/>
    <x v="2"/>
    <x v="16"/>
    <n v="98"/>
    <n v="159"/>
    <n v="5.6"/>
    <n v="890.4"/>
    <n v="-792.4"/>
  </r>
  <r>
    <x v="2"/>
    <x v="5"/>
    <x v="8"/>
    <n v="63"/>
    <n v="123"/>
    <n v="9.33"/>
    <n v="1147.5899999999999"/>
    <n v="-1084.5899999999999"/>
  </r>
  <r>
    <x v="4"/>
    <x v="5"/>
    <x v="8"/>
    <n v="56"/>
    <n v="51"/>
    <n v="9.33"/>
    <n v="475.83"/>
    <n v="-419.83"/>
  </r>
  <r>
    <x v="8"/>
    <x v="4"/>
    <x v="9"/>
    <n v="42"/>
    <n v="150"/>
    <n v="14.49"/>
    <n v="2173.5"/>
    <n v="-2131.5"/>
  </r>
  <r>
    <x v="9"/>
    <x v="3"/>
    <x v="0"/>
    <n v="21"/>
    <n v="168"/>
    <n v="8.7899999999999991"/>
    <n v="1476.7199999999998"/>
    <n v="-1455.7199999999998"/>
  </r>
  <r>
    <x v="3"/>
    <x v="3"/>
    <x v="13"/>
    <n v="0"/>
    <n v="135"/>
    <n v="7.16"/>
    <n v="966.6"/>
    <n v="-9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A817A-FD93-4443-9698-336930B7A8C3}" name="t_1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G59:L82" firstHeaderRow="0"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dataField="1" numFmtId="166" showAll="0"/>
    <pivotField dataField="1"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Fields count="1">
    <field x="-2"/>
  </colFields>
  <colItems count="5">
    <i>
      <x/>
    </i>
    <i i="1">
      <x v="1"/>
    </i>
    <i i="2">
      <x v="2"/>
    </i>
    <i i="3">
      <x v="3"/>
    </i>
    <i i="4">
      <x v="4"/>
    </i>
  </colItems>
  <dataFields count="5">
    <dataField name="مجموع من Amount" fld="3" baseField="0" baseItem="0"/>
    <dataField name="مجموع من Units" fld="4" baseField="0" baseItem="0"/>
    <dataField name="مجموع من cost" fld="6" baseField="0" baseItem="0"/>
    <dataField name="مجموع من profit" fld="7" baseField="0" baseItem="0"/>
    <dataField name="مجموع من profit2" fld="7" showDataAs="percentOfTotal" baseField="2" baseItem="7" numFmtId="10"/>
  </dataFields>
  <formats count="2">
    <format dxfId="5">
      <pivotArea outline="0" collapsedLevelsAreSubtotals="1" fieldPosition="0"/>
    </format>
    <format dxfId="4">
      <pivotArea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BE3B1-8083-4594-A8BD-763D5ED648C2}" name="t_1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E10:G33" firstHeaderRow="0" firstDataRow="1" firstDataCol="1"/>
  <pivotFields count="8">
    <pivotField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numFmtId="3" showAll="0"/>
    <pivotField numFmtId="166" showAll="0"/>
    <pivotField numFmtId="166" showAll="0"/>
    <pivotField dataField="1" numFmtId="166" showAl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2">
    <i>
      <x/>
    </i>
    <i i="1">
      <x v="1"/>
    </i>
  </colItems>
  <dataFields count="2">
    <dataField name="sum of profit" fld="7" baseField="0" baseItem="0" numFmtId="166"/>
    <dataField name="مجموع من profit" fld="7" showDataAs="percentOfTotal" baseField="2" baseItem="0" numFmtId="10"/>
  </dataFields>
  <formats count="2">
    <format dxfId="7">
      <pivotArea outline="0" collapsedLevelsAreSubtotals="1" fieldPosition="0"/>
    </format>
    <format dxfId="6">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DA0E4-C840-495F-959A-15A36B7628B9}" name="country stats"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6" rowHeaderCaption="country">
  <location ref="A61:E68" firstHeaderRow="0" firstDataRow="1" firstDataCol="1"/>
  <pivotFields count="8">
    <pivotField showAll="0" sortType="ascending">
      <items count="11">
        <item x="4"/>
        <item x="8"/>
        <item x="5"/>
        <item x="6"/>
        <item x="7"/>
        <item x="0"/>
        <item x="9"/>
        <item x="1"/>
        <item x="2"/>
        <item x="3"/>
        <item t="default"/>
      </items>
    </pivotField>
    <pivotField axis="axisRow" showAll="0">
      <items count="7">
        <item x="5"/>
        <item x="0"/>
        <item x="1"/>
        <item x="4"/>
        <item x="3"/>
        <item x="2"/>
        <item t="default"/>
      </items>
    </pivotField>
    <pivotField showAll="0">
      <items count="23">
        <item x="21"/>
        <item x="9"/>
        <item x="15"/>
        <item x="19"/>
        <item x="12"/>
        <item x="10"/>
        <item x="16"/>
        <item x="2"/>
        <item x="5"/>
        <item x="6"/>
        <item x="11"/>
        <item x="18"/>
        <item x="13"/>
        <item x="8"/>
        <item x="0"/>
        <item x="1"/>
        <item x="7"/>
        <item x="4"/>
        <item x="3"/>
        <item x="14"/>
        <item x="20"/>
        <item x="17"/>
        <item t="default"/>
      </items>
    </pivotField>
    <pivotField dataField="1" numFmtId="166" showAll="0"/>
    <pivotField dataField="1" numFmtId="3" showAll="0"/>
    <pivotField numFmtId="166" showAll="0"/>
    <pivotField numFmtId="166" showAll="0"/>
    <pivotField dataField="1" numFmtId="166"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profit percentage" fld="7" showDataAs="percentOfTotal" baseField="1" baseItem="0" numFmtId="10"/>
  </dataFields>
  <formats count="2">
    <format dxfId="9">
      <pivotArea outline="0" collapsedLevelsAreSubtotals="1" fieldPosition="0"/>
    </format>
    <format dxfId="8">
      <pivotArea outline="0" fieldPosition="0">
        <references count="1">
          <reference field="4294967294" count="1">
            <x v="3"/>
          </reference>
        </references>
      </pivotArea>
    </format>
  </formats>
  <chartFormats count="6">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1"/>
          </reference>
        </references>
      </pivotArea>
    </chartFormat>
    <chartFormat chart="15"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2521C-DC93-4D63-A82C-0D1F48073C08}" name="t_13"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2" rowHeaderCaption="Sales Person">
  <location ref="O20:R31" firstHeaderRow="0" firstDataRow="1" firstDataCol="1"/>
  <pivotFields count="8">
    <pivotField axis="axisRow"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showAll="0"/>
    <pivotField dataField="1" numFmtId="166" showAll="0"/>
    <pivotField dataField="1" numFmtId="3" showAll="0"/>
    <pivotField numFmtId="166" showAll="0"/>
    <pivotField numFmtId="166" showAll="0"/>
    <pivotField dataField="1" numFmtId="166" showAll="0"/>
  </pivotFields>
  <rowFields count="1">
    <field x="0"/>
  </rowFields>
  <rowItems count="11">
    <i>
      <x v="5"/>
    </i>
    <i>
      <x v="9"/>
    </i>
    <i>
      <x v="3"/>
    </i>
    <i>
      <x v="7"/>
    </i>
    <i>
      <x v="4"/>
    </i>
    <i>
      <x/>
    </i>
    <i>
      <x v="6"/>
    </i>
    <i>
      <x v="2"/>
    </i>
    <i>
      <x v="1"/>
    </i>
    <i>
      <x v="8"/>
    </i>
    <i t="grand">
      <x/>
    </i>
  </rowItems>
  <colFields count="1">
    <field x="-2"/>
  </colFields>
  <colItems count="3">
    <i>
      <x/>
    </i>
    <i i="1">
      <x v="1"/>
    </i>
    <i i="2">
      <x v="2"/>
    </i>
  </colItems>
  <dataFields count="3">
    <dataField name="مجموع من Amount" fld="3" baseField="0" baseItem="0"/>
    <dataField name="مجموع من Units" fld="4" baseField="0" baseItem="0"/>
    <dataField name="مجموع من profit" fld="7" baseField="0" baseItem="0"/>
  </dataFields>
  <formats count="12">
    <format dxfId="21">
      <pivotArea field="0" grandRow="1" outline="0" collapsedLevelsAreSubtotals="1" axis="axisRow" fieldPosition="0">
        <references count="1">
          <reference field="4294967294" count="1" selected="0">
            <x v="2"/>
          </reference>
        </references>
      </pivotArea>
    </format>
    <format dxfId="20">
      <pivotArea collapsedLevelsAreSubtotals="1" fieldPosition="0">
        <references count="1">
          <reference field="0" count="0"/>
        </references>
      </pivotArea>
    </format>
    <format dxfId="19">
      <pivotArea collapsedLevelsAreSubtotals="1" fieldPosition="0">
        <references count="2">
          <reference field="4294967294" count="2" selected="0">
            <x v="0"/>
            <x v="1"/>
          </reference>
          <reference field="0" count="1">
            <x v="8"/>
          </reference>
        </references>
      </pivotArea>
    </format>
    <format dxfId="18">
      <pivotArea dataOnly="0" labelOnly="1" fieldPosition="0">
        <references count="1">
          <reference field="0" count="1">
            <x v="8"/>
          </reference>
        </references>
      </pivotArea>
    </format>
    <format dxfId="17">
      <pivotArea collapsedLevelsAreSubtotals="1" fieldPosition="0">
        <references count="2">
          <reference field="4294967294" count="2" selected="0">
            <x v="0"/>
            <x v="1"/>
          </reference>
          <reference field="0" count="1">
            <x v="8"/>
          </reference>
        </references>
      </pivotArea>
    </format>
    <format dxfId="16">
      <pivotArea field="0" grandRow="1" outline="0" collapsedLevelsAreSubtotals="1" axis="axisRow" fieldPosition="0">
        <references count="1">
          <reference field="4294967294" count="2" selected="0">
            <x v="0"/>
            <x v="1"/>
          </reference>
        </references>
      </pivotArea>
    </format>
    <format dxfId="15">
      <pivotArea dataOnly="0" labelOnly="1" fieldPosition="0">
        <references count="1">
          <reference field="0" count="1">
            <x v="8"/>
          </reference>
        </references>
      </pivotArea>
    </format>
    <format dxfId="14">
      <pivotArea dataOnly="0" labelOnly="1" grandRow="1" outline="0" fieldPosition="0"/>
    </format>
    <format dxfId="13">
      <pivotArea collapsedLevelsAreSubtotals="1" fieldPosition="0">
        <references count="2">
          <reference field="4294967294" count="2" selected="0">
            <x v="0"/>
            <x v="1"/>
          </reference>
          <reference field="0" count="1">
            <x v="8"/>
          </reference>
        </references>
      </pivotArea>
    </format>
    <format dxfId="12">
      <pivotArea field="0" grandRow="1" outline="0" collapsedLevelsAreSubtotals="1" axis="axisRow" fieldPosition="0">
        <references count="1">
          <reference field="4294967294" count="2" selected="0">
            <x v="0"/>
            <x v="1"/>
          </reference>
        </references>
      </pivotArea>
    </format>
    <format dxfId="11">
      <pivotArea dataOnly="0" labelOnly="1" fieldPosition="0">
        <references count="1">
          <reference field="0" count="1">
            <x v="8"/>
          </reference>
        </references>
      </pivotArea>
    </format>
    <format dxfId="1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5CDDC7-70EC-4396-973F-E1B40A4C5EF8}"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Sales Person">
  <location ref="N66:R77" firstHeaderRow="0" firstDataRow="1" firstDataCol="1"/>
  <pivotFields count="8">
    <pivotField axis="axisRow" showAll="0" sortType="ascending">
      <items count="11">
        <item x="4"/>
        <item x="8"/>
        <item x="5"/>
        <item x="6"/>
        <item x="7"/>
        <item x="0"/>
        <item x="9"/>
        <item x="1"/>
        <item x="2"/>
        <item x="3"/>
        <item t="default"/>
      </items>
    </pivotField>
    <pivotField showAll="0">
      <items count="7">
        <item x="5"/>
        <item x="0"/>
        <item x="1"/>
        <item x="4"/>
        <item x="3"/>
        <item x="2"/>
        <item t="default"/>
      </items>
    </pivotField>
    <pivotField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numFmtId="166" showAll="0"/>
    <pivotField dataField="1" numFmtId="166"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مجموع من profit2" fld="7" showDataAs="percentOfTotal" baseField="2" baseItem="7" numFmtId="10"/>
  </dataFields>
  <formats count="2">
    <format dxfId="23">
      <pivotArea outline="0" collapsedLevelsAreSubtotals="1" fieldPosition="0"/>
    </format>
    <format dxfId="22">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16519D-5C48-451E-9449-60FB1C842CCD}" name="t_1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A10:B33" firstHeaderRow="1"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dataField="1" numFmtId="3" showAll="0"/>
    <pivotField numFmtId="166" showAll="0"/>
    <pivotField numFmtId="166" showAll="0"/>
    <pivotField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Items count="1">
    <i/>
  </colItems>
  <dataFields count="1">
    <dataField name="مجموع من Units" fld="4"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 xr10:uid="{F511ACDE-18AF-4E2C-AE21-60E0C43AA465}" sourceName="Sales Person">
  <pivotTables>
    <pivotTable tabId="2" name="t_11"/>
    <pivotTable tabId="2" name="t_12"/>
  </pivotTables>
  <data>
    <tabular pivotCacheId="985236747">
      <items count="10">
        <i x="4" s="1"/>
        <i x="8" s="1"/>
        <i x="5" s="1"/>
        <i x="6" s="1"/>
        <i x="7" s="1"/>
        <i x="0" s="1"/>
        <i x="9"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 xr10:uid="{05EEAD04-7FD4-4D5C-A581-57C9323BBF3D}" sourceName="Geography">
  <pivotTables>
    <pivotTable tabId="2" name="t_11"/>
    <pivotTable tabId="2" name="t_12"/>
    <pivotTable tabId="2" name="t_13"/>
  </pivotTables>
  <data>
    <tabular pivotCacheId="985236747">
      <items count="6">
        <i x="5" s="1"/>
        <i x="0"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1" xr10:uid="{9FA0F4E7-8989-48E2-90DC-788BA5593A38}" sourceName="Sales Person">
  <pivotTables>
    <pivotTable tabId="2" name="country stats"/>
    <pivotTable tabId="2" name="t_14"/>
  </pivotTables>
  <data>
    <tabular pivotCacheId="985236747">
      <items count="10">
        <i x="4" s="1"/>
        <i x="8" s="1"/>
        <i x="5" s="1"/>
        <i x="6" s="1"/>
        <i x="7" s="1"/>
        <i x="0" s="1"/>
        <i x="9"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Product" xr10:uid="{043EEEC8-0B92-48E1-80FD-FDC44F408718}" sourceName="Product">
  <pivotTables>
    <pivotTable tabId="2" name="country stats"/>
    <pivotTable tabId="2" name="PivotTable1"/>
  </pivotTables>
  <data>
    <tabular pivotCacheId="985236747">
      <items count="22">
        <i x="21" s="1"/>
        <i x="9" s="1"/>
        <i x="15" s="1"/>
        <i x="19" s="1"/>
        <i x="12" s="1"/>
        <i x="10" s="1"/>
        <i x="16" s="1"/>
        <i x="2" s="1"/>
        <i x="5" s="1"/>
        <i x="6" s="1"/>
        <i x="11" s="1"/>
        <i x="18" s="1"/>
        <i x="13" s="1"/>
        <i x="8" s="1"/>
        <i x="0" s="1"/>
        <i x="1" s="1"/>
        <i x="7" s="1"/>
        <i x="4" s="1"/>
        <i x="3" s="1"/>
        <i x="14" s="1"/>
        <i x="20"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1" xr10:uid="{1A602A02-7D8D-4A40-955D-C429E1AEC78E}" sourceName="Geography">
  <pivotTables>
    <pivotTable tabId="2" name="t_14"/>
    <pivotTable tabId="2" name="PivotTable1"/>
  </pivotTables>
  <data>
    <tabular pivotCacheId="985236747">
      <items count="6">
        <i x="5" s="1"/>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86F9C57-A12C-4B54-8A24-BDCA1192FDB4}" cache="مقسم_طريقة_العرض_Sales_Person" caption="Sales Person" columnCount="5" showCaption="0" style="SlicerStyleDark1 2" rowHeight="234950"/>
  <slicer name="Geography 1" xr10:uid="{68EAE50D-5709-45CD-BDAE-5DCCF263C165}" cache="مقسم_طريقة_العرض_Geography" caption="Geography" columnCount="3" showCaption="0" style="SlicerStyleDark1 2" rowHeight="234950"/>
  <slicer name="Sales Person 2" xr10:uid="{55A27E63-3108-411C-B720-F801550DC50B}" cache="مقسم_طريقة_العرض_Sales_Person1" caption="Sales Person" columnCount="2" showCaption="0" style="SlicerStyleDark1 2" rowHeight="234950"/>
  <slicer name="Product 1" xr10:uid="{C2A5ED28-F1C9-4882-89AF-8179E2CC8BAE}" cache="مقسم_طريقة_العرض_Product" caption="Product" columnCount="2" showCaption="0" style="SlicerStyleDark1 2" rowHeight="234950"/>
  <slicer name="Geography 2" xr10:uid="{FA7D2DA1-9DDA-4F98-BDF9-51446C96879B}" cache="مقسم_طريقة_العرض_Geography1" caption="Geography" columnCount="2" showCaption="0"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V11:W33" totalsRowShown="0">
  <autoFilter ref="V11:W33" xr:uid="{6DAC1E92-D947-4232-891E-65555AD7A47E}"/>
  <tableColumns count="2">
    <tableColumn id="1" xr3:uid="{1B8963D1-E60F-4400-A175-651A513B826F}" name="Product"/>
    <tableColumn id="2" xr3:uid="{1798A7DA-FB9F-46D3-AA0A-B6BCA4A81AC3}" name="Cost per unit"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23B3D-8BF7-4D34-8C1F-199085E12DA6}" name="d4c" displayName="d4c" ref="C11:G311" totalsRowShown="0" headerRowDxfId="36">
  <autoFilter ref="C11:G311" xr:uid="{50423B3D-8BF7-4D34-8C1F-199085E12DA6}"/>
  <tableColumns count="5">
    <tableColumn id="1" xr3:uid="{C19D4C3F-71E8-4B43-81DA-0A932E58E447}" name="Sales Person"/>
    <tableColumn id="2" xr3:uid="{1318E4CF-AF2E-45DA-B6BB-5E66DFC1983B}" name="Geography"/>
    <tableColumn id="3" xr3:uid="{F00A575E-0C2F-46F1-A44C-D47C4DB4F215}" name="Product"/>
    <tableColumn id="4" xr3:uid="{21A9D791-D5BB-447A-9C1B-B140DB89B63C}" name="Amount" dataDxfId="35"/>
    <tableColumn id="5" xr3:uid="{3FC3E2F8-F3AE-48DF-BDB2-63546559A943}" name="Units"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AA9DB8-789F-4E14-ADB2-F190CE655A9F}" name="products4" displayName="products4" ref="Q11:R33" totalsRowShown="0">
  <autoFilter ref="Q11:R33" xr:uid="{6DAC1E92-D947-4232-891E-65555AD7A47E}"/>
  <sortState xmlns:xlrd2="http://schemas.microsoft.com/office/spreadsheetml/2017/richdata2" ref="Q12:R33">
    <sortCondition ref="Q11:Q33"/>
  </sortState>
  <tableColumns count="2">
    <tableColumn id="1" xr3:uid="{6DD179A1-ABEA-4E7D-A97A-23544ED3BC3A}" name="Product"/>
    <tableColumn id="2" xr3:uid="{24553E2E-7E1C-4856-B1E7-F8449E69710F}" name="Cost per unit"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49D191-EA44-4CC5-A937-2AC46531DE09}" name="d4c_5" displayName="d4c_5" ref="C11:J311" totalsRowShown="0" headerRowDxfId="32">
  <autoFilter ref="C11:J311" xr:uid="{50423B3D-8BF7-4D34-8C1F-199085E12DA6}"/>
  <sortState xmlns:xlrd2="http://schemas.microsoft.com/office/spreadsheetml/2017/richdata2" ref="C12:J311">
    <sortCondition descending="1" ref="F11:F311"/>
  </sortState>
  <tableColumns count="8">
    <tableColumn id="1" xr3:uid="{C5011CCB-6C8E-492A-9925-5EEB208CDE9D}" name="Sales Person"/>
    <tableColumn id="2" xr3:uid="{B3678E2F-1EA5-4AC0-9A5B-85264915BFDB}" name="Geography"/>
    <tableColumn id="3" xr3:uid="{2CF8B8F1-57E3-4283-83EC-8A8B2B1881C8}" name="Product"/>
    <tableColumn id="4" xr3:uid="{EC93E55A-0703-4197-9A36-EA636434CC90}" name="Amount" dataDxfId="31" dataCellStyle="Comma"/>
    <tableColumn id="5" xr3:uid="{D9F71A10-6361-4B0A-9981-EB18F371F56E}" name="Units" dataDxfId="30"/>
    <tableColumn id="6" xr3:uid="{6D18D2EC-F9A1-45BB-A3A3-43DA239EAA9C}" name="cost per unit" dataDxfId="29" dataCellStyle="Comma">
      <calculatedColumnFormula>_xlfn.XLOOKUP(d4c_5[[#This Row],[Product]],products4[Product],products4[Cost per unit])</calculatedColumnFormula>
    </tableColumn>
    <tableColumn id="7" xr3:uid="{C3FAA2D1-0268-499B-9949-BDE6B4E6158A}" name="cost" dataDxfId="28" dataCellStyle="Comma">
      <calculatedColumnFormula>d4c_5[[#This Row],[Units]]*d4c_5[[#This Row],[cost per unit]]</calculatedColumnFormula>
    </tableColumn>
    <tableColumn id="8" xr3:uid="{A04D6528-DA57-4E60-8632-A24181C1D7B2}" name="profit" dataDxfId="27" dataCellStyle="Comma">
      <calculatedColumnFormula>d4c_5[[#This Row],[Amount]]-d4c_5[[#This Row],[cost]]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AD2340-C978-4426-80B2-2CA9C0E3E333}" name="Quick_statistics" displayName="Quick_statistics" ref="M14:O21" totalsRowShown="0">
  <autoFilter ref="M14:O21" xr:uid="{10AD2340-C978-4426-80B2-2CA9C0E3E333}"/>
  <tableColumns count="3">
    <tableColumn id="1" xr3:uid="{E4856554-001F-4E3E-8C37-9BFB00856B53}" name=" "/>
    <tableColumn id="2" xr3:uid="{FE522875-79DB-42A5-A4F3-6DF573D12A52}" name="amount" dataDxfId="26" dataCellStyle="Comma"/>
    <tableColumn id="3" xr3:uid="{8DD22D93-3130-486E-AA44-5ED09C4AFCDA}" name="units" dataDxfId="25"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A397CA-9686-4A87-9501-EA2649EC63CD}" name="Quick_statistics7" displayName="Quick_statistics7" ref="A1:C8" totalsRowShown="0" dataDxfId="3">
  <tableColumns count="3">
    <tableColumn id="1" xr3:uid="{14515428-174F-41C3-8C4A-9934E719C916}" name=" " dataDxfId="2"/>
    <tableColumn id="2" xr3:uid="{C8693FF3-34E8-46ED-9856-31CB9F6A621D}" name="amount" dataDxfId="1" dataCellStyle="Comma"/>
    <tableColumn id="3" xr3:uid="{86EF0397-1963-41F1-97DC-A3E2223011A5}" name="units" dataDxfId="0" dataCellStyle="Comma"/>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أخضر">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W658"/>
  <sheetViews>
    <sheetView showGridLines="0" zoomScale="50" zoomScaleNormal="145" workbookViewId="0">
      <selection activeCell="K12" sqref="K12"/>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1.69921875" customWidth="1"/>
    <col min="10" max="10" width="14.3984375" customWidth="1"/>
    <col min="11" max="11" width="53.8984375" customWidth="1"/>
    <col min="25" max="25" width="21.8984375" bestFit="1" customWidth="1"/>
    <col min="26" max="26" width="14.3984375" customWidth="1"/>
    <col min="31" max="31" width="21.8984375" customWidth="1"/>
  </cols>
  <sheetData>
    <row r="1" spans="3:23" ht="52.5" customHeight="1"/>
    <row r="11" spans="3:23">
      <c r="C11" s="3" t="s">
        <v>11</v>
      </c>
      <c r="D11" s="3" t="s">
        <v>12</v>
      </c>
      <c r="E11" s="3" t="s">
        <v>0</v>
      </c>
      <c r="F11" s="4" t="s">
        <v>1</v>
      </c>
      <c r="G11" s="4" t="s">
        <v>42</v>
      </c>
      <c r="V11" t="s">
        <v>0</v>
      </c>
      <c r="W11" t="s">
        <v>43</v>
      </c>
    </row>
    <row r="12" spans="3:23">
      <c r="C12" t="s">
        <v>2</v>
      </c>
      <c r="D12" t="s">
        <v>36</v>
      </c>
      <c r="E12" t="s">
        <v>27</v>
      </c>
      <c r="F12" s="1">
        <v>798</v>
      </c>
      <c r="G12" s="2">
        <v>519</v>
      </c>
      <c r="V12" t="s">
        <v>13</v>
      </c>
      <c r="W12" s="5">
        <v>9.33</v>
      </c>
    </row>
    <row r="13" spans="3:23">
      <c r="C13" t="s">
        <v>2</v>
      </c>
      <c r="D13" t="s">
        <v>39</v>
      </c>
      <c r="E13" t="s">
        <v>25</v>
      </c>
      <c r="F13" s="1">
        <v>1785</v>
      </c>
      <c r="G13" s="2">
        <v>462</v>
      </c>
      <c r="V13" t="s">
        <v>14</v>
      </c>
      <c r="W13" s="5">
        <v>11.7</v>
      </c>
    </row>
    <row r="14" spans="3:23">
      <c r="C14" t="s">
        <v>40</v>
      </c>
      <c r="D14" t="s">
        <v>35</v>
      </c>
      <c r="E14" t="s">
        <v>30</v>
      </c>
      <c r="F14" s="1">
        <v>2275</v>
      </c>
      <c r="G14" s="2">
        <v>447</v>
      </c>
      <c r="V14" t="s">
        <v>4</v>
      </c>
      <c r="W14" s="5">
        <v>11.88</v>
      </c>
    </row>
    <row r="15" spans="3:23">
      <c r="C15" t="s">
        <v>8</v>
      </c>
      <c r="D15" t="s">
        <v>38</v>
      </c>
      <c r="E15" t="s">
        <v>13</v>
      </c>
      <c r="F15" s="1">
        <v>819</v>
      </c>
      <c r="G15" s="2">
        <v>510</v>
      </c>
      <c r="V15" t="s">
        <v>15</v>
      </c>
      <c r="W15" s="5">
        <v>11.73</v>
      </c>
    </row>
    <row r="16" spans="3:23">
      <c r="C16" t="s">
        <v>6</v>
      </c>
      <c r="D16" t="s">
        <v>38</v>
      </c>
      <c r="E16" t="s">
        <v>27</v>
      </c>
      <c r="F16" s="1">
        <v>1134</v>
      </c>
      <c r="G16" s="2">
        <v>282</v>
      </c>
      <c r="V16" t="s">
        <v>16</v>
      </c>
      <c r="W16" s="5">
        <v>8.7899999999999991</v>
      </c>
    </row>
    <row r="17" spans="3:23">
      <c r="C17" t="s">
        <v>6</v>
      </c>
      <c r="D17" t="s">
        <v>35</v>
      </c>
      <c r="E17" t="s">
        <v>4</v>
      </c>
      <c r="F17" s="1">
        <v>1302</v>
      </c>
      <c r="G17" s="2">
        <v>402</v>
      </c>
      <c r="V17" t="s">
        <v>17</v>
      </c>
      <c r="W17" s="5">
        <v>3.11</v>
      </c>
    </row>
    <row r="18" spans="3:23">
      <c r="C18" t="s">
        <v>3</v>
      </c>
      <c r="D18" t="s">
        <v>37</v>
      </c>
      <c r="E18" t="s">
        <v>4</v>
      </c>
      <c r="F18" s="1">
        <v>938</v>
      </c>
      <c r="G18" s="2">
        <v>366</v>
      </c>
      <c r="V18" t="s">
        <v>18</v>
      </c>
      <c r="W18" s="5">
        <v>6.47</v>
      </c>
    </row>
    <row r="19" spans="3:23">
      <c r="C19" t="s">
        <v>6</v>
      </c>
      <c r="D19" t="s">
        <v>39</v>
      </c>
      <c r="E19" t="s">
        <v>25</v>
      </c>
      <c r="F19" s="1">
        <v>2100</v>
      </c>
      <c r="G19" s="2">
        <v>414</v>
      </c>
      <c r="V19" t="s">
        <v>19</v>
      </c>
      <c r="W19" s="5">
        <v>7.64</v>
      </c>
    </row>
    <row r="20" spans="3:23">
      <c r="C20" t="s">
        <v>3</v>
      </c>
      <c r="D20" t="s">
        <v>35</v>
      </c>
      <c r="E20" t="s">
        <v>33</v>
      </c>
      <c r="F20" s="1">
        <v>819</v>
      </c>
      <c r="G20" s="2">
        <v>306</v>
      </c>
      <c r="V20" t="s">
        <v>20</v>
      </c>
      <c r="W20" s="5">
        <v>10.62</v>
      </c>
    </row>
    <row r="21" spans="3:23">
      <c r="C21" t="s">
        <v>7</v>
      </c>
      <c r="D21" t="s">
        <v>34</v>
      </c>
      <c r="E21" t="s">
        <v>14</v>
      </c>
      <c r="F21" s="1">
        <v>1932</v>
      </c>
      <c r="G21" s="2">
        <v>369</v>
      </c>
      <c r="V21" t="s">
        <v>21</v>
      </c>
      <c r="W21" s="5">
        <v>9</v>
      </c>
    </row>
    <row r="22" spans="3:23">
      <c r="C22" t="s">
        <v>41</v>
      </c>
      <c r="D22" t="s">
        <v>36</v>
      </c>
      <c r="E22" t="s">
        <v>28</v>
      </c>
      <c r="F22" s="1">
        <v>854</v>
      </c>
      <c r="G22" s="2">
        <v>309</v>
      </c>
      <c r="V22" t="s">
        <v>22</v>
      </c>
      <c r="W22" s="5">
        <v>9.77</v>
      </c>
    </row>
    <row r="23" spans="3:23">
      <c r="C23" t="s">
        <v>10</v>
      </c>
      <c r="D23" t="s">
        <v>37</v>
      </c>
      <c r="E23" t="s">
        <v>21</v>
      </c>
      <c r="F23" s="1">
        <v>245</v>
      </c>
      <c r="G23" s="2">
        <v>288</v>
      </c>
      <c r="V23" t="s">
        <v>23</v>
      </c>
      <c r="W23" s="5">
        <v>6.49</v>
      </c>
    </row>
    <row r="24" spans="3:23">
      <c r="C24" t="s">
        <v>7</v>
      </c>
      <c r="D24" t="s">
        <v>39</v>
      </c>
      <c r="E24" t="s">
        <v>27</v>
      </c>
      <c r="F24" s="1">
        <v>966</v>
      </c>
      <c r="G24" s="2">
        <v>198</v>
      </c>
      <c r="V24" t="s">
        <v>24</v>
      </c>
      <c r="W24" s="5">
        <v>4.97</v>
      </c>
    </row>
    <row r="25" spans="3:23">
      <c r="C25" t="s">
        <v>9</v>
      </c>
      <c r="D25" t="s">
        <v>37</v>
      </c>
      <c r="E25" t="s">
        <v>4</v>
      </c>
      <c r="F25" s="1">
        <v>259</v>
      </c>
      <c r="G25" s="2">
        <v>207</v>
      </c>
      <c r="V25" t="s">
        <v>25</v>
      </c>
      <c r="W25" s="5">
        <v>13.15</v>
      </c>
    </row>
    <row r="26" spans="3:23">
      <c r="C26" t="s">
        <v>8</v>
      </c>
      <c r="D26" t="s">
        <v>37</v>
      </c>
      <c r="E26" t="s">
        <v>30</v>
      </c>
      <c r="F26" s="1">
        <v>42</v>
      </c>
      <c r="G26" s="2">
        <v>150</v>
      </c>
      <c r="V26" t="s">
        <v>26</v>
      </c>
      <c r="W26" s="5">
        <v>5.6</v>
      </c>
    </row>
    <row r="27" spans="3:23">
      <c r="C27" t="s">
        <v>41</v>
      </c>
      <c r="D27" t="s">
        <v>37</v>
      </c>
      <c r="E27" t="s">
        <v>15</v>
      </c>
      <c r="F27" s="1">
        <v>714</v>
      </c>
      <c r="G27" s="2">
        <v>231</v>
      </c>
      <c r="V27" t="s">
        <v>27</v>
      </c>
      <c r="W27" s="5">
        <v>16.73</v>
      </c>
    </row>
    <row r="28" spans="3:23">
      <c r="C28" t="s">
        <v>40</v>
      </c>
      <c r="D28" t="s">
        <v>36</v>
      </c>
      <c r="E28" t="s">
        <v>27</v>
      </c>
      <c r="F28" s="1">
        <v>3164</v>
      </c>
      <c r="G28" s="2">
        <v>306</v>
      </c>
      <c r="V28" t="s">
        <v>28</v>
      </c>
      <c r="W28" s="5">
        <v>10.38</v>
      </c>
    </row>
    <row r="29" spans="3:23">
      <c r="C29" t="s">
        <v>41</v>
      </c>
      <c r="D29" t="s">
        <v>37</v>
      </c>
      <c r="E29" t="s">
        <v>30</v>
      </c>
      <c r="F29" s="1">
        <v>1526</v>
      </c>
      <c r="G29" s="2">
        <v>240</v>
      </c>
      <c r="V29" t="s">
        <v>29</v>
      </c>
      <c r="W29" s="5">
        <v>7.16</v>
      </c>
    </row>
    <row r="30" spans="3:23">
      <c r="C30" t="s">
        <v>6</v>
      </c>
      <c r="D30" t="s">
        <v>34</v>
      </c>
      <c r="E30" t="s">
        <v>30</v>
      </c>
      <c r="F30" s="1">
        <v>3402</v>
      </c>
      <c r="G30" s="2">
        <v>366</v>
      </c>
      <c r="V30" t="s">
        <v>30</v>
      </c>
      <c r="W30" s="5">
        <v>14.49</v>
      </c>
    </row>
    <row r="31" spans="3:23">
      <c r="C31" t="s">
        <v>6</v>
      </c>
      <c r="D31" t="s">
        <v>35</v>
      </c>
      <c r="E31" t="s">
        <v>20</v>
      </c>
      <c r="F31" s="1">
        <v>1071</v>
      </c>
      <c r="G31" s="2">
        <v>270</v>
      </c>
      <c r="V31" t="s">
        <v>31</v>
      </c>
      <c r="W31" s="5">
        <v>5.79</v>
      </c>
    </row>
    <row r="32" spans="3:23">
      <c r="C32" t="s">
        <v>6</v>
      </c>
      <c r="D32" t="s">
        <v>37</v>
      </c>
      <c r="E32" t="s">
        <v>16</v>
      </c>
      <c r="F32" s="1">
        <v>1904</v>
      </c>
      <c r="G32" s="2">
        <v>405</v>
      </c>
      <c r="V32" t="s">
        <v>32</v>
      </c>
      <c r="W32" s="5">
        <v>8.65</v>
      </c>
    </row>
    <row r="33" spans="3:23">
      <c r="C33" t="s">
        <v>10</v>
      </c>
      <c r="D33" t="s">
        <v>35</v>
      </c>
      <c r="E33" t="s">
        <v>21</v>
      </c>
      <c r="F33" s="1">
        <v>567</v>
      </c>
      <c r="G33" s="2">
        <v>228</v>
      </c>
      <c r="V33" t="s">
        <v>33</v>
      </c>
      <c r="W33" s="5">
        <v>12.37</v>
      </c>
    </row>
    <row r="34" spans="3:23">
      <c r="C34" t="s">
        <v>3</v>
      </c>
      <c r="D34" t="s">
        <v>39</v>
      </c>
      <c r="E34" t="s">
        <v>16</v>
      </c>
      <c r="F34" s="1">
        <v>21</v>
      </c>
      <c r="G34" s="2">
        <v>168</v>
      </c>
    </row>
    <row r="35" spans="3:23">
      <c r="C35" t="s">
        <v>41</v>
      </c>
      <c r="D35" t="s">
        <v>35</v>
      </c>
      <c r="E35" t="s">
        <v>27</v>
      </c>
      <c r="F35" s="1">
        <v>847</v>
      </c>
      <c r="G35" s="2">
        <v>129</v>
      </c>
    </row>
    <row r="36" spans="3:23">
      <c r="C36" t="s">
        <v>5</v>
      </c>
      <c r="D36" t="s">
        <v>39</v>
      </c>
      <c r="E36" t="s">
        <v>18</v>
      </c>
      <c r="F36" s="1">
        <v>385</v>
      </c>
      <c r="G36" s="2">
        <v>249</v>
      </c>
    </row>
    <row r="37" spans="3:23">
      <c r="C37" t="s">
        <v>6</v>
      </c>
      <c r="D37" t="s">
        <v>37</v>
      </c>
      <c r="E37" t="s">
        <v>28</v>
      </c>
      <c r="F37" s="1">
        <v>3556</v>
      </c>
      <c r="G37" s="2">
        <v>459</v>
      </c>
    </row>
    <row r="38" spans="3:23">
      <c r="C38" t="s">
        <v>8</v>
      </c>
      <c r="D38" t="s">
        <v>35</v>
      </c>
      <c r="E38" t="s">
        <v>33</v>
      </c>
      <c r="F38" s="1">
        <v>357</v>
      </c>
      <c r="G38" s="2">
        <v>126</v>
      </c>
    </row>
    <row r="39" spans="3:23">
      <c r="C39" t="s">
        <v>8</v>
      </c>
      <c r="D39" t="s">
        <v>35</v>
      </c>
      <c r="E39" t="s">
        <v>20</v>
      </c>
      <c r="F39" s="1">
        <v>2702</v>
      </c>
      <c r="G39" s="2">
        <v>363</v>
      </c>
    </row>
    <row r="40" spans="3:23">
      <c r="C40" t="s">
        <v>10</v>
      </c>
      <c r="D40" t="s">
        <v>38</v>
      </c>
      <c r="E40" t="s">
        <v>13</v>
      </c>
      <c r="F40" s="1">
        <v>63</v>
      </c>
      <c r="G40" s="2">
        <v>123</v>
      </c>
    </row>
    <row r="41" spans="3:23">
      <c r="C41" t="s">
        <v>41</v>
      </c>
      <c r="D41" t="s">
        <v>34</v>
      </c>
      <c r="E41" t="s">
        <v>22</v>
      </c>
      <c r="F41" s="1">
        <v>336</v>
      </c>
      <c r="G41" s="2">
        <v>144</v>
      </c>
    </row>
    <row r="42" spans="3:23">
      <c r="C42" t="s">
        <v>41</v>
      </c>
      <c r="D42" t="s">
        <v>36</v>
      </c>
      <c r="E42" t="s">
        <v>26</v>
      </c>
      <c r="F42" s="1">
        <v>98</v>
      </c>
      <c r="G42" s="2">
        <v>204</v>
      </c>
    </row>
    <row r="43" spans="3:23">
      <c r="C43" t="s">
        <v>40</v>
      </c>
      <c r="D43" t="s">
        <v>39</v>
      </c>
      <c r="E43" t="s">
        <v>29</v>
      </c>
      <c r="F43" s="1">
        <v>0</v>
      </c>
      <c r="G43" s="2">
        <v>135</v>
      </c>
    </row>
    <row r="44" spans="3:23">
      <c r="C44" t="s">
        <v>9</v>
      </c>
      <c r="D44" t="s">
        <v>37</v>
      </c>
      <c r="E44" t="s">
        <v>29</v>
      </c>
      <c r="F44" s="1">
        <v>1085</v>
      </c>
      <c r="G44" s="2">
        <v>273</v>
      </c>
    </row>
    <row r="45" spans="3:23">
      <c r="C45" t="s">
        <v>9</v>
      </c>
      <c r="D45" t="s">
        <v>35</v>
      </c>
      <c r="E45" t="s">
        <v>26</v>
      </c>
      <c r="F45" s="1">
        <v>98</v>
      </c>
      <c r="G45" s="2">
        <v>159</v>
      </c>
    </row>
    <row r="46" spans="3:23">
      <c r="C46" t="s">
        <v>9</v>
      </c>
      <c r="D46" t="s">
        <v>35</v>
      </c>
      <c r="E46" t="s">
        <v>4</v>
      </c>
      <c r="F46" s="1">
        <v>959</v>
      </c>
      <c r="G46" s="2">
        <v>147</v>
      </c>
    </row>
    <row r="47" spans="3:23">
      <c r="C47" t="s">
        <v>9</v>
      </c>
      <c r="D47" t="s">
        <v>34</v>
      </c>
      <c r="E47" t="s">
        <v>16</v>
      </c>
      <c r="F47" s="1">
        <v>938</v>
      </c>
      <c r="G47" s="2">
        <v>189</v>
      </c>
    </row>
    <row r="48" spans="3:23">
      <c r="C48" t="s">
        <v>6</v>
      </c>
      <c r="D48" t="s">
        <v>38</v>
      </c>
      <c r="E48" t="s">
        <v>33</v>
      </c>
      <c r="F48" s="1">
        <v>959</v>
      </c>
      <c r="G48" s="2">
        <v>135</v>
      </c>
    </row>
    <row r="49" spans="3:7">
      <c r="C49" t="s">
        <v>3</v>
      </c>
      <c r="D49" t="s">
        <v>36</v>
      </c>
      <c r="E49" t="s">
        <v>28</v>
      </c>
      <c r="F49" s="1">
        <v>973</v>
      </c>
      <c r="G49" s="2">
        <v>162</v>
      </c>
    </row>
    <row r="50" spans="3:7">
      <c r="C50" t="s">
        <v>41</v>
      </c>
      <c r="D50" t="s">
        <v>34</v>
      </c>
      <c r="E50" t="s">
        <v>16</v>
      </c>
      <c r="F50" s="1">
        <v>1274</v>
      </c>
      <c r="G50" s="2">
        <v>225</v>
      </c>
    </row>
    <row r="51" spans="3:7">
      <c r="C51" t="s">
        <v>8</v>
      </c>
      <c r="D51" t="s">
        <v>38</v>
      </c>
      <c r="E51" t="s">
        <v>22</v>
      </c>
      <c r="F51" s="1">
        <v>168</v>
      </c>
      <c r="G51" s="2">
        <v>84</v>
      </c>
    </row>
    <row r="52" spans="3:7">
      <c r="C52" t="s">
        <v>5</v>
      </c>
      <c r="D52" t="s">
        <v>34</v>
      </c>
      <c r="E52" t="s">
        <v>19</v>
      </c>
      <c r="F52" s="1">
        <v>861</v>
      </c>
      <c r="G52" s="2">
        <v>195</v>
      </c>
    </row>
    <row r="53" spans="3:7">
      <c r="C53" t="s">
        <v>6</v>
      </c>
      <c r="D53" t="s">
        <v>37</v>
      </c>
      <c r="E53" t="s">
        <v>30</v>
      </c>
      <c r="F53" s="1">
        <v>560</v>
      </c>
      <c r="G53" s="2">
        <v>81</v>
      </c>
    </row>
    <row r="54" spans="3:7">
      <c r="C54" t="s">
        <v>3</v>
      </c>
      <c r="D54" t="s">
        <v>35</v>
      </c>
      <c r="E54" t="s">
        <v>25</v>
      </c>
      <c r="F54" s="1">
        <v>2464</v>
      </c>
      <c r="G54" s="2">
        <v>234</v>
      </c>
    </row>
    <row r="55" spans="3:7">
      <c r="C55" t="s">
        <v>3</v>
      </c>
      <c r="D55" t="s">
        <v>35</v>
      </c>
      <c r="E55" t="s">
        <v>14</v>
      </c>
      <c r="F55" s="1">
        <v>2415</v>
      </c>
      <c r="G55" s="2">
        <v>255</v>
      </c>
    </row>
    <row r="56" spans="3:7">
      <c r="C56" t="s">
        <v>10</v>
      </c>
      <c r="D56" t="s">
        <v>38</v>
      </c>
      <c r="E56" t="s">
        <v>14</v>
      </c>
      <c r="F56" s="1">
        <v>5586</v>
      </c>
      <c r="G56" s="2">
        <v>525</v>
      </c>
    </row>
    <row r="57" spans="3:7">
      <c r="C57" t="s">
        <v>6</v>
      </c>
      <c r="D57" t="s">
        <v>38</v>
      </c>
      <c r="E57" t="s">
        <v>25</v>
      </c>
      <c r="F57" s="1">
        <v>469</v>
      </c>
      <c r="G57" s="2">
        <v>75</v>
      </c>
    </row>
    <row r="58" spans="3:7">
      <c r="C58" t="s">
        <v>7</v>
      </c>
      <c r="D58" t="s">
        <v>36</v>
      </c>
      <c r="E58" t="s">
        <v>32</v>
      </c>
      <c r="F58" s="1">
        <v>280</v>
      </c>
      <c r="G58" s="2">
        <v>87</v>
      </c>
    </row>
    <row r="59" spans="3:7">
      <c r="C59" t="s">
        <v>2</v>
      </c>
      <c r="D59" t="s">
        <v>38</v>
      </c>
      <c r="E59" t="s">
        <v>13</v>
      </c>
      <c r="F59" s="1">
        <v>56</v>
      </c>
      <c r="G59" s="2">
        <v>51</v>
      </c>
    </row>
    <row r="60" spans="3:7">
      <c r="C60" t="s">
        <v>8</v>
      </c>
      <c r="D60" t="s">
        <v>37</v>
      </c>
      <c r="E60" t="s">
        <v>21</v>
      </c>
      <c r="F60" s="1">
        <v>434</v>
      </c>
      <c r="G60" s="2">
        <v>87</v>
      </c>
    </row>
    <row r="61" spans="3:7">
      <c r="C61" t="s">
        <v>5</v>
      </c>
      <c r="D61" t="s">
        <v>35</v>
      </c>
      <c r="E61" t="s">
        <v>22</v>
      </c>
      <c r="F61" s="1">
        <v>490</v>
      </c>
      <c r="G61" s="2">
        <v>84</v>
      </c>
    </row>
    <row r="62" spans="3:7">
      <c r="C62" t="s">
        <v>8</v>
      </c>
      <c r="D62" t="s">
        <v>35</v>
      </c>
      <c r="E62" t="s">
        <v>27</v>
      </c>
      <c r="F62" s="1">
        <v>4753</v>
      </c>
      <c r="G62" s="2">
        <v>300</v>
      </c>
    </row>
    <row r="63" spans="3:7">
      <c r="C63" t="s">
        <v>2</v>
      </c>
      <c r="D63" t="s">
        <v>34</v>
      </c>
      <c r="E63" t="s">
        <v>13</v>
      </c>
      <c r="F63" s="1">
        <v>252</v>
      </c>
      <c r="G63" s="2">
        <v>54</v>
      </c>
    </row>
    <row r="64" spans="3:7">
      <c r="C64" t="s">
        <v>5</v>
      </c>
      <c r="D64" t="s">
        <v>37</v>
      </c>
      <c r="E64" t="s">
        <v>22</v>
      </c>
      <c r="F64" s="1">
        <v>518</v>
      </c>
      <c r="G64" s="2">
        <v>75</v>
      </c>
    </row>
    <row r="65" spans="3:7">
      <c r="C65" t="s">
        <v>40</v>
      </c>
      <c r="D65" t="s">
        <v>36</v>
      </c>
      <c r="E65" t="s">
        <v>4</v>
      </c>
      <c r="F65" s="1">
        <v>217</v>
      </c>
      <c r="G65" s="2">
        <v>36</v>
      </c>
    </row>
    <row r="66" spans="3:7">
      <c r="C66" t="s">
        <v>41</v>
      </c>
      <c r="D66" t="s">
        <v>35</v>
      </c>
      <c r="E66" t="s">
        <v>19</v>
      </c>
      <c r="F66" s="1">
        <v>609</v>
      </c>
      <c r="G66" s="2">
        <v>99</v>
      </c>
    </row>
    <row r="67" spans="3:7">
      <c r="C67" t="s">
        <v>41</v>
      </c>
      <c r="D67" t="s">
        <v>38</v>
      </c>
      <c r="E67" t="s">
        <v>25</v>
      </c>
      <c r="F67" s="1">
        <v>154</v>
      </c>
      <c r="G67" s="2">
        <v>21</v>
      </c>
    </row>
    <row r="68" spans="3:7">
      <c r="C68" t="s">
        <v>10</v>
      </c>
      <c r="D68" t="s">
        <v>35</v>
      </c>
      <c r="E68" t="s">
        <v>20</v>
      </c>
      <c r="F68" s="1">
        <v>1974</v>
      </c>
      <c r="G68" s="2">
        <v>195</v>
      </c>
    </row>
    <row r="69" spans="3:7">
      <c r="C69" t="s">
        <v>5</v>
      </c>
      <c r="D69" t="s">
        <v>37</v>
      </c>
      <c r="E69" t="s">
        <v>31</v>
      </c>
      <c r="F69" s="1">
        <v>182</v>
      </c>
      <c r="G69" s="2">
        <v>48</v>
      </c>
    </row>
    <row r="70" spans="3:7">
      <c r="C70" t="s">
        <v>6</v>
      </c>
      <c r="D70" t="s">
        <v>36</v>
      </c>
      <c r="E70" t="s">
        <v>21</v>
      </c>
      <c r="F70" s="1">
        <v>497</v>
      </c>
      <c r="G70" s="2">
        <v>63</v>
      </c>
    </row>
    <row r="71" spans="3:7">
      <c r="C71" t="s">
        <v>41</v>
      </c>
      <c r="D71" t="s">
        <v>35</v>
      </c>
      <c r="E71" t="s">
        <v>15</v>
      </c>
      <c r="F71" s="1">
        <v>2114</v>
      </c>
      <c r="G71" s="2">
        <v>186</v>
      </c>
    </row>
    <row r="72" spans="3:7">
      <c r="C72" t="s">
        <v>6</v>
      </c>
      <c r="D72" t="s">
        <v>34</v>
      </c>
      <c r="E72" t="s">
        <v>4</v>
      </c>
      <c r="F72" s="1">
        <v>525</v>
      </c>
      <c r="G72" s="2">
        <v>48</v>
      </c>
    </row>
    <row r="73" spans="3:7">
      <c r="C73" t="s">
        <v>40</v>
      </c>
      <c r="D73" t="s">
        <v>37</v>
      </c>
      <c r="E73" t="s">
        <v>30</v>
      </c>
      <c r="F73" s="1">
        <v>1624</v>
      </c>
      <c r="G73" s="2">
        <v>114</v>
      </c>
    </row>
    <row r="74" spans="3:7">
      <c r="C74" t="s">
        <v>8</v>
      </c>
      <c r="D74" t="s">
        <v>37</v>
      </c>
      <c r="E74" t="s">
        <v>22</v>
      </c>
      <c r="F74" s="1">
        <v>1890</v>
      </c>
      <c r="G74" s="2">
        <v>195</v>
      </c>
    </row>
    <row r="75" spans="3:7">
      <c r="C75" t="s">
        <v>5</v>
      </c>
      <c r="D75" t="s">
        <v>36</v>
      </c>
      <c r="E75" t="s">
        <v>30</v>
      </c>
      <c r="F75" s="1">
        <v>1526</v>
      </c>
      <c r="G75" s="2">
        <v>105</v>
      </c>
    </row>
    <row r="76" spans="3:7">
      <c r="C76" t="s">
        <v>9</v>
      </c>
      <c r="D76" t="s">
        <v>35</v>
      </c>
      <c r="E76" t="s">
        <v>27</v>
      </c>
      <c r="F76" s="1">
        <v>2429</v>
      </c>
      <c r="G76" s="2">
        <v>144</v>
      </c>
    </row>
    <row r="77" spans="3:7">
      <c r="C77" t="s">
        <v>10</v>
      </c>
      <c r="D77" t="s">
        <v>36</v>
      </c>
      <c r="E77" t="s">
        <v>29</v>
      </c>
      <c r="F77" s="1">
        <v>2471</v>
      </c>
      <c r="G77" s="2">
        <v>342</v>
      </c>
    </row>
    <row r="78" spans="3:7">
      <c r="C78" t="s">
        <v>40</v>
      </c>
      <c r="D78" t="s">
        <v>34</v>
      </c>
      <c r="E78" t="s">
        <v>27</v>
      </c>
      <c r="F78" s="1">
        <v>2289</v>
      </c>
      <c r="G78" s="2">
        <v>135</v>
      </c>
    </row>
    <row r="79" spans="3:7">
      <c r="C79" t="s">
        <v>7</v>
      </c>
      <c r="D79" t="s">
        <v>38</v>
      </c>
      <c r="E79" t="s">
        <v>18</v>
      </c>
      <c r="F79" s="1">
        <v>1778</v>
      </c>
      <c r="G79" s="2">
        <v>270</v>
      </c>
    </row>
    <row r="80" spans="3:7">
      <c r="C80" t="s">
        <v>2</v>
      </c>
      <c r="D80" t="s">
        <v>36</v>
      </c>
      <c r="E80" t="s">
        <v>17</v>
      </c>
      <c r="F80" s="1">
        <v>189</v>
      </c>
      <c r="G80" s="2">
        <v>48</v>
      </c>
    </row>
    <row r="81" spans="3:7">
      <c r="C81" t="s">
        <v>8</v>
      </c>
      <c r="D81" t="s">
        <v>34</v>
      </c>
      <c r="E81" t="s">
        <v>16</v>
      </c>
      <c r="F81" s="1">
        <v>2009</v>
      </c>
      <c r="G81" s="2">
        <v>219</v>
      </c>
    </row>
    <row r="82" spans="3:7">
      <c r="C82" t="s">
        <v>2</v>
      </c>
      <c r="D82" t="s">
        <v>37</v>
      </c>
      <c r="E82" t="s">
        <v>19</v>
      </c>
      <c r="F82" s="1">
        <v>238</v>
      </c>
      <c r="G82" s="2">
        <v>18</v>
      </c>
    </row>
    <row r="83" spans="3:7">
      <c r="C83" t="s">
        <v>40</v>
      </c>
      <c r="D83" t="s">
        <v>38</v>
      </c>
      <c r="E83" t="s">
        <v>26</v>
      </c>
      <c r="F83" s="1">
        <v>609</v>
      </c>
      <c r="G83" s="2">
        <v>87</v>
      </c>
    </row>
    <row r="84" spans="3:7">
      <c r="C84" t="s">
        <v>9</v>
      </c>
      <c r="D84" t="s">
        <v>34</v>
      </c>
      <c r="E84" t="s">
        <v>17</v>
      </c>
      <c r="F84" s="1">
        <v>707</v>
      </c>
      <c r="G84" s="2">
        <v>174</v>
      </c>
    </row>
    <row r="85" spans="3:7">
      <c r="C85" t="s">
        <v>8</v>
      </c>
      <c r="D85" t="s">
        <v>38</v>
      </c>
      <c r="E85" t="s">
        <v>23</v>
      </c>
      <c r="F85" s="1">
        <v>1701</v>
      </c>
      <c r="G85" s="2">
        <v>234</v>
      </c>
    </row>
    <row r="86" spans="3:7">
      <c r="C86" t="s">
        <v>2</v>
      </c>
      <c r="D86" t="s">
        <v>39</v>
      </c>
      <c r="E86" t="s">
        <v>22</v>
      </c>
      <c r="F86" s="1">
        <v>1568</v>
      </c>
      <c r="G86" s="2">
        <v>141</v>
      </c>
    </row>
    <row r="87" spans="3:7">
      <c r="C87" t="s">
        <v>10</v>
      </c>
      <c r="D87" t="s">
        <v>36</v>
      </c>
      <c r="E87" t="s">
        <v>27</v>
      </c>
      <c r="F87" s="1">
        <v>1407</v>
      </c>
      <c r="G87" s="2">
        <v>72</v>
      </c>
    </row>
    <row r="88" spans="3:7">
      <c r="C88" t="s">
        <v>10</v>
      </c>
      <c r="D88" t="s">
        <v>34</v>
      </c>
      <c r="E88" t="s">
        <v>25</v>
      </c>
      <c r="F88" s="1">
        <v>1428</v>
      </c>
      <c r="G88" s="2">
        <v>93</v>
      </c>
    </row>
    <row r="89" spans="3:7">
      <c r="C89" t="s">
        <v>8</v>
      </c>
      <c r="D89" t="s">
        <v>37</v>
      </c>
      <c r="E89" t="s">
        <v>19</v>
      </c>
      <c r="F89" s="1">
        <v>1771</v>
      </c>
      <c r="G89" s="2">
        <v>204</v>
      </c>
    </row>
    <row r="90" spans="3:7">
      <c r="C90" t="s">
        <v>10</v>
      </c>
      <c r="D90" t="s">
        <v>36</v>
      </c>
      <c r="E90" t="s">
        <v>13</v>
      </c>
      <c r="F90" s="1">
        <v>945</v>
      </c>
      <c r="G90" s="2">
        <v>75</v>
      </c>
    </row>
    <row r="91" spans="3:7">
      <c r="C91" t="s">
        <v>7</v>
      </c>
      <c r="D91" t="s">
        <v>34</v>
      </c>
      <c r="E91" t="s">
        <v>25</v>
      </c>
      <c r="F91" s="1">
        <v>1568</v>
      </c>
      <c r="G91" s="2">
        <v>96</v>
      </c>
    </row>
    <row r="92" spans="3:7">
      <c r="C92" t="s">
        <v>6</v>
      </c>
      <c r="D92" t="s">
        <v>39</v>
      </c>
      <c r="E92" t="s">
        <v>29</v>
      </c>
      <c r="F92" s="1">
        <v>3052</v>
      </c>
      <c r="G92" s="2">
        <v>378</v>
      </c>
    </row>
    <row r="93" spans="3:7">
      <c r="C93" t="s">
        <v>40</v>
      </c>
      <c r="D93" t="s">
        <v>38</v>
      </c>
      <c r="E93" t="s">
        <v>24</v>
      </c>
      <c r="F93" s="1">
        <v>623</v>
      </c>
      <c r="G93" s="2">
        <v>51</v>
      </c>
    </row>
    <row r="94" spans="3:7">
      <c r="C94" t="s">
        <v>2</v>
      </c>
      <c r="D94" t="s">
        <v>39</v>
      </c>
      <c r="E94" t="s">
        <v>23</v>
      </c>
      <c r="F94" s="1">
        <v>630</v>
      </c>
      <c r="G94" s="2">
        <v>36</v>
      </c>
    </row>
    <row r="95" spans="3:7">
      <c r="C95" t="s">
        <v>7</v>
      </c>
      <c r="D95" t="s">
        <v>38</v>
      </c>
      <c r="E95" t="s">
        <v>14</v>
      </c>
      <c r="F95" s="1">
        <v>1281</v>
      </c>
      <c r="G95" s="2">
        <v>75</v>
      </c>
    </row>
    <row r="96" spans="3:7">
      <c r="C96" t="s">
        <v>2</v>
      </c>
      <c r="D96" t="s">
        <v>37</v>
      </c>
      <c r="E96" t="s">
        <v>14</v>
      </c>
      <c r="F96" s="1">
        <v>1057</v>
      </c>
      <c r="G96" s="2">
        <v>54</v>
      </c>
    </row>
    <row r="97" spans="3:7">
      <c r="C97" t="s">
        <v>10</v>
      </c>
      <c r="D97" t="s">
        <v>34</v>
      </c>
      <c r="E97" t="s">
        <v>17</v>
      </c>
      <c r="F97" s="1">
        <v>700</v>
      </c>
      <c r="G97" s="2">
        <v>87</v>
      </c>
    </row>
    <row r="98" spans="3:7">
      <c r="C98" t="s">
        <v>6</v>
      </c>
      <c r="D98" t="s">
        <v>36</v>
      </c>
      <c r="E98" t="s">
        <v>29</v>
      </c>
      <c r="F98" s="1">
        <v>1400</v>
      </c>
      <c r="G98" s="2">
        <v>135</v>
      </c>
    </row>
    <row r="99" spans="3:7">
      <c r="C99" t="s">
        <v>2</v>
      </c>
      <c r="D99" t="s">
        <v>35</v>
      </c>
      <c r="E99" t="s">
        <v>19</v>
      </c>
      <c r="F99" s="1">
        <v>553</v>
      </c>
      <c r="G99" s="2">
        <v>15</v>
      </c>
    </row>
    <row r="100" spans="3:7">
      <c r="C100" t="s">
        <v>3</v>
      </c>
      <c r="D100" t="s">
        <v>34</v>
      </c>
      <c r="E100" t="s">
        <v>28</v>
      </c>
      <c r="F100" s="1">
        <v>3689</v>
      </c>
      <c r="G100" s="2">
        <v>312</v>
      </c>
    </row>
    <row r="101" spans="3:7">
      <c r="C101" t="s">
        <v>41</v>
      </c>
      <c r="D101" t="s">
        <v>36</v>
      </c>
      <c r="E101" t="s">
        <v>19</v>
      </c>
      <c r="F101" s="1">
        <v>1925</v>
      </c>
      <c r="G101" s="2">
        <v>192</v>
      </c>
    </row>
    <row r="102" spans="3:7">
      <c r="C102" t="s">
        <v>5</v>
      </c>
      <c r="D102" t="s">
        <v>34</v>
      </c>
      <c r="E102" t="s">
        <v>33</v>
      </c>
      <c r="F102" s="1">
        <v>1652</v>
      </c>
      <c r="G102" s="2">
        <v>93</v>
      </c>
    </row>
    <row r="103" spans="3:7">
      <c r="C103" t="s">
        <v>7</v>
      </c>
      <c r="D103" t="s">
        <v>36</v>
      </c>
      <c r="E103" t="s">
        <v>19</v>
      </c>
      <c r="F103" s="1">
        <v>2870</v>
      </c>
      <c r="G103" s="2">
        <v>300</v>
      </c>
    </row>
    <row r="104" spans="3:7">
      <c r="C104" t="s">
        <v>3</v>
      </c>
      <c r="D104" t="s">
        <v>39</v>
      </c>
      <c r="E104" t="s">
        <v>28</v>
      </c>
      <c r="F104" s="1">
        <v>1652</v>
      </c>
      <c r="G104" s="2">
        <v>102</v>
      </c>
    </row>
    <row r="105" spans="3:7">
      <c r="C105" t="s">
        <v>10</v>
      </c>
      <c r="D105" t="s">
        <v>36</v>
      </c>
      <c r="E105" t="s">
        <v>23</v>
      </c>
      <c r="F105" s="1">
        <v>2317</v>
      </c>
      <c r="G105" s="2">
        <v>261</v>
      </c>
    </row>
    <row r="106" spans="3:7">
      <c r="C106" t="s">
        <v>9</v>
      </c>
      <c r="D106" t="s">
        <v>36</v>
      </c>
      <c r="E106" t="s">
        <v>25</v>
      </c>
      <c r="F106" s="1">
        <v>2142</v>
      </c>
      <c r="G106" s="2">
        <v>114</v>
      </c>
    </row>
    <row r="107" spans="3:7">
      <c r="C107" t="s">
        <v>2</v>
      </c>
      <c r="D107" t="s">
        <v>35</v>
      </c>
      <c r="E107" t="s">
        <v>17</v>
      </c>
      <c r="F107" s="1">
        <v>1589</v>
      </c>
      <c r="G107" s="2">
        <v>303</v>
      </c>
    </row>
    <row r="108" spans="3:7">
      <c r="C108" t="s">
        <v>40</v>
      </c>
      <c r="D108" t="s">
        <v>35</v>
      </c>
      <c r="E108" t="s">
        <v>29</v>
      </c>
      <c r="F108" s="1">
        <v>1617</v>
      </c>
      <c r="G108" s="2">
        <v>126</v>
      </c>
    </row>
    <row r="109" spans="3:7">
      <c r="C109" t="s">
        <v>6</v>
      </c>
      <c r="D109" t="s">
        <v>39</v>
      </c>
      <c r="E109" t="s">
        <v>30</v>
      </c>
      <c r="F109" s="1">
        <v>1638</v>
      </c>
      <c r="G109" s="2">
        <v>63</v>
      </c>
    </row>
    <row r="110" spans="3:7">
      <c r="C110" t="s">
        <v>7</v>
      </c>
      <c r="D110" t="s">
        <v>34</v>
      </c>
      <c r="E110" t="s">
        <v>20</v>
      </c>
      <c r="F110" s="1">
        <v>2205</v>
      </c>
      <c r="G110" s="2">
        <v>138</v>
      </c>
    </row>
    <row r="111" spans="3:7">
      <c r="C111" t="s">
        <v>40</v>
      </c>
      <c r="D111" t="s">
        <v>39</v>
      </c>
      <c r="E111" t="s">
        <v>28</v>
      </c>
      <c r="F111" s="1">
        <v>3101</v>
      </c>
      <c r="G111" s="2">
        <v>225</v>
      </c>
    </row>
    <row r="112" spans="3:7">
      <c r="C112" t="s">
        <v>6</v>
      </c>
      <c r="D112" t="s">
        <v>34</v>
      </c>
      <c r="E112" t="s">
        <v>27</v>
      </c>
      <c r="F112" s="1">
        <v>4242</v>
      </c>
      <c r="G112" s="2">
        <v>207</v>
      </c>
    </row>
    <row r="113" spans="3:7">
      <c r="C113" t="s">
        <v>8</v>
      </c>
      <c r="D113" t="s">
        <v>35</v>
      </c>
      <c r="E113" t="s">
        <v>29</v>
      </c>
      <c r="F113" s="1">
        <v>2023</v>
      </c>
      <c r="G113" s="2">
        <v>168</v>
      </c>
    </row>
    <row r="114" spans="3:7">
      <c r="C114" t="s">
        <v>10</v>
      </c>
      <c r="D114" t="s">
        <v>38</v>
      </c>
      <c r="E114" t="s">
        <v>22</v>
      </c>
      <c r="F114" s="1">
        <v>2205</v>
      </c>
      <c r="G114" s="2">
        <v>141</v>
      </c>
    </row>
    <row r="115" spans="3:7">
      <c r="C115" t="s">
        <v>6</v>
      </c>
      <c r="D115" t="s">
        <v>37</v>
      </c>
      <c r="E115" t="s">
        <v>18</v>
      </c>
      <c r="F115" s="1">
        <v>1505</v>
      </c>
      <c r="G115" s="2">
        <v>102</v>
      </c>
    </row>
    <row r="116" spans="3:7">
      <c r="C116" t="s">
        <v>6</v>
      </c>
      <c r="D116" t="s">
        <v>38</v>
      </c>
      <c r="E116" t="s">
        <v>16</v>
      </c>
      <c r="F116" s="1">
        <v>938</v>
      </c>
      <c r="G116" s="2">
        <v>6</v>
      </c>
    </row>
    <row r="117" spans="3:7">
      <c r="C117" t="s">
        <v>6</v>
      </c>
      <c r="D117" t="s">
        <v>35</v>
      </c>
      <c r="E117" t="s">
        <v>27</v>
      </c>
      <c r="F117" s="1">
        <v>3864</v>
      </c>
      <c r="G117" s="2">
        <v>177</v>
      </c>
    </row>
    <row r="118" spans="3:7">
      <c r="C118" t="s">
        <v>2</v>
      </c>
      <c r="D118" t="s">
        <v>39</v>
      </c>
      <c r="E118" t="s">
        <v>16</v>
      </c>
      <c r="F118" s="1">
        <v>2016</v>
      </c>
      <c r="G118" s="2">
        <v>117</v>
      </c>
    </row>
    <row r="119" spans="3:7">
      <c r="C119" t="s">
        <v>3</v>
      </c>
      <c r="D119" t="s">
        <v>36</v>
      </c>
      <c r="E119" t="s">
        <v>19</v>
      </c>
      <c r="F119" s="1">
        <v>1281</v>
      </c>
      <c r="G119" s="2">
        <v>18</v>
      </c>
    </row>
    <row r="120" spans="3:7">
      <c r="C120" t="s">
        <v>6</v>
      </c>
      <c r="D120" t="s">
        <v>38</v>
      </c>
      <c r="E120" t="s">
        <v>13</v>
      </c>
      <c r="F120" s="1">
        <v>2317</v>
      </c>
      <c r="G120" s="2">
        <v>123</v>
      </c>
    </row>
    <row r="121" spans="3:7">
      <c r="C121" t="s">
        <v>8</v>
      </c>
      <c r="D121" t="s">
        <v>38</v>
      </c>
      <c r="E121" t="s">
        <v>27</v>
      </c>
      <c r="F121" s="1">
        <v>2268</v>
      </c>
      <c r="G121" s="2">
        <v>63</v>
      </c>
    </row>
    <row r="122" spans="3:7">
      <c r="C122" t="s">
        <v>6</v>
      </c>
      <c r="D122" t="s">
        <v>34</v>
      </c>
      <c r="E122" t="s">
        <v>15</v>
      </c>
      <c r="F122" s="1">
        <v>1442</v>
      </c>
      <c r="G122" s="2">
        <v>15</v>
      </c>
    </row>
    <row r="123" spans="3:7">
      <c r="C123" t="s">
        <v>9</v>
      </c>
      <c r="D123" t="s">
        <v>39</v>
      </c>
      <c r="E123" t="s">
        <v>18</v>
      </c>
      <c r="F123" s="1">
        <v>2639</v>
      </c>
      <c r="G123" s="2">
        <v>204</v>
      </c>
    </row>
    <row r="124" spans="3:7">
      <c r="C124" t="s">
        <v>9</v>
      </c>
      <c r="D124" t="s">
        <v>36</v>
      </c>
      <c r="E124" t="s">
        <v>32</v>
      </c>
      <c r="F124" s="1">
        <v>2954</v>
      </c>
      <c r="G124" s="2">
        <v>189</v>
      </c>
    </row>
    <row r="125" spans="3:7">
      <c r="C125" t="s">
        <v>41</v>
      </c>
      <c r="D125" t="s">
        <v>37</v>
      </c>
      <c r="E125" t="s">
        <v>26</v>
      </c>
      <c r="F125" s="1">
        <v>2324</v>
      </c>
      <c r="G125" s="2">
        <v>177</v>
      </c>
    </row>
    <row r="126" spans="3:7">
      <c r="C126" t="s">
        <v>41</v>
      </c>
      <c r="D126" t="s">
        <v>34</v>
      </c>
      <c r="E126" t="s">
        <v>17</v>
      </c>
      <c r="F126" s="1">
        <v>1463</v>
      </c>
      <c r="G126" s="2">
        <v>39</v>
      </c>
    </row>
    <row r="127" spans="3:7">
      <c r="C127" t="s">
        <v>40</v>
      </c>
      <c r="D127" t="s">
        <v>38</v>
      </c>
      <c r="E127" t="s">
        <v>25</v>
      </c>
      <c r="F127" s="1">
        <v>2541</v>
      </c>
      <c r="G127" s="2">
        <v>90</v>
      </c>
    </row>
    <row r="128" spans="3:7">
      <c r="C128" t="s">
        <v>40</v>
      </c>
      <c r="D128" t="s">
        <v>35</v>
      </c>
      <c r="E128" t="s">
        <v>24</v>
      </c>
      <c r="F128" s="1">
        <v>1638</v>
      </c>
      <c r="G128" s="2">
        <v>48</v>
      </c>
    </row>
    <row r="129" spans="3:7">
      <c r="C129" t="s">
        <v>8</v>
      </c>
      <c r="D129" t="s">
        <v>39</v>
      </c>
      <c r="E129" t="s">
        <v>26</v>
      </c>
      <c r="F129" s="1">
        <v>1561</v>
      </c>
      <c r="G129" s="2">
        <v>27</v>
      </c>
    </row>
    <row r="130" spans="3:7">
      <c r="C130" t="s">
        <v>3</v>
      </c>
      <c r="D130" t="s">
        <v>34</v>
      </c>
      <c r="E130" t="s">
        <v>23</v>
      </c>
      <c r="F130" s="1">
        <v>2212</v>
      </c>
      <c r="G130" s="2">
        <v>117</v>
      </c>
    </row>
    <row r="131" spans="3:7">
      <c r="C131" t="s">
        <v>7</v>
      </c>
      <c r="D131" t="s">
        <v>36</v>
      </c>
      <c r="E131" t="s">
        <v>31</v>
      </c>
      <c r="F131" s="1">
        <v>2149</v>
      </c>
      <c r="G131" s="2">
        <v>117</v>
      </c>
    </row>
    <row r="132" spans="3:7">
      <c r="C132" t="s">
        <v>9</v>
      </c>
      <c r="D132" t="s">
        <v>37</v>
      </c>
      <c r="E132" t="s">
        <v>26</v>
      </c>
      <c r="F132" s="1">
        <v>2856</v>
      </c>
      <c r="G132" s="2">
        <v>246</v>
      </c>
    </row>
    <row r="133" spans="3:7">
      <c r="C133" t="s">
        <v>7</v>
      </c>
      <c r="D133" t="s">
        <v>36</v>
      </c>
      <c r="E133" t="s">
        <v>18</v>
      </c>
      <c r="F133" s="1">
        <v>2646</v>
      </c>
      <c r="G133" s="2">
        <v>177</v>
      </c>
    </row>
    <row r="134" spans="3:7">
      <c r="C134" t="s">
        <v>3</v>
      </c>
      <c r="D134" t="s">
        <v>35</v>
      </c>
      <c r="E134" t="s">
        <v>23</v>
      </c>
      <c r="F134" s="1">
        <v>2023</v>
      </c>
      <c r="G134" s="2">
        <v>78</v>
      </c>
    </row>
    <row r="135" spans="3:7">
      <c r="C135" t="s">
        <v>6</v>
      </c>
      <c r="D135" t="s">
        <v>34</v>
      </c>
      <c r="E135" t="s">
        <v>16</v>
      </c>
      <c r="F135" s="1">
        <v>2219</v>
      </c>
      <c r="G135" s="2">
        <v>75</v>
      </c>
    </row>
    <row r="136" spans="3:7">
      <c r="C136" t="s">
        <v>7</v>
      </c>
      <c r="D136" t="s">
        <v>37</v>
      </c>
      <c r="E136" t="s">
        <v>16</v>
      </c>
      <c r="F136" s="1">
        <v>4487</v>
      </c>
      <c r="G136" s="2">
        <v>333</v>
      </c>
    </row>
    <row r="137" spans="3:7">
      <c r="C137" t="s">
        <v>9</v>
      </c>
      <c r="D137" t="s">
        <v>38</v>
      </c>
      <c r="E137" t="s">
        <v>16</v>
      </c>
      <c r="F137" s="1">
        <v>2646</v>
      </c>
      <c r="G137" s="2">
        <v>120</v>
      </c>
    </row>
    <row r="138" spans="3:7">
      <c r="C138" t="s">
        <v>7</v>
      </c>
      <c r="D138" t="s">
        <v>34</v>
      </c>
      <c r="E138" t="s">
        <v>33</v>
      </c>
      <c r="F138" s="1">
        <v>2226</v>
      </c>
      <c r="G138" s="2">
        <v>48</v>
      </c>
    </row>
    <row r="139" spans="3:7">
      <c r="C139" t="s">
        <v>3</v>
      </c>
      <c r="D139" t="s">
        <v>35</v>
      </c>
      <c r="E139" t="s">
        <v>29</v>
      </c>
      <c r="F139" s="1">
        <v>2114</v>
      </c>
      <c r="G139" s="2">
        <v>66</v>
      </c>
    </row>
    <row r="140" spans="3:7">
      <c r="C140" t="s">
        <v>2</v>
      </c>
      <c r="D140" t="s">
        <v>36</v>
      </c>
      <c r="E140" t="s">
        <v>31</v>
      </c>
      <c r="F140" s="1">
        <v>3094</v>
      </c>
      <c r="G140" s="2">
        <v>246</v>
      </c>
    </row>
    <row r="141" spans="3:7">
      <c r="C141" t="s">
        <v>40</v>
      </c>
      <c r="D141" t="s">
        <v>38</v>
      </c>
      <c r="E141" t="s">
        <v>31</v>
      </c>
      <c r="F141" s="1">
        <v>1988</v>
      </c>
      <c r="G141" s="2">
        <v>39</v>
      </c>
    </row>
    <row r="142" spans="3:7">
      <c r="C142" t="s">
        <v>40</v>
      </c>
      <c r="D142" t="s">
        <v>34</v>
      </c>
      <c r="E142" t="s">
        <v>33</v>
      </c>
      <c r="F142" s="1">
        <v>3794</v>
      </c>
      <c r="G142" s="2">
        <v>159</v>
      </c>
    </row>
    <row r="143" spans="3:7">
      <c r="C143" t="s">
        <v>8</v>
      </c>
      <c r="D143" t="s">
        <v>34</v>
      </c>
      <c r="E143" t="s">
        <v>31</v>
      </c>
      <c r="F143" s="1">
        <v>3507</v>
      </c>
      <c r="G143" s="2">
        <v>288</v>
      </c>
    </row>
    <row r="144" spans="3:7">
      <c r="C144" t="s">
        <v>9</v>
      </c>
      <c r="D144" t="s">
        <v>38</v>
      </c>
      <c r="E144" t="s">
        <v>26</v>
      </c>
      <c r="F144" s="1">
        <v>2436</v>
      </c>
      <c r="G144" s="2">
        <v>99</v>
      </c>
    </row>
    <row r="145" spans="3:7">
      <c r="C145" t="s">
        <v>7</v>
      </c>
      <c r="D145" t="s">
        <v>35</v>
      </c>
      <c r="E145" t="s">
        <v>16</v>
      </c>
      <c r="F145" s="1">
        <v>2135</v>
      </c>
      <c r="G145" s="2">
        <v>27</v>
      </c>
    </row>
    <row r="146" spans="3:7">
      <c r="C146" t="s">
        <v>8</v>
      </c>
      <c r="D146" t="s">
        <v>38</v>
      </c>
      <c r="E146" t="s">
        <v>32</v>
      </c>
      <c r="F146" s="1">
        <v>3752</v>
      </c>
      <c r="G146" s="2">
        <v>213</v>
      </c>
    </row>
    <row r="147" spans="3:7">
      <c r="C147" t="s">
        <v>5</v>
      </c>
      <c r="D147" t="s">
        <v>35</v>
      </c>
      <c r="E147" t="s">
        <v>29</v>
      </c>
      <c r="F147" s="1">
        <v>4480</v>
      </c>
      <c r="G147" s="2">
        <v>357</v>
      </c>
    </row>
    <row r="148" spans="3:7">
      <c r="C148" t="s">
        <v>10</v>
      </c>
      <c r="D148" t="s">
        <v>35</v>
      </c>
      <c r="E148" t="s">
        <v>18</v>
      </c>
      <c r="F148" s="1">
        <v>3808</v>
      </c>
      <c r="G148" s="2">
        <v>279</v>
      </c>
    </row>
    <row r="149" spans="3:7">
      <c r="C149" t="s">
        <v>41</v>
      </c>
      <c r="D149" t="s">
        <v>37</v>
      </c>
      <c r="E149" t="s">
        <v>20</v>
      </c>
      <c r="F149" s="1">
        <v>3388</v>
      </c>
      <c r="G149" s="2">
        <v>123</v>
      </c>
    </row>
    <row r="150" spans="3:7">
      <c r="C150" t="s">
        <v>7</v>
      </c>
      <c r="D150" t="s">
        <v>35</v>
      </c>
      <c r="E150" t="s">
        <v>27</v>
      </c>
      <c r="F150" s="1">
        <v>2478</v>
      </c>
      <c r="G150" s="2">
        <v>21</v>
      </c>
    </row>
    <row r="151" spans="3:7">
      <c r="C151" t="s">
        <v>9</v>
      </c>
      <c r="D151" t="s">
        <v>37</v>
      </c>
      <c r="E151" t="s">
        <v>23</v>
      </c>
      <c r="F151" s="1">
        <v>2737</v>
      </c>
      <c r="G151" s="2">
        <v>93</v>
      </c>
    </row>
    <row r="152" spans="3:7">
      <c r="C152" t="s">
        <v>5</v>
      </c>
      <c r="D152" t="s">
        <v>34</v>
      </c>
      <c r="E152" t="s">
        <v>29</v>
      </c>
      <c r="F152" s="1">
        <v>2891</v>
      </c>
      <c r="G152" s="2">
        <v>102</v>
      </c>
    </row>
    <row r="153" spans="3:7">
      <c r="C153" t="s">
        <v>7</v>
      </c>
      <c r="D153" t="s">
        <v>35</v>
      </c>
      <c r="E153" t="s">
        <v>28</v>
      </c>
      <c r="F153" s="1">
        <v>5194</v>
      </c>
      <c r="G153" s="2">
        <v>288</v>
      </c>
    </row>
    <row r="154" spans="3:7">
      <c r="C154" t="s">
        <v>40</v>
      </c>
      <c r="D154" t="s">
        <v>38</v>
      </c>
      <c r="E154" t="s">
        <v>29</v>
      </c>
      <c r="F154" s="1">
        <v>2541</v>
      </c>
      <c r="G154" s="2">
        <v>45</v>
      </c>
    </row>
    <row r="155" spans="3:7">
      <c r="C155" t="s">
        <v>7</v>
      </c>
      <c r="D155" t="s">
        <v>35</v>
      </c>
      <c r="E155" t="s">
        <v>24</v>
      </c>
      <c r="F155" s="1">
        <v>2793</v>
      </c>
      <c r="G155" s="2">
        <v>114</v>
      </c>
    </row>
    <row r="156" spans="3:7">
      <c r="C156" t="s">
        <v>9</v>
      </c>
      <c r="D156" t="s">
        <v>39</v>
      </c>
      <c r="E156" t="s">
        <v>25</v>
      </c>
      <c r="F156" s="1">
        <v>3192</v>
      </c>
      <c r="G156" s="2">
        <v>72</v>
      </c>
    </row>
    <row r="157" spans="3:7">
      <c r="C157" t="s">
        <v>9</v>
      </c>
      <c r="D157" t="s">
        <v>37</v>
      </c>
      <c r="E157" t="s">
        <v>25</v>
      </c>
      <c r="F157" s="1">
        <v>4305</v>
      </c>
      <c r="G157" s="2">
        <v>156</v>
      </c>
    </row>
    <row r="158" spans="3:7">
      <c r="C158" t="s">
        <v>5</v>
      </c>
      <c r="D158" t="s">
        <v>36</v>
      </c>
      <c r="E158" t="s">
        <v>17</v>
      </c>
      <c r="F158" s="1">
        <v>3339</v>
      </c>
      <c r="G158" s="2">
        <v>348</v>
      </c>
    </row>
    <row r="159" spans="3:7">
      <c r="C159" t="s">
        <v>3</v>
      </c>
      <c r="D159" t="s">
        <v>37</v>
      </c>
      <c r="E159" t="s">
        <v>29</v>
      </c>
      <c r="F159" s="1">
        <v>4592</v>
      </c>
      <c r="G159" s="2">
        <v>324</v>
      </c>
    </row>
    <row r="160" spans="3:7">
      <c r="C160" t="s">
        <v>40</v>
      </c>
      <c r="D160" t="s">
        <v>34</v>
      </c>
      <c r="E160" t="s">
        <v>23</v>
      </c>
      <c r="F160" s="1">
        <v>2779</v>
      </c>
      <c r="G160" s="2">
        <v>75</v>
      </c>
    </row>
    <row r="161" spans="3:7">
      <c r="C161" t="s">
        <v>2</v>
      </c>
      <c r="D161" t="s">
        <v>38</v>
      </c>
      <c r="E161" t="s">
        <v>31</v>
      </c>
      <c r="F161" s="1">
        <v>4326</v>
      </c>
      <c r="G161" s="2">
        <v>348</v>
      </c>
    </row>
    <row r="162" spans="3:7">
      <c r="C162" t="s">
        <v>5</v>
      </c>
      <c r="D162" t="s">
        <v>35</v>
      </c>
      <c r="E162" t="s">
        <v>18</v>
      </c>
      <c r="F162" s="1">
        <v>2415</v>
      </c>
      <c r="G162" s="2">
        <v>15</v>
      </c>
    </row>
    <row r="163" spans="3:7">
      <c r="C163" t="s">
        <v>10</v>
      </c>
      <c r="D163" t="s">
        <v>39</v>
      </c>
      <c r="E163" t="s">
        <v>21</v>
      </c>
      <c r="F163" s="1">
        <v>4858</v>
      </c>
      <c r="G163" s="2">
        <v>279</v>
      </c>
    </row>
    <row r="164" spans="3:7">
      <c r="C164" t="s">
        <v>10</v>
      </c>
      <c r="D164" t="s">
        <v>35</v>
      </c>
      <c r="E164" t="s">
        <v>14</v>
      </c>
      <c r="F164" s="1">
        <v>3472</v>
      </c>
      <c r="G164" s="2">
        <v>96</v>
      </c>
    </row>
    <row r="165" spans="3:7">
      <c r="C165" t="s">
        <v>6</v>
      </c>
      <c r="D165" t="s">
        <v>38</v>
      </c>
      <c r="E165" t="s">
        <v>31</v>
      </c>
      <c r="F165" s="1">
        <v>2681</v>
      </c>
      <c r="G165" s="2">
        <v>54</v>
      </c>
    </row>
    <row r="166" spans="3:7">
      <c r="C166" t="s">
        <v>2</v>
      </c>
      <c r="D166" t="s">
        <v>37</v>
      </c>
      <c r="E166" t="s">
        <v>15</v>
      </c>
      <c r="F166" s="1">
        <v>2863</v>
      </c>
      <c r="G166" s="2">
        <v>42</v>
      </c>
    </row>
    <row r="167" spans="3:7">
      <c r="C167" t="s">
        <v>9</v>
      </c>
      <c r="D167" t="s">
        <v>38</v>
      </c>
      <c r="E167" t="s">
        <v>17</v>
      </c>
      <c r="F167" s="1">
        <v>2408</v>
      </c>
      <c r="G167" s="2">
        <v>9</v>
      </c>
    </row>
    <row r="168" spans="3:7">
      <c r="C168" t="s">
        <v>3</v>
      </c>
      <c r="D168" t="s">
        <v>34</v>
      </c>
      <c r="E168" t="s">
        <v>20</v>
      </c>
      <c r="F168" s="1">
        <v>2583</v>
      </c>
      <c r="G168" s="2">
        <v>18</v>
      </c>
    </row>
    <row r="169" spans="3:7">
      <c r="C169" t="s">
        <v>9</v>
      </c>
      <c r="D169" t="s">
        <v>39</v>
      </c>
      <c r="E169" t="s">
        <v>24</v>
      </c>
      <c r="F169" s="1">
        <v>3920</v>
      </c>
      <c r="G169" s="2">
        <v>306</v>
      </c>
    </row>
    <row r="170" spans="3:7">
      <c r="C170" t="s">
        <v>8</v>
      </c>
      <c r="D170" t="s">
        <v>35</v>
      </c>
      <c r="E170" t="s">
        <v>30</v>
      </c>
      <c r="F170" s="1">
        <v>3598</v>
      </c>
      <c r="G170" s="2">
        <v>81</v>
      </c>
    </row>
    <row r="171" spans="3:7">
      <c r="C171" t="s">
        <v>9</v>
      </c>
      <c r="D171" t="s">
        <v>37</v>
      </c>
      <c r="E171" t="s">
        <v>28</v>
      </c>
      <c r="F171" s="1">
        <v>2919</v>
      </c>
      <c r="G171" s="2">
        <v>45</v>
      </c>
    </row>
    <row r="172" spans="3:7">
      <c r="C172" t="s">
        <v>2</v>
      </c>
      <c r="D172" t="s">
        <v>39</v>
      </c>
      <c r="E172" t="s">
        <v>33</v>
      </c>
      <c r="F172" s="1">
        <v>4018</v>
      </c>
      <c r="G172" s="2">
        <v>126</v>
      </c>
    </row>
    <row r="173" spans="3:7">
      <c r="C173" t="s">
        <v>10</v>
      </c>
      <c r="D173" t="s">
        <v>35</v>
      </c>
      <c r="E173" t="s">
        <v>15</v>
      </c>
      <c r="F173" s="1">
        <v>2562</v>
      </c>
      <c r="G173" s="2">
        <v>6</v>
      </c>
    </row>
    <row r="174" spans="3:7">
      <c r="C174" t="s">
        <v>9</v>
      </c>
      <c r="D174" t="s">
        <v>38</v>
      </c>
      <c r="E174" t="s">
        <v>25</v>
      </c>
      <c r="F174" s="1">
        <v>3850</v>
      </c>
      <c r="G174" s="2">
        <v>102</v>
      </c>
    </row>
    <row r="175" spans="3:7">
      <c r="C175" t="s">
        <v>40</v>
      </c>
      <c r="D175" t="s">
        <v>36</v>
      </c>
      <c r="E175" t="s">
        <v>13</v>
      </c>
      <c r="F175" s="1">
        <v>4424</v>
      </c>
      <c r="G175" s="2">
        <v>201</v>
      </c>
    </row>
    <row r="176" spans="3:7">
      <c r="C176" t="s">
        <v>7</v>
      </c>
      <c r="D176" t="s">
        <v>34</v>
      </c>
      <c r="E176" t="s">
        <v>32</v>
      </c>
      <c r="F176" s="1">
        <v>3262</v>
      </c>
      <c r="G176" s="2">
        <v>75</v>
      </c>
    </row>
    <row r="177" spans="3:7">
      <c r="C177" t="s">
        <v>3</v>
      </c>
      <c r="D177" t="s">
        <v>34</v>
      </c>
      <c r="E177" t="s">
        <v>17</v>
      </c>
      <c r="F177" s="1">
        <v>2919</v>
      </c>
      <c r="G177" s="2">
        <v>93</v>
      </c>
    </row>
    <row r="178" spans="3:7">
      <c r="C178" t="s">
        <v>5</v>
      </c>
      <c r="D178" t="s">
        <v>35</v>
      </c>
      <c r="E178" t="s">
        <v>4</v>
      </c>
      <c r="F178" s="1">
        <v>2744</v>
      </c>
      <c r="G178" s="2">
        <v>9</v>
      </c>
    </row>
    <row r="179" spans="3:7">
      <c r="C179" t="s">
        <v>3</v>
      </c>
      <c r="D179" t="s">
        <v>36</v>
      </c>
      <c r="E179" t="s">
        <v>23</v>
      </c>
      <c r="F179" s="1">
        <v>3773</v>
      </c>
      <c r="G179" s="2">
        <v>165</v>
      </c>
    </row>
    <row r="180" spans="3:7">
      <c r="C180" t="s">
        <v>8</v>
      </c>
      <c r="D180" t="s">
        <v>35</v>
      </c>
      <c r="E180" t="s">
        <v>32</v>
      </c>
      <c r="F180" s="1">
        <v>6706</v>
      </c>
      <c r="G180" s="2">
        <v>459</v>
      </c>
    </row>
    <row r="181" spans="3:7">
      <c r="C181" t="s">
        <v>7</v>
      </c>
      <c r="D181" t="s">
        <v>35</v>
      </c>
      <c r="E181" t="s">
        <v>19</v>
      </c>
      <c r="F181" s="1">
        <v>4585</v>
      </c>
      <c r="G181" s="2">
        <v>240</v>
      </c>
    </row>
    <row r="182" spans="3:7">
      <c r="C182" t="s">
        <v>10</v>
      </c>
      <c r="D182" t="s">
        <v>37</v>
      </c>
      <c r="E182" t="s">
        <v>28</v>
      </c>
      <c r="F182" s="1">
        <v>3059</v>
      </c>
      <c r="G182" s="2">
        <v>27</v>
      </c>
    </row>
    <row r="183" spans="3:7">
      <c r="C183" t="s">
        <v>40</v>
      </c>
      <c r="D183" t="s">
        <v>34</v>
      </c>
      <c r="E183" t="s">
        <v>19</v>
      </c>
      <c r="F183" s="1">
        <v>4018</v>
      </c>
      <c r="G183" s="2">
        <v>162</v>
      </c>
    </row>
    <row r="184" spans="3:7">
      <c r="C184" t="s">
        <v>6</v>
      </c>
      <c r="D184" t="s">
        <v>34</v>
      </c>
      <c r="E184" t="s">
        <v>29</v>
      </c>
      <c r="F184" s="1">
        <v>3339</v>
      </c>
      <c r="G184" s="2">
        <v>75</v>
      </c>
    </row>
    <row r="185" spans="3:7">
      <c r="C185" t="s">
        <v>3</v>
      </c>
      <c r="D185" t="s">
        <v>34</v>
      </c>
      <c r="E185" t="s">
        <v>26</v>
      </c>
      <c r="F185" s="1">
        <v>3108</v>
      </c>
      <c r="G185" s="2">
        <v>54</v>
      </c>
    </row>
    <row r="186" spans="3:7">
      <c r="C186" t="s">
        <v>3</v>
      </c>
      <c r="D186" t="s">
        <v>36</v>
      </c>
      <c r="E186" t="s">
        <v>25</v>
      </c>
      <c r="F186" s="1">
        <v>3339</v>
      </c>
      <c r="G186" s="2">
        <v>39</v>
      </c>
    </row>
    <row r="187" spans="3:7">
      <c r="C187" t="s">
        <v>41</v>
      </c>
      <c r="D187" t="s">
        <v>37</v>
      </c>
      <c r="E187" t="s">
        <v>21</v>
      </c>
      <c r="F187" s="1">
        <v>2933</v>
      </c>
      <c r="G187" s="2">
        <v>9</v>
      </c>
    </row>
    <row r="188" spans="3:7">
      <c r="C188" t="s">
        <v>40</v>
      </c>
      <c r="D188" t="s">
        <v>38</v>
      </c>
      <c r="E188" t="s">
        <v>13</v>
      </c>
      <c r="F188" s="1">
        <v>5670</v>
      </c>
      <c r="G188" s="2">
        <v>297</v>
      </c>
    </row>
    <row r="189" spans="3:7">
      <c r="C189" t="s">
        <v>8</v>
      </c>
      <c r="D189" t="s">
        <v>35</v>
      </c>
      <c r="E189" t="s">
        <v>22</v>
      </c>
      <c r="F189" s="1">
        <v>5012</v>
      </c>
      <c r="G189" s="2">
        <v>210</v>
      </c>
    </row>
    <row r="190" spans="3:7">
      <c r="C190" t="s">
        <v>6</v>
      </c>
      <c r="D190" t="s">
        <v>39</v>
      </c>
      <c r="E190" t="s">
        <v>24</v>
      </c>
      <c r="F190" s="1">
        <v>2989</v>
      </c>
      <c r="G190" s="2">
        <v>3</v>
      </c>
    </row>
    <row r="191" spans="3:7">
      <c r="C191" t="s">
        <v>6</v>
      </c>
      <c r="D191" t="s">
        <v>35</v>
      </c>
      <c r="E191" t="s">
        <v>30</v>
      </c>
      <c r="F191" s="1">
        <v>4781</v>
      </c>
      <c r="G191" s="2">
        <v>123</v>
      </c>
    </row>
    <row r="192" spans="3:7">
      <c r="C192" t="s">
        <v>7</v>
      </c>
      <c r="D192" t="s">
        <v>38</v>
      </c>
      <c r="E192" t="s">
        <v>28</v>
      </c>
      <c r="F192" s="1">
        <v>5677</v>
      </c>
      <c r="G192" s="2">
        <v>258</v>
      </c>
    </row>
    <row r="193" spans="3:7">
      <c r="C193" t="s">
        <v>7</v>
      </c>
      <c r="D193" t="s">
        <v>35</v>
      </c>
      <c r="E193" t="s">
        <v>30</v>
      </c>
      <c r="F193" s="1">
        <v>6755</v>
      </c>
      <c r="G193" s="2">
        <v>252</v>
      </c>
    </row>
    <row r="194" spans="3:7">
      <c r="C194" t="s">
        <v>41</v>
      </c>
      <c r="D194" t="s">
        <v>39</v>
      </c>
      <c r="E194" t="s">
        <v>14</v>
      </c>
      <c r="F194" s="1">
        <v>3976</v>
      </c>
      <c r="G194" s="2">
        <v>72</v>
      </c>
    </row>
    <row r="195" spans="3:7">
      <c r="C195" t="s">
        <v>5</v>
      </c>
      <c r="D195" t="s">
        <v>39</v>
      </c>
      <c r="E195" t="s">
        <v>24</v>
      </c>
      <c r="F195" s="1">
        <v>4018</v>
      </c>
      <c r="G195" s="2">
        <v>171</v>
      </c>
    </row>
    <row r="196" spans="3:7">
      <c r="C196" t="s">
        <v>40</v>
      </c>
      <c r="D196" t="s">
        <v>35</v>
      </c>
      <c r="E196" t="s">
        <v>16</v>
      </c>
      <c r="F196" s="1">
        <v>4725</v>
      </c>
      <c r="G196" s="2">
        <v>174</v>
      </c>
    </row>
    <row r="197" spans="3:7">
      <c r="C197" t="s">
        <v>40</v>
      </c>
      <c r="D197" t="s">
        <v>35</v>
      </c>
      <c r="E197" t="s">
        <v>22</v>
      </c>
      <c r="F197" s="1">
        <v>6853</v>
      </c>
      <c r="G197" s="2">
        <v>372</v>
      </c>
    </row>
    <row r="198" spans="3:7">
      <c r="C198" t="s">
        <v>9</v>
      </c>
      <c r="D198" t="s">
        <v>34</v>
      </c>
      <c r="E198" t="s">
        <v>20</v>
      </c>
      <c r="F198" s="1">
        <v>8463</v>
      </c>
      <c r="G198" s="2">
        <v>492</v>
      </c>
    </row>
    <row r="199" spans="3:7">
      <c r="C199" t="s">
        <v>3</v>
      </c>
      <c r="D199" t="s">
        <v>39</v>
      </c>
      <c r="E199" t="s">
        <v>29</v>
      </c>
      <c r="F199" s="1">
        <v>3640</v>
      </c>
      <c r="G199" s="2">
        <v>51</v>
      </c>
    </row>
    <row r="200" spans="3:7">
      <c r="C200" t="s">
        <v>6</v>
      </c>
      <c r="D200" t="s">
        <v>34</v>
      </c>
      <c r="E200" t="s">
        <v>17</v>
      </c>
      <c r="F200" s="1">
        <v>3759</v>
      </c>
      <c r="G200" s="2">
        <v>150</v>
      </c>
    </row>
    <row r="201" spans="3:7">
      <c r="C201" t="s">
        <v>5</v>
      </c>
      <c r="D201" t="s">
        <v>35</v>
      </c>
      <c r="E201" t="s">
        <v>31</v>
      </c>
      <c r="F201" s="1">
        <v>4753</v>
      </c>
      <c r="G201" s="2">
        <v>246</v>
      </c>
    </row>
    <row r="202" spans="3:7">
      <c r="C202" t="s">
        <v>3</v>
      </c>
      <c r="D202" t="s">
        <v>34</v>
      </c>
      <c r="E202" t="s">
        <v>32</v>
      </c>
      <c r="F202" s="1">
        <v>7777</v>
      </c>
      <c r="G202" s="2">
        <v>504</v>
      </c>
    </row>
    <row r="203" spans="3:7">
      <c r="C203" t="s">
        <v>3</v>
      </c>
      <c r="D203" t="s">
        <v>35</v>
      </c>
      <c r="E203" t="s">
        <v>15</v>
      </c>
      <c r="F203" s="1">
        <v>6657</v>
      </c>
      <c r="G203" s="2">
        <v>276</v>
      </c>
    </row>
    <row r="204" spans="3:7">
      <c r="C204" t="s">
        <v>2</v>
      </c>
      <c r="D204" t="s">
        <v>38</v>
      </c>
      <c r="E204" t="s">
        <v>23</v>
      </c>
      <c r="F204" s="1">
        <v>4417</v>
      </c>
      <c r="G204" s="2">
        <v>153</v>
      </c>
    </row>
    <row r="205" spans="3:7">
      <c r="C205" t="s">
        <v>2</v>
      </c>
      <c r="D205" t="s">
        <v>38</v>
      </c>
      <c r="E205" t="s">
        <v>4</v>
      </c>
      <c r="F205" s="1">
        <v>3549</v>
      </c>
      <c r="G205" s="2">
        <v>3</v>
      </c>
    </row>
    <row r="206" spans="3:7">
      <c r="C206" t="s">
        <v>40</v>
      </c>
      <c r="D206" t="s">
        <v>35</v>
      </c>
      <c r="E206" t="s">
        <v>33</v>
      </c>
      <c r="F206" s="1">
        <v>8869</v>
      </c>
      <c r="G206" s="2">
        <v>432</v>
      </c>
    </row>
    <row r="207" spans="3:7">
      <c r="C207" t="s">
        <v>3</v>
      </c>
      <c r="D207" t="s">
        <v>37</v>
      </c>
      <c r="E207" t="s">
        <v>17</v>
      </c>
      <c r="F207" s="1">
        <v>3983</v>
      </c>
      <c r="G207" s="2">
        <v>144</v>
      </c>
    </row>
    <row r="208" spans="3:7">
      <c r="C208" t="s">
        <v>7</v>
      </c>
      <c r="D208" t="s">
        <v>34</v>
      </c>
      <c r="E208" t="s">
        <v>15</v>
      </c>
      <c r="F208" s="1">
        <v>3829</v>
      </c>
      <c r="G208" s="2">
        <v>24</v>
      </c>
    </row>
    <row r="209" spans="3:7">
      <c r="C209" t="s">
        <v>41</v>
      </c>
      <c r="D209" t="s">
        <v>36</v>
      </c>
      <c r="E209" t="s">
        <v>30</v>
      </c>
      <c r="F209" s="1">
        <v>6118</v>
      </c>
      <c r="G209" s="2">
        <v>174</v>
      </c>
    </row>
    <row r="210" spans="3:7">
      <c r="C210" t="s">
        <v>7</v>
      </c>
      <c r="D210" t="s">
        <v>39</v>
      </c>
      <c r="E210" t="s">
        <v>17</v>
      </c>
      <c r="F210" s="1">
        <v>4438</v>
      </c>
      <c r="G210" s="2">
        <v>246</v>
      </c>
    </row>
    <row r="211" spans="3:7">
      <c r="C211" t="s">
        <v>6</v>
      </c>
      <c r="D211" t="s">
        <v>37</v>
      </c>
      <c r="E211" t="s">
        <v>23</v>
      </c>
      <c r="F211" s="1">
        <v>4949</v>
      </c>
      <c r="G211" s="2">
        <v>189</v>
      </c>
    </row>
    <row r="212" spans="3:7">
      <c r="C212" t="s">
        <v>7</v>
      </c>
      <c r="D212" t="s">
        <v>36</v>
      </c>
      <c r="E212" t="s">
        <v>29</v>
      </c>
      <c r="F212" s="1">
        <v>5551</v>
      </c>
      <c r="G212" s="2">
        <v>252</v>
      </c>
    </row>
    <row r="213" spans="3:7">
      <c r="C213" t="s">
        <v>10</v>
      </c>
      <c r="D213" t="s">
        <v>34</v>
      </c>
      <c r="E213" t="s">
        <v>19</v>
      </c>
      <c r="F213" s="1">
        <v>5355</v>
      </c>
      <c r="G213" s="2">
        <v>204</v>
      </c>
    </row>
    <row r="214" spans="3:7">
      <c r="C214" t="s">
        <v>10</v>
      </c>
      <c r="D214" t="s">
        <v>34</v>
      </c>
      <c r="E214" t="s">
        <v>22</v>
      </c>
      <c r="F214" s="1">
        <v>4053</v>
      </c>
      <c r="G214" s="2">
        <v>24</v>
      </c>
    </row>
    <row r="215" spans="3:7">
      <c r="C215" t="s">
        <v>9</v>
      </c>
      <c r="D215" t="s">
        <v>38</v>
      </c>
      <c r="E215" t="s">
        <v>24</v>
      </c>
      <c r="F215" s="1">
        <v>4137</v>
      </c>
      <c r="G215" s="2">
        <v>60</v>
      </c>
    </row>
    <row r="216" spans="3:7">
      <c r="C216" t="s">
        <v>7</v>
      </c>
      <c r="D216" t="s">
        <v>35</v>
      </c>
      <c r="E216" t="s">
        <v>14</v>
      </c>
      <c r="F216" s="1">
        <v>4606</v>
      </c>
      <c r="G216" s="2">
        <v>63</v>
      </c>
    </row>
    <row r="217" spans="3:7">
      <c r="C217" t="s">
        <v>3</v>
      </c>
      <c r="D217" t="s">
        <v>37</v>
      </c>
      <c r="E217" t="s">
        <v>28</v>
      </c>
      <c r="F217" s="1">
        <v>7308</v>
      </c>
      <c r="G217" s="2">
        <v>327</v>
      </c>
    </row>
    <row r="218" spans="3:7">
      <c r="C218" t="s">
        <v>5</v>
      </c>
      <c r="D218" t="s">
        <v>34</v>
      </c>
      <c r="E218" t="s">
        <v>22</v>
      </c>
      <c r="F218" s="1">
        <v>6279</v>
      </c>
      <c r="G218" s="2">
        <v>237</v>
      </c>
    </row>
    <row r="219" spans="3:7">
      <c r="C219" t="s">
        <v>7</v>
      </c>
      <c r="D219" t="s">
        <v>37</v>
      </c>
      <c r="E219" t="s">
        <v>14</v>
      </c>
      <c r="F219" s="1">
        <v>6608</v>
      </c>
      <c r="G219" s="2">
        <v>225</v>
      </c>
    </row>
    <row r="220" spans="3:7">
      <c r="C220" t="s">
        <v>3</v>
      </c>
      <c r="D220" t="s">
        <v>39</v>
      </c>
      <c r="E220" t="s">
        <v>26</v>
      </c>
      <c r="F220" s="1">
        <v>4956</v>
      </c>
      <c r="G220" s="2">
        <v>171</v>
      </c>
    </row>
    <row r="221" spans="3:7">
      <c r="C221" t="s">
        <v>3</v>
      </c>
      <c r="D221" t="s">
        <v>34</v>
      </c>
      <c r="E221" t="s">
        <v>14</v>
      </c>
      <c r="F221" s="1">
        <v>7259</v>
      </c>
      <c r="G221" s="2">
        <v>276</v>
      </c>
    </row>
    <row r="222" spans="3:7">
      <c r="C222" t="s">
        <v>10</v>
      </c>
      <c r="D222" t="s">
        <v>36</v>
      </c>
      <c r="E222" t="s">
        <v>32</v>
      </c>
      <c r="F222" s="1">
        <v>6657</v>
      </c>
      <c r="G222" s="2">
        <v>303</v>
      </c>
    </row>
    <row r="223" spans="3:7">
      <c r="C223" t="s">
        <v>6</v>
      </c>
      <c r="D223" t="s">
        <v>36</v>
      </c>
      <c r="E223" t="s">
        <v>13</v>
      </c>
      <c r="F223" s="1">
        <v>4319</v>
      </c>
      <c r="G223" s="2">
        <v>30</v>
      </c>
    </row>
    <row r="224" spans="3:7">
      <c r="C224" t="s">
        <v>8</v>
      </c>
      <c r="D224" t="s">
        <v>36</v>
      </c>
      <c r="E224" t="s">
        <v>23</v>
      </c>
      <c r="F224" s="1">
        <v>5019</v>
      </c>
      <c r="G224" s="2">
        <v>150</v>
      </c>
    </row>
    <row r="225" spans="3:7">
      <c r="C225" t="s">
        <v>41</v>
      </c>
      <c r="D225" t="s">
        <v>35</v>
      </c>
      <c r="E225" t="s">
        <v>13</v>
      </c>
      <c r="F225" s="1">
        <v>4760</v>
      </c>
      <c r="G225" s="2">
        <v>69</v>
      </c>
    </row>
    <row r="226" spans="3:7">
      <c r="C226" t="s">
        <v>41</v>
      </c>
      <c r="D226" t="s">
        <v>34</v>
      </c>
      <c r="E226" t="s">
        <v>23</v>
      </c>
      <c r="F226" s="1">
        <v>4935</v>
      </c>
      <c r="G226" s="2">
        <v>126</v>
      </c>
    </row>
    <row r="227" spans="3:7">
      <c r="C227" t="s">
        <v>7</v>
      </c>
      <c r="D227" t="s">
        <v>37</v>
      </c>
      <c r="E227" t="s">
        <v>17</v>
      </c>
      <c r="F227" s="1">
        <v>4487</v>
      </c>
      <c r="G227" s="2">
        <v>111</v>
      </c>
    </row>
    <row r="228" spans="3:7">
      <c r="C228" t="s">
        <v>5</v>
      </c>
      <c r="D228" t="s">
        <v>38</v>
      </c>
      <c r="E228" t="s">
        <v>19</v>
      </c>
      <c r="F228" s="1">
        <v>5474</v>
      </c>
      <c r="G228" s="2">
        <v>168</v>
      </c>
    </row>
    <row r="229" spans="3:7">
      <c r="C229" t="s">
        <v>8</v>
      </c>
      <c r="D229" t="s">
        <v>39</v>
      </c>
      <c r="E229" t="s">
        <v>30</v>
      </c>
      <c r="F229" s="1">
        <v>7021</v>
      </c>
      <c r="G229" s="2">
        <v>183</v>
      </c>
    </row>
    <row r="230" spans="3:7">
      <c r="C230" t="s">
        <v>2</v>
      </c>
      <c r="D230" t="s">
        <v>39</v>
      </c>
      <c r="E230" t="s">
        <v>15</v>
      </c>
      <c r="F230" s="1">
        <v>4802</v>
      </c>
      <c r="G230" s="2">
        <v>36</v>
      </c>
    </row>
    <row r="231" spans="3:7">
      <c r="C231" t="s">
        <v>6</v>
      </c>
      <c r="D231" t="s">
        <v>36</v>
      </c>
      <c r="E231" t="s">
        <v>17</v>
      </c>
      <c r="F231" s="1">
        <v>4970</v>
      </c>
      <c r="G231" s="2">
        <v>156</v>
      </c>
    </row>
    <row r="232" spans="3:7">
      <c r="C232" t="s">
        <v>10</v>
      </c>
      <c r="D232" t="s">
        <v>37</v>
      </c>
      <c r="E232" t="s">
        <v>23</v>
      </c>
      <c r="F232" s="1">
        <v>4683</v>
      </c>
      <c r="G232" s="2">
        <v>30</v>
      </c>
    </row>
    <row r="233" spans="3:7">
      <c r="C233" t="s">
        <v>2</v>
      </c>
      <c r="D233" t="s">
        <v>39</v>
      </c>
      <c r="E233" t="s">
        <v>28</v>
      </c>
      <c r="F233" s="1">
        <v>6027</v>
      </c>
      <c r="G233" s="2">
        <v>144</v>
      </c>
    </row>
    <row r="234" spans="3:7">
      <c r="C234" t="s">
        <v>40</v>
      </c>
      <c r="D234" t="s">
        <v>34</v>
      </c>
      <c r="E234" t="s">
        <v>17</v>
      </c>
      <c r="F234" s="1">
        <v>5019</v>
      </c>
      <c r="G234" s="2">
        <v>156</v>
      </c>
    </row>
    <row r="235" spans="3:7">
      <c r="C235" t="s">
        <v>40</v>
      </c>
      <c r="D235" t="s">
        <v>37</v>
      </c>
      <c r="E235" t="s">
        <v>27</v>
      </c>
      <c r="F235" s="1">
        <v>6132</v>
      </c>
      <c r="G235" s="2">
        <v>93</v>
      </c>
    </row>
    <row r="236" spans="3:7">
      <c r="C236" t="s">
        <v>2</v>
      </c>
      <c r="D236" t="s">
        <v>38</v>
      </c>
      <c r="E236" t="s">
        <v>28</v>
      </c>
      <c r="F236" s="1">
        <v>6580</v>
      </c>
      <c r="G236" s="2">
        <v>183</v>
      </c>
    </row>
    <row r="237" spans="3:7">
      <c r="C237" t="s">
        <v>5</v>
      </c>
      <c r="D237" t="s">
        <v>37</v>
      </c>
      <c r="E237" t="s">
        <v>14</v>
      </c>
      <c r="F237" s="1">
        <v>4991</v>
      </c>
      <c r="G237" s="2">
        <v>12</v>
      </c>
    </row>
    <row r="238" spans="3:7">
      <c r="C238" t="s">
        <v>5</v>
      </c>
      <c r="D238" t="s">
        <v>38</v>
      </c>
      <c r="E238" t="s">
        <v>32</v>
      </c>
      <c r="F238" s="1">
        <v>5075</v>
      </c>
      <c r="G238" s="2">
        <v>21</v>
      </c>
    </row>
    <row r="239" spans="3:7">
      <c r="C239" t="s">
        <v>40</v>
      </c>
      <c r="D239" t="s">
        <v>38</v>
      </c>
      <c r="E239" t="s">
        <v>4</v>
      </c>
      <c r="F239" s="1">
        <v>6125</v>
      </c>
      <c r="G239" s="2">
        <v>102</v>
      </c>
    </row>
    <row r="240" spans="3:7">
      <c r="C240" t="s">
        <v>5</v>
      </c>
      <c r="D240" t="s">
        <v>34</v>
      </c>
      <c r="E240" t="s">
        <v>15</v>
      </c>
      <c r="F240" s="1">
        <v>7280</v>
      </c>
      <c r="G240" s="2">
        <v>201</v>
      </c>
    </row>
    <row r="241" spans="3:7">
      <c r="C241" t="s">
        <v>10</v>
      </c>
      <c r="D241" t="s">
        <v>34</v>
      </c>
      <c r="E241" t="s">
        <v>26</v>
      </c>
      <c r="F241" s="1">
        <v>4991</v>
      </c>
      <c r="G241" s="2">
        <v>9</v>
      </c>
    </row>
    <row r="242" spans="3:7">
      <c r="C242" t="s">
        <v>5</v>
      </c>
      <c r="D242" t="s">
        <v>39</v>
      </c>
      <c r="E242" t="s">
        <v>26</v>
      </c>
      <c r="F242" s="1">
        <v>5236</v>
      </c>
      <c r="G242" s="2">
        <v>51</v>
      </c>
    </row>
    <row r="243" spans="3:7">
      <c r="C243" t="s">
        <v>9</v>
      </c>
      <c r="D243" t="s">
        <v>35</v>
      </c>
      <c r="E243" t="s">
        <v>15</v>
      </c>
      <c r="F243" s="1">
        <v>7833</v>
      </c>
      <c r="G243" s="2">
        <v>243</v>
      </c>
    </row>
    <row r="244" spans="3:7">
      <c r="C244" t="s">
        <v>40</v>
      </c>
      <c r="D244" t="s">
        <v>36</v>
      </c>
      <c r="E244" t="s">
        <v>25</v>
      </c>
      <c r="F244" s="1">
        <v>5439</v>
      </c>
      <c r="G244" s="2">
        <v>30</v>
      </c>
    </row>
    <row r="245" spans="3:7">
      <c r="C245" t="s">
        <v>41</v>
      </c>
      <c r="D245" t="s">
        <v>35</v>
      </c>
      <c r="E245" t="s">
        <v>28</v>
      </c>
      <c r="F245" s="1">
        <v>7455</v>
      </c>
      <c r="G245" s="2">
        <v>216</v>
      </c>
    </row>
    <row r="246" spans="3:7">
      <c r="C246" t="s">
        <v>40</v>
      </c>
      <c r="D246" t="s">
        <v>39</v>
      </c>
      <c r="E246" t="s">
        <v>15</v>
      </c>
      <c r="F246" s="1">
        <v>5775</v>
      </c>
      <c r="G246" s="2">
        <v>42</v>
      </c>
    </row>
    <row r="247" spans="3:7">
      <c r="C247" t="s">
        <v>7</v>
      </c>
      <c r="D247" t="s">
        <v>37</v>
      </c>
      <c r="E247" t="s">
        <v>26</v>
      </c>
      <c r="F247" s="1">
        <v>5306</v>
      </c>
      <c r="G247" s="2">
        <v>0</v>
      </c>
    </row>
    <row r="248" spans="3:7">
      <c r="C248" t="s">
        <v>10</v>
      </c>
      <c r="D248" t="s">
        <v>38</v>
      </c>
      <c r="E248" t="s">
        <v>4</v>
      </c>
      <c r="F248" s="1">
        <v>6860</v>
      </c>
      <c r="G248" s="2">
        <v>126</v>
      </c>
    </row>
    <row r="249" spans="3:7">
      <c r="C249" t="s">
        <v>6</v>
      </c>
      <c r="D249" t="s">
        <v>34</v>
      </c>
      <c r="E249" t="s">
        <v>26</v>
      </c>
      <c r="F249" s="1">
        <v>8008</v>
      </c>
      <c r="G249" s="2">
        <v>456</v>
      </c>
    </row>
    <row r="250" spans="3:7">
      <c r="C250" t="s">
        <v>5</v>
      </c>
      <c r="D250" t="s">
        <v>36</v>
      </c>
      <c r="E250" t="s">
        <v>13</v>
      </c>
      <c r="F250" s="1">
        <v>6146</v>
      </c>
      <c r="G250" s="2">
        <v>63</v>
      </c>
    </row>
    <row r="251" spans="3:7">
      <c r="C251" t="s">
        <v>7</v>
      </c>
      <c r="D251" t="s">
        <v>38</v>
      </c>
      <c r="E251" t="s">
        <v>30</v>
      </c>
      <c r="F251" s="1">
        <v>10129</v>
      </c>
      <c r="G251" s="2">
        <v>312</v>
      </c>
    </row>
    <row r="252" spans="3:7">
      <c r="C252" t="s">
        <v>6</v>
      </c>
      <c r="D252" t="s">
        <v>34</v>
      </c>
      <c r="E252" t="s">
        <v>32</v>
      </c>
      <c r="F252" s="1">
        <v>6734</v>
      </c>
      <c r="G252" s="2">
        <v>123</v>
      </c>
    </row>
    <row r="253" spans="3:7">
      <c r="C253" t="s">
        <v>7</v>
      </c>
      <c r="D253" t="s">
        <v>37</v>
      </c>
      <c r="E253" t="s">
        <v>30</v>
      </c>
      <c r="F253" s="1">
        <v>6454</v>
      </c>
      <c r="G253" s="2">
        <v>54</v>
      </c>
    </row>
    <row r="254" spans="3:7">
      <c r="C254" t="s">
        <v>41</v>
      </c>
      <c r="D254" t="s">
        <v>34</v>
      </c>
      <c r="E254" t="s">
        <v>33</v>
      </c>
      <c r="F254" s="1">
        <v>7847</v>
      </c>
      <c r="G254" s="2">
        <v>174</v>
      </c>
    </row>
    <row r="255" spans="3:7">
      <c r="C255" t="s">
        <v>40</v>
      </c>
      <c r="D255" t="s">
        <v>39</v>
      </c>
      <c r="E255" t="s">
        <v>22</v>
      </c>
      <c r="F255" s="1">
        <v>5817</v>
      </c>
      <c r="G255" s="2">
        <v>12</v>
      </c>
    </row>
    <row r="256" spans="3:7">
      <c r="C256" t="s">
        <v>8</v>
      </c>
      <c r="D256" t="s">
        <v>38</v>
      </c>
      <c r="E256" t="s">
        <v>21</v>
      </c>
      <c r="F256" s="1">
        <v>6433</v>
      </c>
      <c r="G256" s="2">
        <v>78</v>
      </c>
    </row>
    <row r="257" spans="3:7">
      <c r="C257" t="s">
        <v>2</v>
      </c>
      <c r="D257" t="s">
        <v>39</v>
      </c>
      <c r="E257" t="s">
        <v>21</v>
      </c>
      <c r="F257" s="1">
        <v>7651</v>
      </c>
      <c r="G257" s="2">
        <v>213</v>
      </c>
    </row>
    <row r="258" spans="3:7">
      <c r="C258" t="s">
        <v>3</v>
      </c>
      <c r="D258" t="s">
        <v>34</v>
      </c>
      <c r="E258" t="s">
        <v>25</v>
      </c>
      <c r="F258" s="1">
        <v>6300</v>
      </c>
      <c r="G258" s="2">
        <v>42</v>
      </c>
    </row>
    <row r="259" spans="3:7">
      <c r="C259" t="s">
        <v>7</v>
      </c>
      <c r="D259" t="s">
        <v>37</v>
      </c>
      <c r="E259" t="s">
        <v>33</v>
      </c>
      <c r="F259" s="1">
        <v>6391</v>
      </c>
      <c r="G259" s="2">
        <v>48</v>
      </c>
    </row>
    <row r="260" spans="3:7">
      <c r="C260" t="s">
        <v>40</v>
      </c>
      <c r="D260" t="s">
        <v>39</v>
      </c>
      <c r="E260" t="s">
        <v>27</v>
      </c>
      <c r="F260" s="1">
        <v>6370</v>
      </c>
      <c r="G260" s="2">
        <v>30</v>
      </c>
    </row>
    <row r="261" spans="3:7">
      <c r="C261" t="s">
        <v>41</v>
      </c>
      <c r="D261" t="s">
        <v>38</v>
      </c>
      <c r="E261" t="s">
        <v>22</v>
      </c>
      <c r="F261" s="1">
        <v>5915</v>
      </c>
      <c r="G261" s="2">
        <v>3</v>
      </c>
    </row>
    <row r="262" spans="3:7">
      <c r="C262" t="s">
        <v>41</v>
      </c>
      <c r="D262" t="s">
        <v>37</v>
      </c>
      <c r="E262" t="s">
        <v>24</v>
      </c>
      <c r="F262" s="1">
        <v>6398</v>
      </c>
      <c r="G262" s="2">
        <v>102</v>
      </c>
    </row>
    <row r="263" spans="3:7">
      <c r="C263" t="s">
        <v>6</v>
      </c>
      <c r="D263" t="s">
        <v>39</v>
      </c>
      <c r="E263" t="s">
        <v>17</v>
      </c>
      <c r="F263" s="1">
        <v>6048</v>
      </c>
      <c r="G263" s="2">
        <v>27</v>
      </c>
    </row>
    <row r="264" spans="3:7">
      <c r="C264" t="s">
        <v>8</v>
      </c>
      <c r="D264" t="s">
        <v>37</v>
      </c>
      <c r="E264" t="s">
        <v>26</v>
      </c>
      <c r="F264" s="1">
        <v>6279</v>
      </c>
      <c r="G264" s="2">
        <v>45</v>
      </c>
    </row>
    <row r="265" spans="3:7">
      <c r="C265" t="s">
        <v>6</v>
      </c>
      <c r="D265" t="s">
        <v>36</v>
      </c>
      <c r="E265" t="s">
        <v>32</v>
      </c>
      <c r="F265" s="1">
        <v>6118</v>
      </c>
      <c r="G265" s="2">
        <v>9</v>
      </c>
    </row>
    <row r="266" spans="3:7">
      <c r="C266" t="s">
        <v>5</v>
      </c>
      <c r="D266" t="s">
        <v>36</v>
      </c>
      <c r="E266" t="s">
        <v>18</v>
      </c>
      <c r="F266" s="1">
        <v>6111</v>
      </c>
      <c r="G266" s="2">
        <v>3</v>
      </c>
    </row>
    <row r="267" spans="3:7">
      <c r="C267" t="s">
        <v>5</v>
      </c>
      <c r="D267" t="s">
        <v>39</v>
      </c>
      <c r="E267" t="s">
        <v>22</v>
      </c>
      <c r="F267" s="1">
        <v>6909</v>
      </c>
      <c r="G267" s="2">
        <v>81</v>
      </c>
    </row>
    <row r="268" spans="3:7">
      <c r="C268" t="s">
        <v>5</v>
      </c>
      <c r="D268" t="s">
        <v>36</v>
      </c>
      <c r="E268" t="s">
        <v>23</v>
      </c>
      <c r="F268" s="1">
        <v>6314</v>
      </c>
      <c r="G268" s="2">
        <v>15</v>
      </c>
    </row>
    <row r="269" spans="3:7">
      <c r="C269" t="s">
        <v>9</v>
      </c>
      <c r="D269" t="s">
        <v>37</v>
      </c>
      <c r="E269" t="s">
        <v>20</v>
      </c>
      <c r="F269" s="1">
        <v>7273</v>
      </c>
      <c r="G269" s="2">
        <v>96</v>
      </c>
    </row>
    <row r="270" spans="3:7">
      <c r="C270" t="s">
        <v>2</v>
      </c>
      <c r="D270" t="s">
        <v>39</v>
      </c>
      <c r="E270" t="s">
        <v>27</v>
      </c>
      <c r="F270" s="1">
        <v>7812</v>
      </c>
      <c r="G270" s="2">
        <v>81</v>
      </c>
    </row>
    <row r="271" spans="3:7">
      <c r="C271" t="s">
        <v>40</v>
      </c>
      <c r="D271" t="s">
        <v>34</v>
      </c>
      <c r="E271" t="s">
        <v>26</v>
      </c>
      <c r="F271" s="1">
        <v>6748</v>
      </c>
      <c r="G271" s="2">
        <v>48</v>
      </c>
    </row>
    <row r="272" spans="3:7">
      <c r="C272" t="s">
        <v>9</v>
      </c>
      <c r="D272" t="s">
        <v>34</v>
      </c>
      <c r="E272" t="s">
        <v>21</v>
      </c>
      <c r="F272" s="1">
        <v>6832</v>
      </c>
      <c r="G272" s="2">
        <v>27</v>
      </c>
    </row>
    <row r="273" spans="3:7">
      <c r="C273" t="s">
        <v>2</v>
      </c>
      <c r="D273" t="s">
        <v>34</v>
      </c>
      <c r="E273" t="s">
        <v>19</v>
      </c>
      <c r="F273" s="1">
        <v>7511</v>
      </c>
      <c r="G273" s="2">
        <v>120</v>
      </c>
    </row>
    <row r="274" spans="3:7">
      <c r="C274" t="s">
        <v>5</v>
      </c>
      <c r="D274" t="s">
        <v>34</v>
      </c>
      <c r="E274" t="s">
        <v>27</v>
      </c>
      <c r="F274" s="1">
        <v>6986</v>
      </c>
      <c r="G274" s="2">
        <v>21</v>
      </c>
    </row>
    <row r="275" spans="3:7">
      <c r="C275" t="s">
        <v>5</v>
      </c>
      <c r="D275" t="s">
        <v>38</v>
      </c>
      <c r="E275" t="s">
        <v>13</v>
      </c>
      <c r="F275" s="1">
        <v>7189</v>
      </c>
      <c r="G275" s="2">
        <v>54</v>
      </c>
    </row>
    <row r="276" spans="3:7">
      <c r="C276" t="s">
        <v>6</v>
      </c>
      <c r="D276" t="s">
        <v>37</v>
      </c>
      <c r="E276" t="s">
        <v>26</v>
      </c>
      <c r="F276" s="1">
        <v>6818</v>
      </c>
      <c r="G276" s="2">
        <v>6</v>
      </c>
    </row>
    <row r="277" spans="3:7">
      <c r="C277" t="s">
        <v>5</v>
      </c>
      <c r="D277" t="s">
        <v>38</v>
      </c>
      <c r="E277" t="s">
        <v>25</v>
      </c>
      <c r="F277" s="1">
        <v>7483</v>
      </c>
      <c r="G277" s="2">
        <v>45</v>
      </c>
    </row>
    <row r="278" spans="3:7">
      <c r="C278" t="s">
        <v>6</v>
      </c>
      <c r="D278" t="s">
        <v>38</v>
      </c>
      <c r="E278" t="s">
        <v>21</v>
      </c>
      <c r="F278" s="1">
        <v>7322</v>
      </c>
      <c r="G278" s="2">
        <v>36</v>
      </c>
    </row>
    <row r="279" spans="3:7">
      <c r="C279" t="s">
        <v>3</v>
      </c>
      <c r="D279" t="s">
        <v>38</v>
      </c>
      <c r="E279" t="s">
        <v>26</v>
      </c>
      <c r="F279" s="1">
        <v>8841</v>
      </c>
      <c r="G279" s="2">
        <v>303</v>
      </c>
    </row>
    <row r="280" spans="3:7">
      <c r="C280" t="s">
        <v>6</v>
      </c>
      <c r="D280" t="s">
        <v>37</v>
      </c>
      <c r="E280" t="s">
        <v>31</v>
      </c>
      <c r="F280" s="1">
        <v>7693</v>
      </c>
      <c r="G280" s="2">
        <v>87</v>
      </c>
    </row>
    <row r="281" spans="3:7">
      <c r="C281" t="s">
        <v>40</v>
      </c>
      <c r="D281" t="s">
        <v>37</v>
      </c>
      <c r="E281" t="s">
        <v>19</v>
      </c>
      <c r="F281" s="1">
        <v>7693</v>
      </c>
      <c r="G281" s="2">
        <v>21</v>
      </c>
    </row>
    <row r="282" spans="3:7">
      <c r="C282" t="s">
        <v>9</v>
      </c>
      <c r="D282" t="s">
        <v>34</v>
      </c>
      <c r="E282" t="s">
        <v>23</v>
      </c>
      <c r="F282" s="1">
        <v>8155</v>
      </c>
      <c r="G282" s="2">
        <v>90</v>
      </c>
    </row>
    <row r="283" spans="3:7">
      <c r="C283" t="s">
        <v>7</v>
      </c>
      <c r="D283" t="s">
        <v>34</v>
      </c>
      <c r="E283" t="s">
        <v>17</v>
      </c>
      <c r="F283" s="1">
        <v>7777</v>
      </c>
      <c r="G283" s="2">
        <v>39</v>
      </c>
    </row>
    <row r="284" spans="3:7">
      <c r="C284" t="s">
        <v>2</v>
      </c>
      <c r="D284" t="s">
        <v>36</v>
      </c>
      <c r="E284" t="s">
        <v>29</v>
      </c>
      <c r="F284" s="1">
        <v>8211</v>
      </c>
      <c r="G284" s="2">
        <v>75</v>
      </c>
    </row>
    <row r="285" spans="3:7">
      <c r="C285" t="s">
        <v>8</v>
      </c>
      <c r="D285" t="s">
        <v>39</v>
      </c>
      <c r="E285" t="s">
        <v>31</v>
      </c>
      <c r="F285" s="1">
        <v>8890</v>
      </c>
      <c r="G285" s="2">
        <v>210</v>
      </c>
    </row>
    <row r="286" spans="3:7">
      <c r="C286" t="s">
        <v>2</v>
      </c>
      <c r="D286" t="s">
        <v>39</v>
      </c>
      <c r="E286" t="s">
        <v>20</v>
      </c>
      <c r="F286" s="1">
        <v>9443</v>
      </c>
      <c r="G286" s="2">
        <v>162</v>
      </c>
    </row>
    <row r="287" spans="3:7">
      <c r="C287" t="s">
        <v>41</v>
      </c>
      <c r="D287" t="s">
        <v>36</v>
      </c>
      <c r="E287" t="s">
        <v>18</v>
      </c>
      <c r="F287" s="1">
        <v>9632</v>
      </c>
      <c r="G287" s="2">
        <v>288</v>
      </c>
    </row>
    <row r="288" spans="3:7">
      <c r="C288" t="s">
        <v>7</v>
      </c>
      <c r="D288" t="s">
        <v>37</v>
      </c>
      <c r="E288" t="s">
        <v>22</v>
      </c>
      <c r="F288" s="1">
        <v>9835</v>
      </c>
      <c r="G288" s="2">
        <v>207</v>
      </c>
    </row>
    <row r="289" spans="3:7">
      <c r="C289" t="s">
        <v>7</v>
      </c>
      <c r="D289" t="s">
        <v>34</v>
      </c>
      <c r="E289" t="s">
        <v>24</v>
      </c>
      <c r="F289" s="1">
        <v>8862</v>
      </c>
      <c r="G289" s="2">
        <v>189</v>
      </c>
    </row>
    <row r="290" spans="3:7">
      <c r="C290" t="s">
        <v>7</v>
      </c>
      <c r="D290" t="s">
        <v>36</v>
      </c>
      <c r="E290" t="s">
        <v>22</v>
      </c>
      <c r="F290" s="1">
        <v>8435</v>
      </c>
      <c r="G290" s="2">
        <v>42</v>
      </c>
    </row>
    <row r="291" spans="3:7">
      <c r="C291" t="s">
        <v>9</v>
      </c>
      <c r="D291" t="s">
        <v>36</v>
      </c>
      <c r="E291" t="s">
        <v>27</v>
      </c>
      <c r="F291" s="1">
        <v>11522</v>
      </c>
      <c r="G291" s="2">
        <v>204</v>
      </c>
    </row>
    <row r="292" spans="3:7">
      <c r="C292" t="s">
        <v>41</v>
      </c>
      <c r="D292" t="s">
        <v>36</v>
      </c>
      <c r="E292" t="s">
        <v>13</v>
      </c>
      <c r="F292" s="1">
        <v>10311</v>
      </c>
      <c r="G292" s="2">
        <v>231</v>
      </c>
    </row>
    <row r="293" spans="3:7">
      <c r="C293" t="s">
        <v>9</v>
      </c>
      <c r="D293" t="s">
        <v>36</v>
      </c>
      <c r="E293" t="s">
        <v>30</v>
      </c>
      <c r="F293" s="1">
        <v>9051</v>
      </c>
      <c r="G293" s="2">
        <v>57</v>
      </c>
    </row>
    <row r="294" spans="3:7">
      <c r="C294" t="s">
        <v>9</v>
      </c>
      <c r="D294" t="s">
        <v>38</v>
      </c>
      <c r="E294" t="s">
        <v>33</v>
      </c>
      <c r="F294" s="1">
        <v>9506</v>
      </c>
      <c r="G294" s="2">
        <v>87</v>
      </c>
    </row>
    <row r="295" spans="3:7">
      <c r="C295" t="s">
        <v>40</v>
      </c>
      <c r="D295" t="s">
        <v>37</v>
      </c>
      <c r="E295" t="s">
        <v>29</v>
      </c>
      <c r="F295" s="1">
        <v>9002</v>
      </c>
      <c r="G295" s="2">
        <v>72</v>
      </c>
    </row>
    <row r="296" spans="3:7">
      <c r="C296" t="s">
        <v>5</v>
      </c>
      <c r="D296" t="s">
        <v>37</v>
      </c>
      <c r="E296" t="s">
        <v>25</v>
      </c>
      <c r="F296" s="1">
        <v>8813</v>
      </c>
      <c r="G296" s="2">
        <v>21</v>
      </c>
    </row>
    <row r="297" spans="3:7">
      <c r="C297" t="s">
        <v>6</v>
      </c>
      <c r="D297" t="s">
        <v>36</v>
      </c>
      <c r="E297" t="s">
        <v>4</v>
      </c>
      <c r="F297" s="1">
        <v>10073</v>
      </c>
      <c r="G297" s="2">
        <v>120</v>
      </c>
    </row>
    <row r="298" spans="3:7">
      <c r="C298" t="s">
        <v>40</v>
      </c>
      <c r="D298" t="s">
        <v>36</v>
      </c>
      <c r="E298" t="s">
        <v>33</v>
      </c>
      <c r="F298" s="1">
        <v>9772</v>
      </c>
      <c r="G298" s="2">
        <v>90</v>
      </c>
    </row>
    <row r="299" spans="3:7">
      <c r="C299" t="s">
        <v>3</v>
      </c>
      <c r="D299" t="s">
        <v>36</v>
      </c>
      <c r="E299" t="s">
        <v>16</v>
      </c>
      <c r="F299" s="1">
        <v>9198</v>
      </c>
      <c r="G299" s="2">
        <v>36</v>
      </c>
    </row>
    <row r="300" spans="3:7">
      <c r="C300" t="s">
        <v>2</v>
      </c>
      <c r="D300" t="s">
        <v>37</v>
      </c>
      <c r="E300" t="s">
        <v>17</v>
      </c>
      <c r="F300" s="1">
        <v>9926</v>
      </c>
      <c r="G300" s="2">
        <v>201</v>
      </c>
    </row>
    <row r="301" spans="3:7">
      <c r="C301" t="s">
        <v>8</v>
      </c>
      <c r="D301" t="s">
        <v>37</v>
      </c>
      <c r="E301" t="s">
        <v>15</v>
      </c>
      <c r="F301" s="1">
        <v>9709</v>
      </c>
      <c r="G301" s="2">
        <v>30</v>
      </c>
    </row>
    <row r="302" spans="3:7">
      <c r="C302" t="s">
        <v>8</v>
      </c>
      <c r="D302" t="s">
        <v>39</v>
      </c>
      <c r="E302" t="s">
        <v>18</v>
      </c>
      <c r="F302" s="1">
        <v>9660</v>
      </c>
      <c r="G302" s="2">
        <v>27</v>
      </c>
    </row>
    <row r="303" spans="3:7">
      <c r="C303" t="s">
        <v>41</v>
      </c>
      <c r="D303" t="s">
        <v>36</v>
      </c>
      <c r="E303" t="s">
        <v>32</v>
      </c>
      <c r="F303" s="1">
        <v>10304</v>
      </c>
      <c r="G303" s="2">
        <v>84</v>
      </c>
    </row>
    <row r="304" spans="3:7">
      <c r="C304" t="s">
        <v>40</v>
      </c>
      <c r="D304" t="s">
        <v>35</v>
      </c>
      <c r="E304" t="s">
        <v>32</v>
      </c>
      <c r="F304" s="1">
        <v>12348</v>
      </c>
      <c r="G304" s="2">
        <v>234</v>
      </c>
    </row>
    <row r="305" spans="3:7">
      <c r="C305" t="s">
        <v>2</v>
      </c>
      <c r="D305" t="s">
        <v>37</v>
      </c>
      <c r="E305" t="s">
        <v>18</v>
      </c>
      <c r="F305" s="1">
        <v>11571</v>
      </c>
      <c r="G305" s="2">
        <v>138</v>
      </c>
    </row>
    <row r="306" spans="3:7">
      <c r="C306" t="s">
        <v>5</v>
      </c>
      <c r="D306" t="s">
        <v>35</v>
      </c>
      <c r="E306" t="s">
        <v>15</v>
      </c>
      <c r="F306" s="1">
        <v>13391</v>
      </c>
      <c r="G306" s="2">
        <v>201</v>
      </c>
    </row>
    <row r="307" spans="3:7">
      <c r="C307" t="s">
        <v>2</v>
      </c>
      <c r="D307" t="s">
        <v>36</v>
      </c>
      <c r="E307" t="s">
        <v>16</v>
      </c>
      <c r="F307" s="1">
        <v>11417</v>
      </c>
      <c r="G307" s="2">
        <v>21</v>
      </c>
    </row>
    <row r="308" spans="3:7">
      <c r="C308" t="s">
        <v>5</v>
      </c>
      <c r="D308" t="s">
        <v>34</v>
      </c>
      <c r="E308" t="s">
        <v>20</v>
      </c>
      <c r="F308" s="1">
        <v>15610</v>
      </c>
      <c r="G308" s="2">
        <v>339</v>
      </c>
    </row>
    <row r="309" spans="3:7">
      <c r="C309" t="s">
        <v>10</v>
      </c>
      <c r="D309" t="s">
        <v>39</v>
      </c>
      <c r="E309" t="s">
        <v>33</v>
      </c>
      <c r="F309" s="1">
        <v>12950</v>
      </c>
      <c r="G309" s="2">
        <v>30</v>
      </c>
    </row>
    <row r="310" spans="3:7">
      <c r="C310" t="s">
        <v>9</v>
      </c>
      <c r="D310" t="s">
        <v>34</v>
      </c>
      <c r="E310" t="s">
        <v>28</v>
      </c>
      <c r="F310" s="1">
        <v>14329</v>
      </c>
      <c r="G310" s="2">
        <v>150</v>
      </c>
    </row>
    <row r="311" spans="3:7">
      <c r="C311" t="s">
        <v>5</v>
      </c>
      <c r="D311" t="s">
        <v>36</v>
      </c>
      <c r="E311" t="s">
        <v>16</v>
      </c>
      <c r="F311" s="1">
        <v>16184</v>
      </c>
      <c r="G311" s="2">
        <v>39</v>
      </c>
    </row>
    <row r="312" spans="3:7">
      <c r="F312" s="1"/>
      <c r="G312" s="2"/>
    </row>
    <row r="313" spans="3:7">
      <c r="F313" s="1"/>
      <c r="G313" s="2"/>
    </row>
    <row r="314" spans="3:7">
      <c r="F314" s="1"/>
      <c r="G314" s="2"/>
    </row>
    <row r="315" spans="3:7">
      <c r="F315" s="1"/>
      <c r="G315" s="2"/>
    </row>
    <row r="316" spans="3:7">
      <c r="F316" s="1"/>
      <c r="G316" s="2"/>
    </row>
    <row r="317" spans="3:7">
      <c r="F317" s="1"/>
      <c r="G317" s="2"/>
    </row>
    <row r="318" spans="3:7">
      <c r="F318" s="1"/>
      <c r="G318" s="2"/>
    </row>
    <row r="319" spans="3:7">
      <c r="F319" s="1"/>
      <c r="G319" s="2"/>
    </row>
    <row r="320" spans="3:7">
      <c r="F320" s="1"/>
      <c r="G320" s="2"/>
    </row>
    <row r="321" spans="6:7">
      <c r="F321" s="1"/>
      <c r="G321" s="2"/>
    </row>
    <row r="322" spans="6:7">
      <c r="F322" s="1"/>
      <c r="G322" s="2"/>
    </row>
    <row r="323" spans="6:7">
      <c r="F323" s="1"/>
      <c r="G323" s="2"/>
    </row>
    <row r="324" spans="6:7">
      <c r="F324" s="1"/>
      <c r="G324" s="2"/>
    </row>
    <row r="325" spans="6:7">
      <c r="F325" s="1"/>
      <c r="G325" s="2"/>
    </row>
    <row r="326" spans="6:7">
      <c r="F326" s="1"/>
      <c r="G326" s="2"/>
    </row>
    <row r="327" spans="6:7">
      <c r="F327" s="1"/>
      <c r="G327" s="2"/>
    </row>
    <row r="328" spans="6:7">
      <c r="F328" s="1"/>
      <c r="G328" s="2"/>
    </row>
    <row r="329" spans="6:7">
      <c r="F329" s="1"/>
      <c r="G329" s="2"/>
    </row>
    <row r="330" spans="6:7">
      <c r="F330" s="1"/>
      <c r="G330" s="2"/>
    </row>
    <row r="331" spans="6:7">
      <c r="F331" s="1"/>
      <c r="G331" s="2"/>
    </row>
    <row r="332" spans="6:7">
      <c r="F332" s="1"/>
      <c r="G332" s="2"/>
    </row>
    <row r="333" spans="6:7">
      <c r="F333" s="1"/>
      <c r="G333" s="2"/>
    </row>
    <row r="334" spans="6:7">
      <c r="F334" s="1"/>
      <c r="G334" s="2"/>
    </row>
    <row r="335" spans="6:7">
      <c r="F335" s="1"/>
      <c r="G335" s="2"/>
    </row>
    <row r="336" spans="6:7">
      <c r="F336" s="1"/>
      <c r="G336" s="2"/>
    </row>
    <row r="337" spans="6:7">
      <c r="F337" s="1"/>
      <c r="G337" s="2"/>
    </row>
    <row r="338" spans="6:7">
      <c r="F338" s="1"/>
      <c r="G338" s="2"/>
    </row>
    <row r="339" spans="6:7">
      <c r="F339" s="1"/>
      <c r="G339" s="2"/>
    </row>
    <row r="340" spans="6:7">
      <c r="F340" s="1"/>
      <c r="G340" s="2"/>
    </row>
    <row r="341" spans="6:7">
      <c r="F341" s="1"/>
      <c r="G341" s="2"/>
    </row>
    <row r="342" spans="6:7">
      <c r="F342" s="1"/>
      <c r="G342" s="2"/>
    </row>
    <row r="343" spans="6:7">
      <c r="F343" s="1"/>
      <c r="G343" s="2"/>
    </row>
    <row r="344" spans="6:7">
      <c r="F344" s="1"/>
      <c r="G344" s="2"/>
    </row>
    <row r="345" spans="6:7">
      <c r="F345" s="1"/>
      <c r="G345" s="2"/>
    </row>
    <row r="346" spans="6:7">
      <c r="F346" s="1"/>
      <c r="G346" s="2"/>
    </row>
    <row r="347" spans="6:7">
      <c r="F347" s="1"/>
      <c r="G347" s="2"/>
    </row>
    <row r="348" spans="6:7">
      <c r="F348" s="1"/>
      <c r="G348" s="2"/>
    </row>
    <row r="349" spans="6:7">
      <c r="F349" s="1"/>
      <c r="G349" s="2"/>
    </row>
    <row r="350" spans="6:7">
      <c r="F350" s="1"/>
      <c r="G350" s="2"/>
    </row>
    <row r="351" spans="6:7">
      <c r="F351" s="1"/>
      <c r="G351" s="2"/>
    </row>
    <row r="352" spans="6:7">
      <c r="F352" s="1"/>
      <c r="G352" s="2"/>
    </row>
    <row r="353" spans="6:7">
      <c r="F353" s="1"/>
      <c r="G353" s="2"/>
    </row>
    <row r="354" spans="6:7">
      <c r="F354" s="1"/>
      <c r="G354" s="2"/>
    </row>
    <row r="355" spans="6:7">
      <c r="F355" s="1"/>
      <c r="G355" s="2"/>
    </row>
    <row r="356" spans="6:7">
      <c r="F356" s="1"/>
      <c r="G356" s="2"/>
    </row>
    <row r="357" spans="6:7">
      <c r="F357" s="1"/>
      <c r="G357" s="2"/>
    </row>
    <row r="358" spans="6:7">
      <c r="F358" s="1"/>
      <c r="G358" s="2"/>
    </row>
    <row r="359" spans="6:7">
      <c r="F359" s="1"/>
      <c r="G359" s="2"/>
    </row>
    <row r="360" spans="6:7">
      <c r="F360" s="1"/>
      <c r="G360" s="2"/>
    </row>
    <row r="361" spans="6:7">
      <c r="F361" s="1"/>
      <c r="G361" s="2"/>
    </row>
    <row r="362" spans="6:7">
      <c r="F362" s="1"/>
      <c r="G362" s="2"/>
    </row>
    <row r="363" spans="6:7">
      <c r="F363" s="1"/>
      <c r="G363" s="2"/>
    </row>
    <row r="364" spans="6:7">
      <c r="F364" s="1"/>
      <c r="G364" s="2"/>
    </row>
    <row r="365" spans="6:7">
      <c r="F365" s="1"/>
      <c r="G365" s="2"/>
    </row>
    <row r="366" spans="6:7">
      <c r="F366" s="1"/>
      <c r="G366" s="2"/>
    </row>
    <row r="367" spans="6:7">
      <c r="F367" s="1"/>
      <c r="G367" s="2"/>
    </row>
    <row r="368" spans="6:7">
      <c r="F368" s="1"/>
      <c r="G368" s="2"/>
    </row>
    <row r="369" spans="6:7">
      <c r="F369" s="1"/>
      <c r="G369" s="2"/>
    </row>
    <row r="370" spans="6:7">
      <c r="F370" s="1"/>
      <c r="G370" s="2"/>
    </row>
    <row r="371" spans="6:7">
      <c r="F371" s="1"/>
      <c r="G371" s="2"/>
    </row>
    <row r="372" spans="6:7">
      <c r="F372" s="1"/>
      <c r="G372" s="2"/>
    </row>
    <row r="373" spans="6:7">
      <c r="F373" s="1"/>
      <c r="G373" s="2"/>
    </row>
    <row r="374" spans="6:7">
      <c r="F374" s="1"/>
      <c r="G374" s="2"/>
    </row>
    <row r="375" spans="6:7">
      <c r="F375" s="1"/>
      <c r="G375" s="2"/>
    </row>
    <row r="376" spans="6:7">
      <c r="F376" s="1"/>
      <c r="G376" s="2"/>
    </row>
    <row r="377" spans="6:7">
      <c r="F377" s="1"/>
      <c r="G377" s="2"/>
    </row>
    <row r="378" spans="6:7">
      <c r="F378" s="1"/>
      <c r="G378" s="2"/>
    </row>
    <row r="379" spans="6:7">
      <c r="F379" s="1"/>
      <c r="G379" s="2"/>
    </row>
    <row r="380" spans="6:7">
      <c r="F380" s="1"/>
      <c r="G380" s="2"/>
    </row>
    <row r="381" spans="6:7">
      <c r="F381" s="1"/>
      <c r="G381" s="2"/>
    </row>
    <row r="382" spans="6:7">
      <c r="F382" s="1"/>
      <c r="G382" s="2"/>
    </row>
    <row r="383" spans="6:7">
      <c r="F383" s="1"/>
      <c r="G383" s="2"/>
    </row>
    <row r="384" spans="6:7">
      <c r="F384" s="1"/>
      <c r="G384" s="2"/>
    </row>
    <row r="385" spans="6:7">
      <c r="F385" s="1"/>
      <c r="G385" s="2"/>
    </row>
    <row r="386" spans="6:7">
      <c r="F386" s="1"/>
      <c r="G386" s="2"/>
    </row>
    <row r="387" spans="6:7">
      <c r="F387" s="1"/>
      <c r="G387" s="2"/>
    </row>
    <row r="388" spans="6:7">
      <c r="F388" s="1"/>
      <c r="G388" s="2"/>
    </row>
    <row r="389" spans="6:7">
      <c r="F389" s="1"/>
      <c r="G389" s="2"/>
    </row>
    <row r="390" spans="6:7">
      <c r="F390" s="1"/>
      <c r="G390" s="2"/>
    </row>
    <row r="391" spans="6:7">
      <c r="F391" s="1"/>
      <c r="G391" s="2"/>
    </row>
    <row r="392" spans="6:7">
      <c r="F392" s="1"/>
      <c r="G392" s="2"/>
    </row>
    <row r="393" spans="6:7">
      <c r="F393" s="1"/>
      <c r="G393" s="2"/>
    </row>
    <row r="394" spans="6:7">
      <c r="F394" s="1"/>
      <c r="G394" s="2"/>
    </row>
    <row r="395" spans="6:7">
      <c r="F395" s="1"/>
      <c r="G395" s="2"/>
    </row>
    <row r="396" spans="6:7">
      <c r="F396" s="1"/>
      <c r="G396" s="2"/>
    </row>
    <row r="397" spans="6:7">
      <c r="F397" s="1"/>
      <c r="G397" s="2"/>
    </row>
    <row r="398" spans="6:7">
      <c r="F398" s="1"/>
      <c r="G398" s="2"/>
    </row>
    <row r="399" spans="6:7">
      <c r="F399" s="1"/>
      <c r="G399" s="2"/>
    </row>
    <row r="400" spans="6:7">
      <c r="F400" s="1"/>
      <c r="G400" s="2"/>
    </row>
    <row r="401" spans="6:7">
      <c r="F401" s="1"/>
      <c r="G401" s="2"/>
    </row>
    <row r="402" spans="6:7">
      <c r="F402" s="1"/>
      <c r="G402" s="2"/>
    </row>
    <row r="403" spans="6:7">
      <c r="F403" s="1"/>
      <c r="G403" s="2"/>
    </row>
    <row r="404" spans="6:7">
      <c r="F404" s="1"/>
      <c r="G404" s="2"/>
    </row>
    <row r="405" spans="6:7">
      <c r="F405" s="1"/>
      <c r="G405" s="2"/>
    </row>
    <row r="406" spans="6:7">
      <c r="F406" s="1"/>
      <c r="G406" s="2"/>
    </row>
    <row r="407" spans="6:7">
      <c r="F407" s="1"/>
      <c r="G407" s="2"/>
    </row>
    <row r="408" spans="6:7">
      <c r="F408" s="1"/>
      <c r="G408" s="2"/>
    </row>
    <row r="409" spans="6:7">
      <c r="F409" s="1"/>
      <c r="G409" s="2"/>
    </row>
    <row r="410" spans="6:7">
      <c r="F410" s="1"/>
      <c r="G410" s="2"/>
    </row>
    <row r="411" spans="6:7">
      <c r="F411" s="1"/>
      <c r="G411" s="2"/>
    </row>
    <row r="412" spans="6:7">
      <c r="F412" s="1"/>
      <c r="G412" s="2"/>
    </row>
    <row r="413" spans="6:7">
      <c r="F413" s="1"/>
      <c r="G413" s="2"/>
    </row>
    <row r="414" spans="6:7">
      <c r="F414" s="1"/>
      <c r="G414" s="2"/>
    </row>
    <row r="415" spans="6:7">
      <c r="F415" s="1"/>
      <c r="G415" s="2"/>
    </row>
    <row r="416" spans="6:7">
      <c r="F416" s="1"/>
      <c r="G416" s="2"/>
    </row>
    <row r="417" spans="6:7">
      <c r="F417" s="1"/>
      <c r="G417" s="2"/>
    </row>
    <row r="418" spans="6:7">
      <c r="F418" s="1"/>
      <c r="G418" s="2"/>
    </row>
    <row r="419" spans="6:7">
      <c r="F419" s="1"/>
      <c r="G419" s="2"/>
    </row>
    <row r="420" spans="6:7">
      <c r="F420" s="1"/>
      <c r="G420" s="2"/>
    </row>
    <row r="421" spans="6:7">
      <c r="F421" s="1"/>
      <c r="G421" s="2"/>
    </row>
    <row r="422" spans="6:7">
      <c r="F422" s="1"/>
      <c r="G422" s="2"/>
    </row>
    <row r="423" spans="6:7">
      <c r="F423" s="1"/>
      <c r="G423" s="2"/>
    </row>
    <row r="424" spans="6:7">
      <c r="F424" s="1"/>
      <c r="G424" s="2"/>
    </row>
    <row r="425" spans="6:7">
      <c r="F425" s="1"/>
      <c r="G425" s="2"/>
    </row>
    <row r="426" spans="6:7">
      <c r="F426" s="1"/>
      <c r="G426" s="2"/>
    </row>
    <row r="427" spans="6:7">
      <c r="F427" s="1"/>
      <c r="G427" s="2"/>
    </row>
    <row r="428" spans="6:7">
      <c r="F428" s="1"/>
      <c r="G428" s="2"/>
    </row>
    <row r="429" spans="6:7">
      <c r="F429" s="1"/>
      <c r="G429" s="2"/>
    </row>
    <row r="430" spans="6:7">
      <c r="F430" s="1"/>
      <c r="G430" s="2"/>
    </row>
    <row r="431" spans="6:7">
      <c r="F431" s="1"/>
      <c r="G431" s="2"/>
    </row>
    <row r="432" spans="6:7">
      <c r="F432" s="1"/>
      <c r="G432" s="2"/>
    </row>
    <row r="433" spans="6:7">
      <c r="F433" s="1"/>
      <c r="G433" s="2"/>
    </row>
    <row r="434" spans="6:7">
      <c r="F434" s="1"/>
      <c r="G434" s="2"/>
    </row>
    <row r="435" spans="6:7">
      <c r="F435" s="1"/>
      <c r="G435" s="2"/>
    </row>
    <row r="436" spans="6:7">
      <c r="F436" s="1"/>
      <c r="G436" s="2"/>
    </row>
    <row r="437" spans="6:7">
      <c r="F437" s="1"/>
      <c r="G437" s="2"/>
    </row>
    <row r="438" spans="6:7">
      <c r="F438" s="1"/>
      <c r="G438" s="2"/>
    </row>
    <row r="439" spans="6:7">
      <c r="F439" s="1"/>
      <c r="G439" s="2"/>
    </row>
    <row r="440" spans="6:7">
      <c r="F440" s="1"/>
      <c r="G440" s="2"/>
    </row>
    <row r="441" spans="6:7">
      <c r="F441" s="1"/>
      <c r="G441" s="2"/>
    </row>
    <row r="442" spans="6:7">
      <c r="F442" s="1"/>
      <c r="G442" s="2"/>
    </row>
    <row r="443" spans="6:7">
      <c r="F443" s="1"/>
      <c r="G443" s="2"/>
    </row>
    <row r="444" spans="6:7">
      <c r="F444" s="1"/>
      <c r="G444" s="2"/>
    </row>
    <row r="445" spans="6:7">
      <c r="F445" s="1"/>
      <c r="G445" s="2"/>
    </row>
    <row r="446" spans="6:7">
      <c r="F446" s="1"/>
      <c r="G446" s="2"/>
    </row>
    <row r="447" spans="6:7">
      <c r="F447" s="1"/>
      <c r="G447" s="2"/>
    </row>
    <row r="448" spans="6:7">
      <c r="F448" s="1"/>
      <c r="G448" s="2"/>
    </row>
    <row r="449" spans="6:7">
      <c r="F449" s="1"/>
      <c r="G449" s="2"/>
    </row>
    <row r="450" spans="6:7">
      <c r="F450" s="1"/>
      <c r="G450" s="2"/>
    </row>
    <row r="451" spans="6:7">
      <c r="F451" s="1"/>
      <c r="G451" s="2"/>
    </row>
    <row r="452" spans="6:7">
      <c r="F452" s="1"/>
      <c r="G452" s="2"/>
    </row>
    <row r="453" spans="6:7">
      <c r="F453" s="1"/>
      <c r="G453" s="2"/>
    </row>
    <row r="454" spans="6:7">
      <c r="F454" s="1"/>
      <c r="G454" s="2"/>
    </row>
    <row r="455" spans="6:7">
      <c r="F455" s="1"/>
      <c r="G455" s="2"/>
    </row>
    <row r="456" spans="6:7">
      <c r="F456" s="1"/>
      <c r="G456" s="2"/>
    </row>
    <row r="457" spans="6:7">
      <c r="F457" s="1"/>
      <c r="G457" s="2"/>
    </row>
    <row r="458" spans="6:7">
      <c r="F458" s="1"/>
      <c r="G458" s="2"/>
    </row>
    <row r="459" spans="6:7">
      <c r="F459" s="1"/>
      <c r="G459" s="2"/>
    </row>
    <row r="460" spans="6:7">
      <c r="F460" s="1"/>
      <c r="G460" s="2"/>
    </row>
    <row r="461" spans="6:7">
      <c r="F461" s="1"/>
      <c r="G461" s="2"/>
    </row>
    <row r="462" spans="6:7">
      <c r="F462" s="1"/>
      <c r="G462" s="2"/>
    </row>
    <row r="463" spans="6:7">
      <c r="F463" s="1"/>
      <c r="G463" s="2"/>
    </row>
    <row r="464" spans="6:7">
      <c r="F464" s="1"/>
      <c r="G464" s="2"/>
    </row>
    <row r="465" spans="6:7">
      <c r="F465" s="1"/>
      <c r="G465" s="2"/>
    </row>
    <row r="466" spans="6:7">
      <c r="F466" s="1"/>
      <c r="G466" s="2"/>
    </row>
    <row r="467" spans="6:7">
      <c r="F467" s="1"/>
      <c r="G467" s="2"/>
    </row>
    <row r="468" spans="6:7">
      <c r="F468" s="1"/>
      <c r="G468" s="2"/>
    </row>
    <row r="469" spans="6:7">
      <c r="F469" s="1"/>
      <c r="G469" s="2"/>
    </row>
    <row r="470" spans="6:7">
      <c r="F470" s="1"/>
      <c r="G470" s="2"/>
    </row>
    <row r="471" spans="6:7">
      <c r="F471" s="1"/>
      <c r="G471" s="2"/>
    </row>
    <row r="472" spans="6:7">
      <c r="F472" s="1"/>
      <c r="G472" s="2"/>
    </row>
    <row r="473" spans="6:7">
      <c r="F473" s="1"/>
      <c r="G473" s="2"/>
    </row>
    <row r="474" spans="6:7">
      <c r="F474" s="1"/>
      <c r="G474" s="2"/>
    </row>
    <row r="475" spans="6:7">
      <c r="F475" s="1"/>
      <c r="G475" s="2"/>
    </row>
    <row r="476" spans="6:7">
      <c r="F476" s="1"/>
      <c r="G476" s="2"/>
    </row>
    <row r="477" spans="6:7">
      <c r="F477" s="1"/>
      <c r="G477" s="2"/>
    </row>
    <row r="478" spans="6:7">
      <c r="F478" s="1"/>
      <c r="G478" s="2"/>
    </row>
    <row r="479" spans="6:7">
      <c r="F479" s="1"/>
      <c r="G479" s="2"/>
    </row>
    <row r="480" spans="6:7">
      <c r="F480" s="1"/>
      <c r="G480" s="2"/>
    </row>
    <row r="481" spans="6:7">
      <c r="F481" s="1"/>
      <c r="G481" s="2"/>
    </row>
    <row r="482" spans="6:7">
      <c r="F482" s="1"/>
      <c r="G482" s="2"/>
    </row>
    <row r="483" spans="6:7">
      <c r="F483" s="1"/>
      <c r="G483" s="2"/>
    </row>
    <row r="484" spans="6:7">
      <c r="F484" s="1"/>
      <c r="G484" s="2"/>
    </row>
    <row r="485" spans="6:7">
      <c r="F485" s="1"/>
      <c r="G485" s="2"/>
    </row>
    <row r="486" spans="6:7">
      <c r="F486" s="1"/>
      <c r="G486" s="2"/>
    </row>
    <row r="487" spans="6:7">
      <c r="F487" s="1"/>
      <c r="G487" s="2"/>
    </row>
    <row r="488" spans="6:7">
      <c r="F488" s="1"/>
      <c r="G488" s="2"/>
    </row>
    <row r="489" spans="6:7">
      <c r="F489" s="1"/>
      <c r="G489" s="2"/>
    </row>
    <row r="490" spans="6:7">
      <c r="F490" s="1"/>
      <c r="G490" s="2"/>
    </row>
    <row r="491" spans="6:7">
      <c r="F491" s="1"/>
      <c r="G491" s="2"/>
    </row>
    <row r="492" spans="6:7">
      <c r="F492" s="1"/>
      <c r="G492" s="2"/>
    </row>
    <row r="493" spans="6:7">
      <c r="F493" s="1"/>
      <c r="G493" s="2"/>
    </row>
    <row r="494" spans="6:7">
      <c r="F494" s="1"/>
      <c r="G494" s="2"/>
    </row>
    <row r="495" spans="6:7">
      <c r="F495" s="1"/>
      <c r="G495" s="2"/>
    </row>
    <row r="496" spans="6:7">
      <c r="F496" s="1"/>
      <c r="G496" s="2"/>
    </row>
    <row r="497" spans="6:7">
      <c r="F497" s="1"/>
      <c r="G497" s="2"/>
    </row>
    <row r="498" spans="6:7">
      <c r="F498" s="1"/>
      <c r="G498" s="2"/>
    </row>
    <row r="499" spans="6:7">
      <c r="F499" s="1"/>
      <c r="G499" s="2"/>
    </row>
    <row r="500" spans="6:7">
      <c r="F500" s="1"/>
      <c r="G500" s="2"/>
    </row>
    <row r="501" spans="6:7">
      <c r="F501" s="1"/>
      <c r="G501" s="2"/>
    </row>
    <row r="502" spans="6:7">
      <c r="F502" s="1"/>
      <c r="G502" s="2"/>
    </row>
    <row r="503" spans="6:7">
      <c r="F503" s="1"/>
      <c r="G503" s="2"/>
    </row>
    <row r="504" spans="6:7">
      <c r="F504" s="1"/>
      <c r="G504" s="2"/>
    </row>
    <row r="505" spans="6:7">
      <c r="F505" s="1"/>
      <c r="G505" s="2"/>
    </row>
    <row r="506" spans="6:7">
      <c r="F506" s="1"/>
      <c r="G506" s="2"/>
    </row>
    <row r="507" spans="6:7">
      <c r="F507" s="1"/>
      <c r="G507" s="2"/>
    </row>
    <row r="508" spans="6:7">
      <c r="F508" s="1"/>
      <c r="G508" s="2"/>
    </row>
    <row r="509" spans="6:7">
      <c r="F509" s="1"/>
      <c r="G509" s="2"/>
    </row>
    <row r="510" spans="6:7">
      <c r="F510" s="1"/>
      <c r="G510" s="2"/>
    </row>
    <row r="511" spans="6:7">
      <c r="F511" s="1"/>
      <c r="G511" s="2"/>
    </row>
    <row r="512" spans="6:7">
      <c r="F512" s="1"/>
      <c r="G512" s="2"/>
    </row>
    <row r="513" spans="6:7">
      <c r="F513" s="1"/>
      <c r="G513" s="2"/>
    </row>
    <row r="514" spans="6:7">
      <c r="F514" s="1"/>
      <c r="G514" s="2"/>
    </row>
    <row r="515" spans="6:7">
      <c r="F515" s="1"/>
      <c r="G515" s="2"/>
    </row>
    <row r="516" spans="6:7">
      <c r="F516" s="1"/>
      <c r="G516" s="2"/>
    </row>
    <row r="517" spans="6:7">
      <c r="F517" s="1"/>
      <c r="G517" s="2"/>
    </row>
    <row r="518" spans="6:7">
      <c r="F518" s="1"/>
      <c r="G518" s="2"/>
    </row>
    <row r="519" spans="6:7">
      <c r="F519" s="1"/>
      <c r="G519" s="2"/>
    </row>
    <row r="520" spans="6:7">
      <c r="F520" s="1"/>
      <c r="G520" s="2"/>
    </row>
    <row r="521" spans="6:7">
      <c r="F521" s="1"/>
      <c r="G521" s="2"/>
    </row>
    <row r="522" spans="6:7">
      <c r="F522" s="1"/>
      <c r="G522" s="2"/>
    </row>
    <row r="523" spans="6:7">
      <c r="F523" s="1"/>
      <c r="G523" s="2"/>
    </row>
    <row r="524" spans="6:7">
      <c r="F524" s="1"/>
      <c r="G524" s="2"/>
    </row>
    <row r="525" spans="6:7">
      <c r="F525" s="1"/>
      <c r="G525" s="2"/>
    </row>
    <row r="526" spans="6:7">
      <c r="F526" s="1"/>
      <c r="G526" s="2"/>
    </row>
    <row r="527" spans="6:7">
      <c r="F527" s="1"/>
      <c r="G527" s="2"/>
    </row>
    <row r="528" spans="6:7">
      <c r="F528" s="1"/>
      <c r="G528" s="2"/>
    </row>
    <row r="529" spans="6:7">
      <c r="F529" s="1"/>
      <c r="G529" s="2"/>
    </row>
    <row r="530" spans="6:7">
      <c r="F530" s="1"/>
      <c r="G530" s="2"/>
    </row>
    <row r="531" spans="6:7">
      <c r="F531" s="1"/>
      <c r="G531" s="2"/>
    </row>
    <row r="532" spans="6:7">
      <c r="F532" s="1"/>
      <c r="G532" s="2"/>
    </row>
    <row r="533" spans="6:7">
      <c r="F533" s="1"/>
      <c r="G533" s="2"/>
    </row>
    <row r="534" spans="6:7">
      <c r="F534" s="1"/>
      <c r="G534" s="2"/>
    </row>
    <row r="535" spans="6:7">
      <c r="F535" s="1"/>
      <c r="G535" s="2"/>
    </row>
    <row r="536" spans="6:7">
      <c r="F536" s="1"/>
      <c r="G536" s="2"/>
    </row>
    <row r="537" spans="6:7">
      <c r="F537" s="1"/>
      <c r="G537" s="2"/>
    </row>
    <row r="538" spans="6:7">
      <c r="F538" s="1"/>
      <c r="G538" s="2"/>
    </row>
    <row r="539" spans="6:7">
      <c r="F539" s="1"/>
      <c r="G539" s="2"/>
    </row>
    <row r="540" spans="6:7">
      <c r="F540" s="1"/>
      <c r="G540" s="2"/>
    </row>
    <row r="541" spans="6:7">
      <c r="F541" s="1"/>
      <c r="G541" s="2"/>
    </row>
    <row r="542" spans="6:7">
      <c r="F542" s="1"/>
      <c r="G542" s="2"/>
    </row>
    <row r="543" spans="6:7">
      <c r="F543" s="1"/>
      <c r="G543" s="2"/>
    </row>
    <row r="544" spans="6:7">
      <c r="F544" s="1"/>
      <c r="G544" s="2"/>
    </row>
    <row r="545" spans="6:7">
      <c r="F545" s="1"/>
      <c r="G545" s="2"/>
    </row>
    <row r="546" spans="6:7">
      <c r="F546" s="1"/>
      <c r="G546" s="2"/>
    </row>
    <row r="547" spans="6:7">
      <c r="F547" s="1"/>
      <c r="G547" s="2"/>
    </row>
    <row r="548" spans="6:7">
      <c r="F548" s="1"/>
      <c r="G548" s="2"/>
    </row>
    <row r="549" spans="6:7">
      <c r="F549" s="1"/>
      <c r="G549" s="2"/>
    </row>
    <row r="550" spans="6:7">
      <c r="F550" s="1"/>
      <c r="G550" s="2"/>
    </row>
    <row r="551" spans="6:7">
      <c r="F551" s="1"/>
      <c r="G551" s="2"/>
    </row>
    <row r="552" spans="6:7">
      <c r="F552" s="1"/>
      <c r="G552" s="2"/>
    </row>
    <row r="553" spans="6:7">
      <c r="F553" s="1"/>
      <c r="G553" s="2"/>
    </row>
    <row r="554" spans="6:7">
      <c r="F554" s="1"/>
      <c r="G554" s="2"/>
    </row>
    <row r="555" spans="6:7">
      <c r="F555" s="1"/>
      <c r="G555" s="2"/>
    </row>
    <row r="556" spans="6:7">
      <c r="F556" s="1"/>
      <c r="G556" s="2"/>
    </row>
    <row r="557" spans="6:7">
      <c r="F557" s="1"/>
      <c r="G557" s="2"/>
    </row>
    <row r="558" spans="6:7">
      <c r="F558" s="1"/>
      <c r="G558" s="2"/>
    </row>
    <row r="559" spans="6:7">
      <c r="F559" s="1"/>
      <c r="G559" s="2"/>
    </row>
    <row r="560" spans="6:7">
      <c r="F560" s="1"/>
      <c r="G560" s="2"/>
    </row>
    <row r="561" spans="6:7">
      <c r="F561" s="1"/>
      <c r="G561" s="2"/>
    </row>
    <row r="562" spans="6:7">
      <c r="F562" s="1"/>
      <c r="G562" s="2"/>
    </row>
    <row r="563" spans="6:7">
      <c r="F563" s="1"/>
      <c r="G563" s="2"/>
    </row>
    <row r="564" spans="6:7">
      <c r="F564" s="1"/>
      <c r="G564" s="2"/>
    </row>
    <row r="565" spans="6:7">
      <c r="F565" s="1"/>
      <c r="G565" s="2"/>
    </row>
    <row r="566" spans="6:7">
      <c r="F566" s="1"/>
      <c r="G566" s="2"/>
    </row>
    <row r="567" spans="6:7">
      <c r="F567" s="1"/>
      <c r="G567" s="2"/>
    </row>
    <row r="568" spans="6:7">
      <c r="F568" s="1"/>
      <c r="G568" s="2"/>
    </row>
    <row r="569" spans="6:7">
      <c r="F569" s="1"/>
      <c r="G569" s="2"/>
    </row>
    <row r="570" spans="6:7">
      <c r="F570" s="1"/>
      <c r="G570" s="2"/>
    </row>
    <row r="571" spans="6:7">
      <c r="F571" s="1"/>
      <c r="G571" s="2"/>
    </row>
    <row r="572" spans="6:7">
      <c r="F572" s="1"/>
      <c r="G572" s="2"/>
    </row>
    <row r="573" spans="6:7">
      <c r="F573" s="1"/>
      <c r="G573" s="2"/>
    </row>
    <row r="574" spans="6:7">
      <c r="F574" s="1"/>
      <c r="G574" s="2"/>
    </row>
    <row r="575" spans="6:7">
      <c r="F575" s="1"/>
      <c r="G575" s="2"/>
    </row>
    <row r="576" spans="6:7">
      <c r="F576" s="1"/>
      <c r="G576" s="2"/>
    </row>
    <row r="577" spans="6:7">
      <c r="F577" s="1"/>
      <c r="G577" s="2"/>
    </row>
    <row r="578" spans="6:7">
      <c r="F578" s="1"/>
      <c r="G578" s="2"/>
    </row>
    <row r="579" spans="6:7">
      <c r="F579" s="1"/>
      <c r="G579" s="2"/>
    </row>
    <row r="580" spans="6:7">
      <c r="F580" s="1"/>
      <c r="G580" s="2"/>
    </row>
    <row r="581" spans="6:7">
      <c r="F581" s="1"/>
      <c r="G581" s="2"/>
    </row>
    <row r="582" spans="6:7">
      <c r="F582" s="1"/>
      <c r="G582" s="2"/>
    </row>
    <row r="583" spans="6:7">
      <c r="F583" s="1"/>
      <c r="G583" s="2"/>
    </row>
    <row r="584" spans="6:7">
      <c r="F584" s="1"/>
      <c r="G584" s="2"/>
    </row>
    <row r="585" spans="6:7">
      <c r="F585" s="1"/>
      <c r="G585" s="2"/>
    </row>
    <row r="586" spans="6:7">
      <c r="F586" s="1"/>
      <c r="G586" s="2"/>
    </row>
    <row r="587" spans="6:7">
      <c r="F587" s="1"/>
      <c r="G587" s="2"/>
    </row>
    <row r="588" spans="6:7">
      <c r="F588" s="1"/>
      <c r="G588" s="2"/>
    </row>
    <row r="589" spans="6:7">
      <c r="F589" s="1"/>
      <c r="G589" s="2"/>
    </row>
    <row r="590" spans="6:7">
      <c r="F590" s="1"/>
      <c r="G590" s="2"/>
    </row>
    <row r="591" spans="6:7">
      <c r="F591" s="1"/>
      <c r="G591" s="2"/>
    </row>
    <row r="592" spans="6:7">
      <c r="F592" s="1"/>
      <c r="G592" s="2"/>
    </row>
    <row r="593" spans="6:7">
      <c r="F593" s="1"/>
      <c r="G593" s="2"/>
    </row>
    <row r="594" spans="6:7">
      <c r="F594" s="1"/>
      <c r="G594" s="2"/>
    </row>
    <row r="595" spans="6:7">
      <c r="F595" s="1"/>
      <c r="G595" s="2"/>
    </row>
    <row r="596" spans="6:7">
      <c r="F596" s="1"/>
      <c r="G596" s="2"/>
    </row>
    <row r="597" spans="6:7">
      <c r="F597" s="1"/>
      <c r="G597" s="2"/>
    </row>
    <row r="598" spans="6:7">
      <c r="F598" s="1"/>
      <c r="G598" s="2"/>
    </row>
    <row r="599" spans="6:7">
      <c r="F599" s="1"/>
      <c r="G599" s="2"/>
    </row>
    <row r="600" spans="6:7">
      <c r="F600" s="1"/>
      <c r="G600" s="2"/>
    </row>
    <row r="601" spans="6:7">
      <c r="F601" s="1"/>
      <c r="G601" s="2"/>
    </row>
    <row r="602" spans="6:7">
      <c r="F602" s="1"/>
      <c r="G602" s="2"/>
    </row>
    <row r="603" spans="6:7">
      <c r="F603" s="1"/>
      <c r="G603" s="2"/>
    </row>
    <row r="604" spans="6:7">
      <c r="F604" s="1"/>
      <c r="G604" s="2"/>
    </row>
    <row r="605" spans="6:7">
      <c r="F605" s="1"/>
      <c r="G605" s="2"/>
    </row>
    <row r="606" spans="6:7">
      <c r="F606" s="1"/>
      <c r="G606" s="2"/>
    </row>
    <row r="607" spans="6:7">
      <c r="F607" s="1"/>
      <c r="G607" s="2"/>
    </row>
    <row r="608" spans="6:7">
      <c r="F608" s="1"/>
      <c r="G608" s="2"/>
    </row>
    <row r="609" spans="6:7">
      <c r="F609" s="1"/>
      <c r="G609" s="2"/>
    </row>
    <row r="610" spans="6:7">
      <c r="F610" s="1"/>
      <c r="G610" s="2"/>
    </row>
    <row r="611" spans="6:7">
      <c r="F611" s="1"/>
      <c r="G611" s="2"/>
    </row>
    <row r="612" spans="6:7">
      <c r="F612" s="1"/>
      <c r="G612" s="2"/>
    </row>
    <row r="613" spans="6:7">
      <c r="F613" s="1"/>
      <c r="G613" s="2"/>
    </row>
    <row r="614" spans="6:7">
      <c r="F614" s="1"/>
      <c r="G614" s="2"/>
    </row>
    <row r="615" spans="6:7">
      <c r="F615" s="1"/>
      <c r="G615" s="2"/>
    </row>
    <row r="616" spans="6:7">
      <c r="F616" s="1"/>
      <c r="G616" s="2"/>
    </row>
    <row r="617" spans="6:7">
      <c r="F617" s="1"/>
      <c r="G617" s="2"/>
    </row>
    <row r="618" spans="6:7">
      <c r="F618" s="1"/>
      <c r="G618" s="2"/>
    </row>
    <row r="619" spans="6:7">
      <c r="F619" s="1"/>
      <c r="G619" s="2"/>
    </row>
    <row r="620" spans="6:7">
      <c r="F620" s="1"/>
      <c r="G620" s="2"/>
    </row>
    <row r="621" spans="6:7">
      <c r="F621" s="1"/>
      <c r="G621" s="2"/>
    </row>
    <row r="622" spans="6:7">
      <c r="F622" s="1"/>
      <c r="G622" s="2"/>
    </row>
    <row r="623" spans="6:7">
      <c r="F623" s="1"/>
      <c r="G623" s="2"/>
    </row>
    <row r="624" spans="6:7">
      <c r="F624" s="1"/>
      <c r="G624" s="2"/>
    </row>
    <row r="625" spans="6:7">
      <c r="F625" s="1"/>
      <c r="G625" s="2"/>
    </row>
    <row r="626" spans="6:7">
      <c r="F626" s="1"/>
      <c r="G626" s="2"/>
    </row>
    <row r="627" spans="6:7">
      <c r="F627" s="1"/>
      <c r="G627" s="2"/>
    </row>
    <row r="628" spans="6:7">
      <c r="F628" s="1"/>
      <c r="G628" s="2"/>
    </row>
    <row r="629" spans="6:7">
      <c r="F629" s="1"/>
      <c r="G629" s="2"/>
    </row>
    <row r="630" spans="6:7">
      <c r="F630" s="1"/>
      <c r="G630" s="2"/>
    </row>
    <row r="631" spans="6:7">
      <c r="F631" s="1"/>
      <c r="G631" s="2"/>
    </row>
    <row r="632" spans="6:7">
      <c r="F632" s="1"/>
      <c r="G632" s="2"/>
    </row>
    <row r="633" spans="6:7">
      <c r="F633" s="1"/>
      <c r="G633" s="2"/>
    </row>
    <row r="634" spans="6:7">
      <c r="F634" s="1"/>
      <c r="G634" s="2"/>
    </row>
    <row r="635" spans="6:7">
      <c r="F635" s="1"/>
      <c r="G635" s="2"/>
    </row>
    <row r="636" spans="6:7">
      <c r="F636" s="1"/>
      <c r="G636" s="2"/>
    </row>
    <row r="637" spans="6:7">
      <c r="F637" s="1"/>
      <c r="G637" s="2"/>
    </row>
    <row r="638" spans="6:7">
      <c r="F638" s="1"/>
      <c r="G638" s="2"/>
    </row>
    <row r="639" spans="6:7">
      <c r="F639" s="1"/>
      <c r="G639" s="2"/>
    </row>
    <row r="640" spans="6:7">
      <c r="F640" s="1"/>
      <c r="G640" s="2"/>
    </row>
    <row r="641" spans="6:7">
      <c r="F641" s="1"/>
      <c r="G641" s="2"/>
    </row>
    <row r="642" spans="6:7">
      <c r="F642" s="1"/>
      <c r="G642" s="2"/>
    </row>
    <row r="643" spans="6:7">
      <c r="F643" s="1"/>
      <c r="G643" s="2"/>
    </row>
    <row r="644" spans="6:7">
      <c r="F644" s="1"/>
      <c r="G644" s="2"/>
    </row>
    <row r="645" spans="6:7">
      <c r="F645" s="1"/>
      <c r="G645" s="2"/>
    </row>
    <row r="646" spans="6:7">
      <c r="F646" s="1"/>
      <c r="G646" s="2"/>
    </row>
    <row r="647" spans="6:7">
      <c r="F647" s="1"/>
      <c r="G647" s="2"/>
    </row>
    <row r="648" spans="6:7">
      <c r="F648" s="1"/>
      <c r="G648" s="2"/>
    </row>
    <row r="649" spans="6:7">
      <c r="F649" s="1"/>
      <c r="G649" s="2"/>
    </row>
    <row r="650" spans="6:7">
      <c r="F650" s="1"/>
      <c r="G650" s="2"/>
    </row>
    <row r="651" spans="6:7">
      <c r="F651" s="1"/>
      <c r="G651" s="2"/>
    </row>
    <row r="652" spans="6:7">
      <c r="F652" s="1"/>
      <c r="G652" s="2"/>
    </row>
    <row r="653" spans="6:7">
      <c r="F653" s="1"/>
      <c r="G653" s="2"/>
    </row>
    <row r="654" spans="6:7">
      <c r="F654" s="1"/>
      <c r="G654" s="2"/>
    </row>
    <row r="655" spans="6:7">
      <c r="F655" s="1"/>
      <c r="G655" s="2"/>
    </row>
    <row r="656" spans="6:7">
      <c r="F656" s="1"/>
      <c r="G656" s="2"/>
    </row>
    <row r="657" spans="6:7">
      <c r="F657" s="1"/>
      <c r="G657" s="2"/>
    </row>
    <row r="658" spans="6:7">
      <c r="F658" s="1"/>
      <c r="G658" s="2"/>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EAB7-D65E-4957-B29C-6D83A984FDD7}">
  <dimension ref="C1:R658"/>
  <sheetViews>
    <sheetView showGridLines="0" tabSelected="1" zoomScale="48" zoomScaleNormal="145" workbookViewId="0">
      <selection sqref="A1:XFD1"/>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4.8984375" customWidth="1"/>
    <col min="8" max="8" width="16.69921875" customWidth="1"/>
    <col min="9" max="9" width="13.19921875" customWidth="1"/>
    <col min="10" max="10" width="14.3984375" customWidth="1"/>
    <col min="17" max="17" width="20.5" customWidth="1"/>
    <col min="18" max="18" width="20.19921875" customWidth="1"/>
    <col min="19" max="19" width="12.3984375" customWidth="1"/>
    <col min="20" max="20" width="18.796875" customWidth="1"/>
    <col min="21" max="21" width="21.8984375" bestFit="1" customWidth="1"/>
    <col min="22" max="22" width="14.3984375" customWidth="1"/>
    <col min="27" max="27" width="21.8984375" customWidth="1"/>
  </cols>
  <sheetData>
    <row r="1" spans="3:18" ht="52.5" customHeight="1"/>
    <row r="11" spans="3:18">
      <c r="C11" s="3" t="s">
        <v>11</v>
      </c>
      <c r="D11" s="3" t="s">
        <v>12</v>
      </c>
      <c r="E11" s="3" t="s">
        <v>0</v>
      </c>
      <c r="F11" s="9" t="s">
        <v>1</v>
      </c>
      <c r="G11" s="9" t="s">
        <v>42</v>
      </c>
      <c r="H11" s="3" t="s">
        <v>58</v>
      </c>
      <c r="I11" s="3" t="s">
        <v>57</v>
      </c>
      <c r="J11" s="3" t="s">
        <v>59</v>
      </c>
      <c r="Q11" t="s">
        <v>0</v>
      </c>
      <c r="R11" t="s">
        <v>43</v>
      </c>
    </row>
    <row r="12" spans="3:18">
      <c r="C12" t="s">
        <v>5</v>
      </c>
      <c r="D12" t="s">
        <v>36</v>
      </c>
      <c r="E12" t="s">
        <v>16</v>
      </c>
      <c r="F12" s="8">
        <v>16184</v>
      </c>
      <c r="G12" s="2">
        <v>39</v>
      </c>
      <c r="H12" s="8">
        <f>_xlfn.XLOOKUP(d4c_5[[#This Row],[Product]],products4[Product],products4[Cost per unit])</f>
        <v>8.7899999999999991</v>
      </c>
      <c r="I12" s="8">
        <f>d4c_5[[#This Row],[Units]]*d4c_5[[#This Row],[cost per unit]]</f>
        <v>342.80999999999995</v>
      </c>
      <c r="J12" s="8">
        <f>d4c_5[[#This Row],[Amount]]-d4c_5[[#This Row],[cost]]</f>
        <v>15841.19</v>
      </c>
      <c r="Q12" t="s">
        <v>14</v>
      </c>
      <c r="R12" s="5">
        <v>11.7</v>
      </c>
    </row>
    <row r="13" spans="3:18">
      <c r="C13" t="s">
        <v>5</v>
      </c>
      <c r="D13" t="s">
        <v>34</v>
      </c>
      <c r="E13" t="s">
        <v>20</v>
      </c>
      <c r="F13" s="8">
        <v>15610</v>
      </c>
      <c r="G13" s="2">
        <v>339</v>
      </c>
      <c r="H13" s="8">
        <f>_xlfn.XLOOKUP(d4c_5[[#This Row],[Product]],products4[Product],products4[Cost per unit])</f>
        <v>10.62</v>
      </c>
      <c r="I13" s="8">
        <f>d4c_5[[#This Row],[Units]]*d4c_5[[#This Row],[cost per unit]]</f>
        <v>3600.18</v>
      </c>
      <c r="J13" s="8">
        <f>d4c_5[[#This Row],[Amount]]-d4c_5[[#This Row],[cost]]</f>
        <v>12009.82</v>
      </c>
      <c r="Q13" t="s">
        <v>30</v>
      </c>
      <c r="R13" s="5">
        <v>14.49</v>
      </c>
    </row>
    <row r="14" spans="3:18">
      <c r="C14" t="s">
        <v>9</v>
      </c>
      <c r="D14" t="s">
        <v>34</v>
      </c>
      <c r="E14" t="s">
        <v>28</v>
      </c>
      <c r="F14" s="8">
        <v>14329</v>
      </c>
      <c r="G14" s="2">
        <v>150</v>
      </c>
      <c r="H14" s="8">
        <f>_xlfn.XLOOKUP(d4c_5[[#This Row],[Product]],products4[Product],products4[Cost per unit])</f>
        <v>10.38</v>
      </c>
      <c r="I14" s="8">
        <f>d4c_5[[#This Row],[Units]]*d4c_5[[#This Row],[cost per unit]]</f>
        <v>1557.0000000000002</v>
      </c>
      <c r="J14" s="8">
        <f>d4c_5[[#This Row],[Amount]]-d4c_5[[#This Row],[cost]]</f>
        <v>12772</v>
      </c>
      <c r="M14" t="s">
        <v>56</v>
      </c>
      <c r="N14" t="s">
        <v>44</v>
      </c>
      <c r="O14" t="s">
        <v>45</v>
      </c>
      <c r="Q14" t="s">
        <v>24</v>
      </c>
      <c r="R14" s="5">
        <v>4.97</v>
      </c>
    </row>
    <row r="15" spans="3:18">
      <c r="C15" t="s">
        <v>5</v>
      </c>
      <c r="D15" t="s">
        <v>35</v>
      </c>
      <c r="E15" t="s">
        <v>15</v>
      </c>
      <c r="F15" s="8">
        <v>13391</v>
      </c>
      <c r="G15" s="2">
        <v>201</v>
      </c>
      <c r="H15" s="8">
        <f>_xlfn.XLOOKUP(d4c_5[[#This Row],[Product]],products4[Product],products4[Cost per unit])</f>
        <v>11.73</v>
      </c>
      <c r="I15" s="8">
        <f>d4c_5[[#This Row],[Units]]*d4c_5[[#This Row],[cost per unit]]</f>
        <v>2357.73</v>
      </c>
      <c r="J15" s="8">
        <f>d4c_5[[#This Row],[Amount]]-d4c_5[[#This Row],[cost]]</f>
        <v>11033.27</v>
      </c>
      <c r="M15" t="s">
        <v>46</v>
      </c>
      <c r="N15" s="8">
        <f>AVERAGE(d4c[Amount])</f>
        <v>4136.2299999999996</v>
      </c>
      <c r="O15" s="8">
        <f>AVERAGE(d4c[Units])</f>
        <v>152.19999999999999</v>
      </c>
      <c r="Q15" t="s">
        <v>19</v>
      </c>
      <c r="R15" s="5">
        <v>7.64</v>
      </c>
    </row>
    <row r="16" spans="3:18">
      <c r="C16" t="s">
        <v>10</v>
      </c>
      <c r="D16" t="s">
        <v>39</v>
      </c>
      <c r="E16" t="s">
        <v>33</v>
      </c>
      <c r="F16" s="8">
        <v>12950</v>
      </c>
      <c r="G16" s="2">
        <v>30</v>
      </c>
      <c r="H16" s="8">
        <f>_xlfn.XLOOKUP(d4c_5[[#This Row],[Product]],products4[Product],products4[Cost per unit])</f>
        <v>12.37</v>
      </c>
      <c r="I16" s="8">
        <f>d4c_5[[#This Row],[Units]]*d4c_5[[#This Row],[cost per unit]]</f>
        <v>371.09999999999997</v>
      </c>
      <c r="J16" s="8">
        <f>d4c_5[[#This Row],[Amount]]-d4c_5[[#This Row],[cost]]</f>
        <v>12578.9</v>
      </c>
      <c r="M16" t="s">
        <v>47</v>
      </c>
      <c r="N16" s="8">
        <f>MEDIAN(d4c[Amount])</f>
        <v>3437</v>
      </c>
      <c r="O16" s="8">
        <f>MEDIAN(d4c[Units])</f>
        <v>124.5</v>
      </c>
      <c r="Q16" t="s">
        <v>22</v>
      </c>
      <c r="R16" s="5">
        <v>9.77</v>
      </c>
    </row>
    <row r="17" spans="3:18">
      <c r="C17" t="s">
        <v>40</v>
      </c>
      <c r="D17" t="s">
        <v>35</v>
      </c>
      <c r="E17" t="s">
        <v>32</v>
      </c>
      <c r="F17" s="8">
        <v>12348</v>
      </c>
      <c r="G17" s="2">
        <v>234</v>
      </c>
      <c r="H17" s="8">
        <f>_xlfn.XLOOKUP(d4c_5[[#This Row],[Product]],products4[Product],products4[Cost per unit])</f>
        <v>8.65</v>
      </c>
      <c r="I17" s="8">
        <f>d4c_5[[#This Row],[Units]]*d4c_5[[#This Row],[cost per unit]]</f>
        <v>2024.1000000000001</v>
      </c>
      <c r="J17" s="8">
        <f>d4c_5[[#This Row],[Amount]]-d4c_5[[#This Row],[cost]]</f>
        <v>10323.9</v>
      </c>
      <c r="M17" t="s">
        <v>48</v>
      </c>
      <c r="N17" s="8">
        <f>MIN(d4c[Amount])</f>
        <v>0</v>
      </c>
      <c r="O17" s="8">
        <f>MIN(d4c[Units])</f>
        <v>0</v>
      </c>
      <c r="Q17" t="s">
        <v>4</v>
      </c>
      <c r="R17" s="5">
        <v>11.88</v>
      </c>
    </row>
    <row r="18" spans="3:18">
      <c r="C18" t="s">
        <v>2</v>
      </c>
      <c r="D18" t="s">
        <v>37</v>
      </c>
      <c r="E18" t="s">
        <v>18</v>
      </c>
      <c r="F18" s="8">
        <v>11571</v>
      </c>
      <c r="G18" s="2">
        <v>138</v>
      </c>
      <c r="H18" s="8">
        <f>_xlfn.XLOOKUP(d4c_5[[#This Row],[Product]],products4[Product],products4[Cost per unit])</f>
        <v>6.47</v>
      </c>
      <c r="I18" s="8">
        <f>d4c_5[[#This Row],[Units]]*d4c_5[[#This Row],[cost per unit]]</f>
        <v>892.86</v>
      </c>
      <c r="J18" s="8">
        <f>d4c_5[[#This Row],[Amount]]-d4c_5[[#This Row],[cost]]</f>
        <v>10678.14</v>
      </c>
      <c r="M18" t="s">
        <v>49</v>
      </c>
      <c r="N18" s="8">
        <f>MAX(d4c[Amount])</f>
        <v>16184</v>
      </c>
      <c r="O18" s="8">
        <f>MAX(d4c[Units])</f>
        <v>525</v>
      </c>
      <c r="Q18" t="s">
        <v>26</v>
      </c>
      <c r="R18" s="5">
        <v>5.6</v>
      </c>
    </row>
    <row r="19" spans="3:18">
      <c r="C19" t="s">
        <v>9</v>
      </c>
      <c r="D19" t="s">
        <v>36</v>
      </c>
      <c r="E19" t="s">
        <v>27</v>
      </c>
      <c r="F19" s="8">
        <v>11522</v>
      </c>
      <c r="G19" s="2">
        <v>204</v>
      </c>
      <c r="H19" s="8">
        <f>_xlfn.XLOOKUP(d4c_5[[#This Row],[Product]],products4[Product],products4[Cost per unit])</f>
        <v>16.73</v>
      </c>
      <c r="I19" s="8">
        <f>d4c_5[[#This Row],[Units]]*d4c_5[[#This Row],[cost per unit]]</f>
        <v>3412.92</v>
      </c>
      <c r="J19" s="8">
        <f>d4c_5[[#This Row],[Amount]]-d4c_5[[#This Row],[cost]]</f>
        <v>8109.08</v>
      </c>
      <c r="M19" t="s">
        <v>50</v>
      </c>
      <c r="N19" s="8">
        <f>N18-N17</f>
        <v>16184</v>
      </c>
      <c r="O19" s="8">
        <v>525</v>
      </c>
      <c r="Q19" t="s">
        <v>28</v>
      </c>
      <c r="R19" s="5">
        <v>10.38</v>
      </c>
    </row>
    <row r="20" spans="3:18">
      <c r="C20" t="s">
        <v>2</v>
      </c>
      <c r="D20" t="s">
        <v>36</v>
      </c>
      <c r="E20" t="s">
        <v>16</v>
      </c>
      <c r="F20" s="8">
        <v>11417</v>
      </c>
      <c r="G20" s="2">
        <v>21</v>
      </c>
      <c r="H20" s="8">
        <f>_xlfn.XLOOKUP(d4c_5[[#This Row],[Product]],products4[Product],products4[Cost per unit])</f>
        <v>8.7899999999999991</v>
      </c>
      <c r="I20" s="8">
        <f>d4c_5[[#This Row],[Units]]*d4c_5[[#This Row],[cost per unit]]</f>
        <v>184.58999999999997</v>
      </c>
      <c r="J20" s="8">
        <f>d4c_5[[#This Row],[Amount]]-d4c_5[[#This Row],[cost]]</f>
        <v>11232.41</v>
      </c>
      <c r="M20" t="s">
        <v>51</v>
      </c>
      <c r="N20" s="8">
        <f>_xlfn.PERCENTILE.EXC(d4c[Amount],0.25)</f>
        <v>1652</v>
      </c>
      <c r="O20" s="8">
        <f>_xlfn.PERCENTILE.EXC(d4c[Units],0.25)</f>
        <v>54</v>
      </c>
      <c r="Q20" t="s">
        <v>32</v>
      </c>
      <c r="R20" s="5">
        <v>8.65</v>
      </c>
    </row>
    <row r="21" spans="3:18">
      <c r="C21" t="s">
        <v>41</v>
      </c>
      <c r="D21" t="s">
        <v>36</v>
      </c>
      <c r="E21" t="s">
        <v>13</v>
      </c>
      <c r="F21" s="8">
        <v>10311</v>
      </c>
      <c r="G21" s="2">
        <v>231</v>
      </c>
      <c r="H21" s="8">
        <f>_xlfn.XLOOKUP(d4c_5[[#This Row],[Product]],products4[Product],products4[Cost per unit])</f>
        <v>9.33</v>
      </c>
      <c r="I21" s="8">
        <f>d4c_5[[#This Row],[Units]]*d4c_5[[#This Row],[cost per unit]]</f>
        <v>2155.23</v>
      </c>
      <c r="J21" s="8">
        <f>d4c_5[[#This Row],[Amount]]-d4c_5[[#This Row],[cost]]</f>
        <v>8155.77</v>
      </c>
      <c r="M21" t="s">
        <v>52</v>
      </c>
      <c r="N21" s="8">
        <f>_xlfn.PERCENTILE.EXC(d4c[Amount],0.75)</f>
        <v>6245.75</v>
      </c>
      <c r="O21" s="8">
        <f>_xlfn.PERCENTILE.EXC(d4c[Units],0.75)</f>
        <v>223.5</v>
      </c>
      <c r="Q21" t="s">
        <v>18</v>
      </c>
      <c r="R21" s="5">
        <v>6.47</v>
      </c>
    </row>
    <row r="22" spans="3:18">
      <c r="C22" t="s">
        <v>41</v>
      </c>
      <c r="D22" t="s">
        <v>36</v>
      </c>
      <c r="E22" t="s">
        <v>32</v>
      </c>
      <c r="F22" s="8">
        <v>10304</v>
      </c>
      <c r="G22" s="2">
        <v>84</v>
      </c>
      <c r="H22" s="8">
        <f>_xlfn.XLOOKUP(d4c_5[[#This Row],[Product]],products4[Product],products4[Cost per unit])</f>
        <v>8.65</v>
      </c>
      <c r="I22" s="8">
        <f>d4c_5[[#This Row],[Units]]*d4c_5[[#This Row],[cost per unit]]</f>
        <v>726.6</v>
      </c>
      <c r="J22" s="8">
        <f>d4c_5[[#This Row],[Amount]]-d4c_5[[#This Row],[cost]]</f>
        <v>9577.4</v>
      </c>
      <c r="Q22" t="s">
        <v>17</v>
      </c>
      <c r="R22" s="5">
        <v>3.11</v>
      </c>
    </row>
    <row r="23" spans="3:18">
      <c r="C23" t="s">
        <v>7</v>
      </c>
      <c r="D23" t="s">
        <v>38</v>
      </c>
      <c r="E23" t="s">
        <v>30</v>
      </c>
      <c r="F23" s="8">
        <v>10129</v>
      </c>
      <c r="G23" s="2">
        <v>312</v>
      </c>
      <c r="H23" s="8">
        <f>_xlfn.XLOOKUP(d4c_5[[#This Row],[Product]],products4[Product],products4[Cost per unit])</f>
        <v>14.49</v>
      </c>
      <c r="I23" s="8">
        <f>d4c_5[[#This Row],[Units]]*d4c_5[[#This Row],[cost per unit]]</f>
        <v>4520.88</v>
      </c>
      <c r="J23" s="8">
        <f>d4c_5[[#This Row],[Amount]]-d4c_5[[#This Row],[cost]]</f>
        <v>5608.12</v>
      </c>
      <c r="Q23" t="s">
        <v>23</v>
      </c>
      <c r="R23" s="5">
        <v>6.49</v>
      </c>
    </row>
    <row r="24" spans="3:18">
      <c r="C24" t="s">
        <v>6</v>
      </c>
      <c r="D24" t="s">
        <v>36</v>
      </c>
      <c r="E24" t="s">
        <v>4</v>
      </c>
      <c r="F24" s="8">
        <v>10073</v>
      </c>
      <c r="G24" s="2">
        <v>120</v>
      </c>
      <c r="H24" s="8">
        <f>_xlfn.XLOOKUP(d4c_5[[#This Row],[Product]],products4[Product],products4[Cost per unit])</f>
        <v>11.88</v>
      </c>
      <c r="I24" s="8">
        <f>d4c_5[[#This Row],[Units]]*d4c_5[[#This Row],[cost per unit]]</f>
        <v>1425.6000000000001</v>
      </c>
      <c r="J24" s="8">
        <f>d4c_5[[#This Row],[Amount]]-d4c_5[[#This Row],[cost]]</f>
        <v>8647.4</v>
      </c>
      <c r="Q24" t="s">
        <v>29</v>
      </c>
      <c r="R24" s="5">
        <v>7.16</v>
      </c>
    </row>
    <row r="25" spans="3:18">
      <c r="C25" t="s">
        <v>2</v>
      </c>
      <c r="D25" t="s">
        <v>37</v>
      </c>
      <c r="E25" t="s">
        <v>17</v>
      </c>
      <c r="F25" s="8">
        <v>9926</v>
      </c>
      <c r="G25" s="2">
        <v>201</v>
      </c>
      <c r="H25" s="8">
        <f>_xlfn.XLOOKUP(d4c_5[[#This Row],[Product]],products4[Product],products4[Cost per unit])</f>
        <v>3.11</v>
      </c>
      <c r="I25" s="8">
        <f>d4c_5[[#This Row],[Units]]*d4c_5[[#This Row],[cost per unit]]</f>
        <v>625.11</v>
      </c>
      <c r="J25" s="8">
        <f>d4c_5[[#This Row],[Amount]]-d4c_5[[#This Row],[cost]]</f>
        <v>9300.89</v>
      </c>
      <c r="Q25" t="s">
        <v>13</v>
      </c>
      <c r="R25" s="5">
        <v>9.33</v>
      </c>
    </row>
    <row r="26" spans="3:18">
      <c r="C26" t="s">
        <v>7</v>
      </c>
      <c r="D26" t="s">
        <v>37</v>
      </c>
      <c r="E26" t="s">
        <v>22</v>
      </c>
      <c r="F26" s="8">
        <v>9835</v>
      </c>
      <c r="G26" s="2">
        <v>207</v>
      </c>
      <c r="H26" s="8">
        <f>_xlfn.XLOOKUP(d4c_5[[#This Row],[Product]],products4[Product],products4[Cost per unit])</f>
        <v>9.77</v>
      </c>
      <c r="I26" s="8">
        <f>d4c_5[[#This Row],[Units]]*d4c_5[[#This Row],[cost per unit]]</f>
        <v>2022.3899999999999</v>
      </c>
      <c r="J26" s="8">
        <f>d4c_5[[#This Row],[Amount]]-d4c_5[[#This Row],[cost]]</f>
        <v>7812.6100000000006</v>
      </c>
      <c r="Q26" t="s">
        <v>16</v>
      </c>
      <c r="R26" s="5">
        <v>8.7899999999999991</v>
      </c>
    </row>
    <row r="27" spans="3:18">
      <c r="C27" t="s">
        <v>40</v>
      </c>
      <c r="D27" t="s">
        <v>36</v>
      </c>
      <c r="E27" t="s">
        <v>33</v>
      </c>
      <c r="F27" s="8">
        <v>9772</v>
      </c>
      <c r="G27" s="2">
        <v>90</v>
      </c>
      <c r="H27" s="8">
        <f>_xlfn.XLOOKUP(d4c_5[[#This Row],[Product]],products4[Product],products4[Cost per unit])</f>
        <v>12.37</v>
      </c>
      <c r="I27" s="8">
        <f>d4c_5[[#This Row],[Units]]*d4c_5[[#This Row],[cost per unit]]</f>
        <v>1113.3</v>
      </c>
      <c r="J27" s="8">
        <f>d4c_5[[#This Row],[Amount]]-d4c_5[[#This Row],[cost]]</f>
        <v>8658.7000000000007</v>
      </c>
      <c r="Q27" t="s">
        <v>20</v>
      </c>
      <c r="R27" s="5">
        <v>10.62</v>
      </c>
    </row>
    <row r="28" spans="3:18">
      <c r="C28" t="s">
        <v>8</v>
      </c>
      <c r="D28" t="s">
        <v>37</v>
      </c>
      <c r="E28" t="s">
        <v>15</v>
      </c>
      <c r="F28" s="8">
        <v>9709</v>
      </c>
      <c r="G28" s="2">
        <v>30</v>
      </c>
      <c r="H28" s="8">
        <f>_xlfn.XLOOKUP(d4c_5[[#This Row],[Product]],products4[Product],products4[Cost per unit])</f>
        <v>11.73</v>
      </c>
      <c r="I28" s="8">
        <f>d4c_5[[#This Row],[Units]]*d4c_5[[#This Row],[cost per unit]]</f>
        <v>351.90000000000003</v>
      </c>
      <c r="J28" s="8">
        <f>d4c_5[[#This Row],[Amount]]-d4c_5[[#This Row],[cost]]</f>
        <v>9357.1</v>
      </c>
      <c r="Q28" t="s">
        <v>27</v>
      </c>
      <c r="R28" s="5">
        <v>16.73</v>
      </c>
    </row>
    <row r="29" spans="3:18">
      <c r="C29" t="s">
        <v>8</v>
      </c>
      <c r="D29" t="s">
        <v>39</v>
      </c>
      <c r="E29" t="s">
        <v>18</v>
      </c>
      <c r="F29" s="8">
        <v>9660</v>
      </c>
      <c r="G29" s="2">
        <v>27</v>
      </c>
      <c r="H29" s="8">
        <f>_xlfn.XLOOKUP(d4c_5[[#This Row],[Product]],products4[Product],products4[Cost per unit])</f>
        <v>6.47</v>
      </c>
      <c r="I29" s="8">
        <f>d4c_5[[#This Row],[Units]]*d4c_5[[#This Row],[cost per unit]]</f>
        <v>174.69</v>
      </c>
      <c r="J29" s="8">
        <f>d4c_5[[#This Row],[Amount]]-d4c_5[[#This Row],[cost]]</f>
        <v>9485.31</v>
      </c>
      <c r="Q29" t="s">
        <v>33</v>
      </c>
      <c r="R29" s="5">
        <v>12.37</v>
      </c>
    </row>
    <row r="30" spans="3:18">
      <c r="C30" t="s">
        <v>41</v>
      </c>
      <c r="D30" t="s">
        <v>36</v>
      </c>
      <c r="E30" t="s">
        <v>18</v>
      </c>
      <c r="F30" s="8">
        <v>9632</v>
      </c>
      <c r="G30" s="2">
        <v>288</v>
      </c>
      <c r="H30" s="8">
        <f>_xlfn.XLOOKUP(d4c_5[[#This Row],[Product]],products4[Product],products4[Cost per unit])</f>
        <v>6.47</v>
      </c>
      <c r="I30" s="8">
        <f>d4c_5[[#This Row],[Units]]*d4c_5[[#This Row],[cost per unit]]</f>
        <v>1863.36</v>
      </c>
      <c r="J30" s="8">
        <f>d4c_5[[#This Row],[Amount]]-d4c_5[[#This Row],[cost]]</f>
        <v>7768.64</v>
      </c>
      <c r="Q30" t="s">
        <v>15</v>
      </c>
      <c r="R30" s="5">
        <v>11.73</v>
      </c>
    </row>
    <row r="31" spans="3:18">
      <c r="C31" t="s">
        <v>9</v>
      </c>
      <c r="D31" t="s">
        <v>38</v>
      </c>
      <c r="E31" t="s">
        <v>33</v>
      </c>
      <c r="F31" s="8">
        <v>9506</v>
      </c>
      <c r="G31" s="2">
        <v>87</v>
      </c>
      <c r="H31" s="8">
        <f>_xlfn.XLOOKUP(d4c_5[[#This Row],[Product]],products4[Product],products4[Cost per unit])</f>
        <v>12.37</v>
      </c>
      <c r="I31" s="8">
        <f>d4c_5[[#This Row],[Units]]*d4c_5[[#This Row],[cost per unit]]</f>
        <v>1076.1899999999998</v>
      </c>
      <c r="J31" s="8">
        <f>d4c_5[[#This Row],[Amount]]-d4c_5[[#This Row],[cost]]</f>
        <v>8429.81</v>
      </c>
      <c r="Q31" t="s">
        <v>31</v>
      </c>
      <c r="R31" s="5">
        <v>5.79</v>
      </c>
    </row>
    <row r="32" spans="3:18">
      <c r="C32" t="s">
        <v>2</v>
      </c>
      <c r="D32" t="s">
        <v>39</v>
      </c>
      <c r="E32" t="s">
        <v>20</v>
      </c>
      <c r="F32" s="8">
        <v>9443</v>
      </c>
      <c r="G32" s="2">
        <v>162</v>
      </c>
      <c r="H32" s="8">
        <f>_xlfn.XLOOKUP(d4c_5[[#This Row],[Product]],products4[Product],products4[Cost per unit])</f>
        <v>10.62</v>
      </c>
      <c r="I32" s="8">
        <f>d4c_5[[#This Row],[Units]]*d4c_5[[#This Row],[cost per unit]]</f>
        <v>1720.4399999999998</v>
      </c>
      <c r="J32" s="8">
        <f>d4c_5[[#This Row],[Amount]]-d4c_5[[#This Row],[cost]]</f>
        <v>7722.56</v>
      </c>
      <c r="Q32" t="s">
        <v>21</v>
      </c>
      <c r="R32" s="5">
        <v>9</v>
      </c>
    </row>
    <row r="33" spans="3:18">
      <c r="C33" t="s">
        <v>3</v>
      </c>
      <c r="D33" t="s">
        <v>36</v>
      </c>
      <c r="E33" t="s">
        <v>16</v>
      </c>
      <c r="F33" s="8">
        <v>9198</v>
      </c>
      <c r="G33" s="2">
        <v>36</v>
      </c>
      <c r="H33" s="8">
        <f>_xlfn.XLOOKUP(d4c_5[[#This Row],[Product]],products4[Product],products4[Cost per unit])</f>
        <v>8.7899999999999991</v>
      </c>
      <c r="I33" s="8">
        <f>d4c_5[[#This Row],[Units]]*d4c_5[[#This Row],[cost per unit]]</f>
        <v>316.43999999999994</v>
      </c>
      <c r="J33" s="8">
        <f>d4c_5[[#This Row],[Amount]]-d4c_5[[#This Row],[cost]]</f>
        <v>8881.56</v>
      </c>
      <c r="Q33" t="s">
        <v>25</v>
      </c>
      <c r="R33" s="5">
        <v>13.15</v>
      </c>
    </row>
    <row r="34" spans="3:18">
      <c r="C34" t="s">
        <v>9</v>
      </c>
      <c r="D34" t="s">
        <v>36</v>
      </c>
      <c r="E34" t="s">
        <v>30</v>
      </c>
      <c r="F34" s="8">
        <v>9051</v>
      </c>
      <c r="G34" s="2">
        <v>57</v>
      </c>
      <c r="H34" s="8">
        <f>_xlfn.XLOOKUP(d4c_5[[#This Row],[Product]],products4[Product],products4[Cost per unit])</f>
        <v>14.49</v>
      </c>
      <c r="I34" s="8">
        <f>d4c_5[[#This Row],[Units]]*d4c_5[[#This Row],[cost per unit]]</f>
        <v>825.93000000000006</v>
      </c>
      <c r="J34" s="8">
        <f>d4c_5[[#This Row],[Amount]]-d4c_5[[#This Row],[cost]]</f>
        <v>8225.07</v>
      </c>
    </row>
    <row r="35" spans="3:18">
      <c r="C35" t="s">
        <v>40</v>
      </c>
      <c r="D35" t="s">
        <v>37</v>
      </c>
      <c r="E35" t="s">
        <v>29</v>
      </c>
      <c r="F35" s="8">
        <v>9002</v>
      </c>
      <c r="G35" s="2">
        <v>72</v>
      </c>
      <c r="H35" s="8">
        <f>_xlfn.XLOOKUP(d4c_5[[#This Row],[Product]],products4[Product],products4[Cost per unit])</f>
        <v>7.16</v>
      </c>
      <c r="I35" s="8">
        <f>d4c_5[[#This Row],[Units]]*d4c_5[[#This Row],[cost per unit]]</f>
        <v>515.52</v>
      </c>
      <c r="J35" s="8">
        <f>d4c_5[[#This Row],[Amount]]-d4c_5[[#This Row],[cost]]</f>
        <v>8486.48</v>
      </c>
    </row>
    <row r="36" spans="3:18">
      <c r="C36" t="s">
        <v>8</v>
      </c>
      <c r="D36" t="s">
        <v>39</v>
      </c>
      <c r="E36" t="s">
        <v>31</v>
      </c>
      <c r="F36" s="8">
        <v>8890</v>
      </c>
      <c r="G36" s="2">
        <v>210</v>
      </c>
      <c r="H36" s="8">
        <f>_xlfn.XLOOKUP(d4c_5[[#This Row],[Product]],products4[Product],products4[Cost per unit])</f>
        <v>5.79</v>
      </c>
      <c r="I36" s="8">
        <f>d4c_5[[#This Row],[Units]]*d4c_5[[#This Row],[cost per unit]]</f>
        <v>1215.9000000000001</v>
      </c>
      <c r="J36" s="8">
        <f>d4c_5[[#This Row],[Amount]]-d4c_5[[#This Row],[cost]]</f>
        <v>7674.1</v>
      </c>
    </row>
    <row r="37" spans="3:18">
      <c r="C37" t="s">
        <v>40</v>
      </c>
      <c r="D37" t="s">
        <v>35</v>
      </c>
      <c r="E37" t="s">
        <v>33</v>
      </c>
      <c r="F37" s="8">
        <v>8869</v>
      </c>
      <c r="G37" s="2">
        <v>432</v>
      </c>
      <c r="H37" s="8">
        <f>_xlfn.XLOOKUP(d4c_5[[#This Row],[Product]],products4[Product],products4[Cost per unit])</f>
        <v>12.37</v>
      </c>
      <c r="I37" s="8">
        <f>d4c_5[[#This Row],[Units]]*d4c_5[[#This Row],[cost per unit]]</f>
        <v>5343.8399999999992</v>
      </c>
      <c r="J37" s="8">
        <f>d4c_5[[#This Row],[Amount]]-d4c_5[[#This Row],[cost]]</f>
        <v>3525.1600000000008</v>
      </c>
    </row>
    <row r="38" spans="3:18">
      <c r="C38" t="s">
        <v>7</v>
      </c>
      <c r="D38" t="s">
        <v>34</v>
      </c>
      <c r="E38" t="s">
        <v>24</v>
      </c>
      <c r="F38" s="8">
        <v>8862</v>
      </c>
      <c r="G38" s="2">
        <v>189</v>
      </c>
      <c r="H38" s="8">
        <f>_xlfn.XLOOKUP(d4c_5[[#This Row],[Product]],products4[Product],products4[Cost per unit])</f>
        <v>4.97</v>
      </c>
      <c r="I38" s="8">
        <f>d4c_5[[#This Row],[Units]]*d4c_5[[#This Row],[cost per unit]]</f>
        <v>939.32999999999993</v>
      </c>
      <c r="J38" s="8">
        <f>d4c_5[[#This Row],[Amount]]-d4c_5[[#This Row],[cost]]</f>
        <v>7922.67</v>
      </c>
    </row>
    <row r="39" spans="3:18">
      <c r="C39" t="s">
        <v>3</v>
      </c>
      <c r="D39" t="s">
        <v>38</v>
      </c>
      <c r="E39" t="s">
        <v>26</v>
      </c>
      <c r="F39" s="8">
        <v>8841</v>
      </c>
      <c r="G39" s="2">
        <v>303</v>
      </c>
      <c r="H39" s="8">
        <f>_xlfn.XLOOKUP(d4c_5[[#This Row],[Product]],products4[Product],products4[Cost per unit])</f>
        <v>5.6</v>
      </c>
      <c r="I39" s="8">
        <f>d4c_5[[#This Row],[Units]]*d4c_5[[#This Row],[cost per unit]]</f>
        <v>1696.8</v>
      </c>
      <c r="J39" s="8">
        <f>d4c_5[[#This Row],[Amount]]-d4c_5[[#This Row],[cost]]</f>
        <v>7144.2</v>
      </c>
    </row>
    <row r="40" spans="3:18">
      <c r="C40" t="s">
        <v>5</v>
      </c>
      <c r="D40" t="s">
        <v>37</v>
      </c>
      <c r="E40" t="s">
        <v>25</v>
      </c>
      <c r="F40" s="8">
        <v>8813</v>
      </c>
      <c r="G40" s="2">
        <v>21</v>
      </c>
      <c r="H40" s="8">
        <f>_xlfn.XLOOKUP(d4c_5[[#This Row],[Product]],products4[Product],products4[Cost per unit])</f>
        <v>13.15</v>
      </c>
      <c r="I40" s="8">
        <f>d4c_5[[#This Row],[Units]]*d4c_5[[#This Row],[cost per unit]]</f>
        <v>276.15000000000003</v>
      </c>
      <c r="J40" s="8">
        <f>d4c_5[[#This Row],[Amount]]-d4c_5[[#This Row],[cost]]</f>
        <v>8536.85</v>
      </c>
    </row>
    <row r="41" spans="3:18">
      <c r="C41" t="s">
        <v>9</v>
      </c>
      <c r="D41" t="s">
        <v>34</v>
      </c>
      <c r="E41" t="s">
        <v>20</v>
      </c>
      <c r="F41" s="8">
        <v>8463</v>
      </c>
      <c r="G41" s="2">
        <v>492</v>
      </c>
      <c r="H41" s="8">
        <f>_xlfn.XLOOKUP(d4c_5[[#This Row],[Product]],products4[Product],products4[Cost per unit])</f>
        <v>10.62</v>
      </c>
      <c r="I41" s="8">
        <f>d4c_5[[#This Row],[Units]]*d4c_5[[#This Row],[cost per unit]]</f>
        <v>5225.04</v>
      </c>
      <c r="J41" s="8">
        <f>d4c_5[[#This Row],[Amount]]-d4c_5[[#This Row],[cost]]</f>
        <v>3237.96</v>
      </c>
    </row>
    <row r="42" spans="3:18">
      <c r="C42" t="s">
        <v>7</v>
      </c>
      <c r="D42" t="s">
        <v>36</v>
      </c>
      <c r="E42" t="s">
        <v>22</v>
      </c>
      <c r="F42" s="8">
        <v>8435</v>
      </c>
      <c r="G42" s="2">
        <v>42</v>
      </c>
      <c r="H42" s="8">
        <f>_xlfn.XLOOKUP(d4c_5[[#This Row],[Product]],products4[Product],products4[Cost per unit])</f>
        <v>9.77</v>
      </c>
      <c r="I42" s="8">
        <f>d4c_5[[#This Row],[Units]]*d4c_5[[#This Row],[cost per unit]]</f>
        <v>410.34</v>
      </c>
      <c r="J42" s="8">
        <f>d4c_5[[#This Row],[Amount]]-d4c_5[[#This Row],[cost]]</f>
        <v>8024.66</v>
      </c>
    </row>
    <row r="43" spans="3:18">
      <c r="C43" t="s">
        <v>2</v>
      </c>
      <c r="D43" t="s">
        <v>36</v>
      </c>
      <c r="E43" t="s">
        <v>29</v>
      </c>
      <c r="F43" s="8">
        <v>8211</v>
      </c>
      <c r="G43" s="2">
        <v>75</v>
      </c>
      <c r="H43" s="8">
        <f>_xlfn.XLOOKUP(d4c_5[[#This Row],[Product]],products4[Product],products4[Cost per unit])</f>
        <v>7.16</v>
      </c>
      <c r="I43" s="8">
        <f>d4c_5[[#This Row],[Units]]*d4c_5[[#This Row],[cost per unit]]</f>
        <v>537</v>
      </c>
      <c r="J43" s="8">
        <f>d4c_5[[#This Row],[Amount]]-d4c_5[[#This Row],[cost]]</f>
        <v>7674</v>
      </c>
    </row>
    <row r="44" spans="3:18">
      <c r="C44" t="s">
        <v>9</v>
      </c>
      <c r="D44" t="s">
        <v>34</v>
      </c>
      <c r="E44" t="s">
        <v>23</v>
      </c>
      <c r="F44" s="8">
        <v>8155</v>
      </c>
      <c r="G44" s="2">
        <v>90</v>
      </c>
      <c r="H44" s="8">
        <f>_xlfn.XLOOKUP(d4c_5[[#This Row],[Product]],products4[Product],products4[Cost per unit])</f>
        <v>6.49</v>
      </c>
      <c r="I44" s="8">
        <f>d4c_5[[#This Row],[Units]]*d4c_5[[#This Row],[cost per unit]]</f>
        <v>584.1</v>
      </c>
      <c r="J44" s="8">
        <f>d4c_5[[#This Row],[Amount]]-d4c_5[[#This Row],[cost]]</f>
        <v>7570.9</v>
      </c>
    </row>
    <row r="45" spans="3:18">
      <c r="C45" t="s">
        <v>6</v>
      </c>
      <c r="D45" t="s">
        <v>34</v>
      </c>
      <c r="E45" t="s">
        <v>26</v>
      </c>
      <c r="F45" s="8">
        <v>8008</v>
      </c>
      <c r="G45" s="2">
        <v>456</v>
      </c>
      <c r="H45" s="8">
        <f>_xlfn.XLOOKUP(d4c_5[[#This Row],[Product]],products4[Product],products4[Cost per unit])</f>
        <v>5.6</v>
      </c>
      <c r="I45" s="8">
        <f>d4c_5[[#This Row],[Units]]*d4c_5[[#This Row],[cost per unit]]</f>
        <v>2553.6</v>
      </c>
      <c r="J45" s="8">
        <f>d4c_5[[#This Row],[Amount]]-d4c_5[[#This Row],[cost]]</f>
        <v>5454.4</v>
      </c>
    </row>
    <row r="46" spans="3:18">
      <c r="C46" t="s">
        <v>41</v>
      </c>
      <c r="D46" t="s">
        <v>34</v>
      </c>
      <c r="E46" t="s">
        <v>33</v>
      </c>
      <c r="F46" s="8">
        <v>7847</v>
      </c>
      <c r="G46" s="2">
        <v>174</v>
      </c>
      <c r="H46" s="8">
        <f>_xlfn.XLOOKUP(d4c_5[[#This Row],[Product]],products4[Product],products4[Cost per unit])</f>
        <v>12.37</v>
      </c>
      <c r="I46" s="8">
        <f>d4c_5[[#This Row],[Units]]*d4c_5[[#This Row],[cost per unit]]</f>
        <v>2152.3799999999997</v>
      </c>
      <c r="J46" s="8">
        <f>d4c_5[[#This Row],[Amount]]-d4c_5[[#This Row],[cost]]</f>
        <v>5694.6200000000008</v>
      </c>
    </row>
    <row r="47" spans="3:18">
      <c r="C47" t="s">
        <v>9</v>
      </c>
      <c r="D47" t="s">
        <v>35</v>
      </c>
      <c r="E47" t="s">
        <v>15</v>
      </c>
      <c r="F47" s="8">
        <v>7833</v>
      </c>
      <c r="G47" s="2">
        <v>243</v>
      </c>
      <c r="H47" s="8">
        <f>_xlfn.XLOOKUP(d4c_5[[#This Row],[Product]],products4[Product],products4[Cost per unit])</f>
        <v>11.73</v>
      </c>
      <c r="I47" s="8">
        <f>d4c_5[[#This Row],[Units]]*d4c_5[[#This Row],[cost per unit]]</f>
        <v>2850.3900000000003</v>
      </c>
      <c r="J47" s="8">
        <f>d4c_5[[#This Row],[Amount]]-d4c_5[[#This Row],[cost]]</f>
        <v>4982.6099999999997</v>
      </c>
    </row>
    <row r="48" spans="3:18">
      <c r="C48" t="s">
        <v>2</v>
      </c>
      <c r="D48" t="s">
        <v>39</v>
      </c>
      <c r="E48" t="s">
        <v>27</v>
      </c>
      <c r="F48" s="8">
        <v>7812</v>
      </c>
      <c r="G48" s="2">
        <v>81</v>
      </c>
      <c r="H48" s="8">
        <f>_xlfn.XLOOKUP(d4c_5[[#This Row],[Product]],products4[Product],products4[Cost per unit])</f>
        <v>16.73</v>
      </c>
      <c r="I48" s="8">
        <f>d4c_5[[#This Row],[Units]]*d4c_5[[#This Row],[cost per unit]]</f>
        <v>1355.13</v>
      </c>
      <c r="J48" s="8">
        <f>d4c_5[[#This Row],[Amount]]-d4c_5[[#This Row],[cost]]</f>
        <v>6456.87</v>
      </c>
    </row>
    <row r="49" spans="3:10">
      <c r="C49" t="s">
        <v>3</v>
      </c>
      <c r="D49" t="s">
        <v>34</v>
      </c>
      <c r="E49" t="s">
        <v>32</v>
      </c>
      <c r="F49" s="8">
        <v>7777</v>
      </c>
      <c r="G49" s="2">
        <v>504</v>
      </c>
      <c r="H49" s="8">
        <f>_xlfn.XLOOKUP(d4c_5[[#This Row],[Product]],products4[Product],products4[Cost per unit])</f>
        <v>8.65</v>
      </c>
      <c r="I49" s="8">
        <f>d4c_5[[#This Row],[Units]]*d4c_5[[#This Row],[cost per unit]]</f>
        <v>4359.6000000000004</v>
      </c>
      <c r="J49" s="8">
        <f>d4c_5[[#This Row],[Amount]]-d4c_5[[#This Row],[cost]]</f>
        <v>3417.3999999999996</v>
      </c>
    </row>
    <row r="50" spans="3:10">
      <c r="C50" t="s">
        <v>7</v>
      </c>
      <c r="D50" t="s">
        <v>34</v>
      </c>
      <c r="E50" t="s">
        <v>17</v>
      </c>
      <c r="F50" s="8">
        <v>7777</v>
      </c>
      <c r="G50" s="2">
        <v>39</v>
      </c>
      <c r="H50" s="8">
        <f>_xlfn.XLOOKUP(d4c_5[[#This Row],[Product]],products4[Product],products4[Cost per unit])</f>
        <v>3.11</v>
      </c>
      <c r="I50" s="8">
        <f>d4c_5[[#This Row],[Units]]*d4c_5[[#This Row],[cost per unit]]</f>
        <v>121.28999999999999</v>
      </c>
      <c r="J50" s="8">
        <f>d4c_5[[#This Row],[Amount]]-d4c_5[[#This Row],[cost]]</f>
        <v>7655.71</v>
      </c>
    </row>
    <row r="51" spans="3:10">
      <c r="C51" t="s">
        <v>40</v>
      </c>
      <c r="D51" t="s">
        <v>37</v>
      </c>
      <c r="E51" t="s">
        <v>19</v>
      </c>
      <c r="F51" s="8">
        <v>7693</v>
      </c>
      <c r="G51" s="2">
        <v>21</v>
      </c>
      <c r="H51" s="8">
        <f>_xlfn.XLOOKUP(d4c_5[[#This Row],[Product]],products4[Product],products4[Cost per unit])</f>
        <v>7.64</v>
      </c>
      <c r="I51" s="8">
        <f>d4c_5[[#This Row],[Units]]*d4c_5[[#This Row],[cost per unit]]</f>
        <v>160.44</v>
      </c>
      <c r="J51" s="8">
        <f>d4c_5[[#This Row],[Amount]]-d4c_5[[#This Row],[cost]]</f>
        <v>7532.56</v>
      </c>
    </row>
    <row r="52" spans="3:10">
      <c r="C52" t="s">
        <v>6</v>
      </c>
      <c r="D52" t="s">
        <v>37</v>
      </c>
      <c r="E52" t="s">
        <v>31</v>
      </c>
      <c r="F52" s="8">
        <v>7693</v>
      </c>
      <c r="G52" s="2">
        <v>87</v>
      </c>
      <c r="H52" s="8">
        <f>_xlfn.XLOOKUP(d4c_5[[#This Row],[Product]],products4[Product],products4[Cost per unit])</f>
        <v>5.79</v>
      </c>
      <c r="I52" s="8">
        <f>d4c_5[[#This Row],[Units]]*d4c_5[[#This Row],[cost per unit]]</f>
        <v>503.73</v>
      </c>
      <c r="J52" s="8">
        <f>d4c_5[[#This Row],[Amount]]-d4c_5[[#This Row],[cost]]</f>
        <v>7189.27</v>
      </c>
    </row>
    <row r="53" spans="3:10">
      <c r="C53" t="s">
        <v>2</v>
      </c>
      <c r="D53" t="s">
        <v>39</v>
      </c>
      <c r="E53" t="s">
        <v>21</v>
      </c>
      <c r="F53" s="8">
        <v>7651</v>
      </c>
      <c r="G53" s="2">
        <v>213</v>
      </c>
      <c r="H53" s="8">
        <f>_xlfn.XLOOKUP(d4c_5[[#This Row],[Product]],products4[Product],products4[Cost per unit])</f>
        <v>9</v>
      </c>
      <c r="I53" s="8">
        <f>d4c_5[[#This Row],[Units]]*d4c_5[[#This Row],[cost per unit]]</f>
        <v>1917</v>
      </c>
      <c r="J53" s="8">
        <f>d4c_5[[#This Row],[Amount]]-d4c_5[[#This Row],[cost]]</f>
        <v>5734</v>
      </c>
    </row>
    <row r="54" spans="3:10">
      <c r="C54" t="s">
        <v>2</v>
      </c>
      <c r="D54" t="s">
        <v>34</v>
      </c>
      <c r="E54" t="s">
        <v>19</v>
      </c>
      <c r="F54" s="8">
        <v>7511</v>
      </c>
      <c r="G54" s="2">
        <v>120</v>
      </c>
      <c r="H54" s="8">
        <f>_xlfn.XLOOKUP(d4c_5[[#This Row],[Product]],products4[Product],products4[Cost per unit])</f>
        <v>7.64</v>
      </c>
      <c r="I54" s="8">
        <f>d4c_5[[#This Row],[Units]]*d4c_5[[#This Row],[cost per unit]]</f>
        <v>916.8</v>
      </c>
      <c r="J54" s="8">
        <f>d4c_5[[#This Row],[Amount]]-d4c_5[[#This Row],[cost]]</f>
        <v>6594.2</v>
      </c>
    </row>
    <row r="55" spans="3:10">
      <c r="C55" t="s">
        <v>5</v>
      </c>
      <c r="D55" t="s">
        <v>38</v>
      </c>
      <c r="E55" t="s">
        <v>25</v>
      </c>
      <c r="F55" s="8">
        <v>7483</v>
      </c>
      <c r="G55" s="2">
        <v>45</v>
      </c>
      <c r="H55" s="8">
        <f>_xlfn.XLOOKUP(d4c_5[[#This Row],[Product]],products4[Product],products4[Cost per unit])</f>
        <v>13.15</v>
      </c>
      <c r="I55" s="8">
        <f>d4c_5[[#This Row],[Units]]*d4c_5[[#This Row],[cost per unit]]</f>
        <v>591.75</v>
      </c>
      <c r="J55" s="8">
        <f>d4c_5[[#This Row],[Amount]]-d4c_5[[#This Row],[cost]]</f>
        <v>6891.25</v>
      </c>
    </row>
    <row r="56" spans="3:10">
      <c r="C56" t="s">
        <v>41</v>
      </c>
      <c r="D56" t="s">
        <v>35</v>
      </c>
      <c r="E56" t="s">
        <v>28</v>
      </c>
      <c r="F56" s="8">
        <v>7455</v>
      </c>
      <c r="G56" s="2">
        <v>216</v>
      </c>
      <c r="H56" s="8">
        <f>_xlfn.XLOOKUP(d4c_5[[#This Row],[Product]],products4[Product],products4[Cost per unit])</f>
        <v>10.38</v>
      </c>
      <c r="I56" s="8">
        <f>d4c_5[[#This Row],[Units]]*d4c_5[[#This Row],[cost per unit]]</f>
        <v>2242.0800000000004</v>
      </c>
      <c r="J56" s="8">
        <f>d4c_5[[#This Row],[Amount]]-d4c_5[[#This Row],[cost]]</f>
        <v>5212.92</v>
      </c>
    </row>
    <row r="57" spans="3:10">
      <c r="C57" t="s">
        <v>6</v>
      </c>
      <c r="D57" t="s">
        <v>38</v>
      </c>
      <c r="E57" t="s">
        <v>21</v>
      </c>
      <c r="F57" s="8">
        <v>7322</v>
      </c>
      <c r="G57" s="2">
        <v>36</v>
      </c>
      <c r="H57" s="8">
        <f>_xlfn.XLOOKUP(d4c_5[[#This Row],[Product]],products4[Product],products4[Cost per unit])</f>
        <v>9</v>
      </c>
      <c r="I57" s="8">
        <f>d4c_5[[#This Row],[Units]]*d4c_5[[#This Row],[cost per unit]]</f>
        <v>324</v>
      </c>
      <c r="J57" s="8">
        <f>d4c_5[[#This Row],[Amount]]-d4c_5[[#This Row],[cost]]</f>
        <v>6998</v>
      </c>
    </row>
    <row r="58" spans="3:10">
      <c r="C58" t="s">
        <v>3</v>
      </c>
      <c r="D58" t="s">
        <v>37</v>
      </c>
      <c r="E58" t="s">
        <v>28</v>
      </c>
      <c r="F58" s="8">
        <v>7308</v>
      </c>
      <c r="G58" s="2">
        <v>327</v>
      </c>
      <c r="H58" s="8">
        <f>_xlfn.XLOOKUP(d4c_5[[#This Row],[Product]],products4[Product],products4[Cost per unit])</f>
        <v>10.38</v>
      </c>
      <c r="I58" s="8">
        <f>d4c_5[[#This Row],[Units]]*d4c_5[[#This Row],[cost per unit]]</f>
        <v>3394.26</v>
      </c>
      <c r="J58" s="8">
        <f>d4c_5[[#This Row],[Amount]]-d4c_5[[#This Row],[cost]]</f>
        <v>3913.74</v>
      </c>
    </row>
    <row r="59" spans="3:10">
      <c r="C59" t="s">
        <v>5</v>
      </c>
      <c r="D59" t="s">
        <v>34</v>
      </c>
      <c r="E59" t="s">
        <v>15</v>
      </c>
      <c r="F59" s="8">
        <v>7280</v>
      </c>
      <c r="G59" s="2">
        <v>201</v>
      </c>
      <c r="H59" s="8">
        <f>_xlfn.XLOOKUP(d4c_5[[#This Row],[Product]],products4[Product],products4[Cost per unit])</f>
        <v>11.73</v>
      </c>
      <c r="I59" s="8">
        <f>d4c_5[[#This Row],[Units]]*d4c_5[[#This Row],[cost per unit]]</f>
        <v>2357.73</v>
      </c>
      <c r="J59" s="8">
        <f>d4c_5[[#This Row],[Amount]]-d4c_5[[#This Row],[cost]]</f>
        <v>4922.2700000000004</v>
      </c>
    </row>
    <row r="60" spans="3:10">
      <c r="C60" t="s">
        <v>9</v>
      </c>
      <c r="D60" t="s">
        <v>37</v>
      </c>
      <c r="E60" t="s">
        <v>20</v>
      </c>
      <c r="F60" s="8">
        <v>7273</v>
      </c>
      <c r="G60" s="2">
        <v>96</v>
      </c>
      <c r="H60" s="8">
        <f>_xlfn.XLOOKUP(d4c_5[[#This Row],[Product]],products4[Product],products4[Cost per unit])</f>
        <v>10.62</v>
      </c>
      <c r="I60" s="8">
        <f>d4c_5[[#This Row],[Units]]*d4c_5[[#This Row],[cost per unit]]</f>
        <v>1019.52</v>
      </c>
      <c r="J60" s="8">
        <f>d4c_5[[#This Row],[Amount]]-d4c_5[[#This Row],[cost]]</f>
        <v>6253.48</v>
      </c>
    </row>
    <row r="61" spans="3:10">
      <c r="C61" t="s">
        <v>3</v>
      </c>
      <c r="D61" t="s">
        <v>34</v>
      </c>
      <c r="E61" t="s">
        <v>14</v>
      </c>
      <c r="F61" s="8">
        <v>7259</v>
      </c>
      <c r="G61" s="2">
        <v>276</v>
      </c>
      <c r="H61" s="8">
        <f>_xlfn.XLOOKUP(d4c_5[[#This Row],[Product]],products4[Product],products4[Cost per unit])</f>
        <v>11.7</v>
      </c>
      <c r="I61" s="8">
        <f>d4c_5[[#This Row],[Units]]*d4c_5[[#This Row],[cost per unit]]</f>
        <v>3229.2</v>
      </c>
      <c r="J61" s="8">
        <f>d4c_5[[#This Row],[Amount]]-d4c_5[[#This Row],[cost]]</f>
        <v>4029.8</v>
      </c>
    </row>
    <row r="62" spans="3:10">
      <c r="C62" t="s">
        <v>5</v>
      </c>
      <c r="D62" t="s">
        <v>38</v>
      </c>
      <c r="E62" t="s">
        <v>13</v>
      </c>
      <c r="F62" s="8">
        <v>7189</v>
      </c>
      <c r="G62" s="2">
        <v>54</v>
      </c>
      <c r="H62" s="8">
        <f>_xlfn.XLOOKUP(d4c_5[[#This Row],[Product]],products4[Product],products4[Cost per unit])</f>
        <v>9.33</v>
      </c>
      <c r="I62" s="8">
        <f>d4c_5[[#This Row],[Units]]*d4c_5[[#This Row],[cost per unit]]</f>
        <v>503.82</v>
      </c>
      <c r="J62" s="8">
        <f>d4c_5[[#This Row],[Amount]]-d4c_5[[#This Row],[cost]]</f>
        <v>6685.18</v>
      </c>
    </row>
    <row r="63" spans="3:10">
      <c r="C63" t="s">
        <v>8</v>
      </c>
      <c r="D63" t="s">
        <v>39</v>
      </c>
      <c r="E63" t="s">
        <v>30</v>
      </c>
      <c r="F63" s="8">
        <v>7021</v>
      </c>
      <c r="G63" s="2">
        <v>183</v>
      </c>
      <c r="H63" s="8">
        <f>_xlfn.XLOOKUP(d4c_5[[#This Row],[Product]],products4[Product],products4[Cost per unit])</f>
        <v>14.49</v>
      </c>
      <c r="I63" s="8">
        <f>d4c_5[[#This Row],[Units]]*d4c_5[[#This Row],[cost per unit]]</f>
        <v>2651.67</v>
      </c>
      <c r="J63" s="8">
        <f>d4c_5[[#This Row],[Amount]]-d4c_5[[#This Row],[cost]]</f>
        <v>4369.33</v>
      </c>
    </row>
    <row r="64" spans="3:10">
      <c r="C64" t="s">
        <v>5</v>
      </c>
      <c r="D64" t="s">
        <v>34</v>
      </c>
      <c r="E64" t="s">
        <v>27</v>
      </c>
      <c r="F64" s="8">
        <v>6986</v>
      </c>
      <c r="G64" s="2">
        <v>21</v>
      </c>
      <c r="H64" s="8">
        <f>_xlfn.XLOOKUP(d4c_5[[#This Row],[Product]],products4[Product],products4[Cost per unit])</f>
        <v>16.73</v>
      </c>
      <c r="I64" s="8">
        <f>d4c_5[[#This Row],[Units]]*d4c_5[[#This Row],[cost per unit]]</f>
        <v>351.33</v>
      </c>
      <c r="J64" s="8">
        <f>d4c_5[[#This Row],[Amount]]-d4c_5[[#This Row],[cost]]</f>
        <v>6634.67</v>
      </c>
    </row>
    <row r="65" spans="3:10">
      <c r="C65" t="s">
        <v>5</v>
      </c>
      <c r="D65" t="s">
        <v>39</v>
      </c>
      <c r="E65" t="s">
        <v>22</v>
      </c>
      <c r="F65" s="8">
        <v>6909</v>
      </c>
      <c r="G65" s="2">
        <v>81</v>
      </c>
      <c r="H65" s="8">
        <f>_xlfn.XLOOKUP(d4c_5[[#This Row],[Product]],products4[Product],products4[Cost per unit])</f>
        <v>9.77</v>
      </c>
      <c r="I65" s="8">
        <f>d4c_5[[#This Row],[Units]]*d4c_5[[#This Row],[cost per unit]]</f>
        <v>791.37</v>
      </c>
      <c r="J65" s="8">
        <f>d4c_5[[#This Row],[Amount]]-d4c_5[[#This Row],[cost]]</f>
        <v>6117.63</v>
      </c>
    </row>
    <row r="66" spans="3:10">
      <c r="C66" t="s">
        <v>10</v>
      </c>
      <c r="D66" t="s">
        <v>38</v>
      </c>
      <c r="E66" t="s">
        <v>4</v>
      </c>
      <c r="F66" s="8">
        <v>6860</v>
      </c>
      <c r="G66" s="2">
        <v>126</v>
      </c>
      <c r="H66" s="8">
        <f>_xlfn.XLOOKUP(d4c_5[[#This Row],[Product]],products4[Product],products4[Cost per unit])</f>
        <v>11.88</v>
      </c>
      <c r="I66" s="8">
        <f>d4c_5[[#This Row],[Units]]*d4c_5[[#This Row],[cost per unit]]</f>
        <v>1496.88</v>
      </c>
      <c r="J66" s="8">
        <f>d4c_5[[#This Row],[Amount]]-d4c_5[[#This Row],[cost]]</f>
        <v>5363.12</v>
      </c>
    </row>
    <row r="67" spans="3:10">
      <c r="C67" t="s">
        <v>40</v>
      </c>
      <c r="D67" t="s">
        <v>35</v>
      </c>
      <c r="E67" t="s">
        <v>22</v>
      </c>
      <c r="F67" s="8">
        <v>6853</v>
      </c>
      <c r="G67" s="2">
        <v>372</v>
      </c>
      <c r="H67" s="8">
        <f>_xlfn.XLOOKUP(d4c_5[[#This Row],[Product]],products4[Product],products4[Cost per unit])</f>
        <v>9.77</v>
      </c>
      <c r="I67" s="8">
        <f>d4c_5[[#This Row],[Units]]*d4c_5[[#This Row],[cost per unit]]</f>
        <v>3634.44</v>
      </c>
      <c r="J67" s="8">
        <f>d4c_5[[#This Row],[Amount]]-d4c_5[[#This Row],[cost]]</f>
        <v>3218.56</v>
      </c>
    </row>
    <row r="68" spans="3:10">
      <c r="C68" t="s">
        <v>9</v>
      </c>
      <c r="D68" t="s">
        <v>34</v>
      </c>
      <c r="E68" t="s">
        <v>21</v>
      </c>
      <c r="F68" s="8">
        <v>6832</v>
      </c>
      <c r="G68" s="2">
        <v>27</v>
      </c>
      <c r="H68" s="8">
        <f>_xlfn.XLOOKUP(d4c_5[[#This Row],[Product]],products4[Product],products4[Cost per unit])</f>
        <v>9</v>
      </c>
      <c r="I68" s="8">
        <f>d4c_5[[#This Row],[Units]]*d4c_5[[#This Row],[cost per unit]]</f>
        <v>243</v>
      </c>
      <c r="J68" s="8">
        <f>d4c_5[[#This Row],[Amount]]-d4c_5[[#This Row],[cost]]</f>
        <v>6589</v>
      </c>
    </row>
    <row r="69" spans="3:10">
      <c r="C69" t="s">
        <v>6</v>
      </c>
      <c r="D69" t="s">
        <v>37</v>
      </c>
      <c r="E69" t="s">
        <v>26</v>
      </c>
      <c r="F69" s="8">
        <v>6818</v>
      </c>
      <c r="G69" s="2">
        <v>6</v>
      </c>
      <c r="H69" s="8">
        <f>_xlfn.XLOOKUP(d4c_5[[#This Row],[Product]],products4[Product],products4[Cost per unit])</f>
        <v>5.6</v>
      </c>
      <c r="I69" s="8">
        <f>d4c_5[[#This Row],[Units]]*d4c_5[[#This Row],[cost per unit]]</f>
        <v>33.599999999999994</v>
      </c>
      <c r="J69" s="8">
        <f>d4c_5[[#This Row],[Amount]]-d4c_5[[#This Row],[cost]]</f>
        <v>6784.4</v>
      </c>
    </row>
    <row r="70" spans="3:10">
      <c r="C70" t="s">
        <v>7</v>
      </c>
      <c r="D70" t="s">
        <v>35</v>
      </c>
      <c r="E70" t="s">
        <v>30</v>
      </c>
      <c r="F70" s="8">
        <v>6755</v>
      </c>
      <c r="G70" s="2">
        <v>252</v>
      </c>
      <c r="H70" s="8">
        <f>_xlfn.XLOOKUP(d4c_5[[#This Row],[Product]],products4[Product],products4[Cost per unit])</f>
        <v>14.49</v>
      </c>
      <c r="I70" s="8">
        <f>d4c_5[[#This Row],[Units]]*d4c_5[[#This Row],[cost per unit]]</f>
        <v>3651.48</v>
      </c>
      <c r="J70" s="8">
        <f>d4c_5[[#This Row],[Amount]]-d4c_5[[#This Row],[cost]]</f>
        <v>3103.52</v>
      </c>
    </row>
    <row r="71" spans="3:10">
      <c r="C71" t="s">
        <v>40</v>
      </c>
      <c r="D71" t="s">
        <v>34</v>
      </c>
      <c r="E71" t="s">
        <v>26</v>
      </c>
      <c r="F71" s="8">
        <v>6748</v>
      </c>
      <c r="G71" s="2">
        <v>48</v>
      </c>
      <c r="H71" s="8">
        <f>_xlfn.XLOOKUP(d4c_5[[#This Row],[Product]],products4[Product],products4[Cost per unit])</f>
        <v>5.6</v>
      </c>
      <c r="I71" s="8">
        <f>d4c_5[[#This Row],[Units]]*d4c_5[[#This Row],[cost per unit]]</f>
        <v>268.79999999999995</v>
      </c>
      <c r="J71" s="8">
        <f>d4c_5[[#This Row],[Amount]]-d4c_5[[#This Row],[cost]]</f>
        <v>6479.2</v>
      </c>
    </row>
    <row r="72" spans="3:10">
      <c r="C72" t="s">
        <v>6</v>
      </c>
      <c r="D72" t="s">
        <v>34</v>
      </c>
      <c r="E72" t="s">
        <v>32</v>
      </c>
      <c r="F72" s="8">
        <v>6734</v>
      </c>
      <c r="G72" s="2">
        <v>123</v>
      </c>
      <c r="H72" s="8">
        <f>_xlfn.XLOOKUP(d4c_5[[#This Row],[Product]],products4[Product],products4[Cost per unit])</f>
        <v>8.65</v>
      </c>
      <c r="I72" s="8">
        <f>d4c_5[[#This Row],[Units]]*d4c_5[[#This Row],[cost per unit]]</f>
        <v>1063.95</v>
      </c>
      <c r="J72" s="8">
        <f>d4c_5[[#This Row],[Amount]]-d4c_5[[#This Row],[cost]]</f>
        <v>5670.05</v>
      </c>
    </row>
    <row r="73" spans="3:10">
      <c r="C73" t="s">
        <v>8</v>
      </c>
      <c r="D73" t="s">
        <v>35</v>
      </c>
      <c r="E73" t="s">
        <v>32</v>
      </c>
      <c r="F73" s="8">
        <v>6706</v>
      </c>
      <c r="G73" s="2">
        <v>459</v>
      </c>
      <c r="H73" s="8">
        <f>_xlfn.XLOOKUP(d4c_5[[#This Row],[Product]],products4[Product],products4[Cost per unit])</f>
        <v>8.65</v>
      </c>
      <c r="I73" s="8">
        <f>d4c_5[[#This Row],[Units]]*d4c_5[[#This Row],[cost per unit]]</f>
        <v>3970.3500000000004</v>
      </c>
      <c r="J73" s="8">
        <f>d4c_5[[#This Row],[Amount]]-d4c_5[[#This Row],[cost]]</f>
        <v>2735.6499999999996</v>
      </c>
    </row>
    <row r="74" spans="3:10">
      <c r="C74" t="s">
        <v>10</v>
      </c>
      <c r="D74" t="s">
        <v>36</v>
      </c>
      <c r="E74" t="s">
        <v>32</v>
      </c>
      <c r="F74" s="8">
        <v>6657</v>
      </c>
      <c r="G74" s="2">
        <v>303</v>
      </c>
      <c r="H74" s="8">
        <f>_xlfn.XLOOKUP(d4c_5[[#This Row],[Product]],products4[Product],products4[Cost per unit])</f>
        <v>8.65</v>
      </c>
      <c r="I74" s="8">
        <f>d4c_5[[#This Row],[Units]]*d4c_5[[#This Row],[cost per unit]]</f>
        <v>2620.9500000000003</v>
      </c>
      <c r="J74" s="8">
        <f>d4c_5[[#This Row],[Amount]]-d4c_5[[#This Row],[cost]]</f>
        <v>4036.0499999999997</v>
      </c>
    </row>
    <row r="75" spans="3:10">
      <c r="C75" t="s">
        <v>3</v>
      </c>
      <c r="D75" t="s">
        <v>35</v>
      </c>
      <c r="E75" t="s">
        <v>15</v>
      </c>
      <c r="F75" s="8">
        <v>6657</v>
      </c>
      <c r="G75" s="2">
        <v>276</v>
      </c>
      <c r="H75" s="8">
        <f>_xlfn.XLOOKUP(d4c_5[[#This Row],[Product]],products4[Product],products4[Cost per unit])</f>
        <v>11.73</v>
      </c>
      <c r="I75" s="8">
        <f>d4c_5[[#This Row],[Units]]*d4c_5[[#This Row],[cost per unit]]</f>
        <v>3237.48</v>
      </c>
      <c r="J75" s="8">
        <f>d4c_5[[#This Row],[Amount]]-d4c_5[[#This Row],[cost]]</f>
        <v>3419.52</v>
      </c>
    </row>
    <row r="76" spans="3:10">
      <c r="C76" t="s">
        <v>7</v>
      </c>
      <c r="D76" t="s">
        <v>37</v>
      </c>
      <c r="E76" t="s">
        <v>14</v>
      </c>
      <c r="F76" s="8">
        <v>6608</v>
      </c>
      <c r="G76" s="2">
        <v>225</v>
      </c>
      <c r="H76" s="8">
        <f>_xlfn.XLOOKUP(d4c_5[[#This Row],[Product]],products4[Product],products4[Cost per unit])</f>
        <v>11.7</v>
      </c>
      <c r="I76" s="8">
        <f>d4c_5[[#This Row],[Units]]*d4c_5[[#This Row],[cost per unit]]</f>
        <v>2632.5</v>
      </c>
      <c r="J76" s="8">
        <f>d4c_5[[#This Row],[Amount]]-d4c_5[[#This Row],[cost]]</f>
        <v>3975.5</v>
      </c>
    </row>
    <row r="77" spans="3:10">
      <c r="C77" t="s">
        <v>2</v>
      </c>
      <c r="D77" t="s">
        <v>38</v>
      </c>
      <c r="E77" t="s">
        <v>28</v>
      </c>
      <c r="F77" s="8">
        <v>6580</v>
      </c>
      <c r="G77" s="2">
        <v>183</v>
      </c>
      <c r="H77" s="8">
        <f>_xlfn.XLOOKUP(d4c_5[[#This Row],[Product]],products4[Product],products4[Cost per unit])</f>
        <v>10.38</v>
      </c>
      <c r="I77" s="8">
        <f>d4c_5[[#This Row],[Units]]*d4c_5[[#This Row],[cost per unit]]</f>
        <v>1899.5400000000002</v>
      </c>
      <c r="J77" s="8">
        <f>d4c_5[[#This Row],[Amount]]-d4c_5[[#This Row],[cost]]</f>
        <v>4680.46</v>
      </c>
    </row>
    <row r="78" spans="3:10">
      <c r="C78" t="s">
        <v>7</v>
      </c>
      <c r="D78" t="s">
        <v>37</v>
      </c>
      <c r="E78" t="s">
        <v>30</v>
      </c>
      <c r="F78" s="8">
        <v>6454</v>
      </c>
      <c r="G78" s="2">
        <v>54</v>
      </c>
      <c r="H78" s="8">
        <f>_xlfn.XLOOKUP(d4c_5[[#This Row],[Product]],products4[Product],products4[Cost per unit])</f>
        <v>14.49</v>
      </c>
      <c r="I78" s="8">
        <f>d4c_5[[#This Row],[Units]]*d4c_5[[#This Row],[cost per unit]]</f>
        <v>782.46</v>
      </c>
      <c r="J78" s="8">
        <f>d4c_5[[#This Row],[Amount]]-d4c_5[[#This Row],[cost]]</f>
        <v>5671.54</v>
      </c>
    </row>
    <row r="79" spans="3:10">
      <c r="C79" t="s">
        <v>8</v>
      </c>
      <c r="D79" t="s">
        <v>38</v>
      </c>
      <c r="E79" t="s">
        <v>21</v>
      </c>
      <c r="F79" s="8">
        <v>6433</v>
      </c>
      <c r="G79" s="2">
        <v>78</v>
      </c>
      <c r="H79" s="8">
        <f>_xlfn.XLOOKUP(d4c_5[[#This Row],[Product]],products4[Product],products4[Cost per unit])</f>
        <v>9</v>
      </c>
      <c r="I79" s="8">
        <f>d4c_5[[#This Row],[Units]]*d4c_5[[#This Row],[cost per unit]]</f>
        <v>702</v>
      </c>
      <c r="J79" s="8">
        <f>d4c_5[[#This Row],[Amount]]-d4c_5[[#This Row],[cost]]</f>
        <v>5731</v>
      </c>
    </row>
    <row r="80" spans="3:10">
      <c r="C80" t="s">
        <v>41</v>
      </c>
      <c r="D80" t="s">
        <v>37</v>
      </c>
      <c r="E80" t="s">
        <v>24</v>
      </c>
      <c r="F80" s="8">
        <v>6398</v>
      </c>
      <c r="G80" s="2">
        <v>102</v>
      </c>
      <c r="H80" s="8">
        <f>_xlfn.XLOOKUP(d4c_5[[#This Row],[Product]],products4[Product],products4[Cost per unit])</f>
        <v>4.97</v>
      </c>
      <c r="I80" s="8">
        <f>d4c_5[[#This Row],[Units]]*d4c_5[[#This Row],[cost per unit]]</f>
        <v>506.94</v>
      </c>
      <c r="J80" s="8">
        <f>d4c_5[[#This Row],[Amount]]-d4c_5[[#This Row],[cost]]</f>
        <v>5891.06</v>
      </c>
    </row>
    <row r="81" spans="3:10">
      <c r="C81" t="s">
        <v>7</v>
      </c>
      <c r="D81" t="s">
        <v>37</v>
      </c>
      <c r="E81" t="s">
        <v>33</v>
      </c>
      <c r="F81" s="8">
        <v>6391</v>
      </c>
      <c r="G81" s="2">
        <v>48</v>
      </c>
      <c r="H81" s="8">
        <f>_xlfn.XLOOKUP(d4c_5[[#This Row],[Product]],products4[Product],products4[Cost per unit])</f>
        <v>12.37</v>
      </c>
      <c r="I81" s="8">
        <f>d4c_5[[#This Row],[Units]]*d4c_5[[#This Row],[cost per unit]]</f>
        <v>593.76</v>
      </c>
      <c r="J81" s="8">
        <f>d4c_5[[#This Row],[Amount]]-d4c_5[[#This Row],[cost]]</f>
        <v>5797.24</v>
      </c>
    </row>
    <row r="82" spans="3:10">
      <c r="C82" t="s">
        <v>40</v>
      </c>
      <c r="D82" t="s">
        <v>39</v>
      </c>
      <c r="E82" t="s">
        <v>27</v>
      </c>
      <c r="F82" s="8">
        <v>6370</v>
      </c>
      <c r="G82" s="2">
        <v>30</v>
      </c>
      <c r="H82" s="8">
        <f>_xlfn.XLOOKUP(d4c_5[[#This Row],[Product]],products4[Product],products4[Cost per unit])</f>
        <v>16.73</v>
      </c>
      <c r="I82" s="8">
        <f>d4c_5[[#This Row],[Units]]*d4c_5[[#This Row],[cost per unit]]</f>
        <v>501.90000000000003</v>
      </c>
      <c r="J82" s="8">
        <f>d4c_5[[#This Row],[Amount]]-d4c_5[[#This Row],[cost]]</f>
        <v>5868.1</v>
      </c>
    </row>
    <row r="83" spans="3:10">
      <c r="C83" t="s">
        <v>5</v>
      </c>
      <c r="D83" t="s">
        <v>36</v>
      </c>
      <c r="E83" t="s">
        <v>23</v>
      </c>
      <c r="F83" s="8">
        <v>6314</v>
      </c>
      <c r="G83" s="2">
        <v>15</v>
      </c>
      <c r="H83" s="8">
        <f>_xlfn.XLOOKUP(d4c_5[[#This Row],[Product]],products4[Product],products4[Cost per unit])</f>
        <v>6.49</v>
      </c>
      <c r="I83" s="8">
        <f>d4c_5[[#This Row],[Units]]*d4c_5[[#This Row],[cost per unit]]</f>
        <v>97.350000000000009</v>
      </c>
      <c r="J83" s="8">
        <f>d4c_5[[#This Row],[Amount]]-d4c_5[[#This Row],[cost]]</f>
        <v>6216.65</v>
      </c>
    </row>
    <row r="84" spans="3:10">
      <c r="C84" t="s">
        <v>3</v>
      </c>
      <c r="D84" t="s">
        <v>34</v>
      </c>
      <c r="E84" t="s">
        <v>25</v>
      </c>
      <c r="F84" s="8">
        <v>6300</v>
      </c>
      <c r="G84" s="2">
        <v>42</v>
      </c>
      <c r="H84" s="8">
        <f>_xlfn.XLOOKUP(d4c_5[[#This Row],[Product]],products4[Product],products4[Cost per unit])</f>
        <v>13.15</v>
      </c>
      <c r="I84" s="8">
        <f>d4c_5[[#This Row],[Units]]*d4c_5[[#This Row],[cost per unit]]</f>
        <v>552.30000000000007</v>
      </c>
      <c r="J84" s="8">
        <f>d4c_5[[#This Row],[Amount]]-d4c_5[[#This Row],[cost]]</f>
        <v>5747.7</v>
      </c>
    </row>
    <row r="85" spans="3:10">
      <c r="C85" t="s">
        <v>5</v>
      </c>
      <c r="D85" t="s">
        <v>34</v>
      </c>
      <c r="E85" t="s">
        <v>22</v>
      </c>
      <c r="F85" s="8">
        <v>6279</v>
      </c>
      <c r="G85" s="2">
        <v>237</v>
      </c>
      <c r="H85" s="8">
        <f>_xlfn.XLOOKUP(d4c_5[[#This Row],[Product]],products4[Product],products4[Cost per unit])</f>
        <v>9.77</v>
      </c>
      <c r="I85" s="8">
        <f>d4c_5[[#This Row],[Units]]*d4c_5[[#This Row],[cost per unit]]</f>
        <v>2315.4899999999998</v>
      </c>
      <c r="J85" s="8">
        <f>d4c_5[[#This Row],[Amount]]-d4c_5[[#This Row],[cost]]</f>
        <v>3963.51</v>
      </c>
    </row>
    <row r="86" spans="3:10">
      <c r="C86" t="s">
        <v>8</v>
      </c>
      <c r="D86" t="s">
        <v>37</v>
      </c>
      <c r="E86" t="s">
        <v>26</v>
      </c>
      <c r="F86" s="8">
        <v>6279</v>
      </c>
      <c r="G86" s="2">
        <v>45</v>
      </c>
      <c r="H86" s="8">
        <f>_xlfn.XLOOKUP(d4c_5[[#This Row],[Product]],products4[Product],products4[Cost per unit])</f>
        <v>5.6</v>
      </c>
      <c r="I86" s="8">
        <f>d4c_5[[#This Row],[Units]]*d4c_5[[#This Row],[cost per unit]]</f>
        <v>251.99999999999997</v>
      </c>
      <c r="J86" s="8">
        <f>d4c_5[[#This Row],[Amount]]-d4c_5[[#This Row],[cost]]</f>
        <v>6027</v>
      </c>
    </row>
    <row r="87" spans="3:10">
      <c r="C87" t="s">
        <v>5</v>
      </c>
      <c r="D87" t="s">
        <v>36</v>
      </c>
      <c r="E87" t="s">
        <v>13</v>
      </c>
      <c r="F87" s="8">
        <v>6146</v>
      </c>
      <c r="G87" s="2">
        <v>63</v>
      </c>
      <c r="H87" s="8">
        <f>_xlfn.XLOOKUP(d4c_5[[#This Row],[Product]],products4[Product],products4[Cost per unit])</f>
        <v>9.33</v>
      </c>
      <c r="I87" s="8">
        <f>d4c_5[[#This Row],[Units]]*d4c_5[[#This Row],[cost per unit]]</f>
        <v>587.79</v>
      </c>
      <c r="J87" s="8">
        <f>d4c_5[[#This Row],[Amount]]-d4c_5[[#This Row],[cost]]</f>
        <v>5558.21</v>
      </c>
    </row>
    <row r="88" spans="3:10">
      <c r="C88" t="s">
        <v>40</v>
      </c>
      <c r="D88" t="s">
        <v>37</v>
      </c>
      <c r="E88" t="s">
        <v>27</v>
      </c>
      <c r="F88" s="8">
        <v>6132</v>
      </c>
      <c r="G88" s="2">
        <v>93</v>
      </c>
      <c r="H88" s="8">
        <f>_xlfn.XLOOKUP(d4c_5[[#This Row],[Product]],products4[Product],products4[Cost per unit])</f>
        <v>16.73</v>
      </c>
      <c r="I88" s="8">
        <f>d4c_5[[#This Row],[Units]]*d4c_5[[#This Row],[cost per unit]]</f>
        <v>1555.89</v>
      </c>
      <c r="J88" s="8">
        <f>d4c_5[[#This Row],[Amount]]-d4c_5[[#This Row],[cost]]</f>
        <v>4576.1099999999997</v>
      </c>
    </row>
    <row r="89" spans="3:10">
      <c r="C89" t="s">
        <v>40</v>
      </c>
      <c r="D89" t="s">
        <v>38</v>
      </c>
      <c r="E89" t="s">
        <v>4</v>
      </c>
      <c r="F89" s="8">
        <v>6125</v>
      </c>
      <c r="G89" s="2">
        <v>102</v>
      </c>
      <c r="H89" s="8">
        <f>_xlfn.XLOOKUP(d4c_5[[#This Row],[Product]],products4[Product],products4[Cost per unit])</f>
        <v>11.88</v>
      </c>
      <c r="I89" s="8">
        <f>d4c_5[[#This Row],[Units]]*d4c_5[[#This Row],[cost per unit]]</f>
        <v>1211.76</v>
      </c>
      <c r="J89" s="8">
        <f>d4c_5[[#This Row],[Amount]]-d4c_5[[#This Row],[cost]]</f>
        <v>4913.24</v>
      </c>
    </row>
    <row r="90" spans="3:10">
      <c r="C90" t="s">
        <v>41</v>
      </c>
      <c r="D90" t="s">
        <v>36</v>
      </c>
      <c r="E90" t="s">
        <v>30</v>
      </c>
      <c r="F90" s="8">
        <v>6118</v>
      </c>
      <c r="G90" s="2">
        <v>174</v>
      </c>
      <c r="H90" s="8">
        <f>_xlfn.XLOOKUP(d4c_5[[#This Row],[Product]],products4[Product],products4[Cost per unit])</f>
        <v>14.49</v>
      </c>
      <c r="I90" s="8">
        <f>d4c_5[[#This Row],[Units]]*d4c_5[[#This Row],[cost per unit]]</f>
        <v>2521.2600000000002</v>
      </c>
      <c r="J90" s="8">
        <f>d4c_5[[#This Row],[Amount]]-d4c_5[[#This Row],[cost]]</f>
        <v>3596.74</v>
      </c>
    </row>
    <row r="91" spans="3:10">
      <c r="C91" t="s">
        <v>6</v>
      </c>
      <c r="D91" t="s">
        <v>36</v>
      </c>
      <c r="E91" t="s">
        <v>32</v>
      </c>
      <c r="F91" s="8">
        <v>6118</v>
      </c>
      <c r="G91" s="2">
        <v>9</v>
      </c>
      <c r="H91" s="8">
        <f>_xlfn.XLOOKUP(d4c_5[[#This Row],[Product]],products4[Product],products4[Cost per unit])</f>
        <v>8.65</v>
      </c>
      <c r="I91" s="8">
        <f>d4c_5[[#This Row],[Units]]*d4c_5[[#This Row],[cost per unit]]</f>
        <v>77.850000000000009</v>
      </c>
      <c r="J91" s="8">
        <f>d4c_5[[#This Row],[Amount]]-d4c_5[[#This Row],[cost]]</f>
        <v>6040.15</v>
      </c>
    </row>
    <row r="92" spans="3:10">
      <c r="C92" t="s">
        <v>5</v>
      </c>
      <c r="D92" t="s">
        <v>36</v>
      </c>
      <c r="E92" t="s">
        <v>18</v>
      </c>
      <c r="F92" s="8">
        <v>6111</v>
      </c>
      <c r="G92" s="2">
        <v>3</v>
      </c>
      <c r="H92" s="8">
        <f>_xlfn.XLOOKUP(d4c_5[[#This Row],[Product]],products4[Product],products4[Cost per unit])</f>
        <v>6.47</v>
      </c>
      <c r="I92" s="8">
        <f>d4c_5[[#This Row],[Units]]*d4c_5[[#This Row],[cost per unit]]</f>
        <v>19.41</v>
      </c>
      <c r="J92" s="8">
        <f>d4c_5[[#This Row],[Amount]]-d4c_5[[#This Row],[cost]]</f>
        <v>6091.59</v>
      </c>
    </row>
    <row r="93" spans="3:10">
      <c r="C93" t="s">
        <v>6</v>
      </c>
      <c r="D93" t="s">
        <v>39</v>
      </c>
      <c r="E93" t="s">
        <v>17</v>
      </c>
      <c r="F93" s="8">
        <v>6048</v>
      </c>
      <c r="G93" s="2">
        <v>27</v>
      </c>
      <c r="H93" s="8">
        <f>_xlfn.XLOOKUP(d4c_5[[#This Row],[Product]],products4[Product],products4[Cost per unit])</f>
        <v>3.11</v>
      </c>
      <c r="I93" s="8">
        <f>d4c_5[[#This Row],[Units]]*d4c_5[[#This Row],[cost per unit]]</f>
        <v>83.97</v>
      </c>
      <c r="J93" s="8">
        <f>d4c_5[[#This Row],[Amount]]-d4c_5[[#This Row],[cost]]</f>
        <v>5964.03</v>
      </c>
    </row>
    <row r="94" spans="3:10">
      <c r="C94" t="s">
        <v>2</v>
      </c>
      <c r="D94" t="s">
        <v>39</v>
      </c>
      <c r="E94" t="s">
        <v>28</v>
      </c>
      <c r="F94" s="8">
        <v>6027</v>
      </c>
      <c r="G94" s="2">
        <v>144</v>
      </c>
      <c r="H94" s="8">
        <f>_xlfn.XLOOKUP(d4c_5[[#This Row],[Product]],products4[Product],products4[Cost per unit])</f>
        <v>10.38</v>
      </c>
      <c r="I94" s="8">
        <f>d4c_5[[#This Row],[Units]]*d4c_5[[#This Row],[cost per unit]]</f>
        <v>1494.72</v>
      </c>
      <c r="J94" s="8">
        <f>d4c_5[[#This Row],[Amount]]-d4c_5[[#This Row],[cost]]</f>
        <v>4532.28</v>
      </c>
    </row>
    <row r="95" spans="3:10">
      <c r="C95" t="s">
        <v>41</v>
      </c>
      <c r="D95" t="s">
        <v>38</v>
      </c>
      <c r="E95" t="s">
        <v>22</v>
      </c>
      <c r="F95" s="8">
        <v>5915</v>
      </c>
      <c r="G95" s="2">
        <v>3</v>
      </c>
      <c r="H95" s="8">
        <f>_xlfn.XLOOKUP(d4c_5[[#This Row],[Product]],products4[Product],products4[Cost per unit])</f>
        <v>9.77</v>
      </c>
      <c r="I95" s="8">
        <f>d4c_5[[#This Row],[Units]]*d4c_5[[#This Row],[cost per unit]]</f>
        <v>29.31</v>
      </c>
      <c r="J95" s="8">
        <f>d4c_5[[#This Row],[Amount]]-d4c_5[[#This Row],[cost]]</f>
        <v>5885.69</v>
      </c>
    </row>
    <row r="96" spans="3:10">
      <c r="C96" t="s">
        <v>40</v>
      </c>
      <c r="D96" t="s">
        <v>39</v>
      </c>
      <c r="E96" t="s">
        <v>22</v>
      </c>
      <c r="F96" s="8">
        <v>5817</v>
      </c>
      <c r="G96" s="2">
        <v>12</v>
      </c>
      <c r="H96" s="8">
        <f>_xlfn.XLOOKUP(d4c_5[[#This Row],[Product]],products4[Product],products4[Cost per unit])</f>
        <v>9.77</v>
      </c>
      <c r="I96" s="8">
        <f>d4c_5[[#This Row],[Units]]*d4c_5[[#This Row],[cost per unit]]</f>
        <v>117.24</v>
      </c>
      <c r="J96" s="8">
        <f>d4c_5[[#This Row],[Amount]]-d4c_5[[#This Row],[cost]]</f>
        <v>5699.76</v>
      </c>
    </row>
    <row r="97" spans="3:10">
      <c r="C97" t="s">
        <v>40</v>
      </c>
      <c r="D97" t="s">
        <v>39</v>
      </c>
      <c r="E97" t="s">
        <v>15</v>
      </c>
      <c r="F97" s="8">
        <v>5775</v>
      </c>
      <c r="G97" s="2">
        <v>42</v>
      </c>
      <c r="H97" s="8">
        <f>_xlfn.XLOOKUP(d4c_5[[#This Row],[Product]],products4[Product],products4[Cost per unit])</f>
        <v>11.73</v>
      </c>
      <c r="I97" s="8">
        <f>d4c_5[[#This Row],[Units]]*d4c_5[[#This Row],[cost per unit]]</f>
        <v>492.66</v>
      </c>
      <c r="J97" s="8">
        <f>d4c_5[[#This Row],[Amount]]-d4c_5[[#This Row],[cost]]</f>
        <v>5282.34</v>
      </c>
    </row>
    <row r="98" spans="3:10">
      <c r="C98" t="s">
        <v>7</v>
      </c>
      <c r="D98" t="s">
        <v>38</v>
      </c>
      <c r="E98" t="s">
        <v>28</v>
      </c>
      <c r="F98" s="8">
        <v>5677</v>
      </c>
      <c r="G98" s="2">
        <v>258</v>
      </c>
      <c r="H98" s="8">
        <f>_xlfn.XLOOKUP(d4c_5[[#This Row],[Product]],products4[Product],products4[Cost per unit])</f>
        <v>10.38</v>
      </c>
      <c r="I98" s="8">
        <f>d4c_5[[#This Row],[Units]]*d4c_5[[#This Row],[cost per unit]]</f>
        <v>2678.0400000000004</v>
      </c>
      <c r="J98" s="8">
        <f>d4c_5[[#This Row],[Amount]]-d4c_5[[#This Row],[cost]]</f>
        <v>2998.9599999999996</v>
      </c>
    </row>
    <row r="99" spans="3:10">
      <c r="C99" t="s">
        <v>40</v>
      </c>
      <c r="D99" t="s">
        <v>38</v>
      </c>
      <c r="E99" t="s">
        <v>13</v>
      </c>
      <c r="F99" s="8">
        <v>5670</v>
      </c>
      <c r="G99" s="2">
        <v>297</v>
      </c>
      <c r="H99" s="8">
        <f>_xlfn.XLOOKUP(d4c_5[[#This Row],[Product]],products4[Product],products4[Cost per unit])</f>
        <v>9.33</v>
      </c>
      <c r="I99" s="8">
        <f>d4c_5[[#This Row],[Units]]*d4c_5[[#This Row],[cost per unit]]</f>
        <v>2771.01</v>
      </c>
      <c r="J99" s="8">
        <f>d4c_5[[#This Row],[Amount]]-d4c_5[[#This Row],[cost]]</f>
        <v>2898.99</v>
      </c>
    </row>
    <row r="100" spans="3:10">
      <c r="C100" t="s">
        <v>10</v>
      </c>
      <c r="D100" t="s">
        <v>38</v>
      </c>
      <c r="E100" t="s">
        <v>14</v>
      </c>
      <c r="F100" s="8">
        <v>5586</v>
      </c>
      <c r="G100" s="2">
        <v>525</v>
      </c>
      <c r="H100" s="8">
        <f>_xlfn.XLOOKUP(d4c_5[[#This Row],[Product]],products4[Product],products4[Cost per unit])</f>
        <v>11.7</v>
      </c>
      <c r="I100" s="8">
        <f>d4c_5[[#This Row],[Units]]*d4c_5[[#This Row],[cost per unit]]</f>
        <v>6142.5</v>
      </c>
      <c r="J100" s="8">
        <f>d4c_5[[#This Row],[Amount]]-d4c_5[[#This Row],[cost]]</f>
        <v>-556.5</v>
      </c>
    </row>
    <row r="101" spans="3:10">
      <c r="C101" t="s">
        <v>7</v>
      </c>
      <c r="D101" t="s">
        <v>36</v>
      </c>
      <c r="E101" t="s">
        <v>29</v>
      </c>
      <c r="F101" s="8">
        <v>5551</v>
      </c>
      <c r="G101" s="2">
        <v>252</v>
      </c>
      <c r="H101" s="8">
        <f>_xlfn.XLOOKUP(d4c_5[[#This Row],[Product]],products4[Product],products4[Cost per unit])</f>
        <v>7.16</v>
      </c>
      <c r="I101" s="8">
        <f>d4c_5[[#This Row],[Units]]*d4c_5[[#This Row],[cost per unit]]</f>
        <v>1804.32</v>
      </c>
      <c r="J101" s="8">
        <f>d4c_5[[#This Row],[Amount]]-d4c_5[[#This Row],[cost]]</f>
        <v>3746.6800000000003</v>
      </c>
    </row>
    <row r="102" spans="3:10">
      <c r="C102" t="s">
        <v>5</v>
      </c>
      <c r="D102" t="s">
        <v>38</v>
      </c>
      <c r="E102" t="s">
        <v>19</v>
      </c>
      <c r="F102" s="8">
        <v>5474</v>
      </c>
      <c r="G102" s="2">
        <v>168</v>
      </c>
      <c r="H102" s="8">
        <f>_xlfn.XLOOKUP(d4c_5[[#This Row],[Product]],products4[Product],products4[Cost per unit])</f>
        <v>7.64</v>
      </c>
      <c r="I102" s="8">
        <f>d4c_5[[#This Row],[Units]]*d4c_5[[#This Row],[cost per unit]]</f>
        <v>1283.52</v>
      </c>
      <c r="J102" s="8">
        <f>d4c_5[[#This Row],[Amount]]-d4c_5[[#This Row],[cost]]</f>
        <v>4190.4799999999996</v>
      </c>
    </row>
    <row r="103" spans="3:10">
      <c r="C103" t="s">
        <v>40</v>
      </c>
      <c r="D103" t="s">
        <v>36</v>
      </c>
      <c r="E103" t="s">
        <v>25</v>
      </c>
      <c r="F103" s="8">
        <v>5439</v>
      </c>
      <c r="G103" s="2">
        <v>30</v>
      </c>
      <c r="H103" s="8">
        <f>_xlfn.XLOOKUP(d4c_5[[#This Row],[Product]],products4[Product],products4[Cost per unit])</f>
        <v>13.15</v>
      </c>
      <c r="I103" s="8">
        <f>d4c_5[[#This Row],[Units]]*d4c_5[[#This Row],[cost per unit]]</f>
        <v>394.5</v>
      </c>
      <c r="J103" s="8">
        <f>d4c_5[[#This Row],[Amount]]-d4c_5[[#This Row],[cost]]</f>
        <v>5044.5</v>
      </c>
    </row>
    <row r="104" spans="3:10">
      <c r="C104" t="s">
        <v>10</v>
      </c>
      <c r="D104" t="s">
        <v>34</v>
      </c>
      <c r="E104" t="s">
        <v>19</v>
      </c>
      <c r="F104" s="8">
        <v>5355</v>
      </c>
      <c r="G104" s="2">
        <v>204</v>
      </c>
      <c r="H104" s="8">
        <f>_xlfn.XLOOKUP(d4c_5[[#This Row],[Product]],products4[Product],products4[Cost per unit])</f>
        <v>7.64</v>
      </c>
      <c r="I104" s="8">
        <f>d4c_5[[#This Row],[Units]]*d4c_5[[#This Row],[cost per unit]]</f>
        <v>1558.56</v>
      </c>
      <c r="J104" s="8">
        <f>d4c_5[[#This Row],[Amount]]-d4c_5[[#This Row],[cost]]</f>
        <v>3796.44</v>
      </c>
    </row>
    <row r="105" spans="3:10">
      <c r="C105" t="s">
        <v>7</v>
      </c>
      <c r="D105" t="s">
        <v>37</v>
      </c>
      <c r="E105" t="s">
        <v>26</v>
      </c>
      <c r="F105" s="8">
        <v>5306</v>
      </c>
      <c r="G105" s="2">
        <v>0</v>
      </c>
      <c r="H105" s="8">
        <f>_xlfn.XLOOKUP(d4c_5[[#This Row],[Product]],products4[Product],products4[Cost per unit])</f>
        <v>5.6</v>
      </c>
      <c r="I105" s="8">
        <f>d4c_5[[#This Row],[Units]]*d4c_5[[#This Row],[cost per unit]]</f>
        <v>0</v>
      </c>
      <c r="J105" s="8">
        <f>d4c_5[[#This Row],[Amount]]-d4c_5[[#This Row],[cost]]</f>
        <v>5306</v>
      </c>
    </row>
    <row r="106" spans="3:10">
      <c r="C106" t="s">
        <v>5</v>
      </c>
      <c r="D106" t="s">
        <v>39</v>
      </c>
      <c r="E106" t="s">
        <v>26</v>
      </c>
      <c r="F106" s="8">
        <v>5236</v>
      </c>
      <c r="G106" s="2">
        <v>51</v>
      </c>
      <c r="H106" s="8">
        <f>_xlfn.XLOOKUP(d4c_5[[#This Row],[Product]],products4[Product],products4[Cost per unit])</f>
        <v>5.6</v>
      </c>
      <c r="I106" s="8">
        <f>d4c_5[[#This Row],[Units]]*d4c_5[[#This Row],[cost per unit]]</f>
        <v>285.59999999999997</v>
      </c>
      <c r="J106" s="8">
        <f>d4c_5[[#This Row],[Amount]]-d4c_5[[#This Row],[cost]]</f>
        <v>4950.3999999999996</v>
      </c>
    </row>
    <row r="107" spans="3:10">
      <c r="C107" t="s">
        <v>7</v>
      </c>
      <c r="D107" t="s">
        <v>35</v>
      </c>
      <c r="E107" t="s">
        <v>28</v>
      </c>
      <c r="F107" s="8">
        <v>5194</v>
      </c>
      <c r="G107" s="2">
        <v>288</v>
      </c>
      <c r="H107" s="8">
        <f>_xlfn.XLOOKUP(d4c_5[[#This Row],[Product]],products4[Product],products4[Cost per unit])</f>
        <v>10.38</v>
      </c>
      <c r="I107" s="8">
        <f>d4c_5[[#This Row],[Units]]*d4c_5[[#This Row],[cost per unit]]</f>
        <v>2989.44</v>
      </c>
      <c r="J107" s="8">
        <f>d4c_5[[#This Row],[Amount]]-d4c_5[[#This Row],[cost]]</f>
        <v>2204.56</v>
      </c>
    </row>
    <row r="108" spans="3:10">
      <c r="C108" t="s">
        <v>5</v>
      </c>
      <c r="D108" t="s">
        <v>38</v>
      </c>
      <c r="E108" t="s">
        <v>32</v>
      </c>
      <c r="F108" s="8">
        <v>5075</v>
      </c>
      <c r="G108" s="2">
        <v>21</v>
      </c>
      <c r="H108" s="8">
        <f>_xlfn.XLOOKUP(d4c_5[[#This Row],[Product]],products4[Product],products4[Cost per unit])</f>
        <v>8.65</v>
      </c>
      <c r="I108" s="8">
        <f>d4c_5[[#This Row],[Units]]*d4c_5[[#This Row],[cost per unit]]</f>
        <v>181.65</v>
      </c>
      <c r="J108" s="8">
        <f>d4c_5[[#This Row],[Amount]]-d4c_5[[#This Row],[cost]]</f>
        <v>4893.3500000000004</v>
      </c>
    </row>
    <row r="109" spans="3:10">
      <c r="C109" t="s">
        <v>40</v>
      </c>
      <c r="D109" t="s">
        <v>34</v>
      </c>
      <c r="E109" t="s">
        <v>17</v>
      </c>
      <c r="F109" s="8">
        <v>5019</v>
      </c>
      <c r="G109" s="2">
        <v>156</v>
      </c>
      <c r="H109" s="8">
        <f>_xlfn.XLOOKUP(d4c_5[[#This Row],[Product]],products4[Product],products4[Cost per unit])</f>
        <v>3.11</v>
      </c>
      <c r="I109" s="8">
        <f>d4c_5[[#This Row],[Units]]*d4c_5[[#This Row],[cost per unit]]</f>
        <v>485.15999999999997</v>
      </c>
      <c r="J109" s="8">
        <f>d4c_5[[#This Row],[Amount]]-d4c_5[[#This Row],[cost]]</f>
        <v>4533.84</v>
      </c>
    </row>
    <row r="110" spans="3:10">
      <c r="C110" t="s">
        <v>8</v>
      </c>
      <c r="D110" t="s">
        <v>36</v>
      </c>
      <c r="E110" t="s">
        <v>23</v>
      </c>
      <c r="F110" s="8">
        <v>5019</v>
      </c>
      <c r="G110" s="2">
        <v>150</v>
      </c>
      <c r="H110" s="8">
        <f>_xlfn.XLOOKUP(d4c_5[[#This Row],[Product]],products4[Product],products4[Cost per unit])</f>
        <v>6.49</v>
      </c>
      <c r="I110" s="8">
        <f>d4c_5[[#This Row],[Units]]*d4c_5[[#This Row],[cost per unit]]</f>
        <v>973.5</v>
      </c>
      <c r="J110" s="8">
        <f>d4c_5[[#This Row],[Amount]]-d4c_5[[#This Row],[cost]]</f>
        <v>4045.5</v>
      </c>
    </row>
    <row r="111" spans="3:10">
      <c r="C111" t="s">
        <v>8</v>
      </c>
      <c r="D111" t="s">
        <v>35</v>
      </c>
      <c r="E111" t="s">
        <v>22</v>
      </c>
      <c r="F111" s="8">
        <v>5012</v>
      </c>
      <c r="G111" s="2">
        <v>210</v>
      </c>
      <c r="H111" s="8">
        <f>_xlfn.XLOOKUP(d4c_5[[#This Row],[Product]],products4[Product],products4[Cost per unit])</f>
        <v>9.77</v>
      </c>
      <c r="I111" s="8">
        <f>d4c_5[[#This Row],[Units]]*d4c_5[[#This Row],[cost per unit]]</f>
        <v>2051.6999999999998</v>
      </c>
      <c r="J111" s="8">
        <f>d4c_5[[#This Row],[Amount]]-d4c_5[[#This Row],[cost]]</f>
        <v>2960.3</v>
      </c>
    </row>
    <row r="112" spans="3:10">
      <c r="C112" t="s">
        <v>5</v>
      </c>
      <c r="D112" t="s">
        <v>37</v>
      </c>
      <c r="E112" t="s">
        <v>14</v>
      </c>
      <c r="F112" s="8">
        <v>4991</v>
      </c>
      <c r="G112" s="2">
        <v>12</v>
      </c>
      <c r="H112" s="8">
        <f>_xlfn.XLOOKUP(d4c_5[[#This Row],[Product]],products4[Product],products4[Cost per unit])</f>
        <v>11.7</v>
      </c>
      <c r="I112" s="8">
        <f>d4c_5[[#This Row],[Units]]*d4c_5[[#This Row],[cost per unit]]</f>
        <v>140.39999999999998</v>
      </c>
      <c r="J112" s="8">
        <f>d4c_5[[#This Row],[Amount]]-d4c_5[[#This Row],[cost]]</f>
        <v>4850.6000000000004</v>
      </c>
    </row>
    <row r="113" spans="3:10">
      <c r="C113" t="s">
        <v>10</v>
      </c>
      <c r="D113" t="s">
        <v>34</v>
      </c>
      <c r="E113" t="s">
        <v>26</v>
      </c>
      <c r="F113" s="8">
        <v>4991</v>
      </c>
      <c r="G113" s="2">
        <v>9</v>
      </c>
      <c r="H113" s="8">
        <f>_xlfn.XLOOKUP(d4c_5[[#This Row],[Product]],products4[Product],products4[Cost per unit])</f>
        <v>5.6</v>
      </c>
      <c r="I113" s="8">
        <f>d4c_5[[#This Row],[Units]]*d4c_5[[#This Row],[cost per unit]]</f>
        <v>50.4</v>
      </c>
      <c r="J113" s="8">
        <f>d4c_5[[#This Row],[Amount]]-d4c_5[[#This Row],[cost]]</f>
        <v>4940.6000000000004</v>
      </c>
    </row>
    <row r="114" spans="3:10">
      <c r="C114" t="s">
        <v>6</v>
      </c>
      <c r="D114" t="s">
        <v>36</v>
      </c>
      <c r="E114" t="s">
        <v>17</v>
      </c>
      <c r="F114" s="8">
        <v>4970</v>
      </c>
      <c r="G114" s="2">
        <v>156</v>
      </c>
      <c r="H114" s="8">
        <f>_xlfn.XLOOKUP(d4c_5[[#This Row],[Product]],products4[Product],products4[Cost per unit])</f>
        <v>3.11</v>
      </c>
      <c r="I114" s="8">
        <f>d4c_5[[#This Row],[Units]]*d4c_5[[#This Row],[cost per unit]]</f>
        <v>485.15999999999997</v>
      </c>
      <c r="J114" s="8">
        <f>d4c_5[[#This Row],[Amount]]-d4c_5[[#This Row],[cost]]</f>
        <v>4484.84</v>
      </c>
    </row>
    <row r="115" spans="3:10">
      <c r="C115" t="s">
        <v>3</v>
      </c>
      <c r="D115" t="s">
        <v>39</v>
      </c>
      <c r="E115" t="s">
        <v>26</v>
      </c>
      <c r="F115" s="8">
        <v>4956</v>
      </c>
      <c r="G115" s="2">
        <v>171</v>
      </c>
      <c r="H115" s="8">
        <f>_xlfn.XLOOKUP(d4c_5[[#This Row],[Product]],products4[Product],products4[Cost per unit])</f>
        <v>5.6</v>
      </c>
      <c r="I115" s="8">
        <f>d4c_5[[#This Row],[Units]]*d4c_5[[#This Row],[cost per unit]]</f>
        <v>957.59999999999991</v>
      </c>
      <c r="J115" s="8">
        <f>d4c_5[[#This Row],[Amount]]-d4c_5[[#This Row],[cost]]</f>
        <v>3998.4</v>
      </c>
    </row>
    <row r="116" spans="3:10">
      <c r="C116" t="s">
        <v>6</v>
      </c>
      <c r="D116" t="s">
        <v>37</v>
      </c>
      <c r="E116" t="s">
        <v>23</v>
      </c>
      <c r="F116" s="8">
        <v>4949</v>
      </c>
      <c r="G116" s="2">
        <v>189</v>
      </c>
      <c r="H116" s="8">
        <f>_xlfn.XLOOKUP(d4c_5[[#This Row],[Product]],products4[Product],products4[Cost per unit])</f>
        <v>6.49</v>
      </c>
      <c r="I116" s="8">
        <f>d4c_5[[#This Row],[Units]]*d4c_5[[#This Row],[cost per unit]]</f>
        <v>1226.6100000000001</v>
      </c>
      <c r="J116" s="8">
        <f>d4c_5[[#This Row],[Amount]]-d4c_5[[#This Row],[cost]]</f>
        <v>3722.39</v>
      </c>
    </row>
    <row r="117" spans="3:10">
      <c r="C117" t="s">
        <v>41</v>
      </c>
      <c r="D117" t="s">
        <v>34</v>
      </c>
      <c r="E117" t="s">
        <v>23</v>
      </c>
      <c r="F117" s="8">
        <v>4935</v>
      </c>
      <c r="G117" s="2">
        <v>126</v>
      </c>
      <c r="H117" s="8">
        <f>_xlfn.XLOOKUP(d4c_5[[#This Row],[Product]],products4[Product],products4[Cost per unit])</f>
        <v>6.49</v>
      </c>
      <c r="I117" s="8">
        <f>d4c_5[[#This Row],[Units]]*d4c_5[[#This Row],[cost per unit]]</f>
        <v>817.74</v>
      </c>
      <c r="J117" s="8">
        <f>d4c_5[[#This Row],[Amount]]-d4c_5[[#This Row],[cost]]</f>
        <v>4117.26</v>
      </c>
    </row>
    <row r="118" spans="3:10">
      <c r="C118" t="s">
        <v>10</v>
      </c>
      <c r="D118" t="s">
        <v>39</v>
      </c>
      <c r="E118" t="s">
        <v>21</v>
      </c>
      <c r="F118" s="8">
        <v>4858</v>
      </c>
      <c r="G118" s="2">
        <v>279</v>
      </c>
      <c r="H118" s="8">
        <f>_xlfn.XLOOKUP(d4c_5[[#This Row],[Product]],products4[Product],products4[Cost per unit])</f>
        <v>9</v>
      </c>
      <c r="I118" s="8">
        <f>d4c_5[[#This Row],[Units]]*d4c_5[[#This Row],[cost per unit]]</f>
        <v>2511</v>
      </c>
      <c r="J118" s="8">
        <f>d4c_5[[#This Row],[Amount]]-d4c_5[[#This Row],[cost]]</f>
        <v>2347</v>
      </c>
    </row>
    <row r="119" spans="3:10">
      <c r="C119" t="s">
        <v>2</v>
      </c>
      <c r="D119" t="s">
        <v>39</v>
      </c>
      <c r="E119" t="s">
        <v>15</v>
      </c>
      <c r="F119" s="8">
        <v>4802</v>
      </c>
      <c r="G119" s="2">
        <v>36</v>
      </c>
      <c r="H119" s="8">
        <f>_xlfn.XLOOKUP(d4c_5[[#This Row],[Product]],products4[Product],products4[Cost per unit])</f>
        <v>11.73</v>
      </c>
      <c r="I119" s="8">
        <f>d4c_5[[#This Row],[Units]]*d4c_5[[#This Row],[cost per unit]]</f>
        <v>422.28000000000003</v>
      </c>
      <c r="J119" s="8">
        <f>d4c_5[[#This Row],[Amount]]-d4c_5[[#This Row],[cost]]</f>
        <v>4379.72</v>
      </c>
    </row>
    <row r="120" spans="3:10">
      <c r="C120" t="s">
        <v>6</v>
      </c>
      <c r="D120" t="s">
        <v>35</v>
      </c>
      <c r="E120" t="s">
        <v>30</v>
      </c>
      <c r="F120" s="8">
        <v>4781</v>
      </c>
      <c r="G120" s="2">
        <v>123</v>
      </c>
      <c r="H120" s="8">
        <f>_xlfn.XLOOKUP(d4c_5[[#This Row],[Product]],products4[Product],products4[Cost per unit])</f>
        <v>14.49</v>
      </c>
      <c r="I120" s="8">
        <f>d4c_5[[#This Row],[Units]]*d4c_5[[#This Row],[cost per unit]]</f>
        <v>1782.27</v>
      </c>
      <c r="J120" s="8">
        <f>d4c_5[[#This Row],[Amount]]-d4c_5[[#This Row],[cost]]</f>
        <v>2998.73</v>
      </c>
    </row>
    <row r="121" spans="3:10">
      <c r="C121" t="s">
        <v>41</v>
      </c>
      <c r="D121" t="s">
        <v>35</v>
      </c>
      <c r="E121" t="s">
        <v>13</v>
      </c>
      <c r="F121" s="8">
        <v>4760</v>
      </c>
      <c r="G121" s="2">
        <v>69</v>
      </c>
      <c r="H121" s="8">
        <f>_xlfn.XLOOKUP(d4c_5[[#This Row],[Product]],products4[Product],products4[Cost per unit])</f>
        <v>9.33</v>
      </c>
      <c r="I121" s="8">
        <f>d4c_5[[#This Row],[Units]]*d4c_5[[#This Row],[cost per unit]]</f>
        <v>643.77</v>
      </c>
      <c r="J121" s="8">
        <f>d4c_5[[#This Row],[Amount]]-d4c_5[[#This Row],[cost]]</f>
        <v>4116.2299999999996</v>
      </c>
    </row>
    <row r="122" spans="3:10">
      <c r="C122" t="s">
        <v>8</v>
      </c>
      <c r="D122" t="s">
        <v>35</v>
      </c>
      <c r="E122" t="s">
        <v>27</v>
      </c>
      <c r="F122" s="8">
        <v>4753</v>
      </c>
      <c r="G122" s="2">
        <v>300</v>
      </c>
      <c r="H122" s="8">
        <f>_xlfn.XLOOKUP(d4c_5[[#This Row],[Product]],products4[Product],products4[Cost per unit])</f>
        <v>16.73</v>
      </c>
      <c r="I122" s="8">
        <f>d4c_5[[#This Row],[Units]]*d4c_5[[#This Row],[cost per unit]]</f>
        <v>5019</v>
      </c>
      <c r="J122" s="8">
        <f>d4c_5[[#This Row],[Amount]]-d4c_5[[#This Row],[cost]]</f>
        <v>-266</v>
      </c>
    </row>
    <row r="123" spans="3:10">
      <c r="C123" t="s">
        <v>5</v>
      </c>
      <c r="D123" t="s">
        <v>35</v>
      </c>
      <c r="E123" t="s">
        <v>31</v>
      </c>
      <c r="F123" s="8">
        <v>4753</v>
      </c>
      <c r="G123" s="2">
        <v>246</v>
      </c>
      <c r="H123" s="8">
        <f>_xlfn.XLOOKUP(d4c_5[[#This Row],[Product]],products4[Product],products4[Cost per unit])</f>
        <v>5.79</v>
      </c>
      <c r="I123" s="8">
        <f>d4c_5[[#This Row],[Units]]*d4c_5[[#This Row],[cost per unit]]</f>
        <v>1424.34</v>
      </c>
      <c r="J123" s="8">
        <f>d4c_5[[#This Row],[Amount]]-d4c_5[[#This Row],[cost]]</f>
        <v>3328.66</v>
      </c>
    </row>
    <row r="124" spans="3:10">
      <c r="C124" t="s">
        <v>40</v>
      </c>
      <c r="D124" t="s">
        <v>35</v>
      </c>
      <c r="E124" t="s">
        <v>16</v>
      </c>
      <c r="F124" s="8">
        <v>4725</v>
      </c>
      <c r="G124" s="2">
        <v>174</v>
      </c>
      <c r="H124" s="8">
        <f>_xlfn.XLOOKUP(d4c_5[[#This Row],[Product]],products4[Product],products4[Cost per unit])</f>
        <v>8.7899999999999991</v>
      </c>
      <c r="I124" s="8">
        <f>d4c_5[[#This Row],[Units]]*d4c_5[[#This Row],[cost per unit]]</f>
        <v>1529.4599999999998</v>
      </c>
      <c r="J124" s="8">
        <f>d4c_5[[#This Row],[Amount]]-d4c_5[[#This Row],[cost]]</f>
        <v>3195.54</v>
      </c>
    </row>
    <row r="125" spans="3:10">
      <c r="C125" t="s">
        <v>10</v>
      </c>
      <c r="D125" t="s">
        <v>37</v>
      </c>
      <c r="E125" t="s">
        <v>23</v>
      </c>
      <c r="F125" s="8">
        <v>4683</v>
      </c>
      <c r="G125" s="2">
        <v>30</v>
      </c>
      <c r="H125" s="8">
        <f>_xlfn.XLOOKUP(d4c_5[[#This Row],[Product]],products4[Product],products4[Cost per unit])</f>
        <v>6.49</v>
      </c>
      <c r="I125" s="8">
        <f>d4c_5[[#This Row],[Units]]*d4c_5[[#This Row],[cost per unit]]</f>
        <v>194.70000000000002</v>
      </c>
      <c r="J125" s="8">
        <f>d4c_5[[#This Row],[Amount]]-d4c_5[[#This Row],[cost]]</f>
        <v>4488.3</v>
      </c>
    </row>
    <row r="126" spans="3:10">
      <c r="C126" t="s">
        <v>7</v>
      </c>
      <c r="D126" t="s">
        <v>35</v>
      </c>
      <c r="E126" t="s">
        <v>14</v>
      </c>
      <c r="F126" s="8">
        <v>4606</v>
      </c>
      <c r="G126" s="2">
        <v>63</v>
      </c>
      <c r="H126" s="8">
        <f>_xlfn.XLOOKUP(d4c_5[[#This Row],[Product]],products4[Product],products4[Cost per unit])</f>
        <v>11.7</v>
      </c>
      <c r="I126" s="8">
        <f>d4c_5[[#This Row],[Units]]*d4c_5[[#This Row],[cost per unit]]</f>
        <v>737.09999999999991</v>
      </c>
      <c r="J126" s="8">
        <f>d4c_5[[#This Row],[Amount]]-d4c_5[[#This Row],[cost]]</f>
        <v>3868.9</v>
      </c>
    </row>
    <row r="127" spans="3:10">
      <c r="C127" t="s">
        <v>3</v>
      </c>
      <c r="D127" t="s">
        <v>37</v>
      </c>
      <c r="E127" t="s">
        <v>29</v>
      </c>
      <c r="F127" s="8">
        <v>4592</v>
      </c>
      <c r="G127" s="2">
        <v>324</v>
      </c>
      <c r="H127" s="8">
        <f>_xlfn.XLOOKUP(d4c_5[[#This Row],[Product]],products4[Product],products4[Cost per unit])</f>
        <v>7.16</v>
      </c>
      <c r="I127" s="8">
        <f>d4c_5[[#This Row],[Units]]*d4c_5[[#This Row],[cost per unit]]</f>
        <v>2319.84</v>
      </c>
      <c r="J127" s="8">
        <f>d4c_5[[#This Row],[Amount]]-d4c_5[[#This Row],[cost]]</f>
        <v>2272.16</v>
      </c>
    </row>
    <row r="128" spans="3:10">
      <c r="C128" t="s">
        <v>7</v>
      </c>
      <c r="D128" t="s">
        <v>35</v>
      </c>
      <c r="E128" t="s">
        <v>19</v>
      </c>
      <c r="F128" s="8">
        <v>4585</v>
      </c>
      <c r="G128" s="2">
        <v>240</v>
      </c>
      <c r="H128" s="8">
        <f>_xlfn.XLOOKUP(d4c_5[[#This Row],[Product]],products4[Product],products4[Cost per unit])</f>
        <v>7.64</v>
      </c>
      <c r="I128" s="8">
        <f>d4c_5[[#This Row],[Units]]*d4c_5[[#This Row],[cost per unit]]</f>
        <v>1833.6</v>
      </c>
      <c r="J128" s="8">
        <f>d4c_5[[#This Row],[Amount]]-d4c_5[[#This Row],[cost]]</f>
        <v>2751.4</v>
      </c>
    </row>
    <row r="129" spans="3:10">
      <c r="C129" t="s">
        <v>7</v>
      </c>
      <c r="D129" t="s">
        <v>37</v>
      </c>
      <c r="E129" t="s">
        <v>17</v>
      </c>
      <c r="F129" s="8">
        <v>4487</v>
      </c>
      <c r="G129" s="2">
        <v>111</v>
      </c>
      <c r="H129" s="8">
        <f>_xlfn.XLOOKUP(d4c_5[[#This Row],[Product]],products4[Product],products4[Cost per unit])</f>
        <v>3.11</v>
      </c>
      <c r="I129" s="8">
        <f>d4c_5[[#This Row],[Units]]*d4c_5[[#This Row],[cost per unit]]</f>
        <v>345.21</v>
      </c>
      <c r="J129" s="8">
        <f>d4c_5[[#This Row],[Amount]]-d4c_5[[#This Row],[cost]]</f>
        <v>4141.79</v>
      </c>
    </row>
    <row r="130" spans="3:10">
      <c r="C130" t="s">
        <v>7</v>
      </c>
      <c r="D130" t="s">
        <v>37</v>
      </c>
      <c r="E130" t="s">
        <v>16</v>
      </c>
      <c r="F130" s="8">
        <v>4487</v>
      </c>
      <c r="G130" s="2">
        <v>333</v>
      </c>
      <c r="H130" s="8">
        <f>_xlfn.XLOOKUP(d4c_5[[#This Row],[Product]],products4[Product],products4[Cost per unit])</f>
        <v>8.7899999999999991</v>
      </c>
      <c r="I130" s="8">
        <f>d4c_5[[#This Row],[Units]]*d4c_5[[#This Row],[cost per unit]]</f>
        <v>2927.0699999999997</v>
      </c>
      <c r="J130" s="8">
        <f>d4c_5[[#This Row],[Amount]]-d4c_5[[#This Row],[cost]]</f>
        <v>1559.9300000000003</v>
      </c>
    </row>
    <row r="131" spans="3:10">
      <c r="C131" t="s">
        <v>5</v>
      </c>
      <c r="D131" t="s">
        <v>35</v>
      </c>
      <c r="E131" t="s">
        <v>29</v>
      </c>
      <c r="F131" s="8">
        <v>4480</v>
      </c>
      <c r="G131" s="2">
        <v>357</v>
      </c>
      <c r="H131" s="8">
        <f>_xlfn.XLOOKUP(d4c_5[[#This Row],[Product]],products4[Product],products4[Cost per unit])</f>
        <v>7.16</v>
      </c>
      <c r="I131" s="8">
        <f>d4c_5[[#This Row],[Units]]*d4c_5[[#This Row],[cost per unit]]</f>
        <v>2556.12</v>
      </c>
      <c r="J131" s="8">
        <f>d4c_5[[#This Row],[Amount]]-d4c_5[[#This Row],[cost]]</f>
        <v>1923.88</v>
      </c>
    </row>
    <row r="132" spans="3:10">
      <c r="C132" t="s">
        <v>7</v>
      </c>
      <c r="D132" t="s">
        <v>39</v>
      </c>
      <c r="E132" t="s">
        <v>17</v>
      </c>
      <c r="F132" s="8">
        <v>4438</v>
      </c>
      <c r="G132" s="2">
        <v>246</v>
      </c>
      <c r="H132" s="8">
        <f>_xlfn.XLOOKUP(d4c_5[[#This Row],[Product]],products4[Product],products4[Cost per unit])</f>
        <v>3.11</v>
      </c>
      <c r="I132" s="8">
        <f>d4c_5[[#This Row],[Units]]*d4c_5[[#This Row],[cost per unit]]</f>
        <v>765.06</v>
      </c>
      <c r="J132" s="8">
        <f>d4c_5[[#This Row],[Amount]]-d4c_5[[#This Row],[cost]]</f>
        <v>3672.94</v>
      </c>
    </row>
    <row r="133" spans="3:10">
      <c r="C133" t="s">
        <v>40</v>
      </c>
      <c r="D133" t="s">
        <v>36</v>
      </c>
      <c r="E133" t="s">
        <v>13</v>
      </c>
      <c r="F133" s="8">
        <v>4424</v>
      </c>
      <c r="G133" s="2">
        <v>201</v>
      </c>
      <c r="H133" s="8">
        <f>_xlfn.XLOOKUP(d4c_5[[#This Row],[Product]],products4[Product],products4[Cost per unit])</f>
        <v>9.33</v>
      </c>
      <c r="I133" s="8">
        <f>d4c_5[[#This Row],[Units]]*d4c_5[[#This Row],[cost per unit]]</f>
        <v>1875.33</v>
      </c>
      <c r="J133" s="8">
        <f>d4c_5[[#This Row],[Amount]]-d4c_5[[#This Row],[cost]]</f>
        <v>2548.67</v>
      </c>
    </row>
    <row r="134" spans="3:10">
      <c r="C134" t="s">
        <v>2</v>
      </c>
      <c r="D134" t="s">
        <v>38</v>
      </c>
      <c r="E134" t="s">
        <v>23</v>
      </c>
      <c r="F134" s="8">
        <v>4417</v>
      </c>
      <c r="G134" s="2">
        <v>153</v>
      </c>
      <c r="H134" s="8">
        <f>_xlfn.XLOOKUP(d4c_5[[#This Row],[Product]],products4[Product],products4[Cost per unit])</f>
        <v>6.49</v>
      </c>
      <c r="I134" s="8">
        <f>d4c_5[[#This Row],[Units]]*d4c_5[[#This Row],[cost per unit]]</f>
        <v>992.97</v>
      </c>
      <c r="J134" s="8">
        <f>d4c_5[[#This Row],[Amount]]-d4c_5[[#This Row],[cost]]</f>
        <v>3424.0299999999997</v>
      </c>
    </row>
    <row r="135" spans="3:10">
      <c r="C135" t="s">
        <v>2</v>
      </c>
      <c r="D135" t="s">
        <v>38</v>
      </c>
      <c r="E135" t="s">
        <v>31</v>
      </c>
      <c r="F135" s="8">
        <v>4326</v>
      </c>
      <c r="G135" s="2">
        <v>348</v>
      </c>
      <c r="H135" s="8">
        <f>_xlfn.XLOOKUP(d4c_5[[#This Row],[Product]],products4[Product],products4[Cost per unit])</f>
        <v>5.79</v>
      </c>
      <c r="I135" s="8">
        <f>d4c_5[[#This Row],[Units]]*d4c_5[[#This Row],[cost per unit]]</f>
        <v>2014.92</v>
      </c>
      <c r="J135" s="8">
        <f>d4c_5[[#This Row],[Amount]]-d4c_5[[#This Row],[cost]]</f>
        <v>2311.08</v>
      </c>
    </row>
    <row r="136" spans="3:10">
      <c r="C136" t="s">
        <v>6</v>
      </c>
      <c r="D136" t="s">
        <v>36</v>
      </c>
      <c r="E136" t="s">
        <v>13</v>
      </c>
      <c r="F136" s="8">
        <v>4319</v>
      </c>
      <c r="G136" s="2">
        <v>30</v>
      </c>
      <c r="H136" s="8">
        <f>_xlfn.XLOOKUP(d4c_5[[#This Row],[Product]],products4[Product],products4[Cost per unit])</f>
        <v>9.33</v>
      </c>
      <c r="I136" s="8">
        <f>d4c_5[[#This Row],[Units]]*d4c_5[[#This Row],[cost per unit]]</f>
        <v>279.89999999999998</v>
      </c>
      <c r="J136" s="8">
        <f>d4c_5[[#This Row],[Amount]]-d4c_5[[#This Row],[cost]]</f>
        <v>4039.1</v>
      </c>
    </row>
    <row r="137" spans="3:10">
      <c r="C137" t="s">
        <v>9</v>
      </c>
      <c r="D137" t="s">
        <v>37</v>
      </c>
      <c r="E137" t="s">
        <v>25</v>
      </c>
      <c r="F137" s="8">
        <v>4305</v>
      </c>
      <c r="G137" s="2">
        <v>156</v>
      </c>
      <c r="H137" s="8">
        <f>_xlfn.XLOOKUP(d4c_5[[#This Row],[Product]],products4[Product],products4[Cost per unit])</f>
        <v>13.15</v>
      </c>
      <c r="I137" s="8">
        <f>d4c_5[[#This Row],[Units]]*d4c_5[[#This Row],[cost per unit]]</f>
        <v>2051.4</v>
      </c>
      <c r="J137" s="8">
        <f>d4c_5[[#This Row],[Amount]]-d4c_5[[#This Row],[cost]]</f>
        <v>2253.6</v>
      </c>
    </row>
    <row r="138" spans="3:10">
      <c r="C138" t="s">
        <v>6</v>
      </c>
      <c r="D138" t="s">
        <v>34</v>
      </c>
      <c r="E138" t="s">
        <v>27</v>
      </c>
      <c r="F138" s="8">
        <v>4242</v>
      </c>
      <c r="G138" s="2">
        <v>207</v>
      </c>
      <c r="H138" s="8">
        <f>_xlfn.XLOOKUP(d4c_5[[#This Row],[Product]],products4[Product],products4[Cost per unit])</f>
        <v>16.73</v>
      </c>
      <c r="I138" s="8">
        <f>d4c_5[[#This Row],[Units]]*d4c_5[[#This Row],[cost per unit]]</f>
        <v>3463.11</v>
      </c>
      <c r="J138" s="8">
        <f>d4c_5[[#This Row],[Amount]]-d4c_5[[#This Row],[cost]]</f>
        <v>778.88999999999987</v>
      </c>
    </row>
    <row r="139" spans="3:10">
      <c r="C139" t="s">
        <v>9</v>
      </c>
      <c r="D139" t="s">
        <v>38</v>
      </c>
      <c r="E139" t="s">
        <v>24</v>
      </c>
      <c r="F139" s="8">
        <v>4137</v>
      </c>
      <c r="G139" s="2">
        <v>60</v>
      </c>
      <c r="H139" s="8">
        <f>_xlfn.XLOOKUP(d4c_5[[#This Row],[Product]],products4[Product],products4[Cost per unit])</f>
        <v>4.97</v>
      </c>
      <c r="I139" s="8">
        <f>d4c_5[[#This Row],[Units]]*d4c_5[[#This Row],[cost per unit]]</f>
        <v>298.2</v>
      </c>
      <c r="J139" s="8">
        <f>d4c_5[[#This Row],[Amount]]-d4c_5[[#This Row],[cost]]</f>
        <v>3838.8</v>
      </c>
    </row>
    <row r="140" spans="3:10">
      <c r="C140" t="s">
        <v>10</v>
      </c>
      <c r="D140" t="s">
        <v>34</v>
      </c>
      <c r="E140" t="s">
        <v>22</v>
      </c>
      <c r="F140" s="8">
        <v>4053</v>
      </c>
      <c r="G140" s="2">
        <v>24</v>
      </c>
      <c r="H140" s="8">
        <f>_xlfn.XLOOKUP(d4c_5[[#This Row],[Product]],products4[Product],products4[Cost per unit])</f>
        <v>9.77</v>
      </c>
      <c r="I140" s="8">
        <f>d4c_5[[#This Row],[Units]]*d4c_5[[#This Row],[cost per unit]]</f>
        <v>234.48</v>
      </c>
      <c r="J140" s="8">
        <f>d4c_5[[#This Row],[Amount]]-d4c_5[[#This Row],[cost]]</f>
        <v>3818.52</v>
      </c>
    </row>
    <row r="141" spans="3:10">
      <c r="C141" t="s">
        <v>5</v>
      </c>
      <c r="D141" t="s">
        <v>39</v>
      </c>
      <c r="E141" t="s">
        <v>24</v>
      </c>
      <c r="F141" s="8">
        <v>4018</v>
      </c>
      <c r="G141" s="2">
        <v>171</v>
      </c>
      <c r="H141" s="8">
        <f>_xlfn.XLOOKUP(d4c_5[[#This Row],[Product]],products4[Product],products4[Cost per unit])</f>
        <v>4.97</v>
      </c>
      <c r="I141" s="8">
        <f>d4c_5[[#This Row],[Units]]*d4c_5[[#This Row],[cost per unit]]</f>
        <v>849.87</v>
      </c>
      <c r="J141" s="8">
        <f>d4c_5[[#This Row],[Amount]]-d4c_5[[#This Row],[cost]]</f>
        <v>3168.13</v>
      </c>
    </row>
    <row r="142" spans="3:10">
      <c r="C142" t="s">
        <v>40</v>
      </c>
      <c r="D142" t="s">
        <v>34</v>
      </c>
      <c r="E142" t="s">
        <v>19</v>
      </c>
      <c r="F142" s="8">
        <v>4018</v>
      </c>
      <c r="G142" s="2">
        <v>162</v>
      </c>
      <c r="H142" s="8">
        <f>_xlfn.XLOOKUP(d4c_5[[#This Row],[Product]],products4[Product],products4[Cost per unit])</f>
        <v>7.64</v>
      </c>
      <c r="I142" s="8">
        <f>d4c_5[[#This Row],[Units]]*d4c_5[[#This Row],[cost per unit]]</f>
        <v>1237.6799999999998</v>
      </c>
      <c r="J142" s="8">
        <f>d4c_5[[#This Row],[Amount]]-d4c_5[[#This Row],[cost]]</f>
        <v>2780.32</v>
      </c>
    </row>
    <row r="143" spans="3:10">
      <c r="C143" t="s">
        <v>2</v>
      </c>
      <c r="D143" t="s">
        <v>39</v>
      </c>
      <c r="E143" t="s">
        <v>33</v>
      </c>
      <c r="F143" s="8">
        <v>4018</v>
      </c>
      <c r="G143" s="2">
        <v>126</v>
      </c>
      <c r="H143" s="8">
        <f>_xlfn.XLOOKUP(d4c_5[[#This Row],[Product]],products4[Product],products4[Cost per unit])</f>
        <v>12.37</v>
      </c>
      <c r="I143" s="8">
        <f>d4c_5[[#This Row],[Units]]*d4c_5[[#This Row],[cost per unit]]</f>
        <v>1558.62</v>
      </c>
      <c r="J143" s="8">
        <f>d4c_5[[#This Row],[Amount]]-d4c_5[[#This Row],[cost]]</f>
        <v>2459.38</v>
      </c>
    </row>
    <row r="144" spans="3:10">
      <c r="C144" t="s">
        <v>3</v>
      </c>
      <c r="D144" t="s">
        <v>37</v>
      </c>
      <c r="E144" t="s">
        <v>17</v>
      </c>
      <c r="F144" s="8">
        <v>3983</v>
      </c>
      <c r="G144" s="2">
        <v>144</v>
      </c>
      <c r="H144" s="8">
        <f>_xlfn.XLOOKUP(d4c_5[[#This Row],[Product]],products4[Product],products4[Cost per unit])</f>
        <v>3.11</v>
      </c>
      <c r="I144" s="8">
        <f>d4c_5[[#This Row],[Units]]*d4c_5[[#This Row],[cost per unit]]</f>
        <v>447.84</v>
      </c>
      <c r="J144" s="8">
        <f>d4c_5[[#This Row],[Amount]]-d4c_5[[#This Row],[cost]]</f>
        <v>3535.16</v>
      </c>
    </row>
    <row r="145" spans="3:10">
      <c r="C145" t="s">
        <v>41</v>
      </c>
      <c r="D145" t="s">
        <v>39</v>
      </c>
      <c r="E145" t="s">
        <v>14</v>
      </c>
      <c r="F145" s="8">
        <v>3976</v>
      </c>
      <c r="G145" s="2">
        <v>72</v>
      </c>
      <c r="H145" s="8">
        <f>_xlfn.XLOOKUP(d4c_5[[#This Row],[Product]],products4[Product],products4[Cost per unit])</f>
        <v>11.7</v>
      </c>
      <c r="I145" s="8">
        <f>d4c_5[[#This Row],[Units]]*d4c_5[[#This Row],[cost per unit]]</f>
        <v>842.4</v>
      </c>
      <c r="J145" s="8">
        <f>d4c_5[[#This Row],[Amount]]-d4c_5[[#This Row],[cost]]</f>
        <v>3133.6</v>
      </c>
    </row>
    <row r="146" spans="3:10">
      <c r="C146" t="s">
        <v>9</v>
      </c>
      <c r="D146" t="s">
        <v>39</v>
      </c>
      <c r="E146" t="s">
        <v>24</v>
      </c>
      <c r="F146" s="8">
        <v>3920</v>
      </c>
      <c r="G146" s="2">
        <v>306</v>
      </c>
      <c r="H146" s="8">
        <f>_xlfn.XLOOKUP(d4c_5[[#This Row],[Product]],products4[Product],products4[Cost per unit])</f>
        <v>4.97</v>
      </c>
      <c r="I146" s="8">
        <f>d4c_5[[#This Row],[Units]]*d4c_5[[#This Row],[cost per unit]]</f>
        <v>1520.82</v>
      </c>
      <c r="J146" s="8">
        <f>d4c_5[[#This Row],[Amount]]-d4c_5[[#This Row],[cost]]</f>
        <v>2399.1800000000003</v>
      </c>
    </row>
    <row r="147" spans="3:10">
      <c r="C147" t="s">
        <v>6</v>
      </c>
      <c r="D147" t="s">
        <v>35</v>
      </c>
      <c r="E147" t="s">
        <v>27</v>
      </c>
      <c r="F147" s="8">
        <v>3864</v>
      </c>
      <c r="G147" s="2">
        <v>177</v>
      </c>
      <c r="H147" s="8">
        <f>_xlfn.XLOOKUP(d4c_5[[#This Row],[Product]],products4[Product],products4[Cost per unit])</f>
        <v>16.73</v>
      </c>
      <c r="I147" s="8">
        <f>d4c_5[[#This Row],[Units]]*d4c_5[[#This Row],[cost per unit]]</f>
        <v>2961.21</v>
      </c>
      <c r="J147" s="8">
        <f>d4c_5[[#This Row],[Amount]]-d4c_5[[#This Row],[cost]]</f>
        <v>902.79</v>
      </c>
    </row>
    <row r="148" spans="3:10">
      <c r="C148" t="s">
        <v>9</v>
      </c>
      <c r="D148" t="s">
        <v>38</v>
      </c>
      <c r="E148" t="s">
        <v>25</v>
      </c>
      <c r="F148" s="8">
        <v>3850</v>
      </c>
      <c r="G148" s="2">
        <v>102</v>
      </c>
      <c r="H148" s="8">
        <f>_xlfn.XLOOKUP(d4c_5[[#This Row],[Product]],products4[Product],products4[Cost per unit])</f>
        <v>13.15</v>
      </c>
      <c r="I148" s="8">
        <f>d4c_5[[#This Row],[Units]]*d4c_5[[#This Row],[cost per unit]]</f>
        <v>1341.3</v>
      </c>
      <c r="J148" s="8">
        <f>d4c_5[[#This Row],[Amount]]-d4c_5[[#This Row],[cost]]</f>
        <v>2508.6999999999998</v>
      </c>
    </row>
    <row r="149" spans="3:10">
      <c r="C149" t="s">
        <v>7</v>
      </c>
      <c r="D149" t="s">
        <v>34</v>
      </c>
      <c r="E149" t="s">
        <v>15</v>
      </c>
      <c r="F149" s="8">
        <v>3829</v>
      </c>
      <c r="G149" s="2">
        <v>24</v>
      </c>
      <c r="H149" s="8">
        <f>_xlfn.XLOOKUP(d4c_5[[#This Row],[Product]],products4[Product],products4[Cost per unit])</f>
        <v>11.73</v>
      </c>
      <c r="I149" s="8">
        <f>d4c_5[[#This Row],[Units]]*d4c_5[[#This Row],[cost per unit]]</f>
        <v>281.52</v>
      </c>
      <c r="J149" s="8">
        <f>d4c_5[[#This Row],[Amount]]-d4c_5[[#This Row],[cost]]</f>
        <v>3547.48</v>
      </c>
    </row>
    <row r="150" spans="3:10">
      <c r="C150" t="s">
        <v>10</v>
      </c>
      <c r="D150" t="s">
        <v>35</v>
      </c>
      <c r="E150" t="s">
        <v>18</v>
      </c>
      <c r="F150" s="8">
        <v>3808</v>
      </c>
      <c r="G150" s="2">
        <v>279</v>
      </c>
      <c r="H150" s="8">
        <f>_xlfn.XLOOKUP(d4c_5[[#This Row],[Product]],products4[Product],products4[Cost per unit])</f>
        <v>6.47</v>
      </c>
      <c r="I150" s="8">
        <f>d4c_5[[#This Row],[Units]]*d4c_5[[#This Row],[cost per unit]]</f>
        <v>1805.1299999999999</v>
      </c>
      <c r="J150" s="8">
        <f>d4c_5[[#This Row],[Amount]]-d4c_5[[#This Row],[cost]]</f>
        <v>2002.8700000000001</v>
      </c>
    </row>
    <row r="151" spans="3:10">
      <c r="C151" t="s">
        <v>40</v>
      </c>
      <c r="D151" t="s">
        <v>34</v>
      </c>
      <c r="E151" t="s">
        <v>33</v>
      </c>
      <c r="F151" s="8">
        <v>3794</v>
      </c>
      <c r="G151" s="2">
        <v>159</v>
      </c>
      <c r="H151" s="8">
        <f>_xlfn.XLOOKUP(d4c_5[[#This Row],[Product]],products4[Product],products4[Cost per unit])</f>
        <v>12.37</v>
      </c>
      <c r="I151" s="8">
        <f>d4c_5[[#This Row],[Units]]*d4c_5[[#This Row],[cost per unit]]</f>
        <v>1966.83</v>
      </c>
      <c r="J151" s="8">
        <f>d4c_5[[#This Row],[Amount]]-d4c_5[[#This Row],[cost]]</f>
        <v>1827.17</v>
      </c>
    </row>
    <row r="152" spans="3:10">
      <c r="C152" t="s">
        <v>3</v>
      </c>
      <c r="D152" t="s">
        <v>36</v>
      </c>
      <c r="E152" t="s">
        <v>23</v>
      </c>
      <c r="F152" s="8">
        <v>3773</v>
      </c>
      <c r="G152" s="2">
        <v>165</v>
      </c>
      <c r="H152" s="8">
        <f>_xlfn.XLOOKUP(d4c_5[[#This Row],[Product]],products4[Product],products4[Cost per unit])</f>
        <v>6.49</v>
      </c>
      <c r="I152" s="8">
        <f>d4c_5[[#This Row],[Units]]*d4c_5[[#This Row],[cost per unit]]</f>
        <v>1070.8500000000001</v>
      </c>
      <c r="J152" s="8">
        <f>d4c_5[[#This Row],[Amount]]-d4c_5[[#This Row],[cost]]</f>
        <v>2702.1499999999996</v>
      </c>
    </row>
    <row r="153" spans="3:10">
      <c r="C153" t="s">
        <v>6</v>
      </c>
      <c r="D153" t="s">
        <v>34</v>
      </c>
      <c r="E153" t="s">
        <v>17</v>
      </c>
      <c r="F153" s="8">
        <v>3759</v>
      </c>
      <c r="G153" s="2">
        <v>150</v>
      </c>
      <c r="H153" s="8">
        <f>_xlfn.XLOOKUP(d4c_5[[#This Row],[Product]],products4[Product],products4[Cost per unit])</f>
        <v>3.11</v>
      </c>
      <c r="I153" s="8">
        <f>d4c_5[[#This Row],[Units]]*d4c_5[[#This Row],[cost per unit]]</f>
        <v>466.5</v>
      </c>
      <c r="J153" s="8">
        <f>d4c_5[[#This Row],[Amount]]-d4c_5[[#This Row],[cost]]</f>
        <v>3292.5</v>
      </c>
    </row>
    <row r="154" spans="3:10">
      <c r="C154" t="s">
        <v>8</v>
      </c>
      <c r="D154" t="s">
        <v>38</v>
      </c>
      <c r="E154" t="s">
        <v>32</v>
      </c>
      <c r="F154" s="8">
        <v>3752</v>
      </c>
      <c r="G154" s="2">
        <v>213</v>
      </c>
      <c r="H154" s="8">
        <f>_xlfn.XLOOKUP(d4c_5[[#This Row],[Product]],products4[Product],products4[Cost per unit])</f>
        <v>8.65</v>
      </c>
      <c r="I154" s="8">
        <f>d4c_5[[#This Row],[Units]]*d4c_5[[#This Row],[cost per unit]]</f>
        <v>1842.45</v>
      </c>
      <c r="J154" s="8">
        <f>d4c_5[[#This Row],[Amount]]-d4c_5[[#This Row],[cost]]</f>
        <v>1909.55</v>
      </c>
    </row>
    <row r="155" spans="3:10">
      <c r="C155" t="s">
        <v>3</v>
      </c>
      <c r="D155" t="s">
        <v>34</v>
      </c>
      <c r="E155" t="s">
        <v>28</v>
      </c>
      <c r="F155" s="8">
        <v>3689</v>
      </c>
      <c r="G155" s="2">
        <v>312</v>
      </c>
      <c r="H155" s="8">
        <f>_xlfn.XLOOKUP(d4c_5[[#This Row],[Product]],products4[Product],products4[Cost per unit])</f>
        <v>10.38</v>
      </c>
      <c r="I155" s="8">
        <f>d4c_5[[#This Row],[Units]]*d4c_5[[#This Row],[cost per unit]]</f>
        <v>3238.5600000000004</v>
      </c>
      <c r="J155" s="8">
        <f>d4c_5[[#This Row],[Amount]]-d4c_5[[#This Row],[cost]]</f>
        <v>450.4399999999996</v>
      </c>
    </row>
    <row r="156" spans="3:10">
      <c r="C156" t="s">
        <v>3</v>
      </c>
      <c r="D156" t="s">
        <v>39</v>
      </c>
      <c r="E156" t="s">
        <v>29</v>
      </c>
      <c r="F156" s="8">
        <v>3640</v>
      </c>
      <c r="G156" s="2">
        <v>51</v>
      </c>
      <c r="H156" s="8">
        <f>_xlfn.XLOOKUP(d4c_5[[#This Row],[Product]],products4[Product],products4[Cost per unit])</f>
        <v>7.16</v>
      </c>
      <c r="I156" s="8">
        <f>d4c_5[[#This Row],[Units]]*d4c_5[[#This Row],[cost per unit]]</f>
        <v>365.16</v>
      </c>
      <c r="J156" s="8">
        <f>d4c_5[[#This Row],[Amount]]-d4c_5[[#This Row],[cost]]</f>
        <v>3274.84</v>
      </c>
    </row>
    <row r="157" spans="3:10">
      <c r="C157" t="s">
        <v>8</v>
      </c>
      <c r="D157" t="s">
        <v>35</v>
      </c>
      <c r="E157" t="s">
        <v>30</v>
      </c>
      <c r="F157" s="8">
        <v>3598</v>
      </c>
      <c r="G157" s="2">
        <v>81</v>
      </c>
      <c r="H157" s="8">
        <f>_xlfn.XLOOKUP(d4c_5[[#This Row],[Product]],products4[Product],products4[Cost per unit])</f>
        <v>14.49</v>
      </c>
      <c r="I157" s="8">
        <f>d4c_5[[#This Row],[Units]]*d4c_5[[#This Row],[cost per unit]]</f>
        <v>1173.69</v>
      </c>
      <c r="J157" s="8">
        <f>d4c_5[[#This Row],[Amount]]-d4c_5[[#This Row],[cost]]</f>
        <v>2424.31</v>
      </c>
    </row>
    <row r="158" spans="3:10">
      <c r="C158" t="s">
        <v>6</v>
      </c>
      <c r="D158" t="s">
        <v>37</v>
      </c>
      <c r="E158" t="s">
        <v>28</v>
      </c>
      <c r="F158" s="8">
        <v>3556</v>
      </c>
      <c r="G158" s="2">
        <v>459</v>
      </c>
      <c r="H158" s="8">
        <f>_xlfn.XLOOKUP(d4c_5[[#This Row],[Product]],products4[Product],products4[Cost per unit])</f>
        <v>10.38</v>
      </c>
      <c r="I158" s="8">
        <f>d4c_5[[#This Row],[Units]]*d4c_5[[#This Row],[cost per unit]]</f>
        <v>4764.42</v>
      </c>
      <c r="J158" s="8">
        <f>d4c_5[[#This Row],[Amount]]-d4c_5[[#This Row],[cost]]</f>
        <v>-1208.42</v>
      </c>
    </row>
    <row r="159" spans="3:10">
      <c r="C159" t="s">
        <v>2</v>
      </c>
      <c r="D159" t="s">
        <v>38</v>
      </c>
      <c r="E159" t="s">
        <v>4</v>
      </c>
      <c r="F159" s="8">
        <v>3549</v>
      </c>
      <c r="G159" s="2">
        <v>3</v>
      </c>
      <c r="H159" s="8">
        <f>_xlfn.XLOOKUP(d4c_5[[#This Row],[Product]],products4[Product],products4[Cost per unit])</f>
        <v>11.88</v>
      </c>
      <c r="I159" s="8">
        <f>d4c_5[[#This Row],[Units]]*d4c_5[[#This Row],[cost per unit]]</f>
        <v>35.64</v>
      </c>
      <c r="J159" s="8">
        <f>d4c_5[[#This Row],[Amount]]-d4c_5[[#This Row],[cost]]</f>
        <v>3513.36</v>
      </c>
    </row>
    <row r="160" spans="3:10">
      <c r="C160" t="s">
        <v>8</v>
      </c>
      <c r="D160" t="s">
        <v>34</v>
      </c>
      <c r="E160" t="s">
        <v>31</v>
      </c>
      <c r="F160" s="8">
        <v>3507</v>
      </c>
      <c r="G160" s="2">
        <v>288</v>
      </c>
      <c r="H160" s="8">
        <f>_xlfn.XLOOKUP(d4c_5[[#This Row],[Product]],products4[Product],products4[Cost per unit])</f>
        <v>5.79</v>
      </c>
      <c r="I160" s="8">
        <f>d4c_5[[#This Row],[Units]]*d4c_5[[#This Row],[cost per unit]]</f>
        <v>1667.52</v>
      </c>
      <c r="J160" s="8">
        <f>d4c_5[[#This Row],[Amount]]-d4c_5[[#This Row],[cost]]</f>
        <v>1839.48</v>
      </c>
    </row>
    <row r="161" spans="3:10">
      <c r="C161" t="s">
        <v>10</v>
      </c>
      <c r="D161" t="s">
        <v>35</v>
      </c>
      <c r="E161" t="s">
        <v>14</v>
      </c>
      <c r="F161" s="8">
        <v>3472</v>
      </c>
      <c r="G161" s="2">
        <v>96</v>
      </c>
      <c r="H161" s="8">
        <f>_xlfn.XLOOKUP(d4c_5[[#This Row],[Product]],products4[Product],products4[Cost per unit])</f>
        <v>11.7</v>
      </c>
      <c r="I161" s="8">
        <f>d4c_5[[#This Row],[Units]]*d4c_5[[#This Row],[cost per unit]]</f>
        <v>1123.1999999999998</v>
      </c>
      <c r="J161" s="8">
        <f>d4c_5[[#This Row],[Amount]]-d4c_5[[#This Row],[cost]]</f>
        <v>2348.8000000000002</v>
      </c>
    </row>
    <row r="162" spans="3:10">
      <c r="C162" t="s">
        <v>6</v>
      </c>
      <c r="D162" t="s">
        <v>34</v>
      </c>
      <c r="E162" t="s">
        <v>30</v>
      </c>
      <c r="F162" s="8">
        <v>3402</v>
      </c>
      <c r="G162" s="2">
        <v>366</v>
      </c>
      <c r="H162" s="8">
        <f>_xlfn.XLOOKUP(d4c_5[[#This Row],[Product]],products4[Product],products4[Cost per unit])</f>
        <v>14.49</v>
      </c>
      <c r="I162" s="8">
        <f>d4c_5[[#This Row],[Units]]*d4c_5[[#This Row],[cost per unit]]</f>
        <v>5303.34</v>
      </c>
      <c r="J162" s="8">
        <f>d4c_5[[#This Row],[Amount]]-d4c_5[[#This Row],[cost]]</f>
        <v>-1901.3400000000001</v>
      </c>
    </row>
    <row r="163" spans="3:10">
      <c r="C163" t="s">
        <v>41</v>
      </c>
      <c r="D163" t="s">
        <v>37</v>
      </c>
      <c r="E163" t="s">
        <v>20</v>
      </c>
      <c r="F163" s="8">
        <v>3388</v>
      </c>
      <c r="G163" s="2">
        <v>123</v>
      </c>
      <c r="H163" s="8">
        <f>_xlfn.XLOOKUP(d4c_5[[#This Row],[Product]],products4[Product],products4[Cost per unit])</f>
        <v>10.62</v>
      </c>
      <c r="I163" s="8">
        <f>d4c_5[[#This Row],[Units]]*d4c_5[[#This Row],[cost per unit]]</f>
        <v>1306.26</v>
      </c>
      <c r="J163" s="8">
        <f>d4c_5[[#This Row],[Amount]]-d4c_5[[#This Row],[cost]]</f>
        <v>2081.7399999999998</v>
      </c>
    </row>
    <row r="164" spans="3:10">
      <c r="C164" t="s">
        <v>5</v>
      </c>
      <c r="D164" t="s">
        <v>36</v>
      </c>
      <c r="E164" t="s">
        <v>17</v>
      </c>
      <c r="F164" s="8">
        <v>3339</v>
      </c>
      <c r="G164" s="2">
        <v>348</v>
      </c>
      <c r="H164" s="8">
        <f>_xlfn.XLOOKUP(d4c_5[[#This Row],[Product]],products4[Product],products4[Cost per unit])</f>
        <v>3.11</v>
      </c>
      <c r="I164" s="8">
        <f>d4c_5[[#This Row],[Units]]*d4c_5[[#This Row],[cost per unit]]</f>
        <v>1082.28</v>
      </c>
      <c r="J164" s="8">
        <f>d4c_5[[#This Row],[Amount]]-d4c_5[[#This Row],[cost]]</f>
        <v>2256.7200000000003</v>
      </c>
    </row>
    <row r="165" spans="3:10">
      <c r="C165" t="s">
        <v>6</v>
      </c>
      <c r="D165" t="s">
        <v>34</v>
      </c>
      <c r="E165" t="s">
        <v>29</v>
      </c>
      <c r="F165" s="8">
        <v>3339</v>
      </c>
      <c r="G165" s="2">
        <v>75</v>
      </c>
      <c r="H165" s="8">
        <f>_xlfn.XLOOKUP(d4c_5[[#This Row],[Product]],products4[Product],products4[Cost per unit])</f>
        <v>7.16</v>
      </c>
      <c r="I165" s="8">
        <f>d4c_5[[#This Row],[Units]]*d4c_5[[#This Row],[cost per unit]]</f>
        <v>537</v>
      </c>
      <c r="J165" s="8">
        <f>d4c_5[[#This Row],[Amount]]-d4c_5[[#This Row],[cost]]</f>
        <v>2802</v>
      </c>
    </row>
    <row r="166" spans="3:10">
      <c r="C166" t="s">
        <v>3</v>
      </c>
      <c r="D166" t="s">
        <v>36</v>
      </c>
      <c r="E166" t="s">
        <v>25</v>
      </c>
      <c r="F166" s="8">
        <v>3339</v>
      </c>
      <c r="G166" s="2">
        <v>39</v>
      </c>
      <c r="H166" s="8">
        <f>_xlfn.XLOOKUP(d4c_5[[#This Row],[Product]],products4[Product],products4[Cost per unit])</f>
        <v>13.15</v>
      </c>
      <c r="I166" s="8">
        <f>d4c_5[[#This Row],[Units]]*d4c_5[[#This Row],[cost per unit]]</f>
        <v>512.85</v>
      </c>
      <c r="J166" s="8">
        <f>d4c_5[[#This Row],[Amount]]-d4c_5[[#This Row],[cost]]</f>
        <v>2826.15</v>
      </c>
    </row>
    <row r="167" spans="3:10">
      <c r="C167" t="s">
        <v>7</v>
      </c>
      <c r="D167" t="s">
        <v>34</v>
      </c>
      <c r="E167" t="s">
        <v>32</v>
      </c>
      <c r="F167" s="8">
        <v>3262</v>
      </c>
      <c r="G167" s="2">
        <v>75</v>
      </c>
      <c r="H167" s="8">
        <f>_xlfn.XLOOKUP(d4c_5[[#This Row],[Product]],products4[Product],products4[Cost per unit])</f>
        <v>8.65</v>
      </c>
      <c r="I167" s="8">
        <f>d4c_5[[#This Row],[Units]]*d4c_5[[#This Row],[cost per unit]]</f>
        <v>648.75</v>
      </c>
      <c r="J167" s="8">
        <f>d4c_5[[#This Row],[Amount]]-d4c_5[[#This Row],[cost]]</f>
        <v>2613.25</v>
      </c>
    </row>
    <row r="168" spans="3:10">
      <c r="C168" t="s">
        <v>9</v>
      </c>
      <c r="D168" t="s">
        <v>39</v>
      </c>
      <c r="E168" t="s">
        <v>25</v>
      </c>
      <c r="F168" s="8">
        <v>3192</v>
      </c>
      <c r="G168" s="2">
        <v>72</v>
      </c>
      <c r="H168" s="8">
        <f>_xlfn.XLOOKUP(d4c_5[[#This Row],[Product]],products4[Product],products4[Cost per unit])</f>
        <v>13.15</v>
      </c>
      <c r="I168" s="8">
        <f>d4c_5[[#This Row],[Units]]*d4c_5[[#This Row],[cost per unit]]</f>
        <v>946.80000000000007</v>
      </c>
      <c r="J168" s="8">
        <f>d4c_5[[#This Row],[Amount]]-d4c_5[[#This Row],[cost]]</f>
        <v>2245.1999999999998</v>
      </c>
    </row>
    <row r="169" spans="3:10">
      <c r="C169" t="s">
        <v>40</v>
      </c>
      <c r="D169" t="s">
        <v>36</v>
      </c>
      <c r="E169" t="s">
        <v>27</v>
      </c>
      <c r="F169" s="8">
        <v>3164</v>
      </c>
      <c r="G169" s="2">
        <v>306</v>
      </c>
      <c r="H169" s="8">
        <f>_xlfn.XLOOKUP(d4c_5[[#This Row],[Product]],products4[Product],products4[Cost per unit])</f>
        <v>16.73</v>
      </c>
      <c r="I169" s="8">
        <f>d4c_5[[#This Row],[Units]]*d4c_5[[#This Row],[cost per unit]]</f>
        <v>5119.38</v>
      </c>
      <c r="J169" s="8">
        <f>d4c_5[[#This Row],[Amount]]-d4c_5[[#This Row],[cost]]</f>
        <v>-1955.38</v>
      </c>
    </row>
    <row r="170" spans="3:10">
      <c r="C170" t="s">
        <v>3</v>
      </c>
      <c r="D170" t="s">
        <v>34</v>
      </c>
      <c r="E170" t="s">
        <v>26</v>
      </c>
      <c r="F170" s="8">
        <v>3108</v>
      </c>
      <c r="G170" s="2">
        <v>54</v>
      </c>
      <c r="H170" s="8">
        <f>_xlfn.XLOOKUP(d4c_5[[#This Row],[Product]],products4[Product],products4[Cost per unit])</f>
        <v>5.6</v>
      </c>
      <c r="I170" s="8">
        <f>d4c_5[[#This Row],[Units]]*d4c_5[[#This Row],[cost per unit]]</f>
        <v>302.39999999999998</v>
      </c>
      <c r="J170" s="8">
        <f>d4c_5[[#This Row],[Amount]]-d4c_5[[#This Row],[cost]]</f>
        <v>2805.6</v>
      </c>
    </row>
    <row r="171" spans="3:10">
      <c r="C171" t="s">
        <v>40</v>
      </c>
      <c r="D171" t="s">
        <v>39</v>
      </c>
      <c r="E171" t="s">
        <v>28</v>
      </c>
      <c r="F171" s="8">
        <v>3101</v>
      </c>
      <c r="G171" s="2">
        <v>225</v>
      </c>
      <c r="H171" s="8">
        <f>_xlfn.XLOOKUP(d4c_5[[#This Row],[Product]],products4[Product],products4[Cost per unit])</f>
        <v>10.38</v>
      </c>
      <c r="I171" s="8">
        <f>d4c_5[[#This Row],[Units]]*d4c_5[[#This Row],[cost per unit]]</f>
        <v>2335.5</v>
      </c>
      <c r="J171" s="8">
        <f>d4c_5[[#This Row],[Amount]]-d4c_5[[#This Row],[cost]]</f>
        <v>765.5</v>
      </c>
    </row>
    <row r="172" spans="3:10">
      <c r="C172" t="s">
        <v>2</v>
      </c>
      <c r="D172" t="s">
        <v>36</v>
      </c>
      <c r="E172" t="s">
        <v>31</v>
      </c>
      <c r="F172" s="8">
        <v>3094</v>
      </c>
      <c r="G172" s="2">
        <v>246</v>
      </c>
      <c r="H172" s="8">
        <f>_xlfn.XLOOKUP(d4c_5[[#This Row],[Product]],products4[Product],products4[Cost per unit])</f>
        <v>5.79</v>
      </c>
      <c r="I172" s="8">
        <f>d4c_5[[#This Row],[Units]]*d4c_5[[#This Row],[cost per unit]]</f>
        <v>1424.34</v>
      </c>
      <c r="J172" s="8">
        <f>d4c_5[[#This Row],[Amount]]-d4c_5[[#This Row],[cost]]</f>
        <v>1669.66</v>
      </c>
    </row>
    <row r="173" spans="3:10">
      <c r="C173" t="s">
        <v>10</v>
      </c>
      <c r="D173" t="s">
        <v>37</v>
      </c>
      <c r="E173" t="s">
        <v>28</v>
      </c>
      <c r="F173" s="8">
        <v>3059</v>
      </c>
      <c r="G173" s="2">
        <v>27</v>
      </c>
      <c r="H173" s="8">
        <f>_xlfn.XLOOKUP(d4c_5[[#This Row],[Product]],products4[Product],products4[Cost per unit])</f>
        <v>10.38</v>
      </c>
      <c r="I173" s="8">
        <f>d4c_5[[#This Row],[Units]]*d4c_5[[#This Row],[cost per unit]]</f>
        <v>280.26000000000005</v>
      </c>
      <c r="J173" s="8">
        <f>d4c_5[[#This Row],[Amount]]-d4c_5[[#This Row],[cost]]</f>
        <v>2778.74</v>
      </c>
    </row>
    <row r="174" spans="3:10">
      <c r="C174" t="s">
        <v>6</v>
      </c>
      <c r="D174" t="s">
        <v>39</v>
      </c>
      <c r="E174" t="s">
        <v>29</v>
      </c>
      <c r="F174" s="8">
        <v>3052</v>
      </c>
      <c r="G174" s="2">
        <v>378</v>
      </c>
      <c r="H174" s="8">
        <f>_xlfn.XLOOKUP(d4c_5[[#This Row],[Product]],products4[Product],products4[Cost per unit])</f>
        <v>7.16</v>
      </c>
      <c r="I174" s="8">
        <f>d4c_5[[#This Row],[Units]]*d4c_5[[#This Row],[cost per unit]]</f>
        <v>2706.48</v>
      </c>
      <c r="J174" s="8">
        <f>d4c_5[[#This Row],[Amount]]-d4c_5[[#This Row],[cost]]</f>
        <v>345.52</v>
      </c>
    </row>
    <row r="175" spans="3:10">
      <c r="C175" t="s">
        <v>6</v>
      </c>
      <c r="D175" t="s">
        <v>39</v>
      </c>
      <c r="E175" t="s">
        <v>24</v>
      </c>
      <c r="F175" s="8">
        <v>2989</v>
      </c>
      <c r="G175" s="2">
        <v>3</v>
      </c>
      <c r="H175" s="8">
        <f>_xlfn.XLOOKUP(d4c_5[[#This Row],[Product]],products4[Product],products4[Cost per unit])</f>
        <v>4.97</v>
      </c>
      <c r="I175" s="8">
        <f>d4c_5[[#This Row],[Units]]*d4c_5[[#This Row],[cost per unit]]</f>
        <v>14.91</v>
      </c>
      <c r="J175" s="8">
        <f>d4c_5[[#This Row],[Amount]]-d4c_5[[#This Row],[cost]]</f>
        <v>2974.09</v>
      </c>
    </row>
    <row r="176" spans="3:10">
      <c r="C176" t="s">
        <v>9</v>
      </c>
      <c r="D176" t="s">
        <v>36</v>
      </c>
      <c r="E176" t="s">
        <v>32</v>
      </c>
      <c r="F176" s="8">
        <v>2954</v>
      </c>
      <c r="G176" s="2">
        <v>189</v>
      </c>
      <c r="H176" s="8">
        <f>_xlfn.XLOOKUP(d4c_5[[#This Row],[Product]],products4[Product],products4[Cost per unit])</f>
        <v>8.65</v>
      </c>
      <c r="I176" s="8">
        <f>d4c_5[[#This Row],[Units]]*d4c_5[[#This Row],[cost per unit]]</f>
        <v>1634.8500000000001</v>
      </c>
      <c r="J176" s="8">
        <f>d4c_5[[#This Row],[Amount]]-d4c_5[[#This Row],[cost]]</f>
        <v>1319.1499999999999</v>
      </c>
    </row>
    <row r="177" spans="3:10">
      <c r="C177" t="s">
        <v>41</v>
      </c>
      <c r="D177" t="s">
        <v>37</v>
      </c>
      <c r="E177" t="s">
        <v>21</v>
      </c>
      <c r="F177" s="8">
        <v>2933</v>
      </c>
      <c r="G177" s="2">
        <v>9</v>
      </c>
      <c r="H177" s="8">
        <f>_xlfn.XLOOKUP(d4c_5[[#This Row],[Product]],products4[Product],products4[Cost per unit])</f>
        <v>9</v>
      </c>
      <c r="I177" s="8">
        <f>d4c_5[[#This Row],[Units]]*d4c_5[[#This Row],[cost per unit]]</f>
        <v>81</v>
      </c>
      <c r="J177" s="8">
        <f>d4c_5[[#This Row],[Amount]]-d4c_5[[#This Row],[cost]]</f>
        <v>2852</v>
      </c>
    </row>
    <row r="178" spans="3:10">
      <c r="C178" t="s">
        <v>9</v>
      </c>
      <c r="D178" t="s">
        <v>37</v>
      </c>
      <c r="E178" t="s">
        <v>28</v>
      </c>
      <c r="F178" s="8">
        <v>2919</v>
      </c>
      <c r="G178" s="2">
        <v>45</v>
      </c>
      <c r="H178" s="8">
        <f>_xlfn.XLOOKUP(d4c_5[[#This Row],[Product]],products4[Product],products4[Cost per unit])</f>
        <v>10.38</v>
      </c>
      <c r="I178" s="8">
        <f>d4c_5[[#This Row],[Units]]*d4c_5[[#This Row],[cost per unit]]</f>
        <v>467.1</v>
      </c>
      <c r="J178" s="8">
        <f>d4c_5[[#This Row],[Amount]]-d4c_5[[#This Row],[cost]]</f>
        <v>2451.9</v>
      </c>
    </row>
    <row r="179" spans="3:10">
      <c r="C179" t="s">
        <v>3</v>
      </c>
      <c r="D179" t="s">
        <v>34</v>
      </c>
      <c r="E179" t="s">
        <v>17</v>
      </c>
      <c r="F179" s="8">
        <v>2919</v>
      </c>
      <c r="G179" s="2">
        <v>93</v>
      </c>
      <c r="H179" s="8">
        <f>_xlfn.XLOOKUP(d4c_5[[#This Row],[Product]],products4[Product],products4[Cost per unit])</f>
        <v>3.11</v>
      </c>
      <c r="I179" s="8">
        <f>d4c_5[[#This Row],[Units]]*d4c_5[[#This Row],[cost per unit]]</f>
        <v>289.22999999999996</v>
      </c>
      <c r="J179" s="8">
        <f>d4c_5[[#This Row],[Amount]]-d4c_5[[#This Row],[cost]]</f>
        <v>2629.77</v>
      </c>
    </row>
    <row r="180" spans="3:10">
      <c r="C180" t="s">
        <v>5</v>
      </c>
      <c r="D180" t="s">
        <v>34</v>
      </c>
      <c r="E180" t="s">
        <v>29</v>
      </c>
      <c r="F180" s="8">
        <v>2891</v>
      </c>
      <c r="G180" s="2">
        <v>102</v>
      </c>
      <c r="H180" s="8">
        <f>_xlfn.XLOOKUP(d4c_5[[#This Row],[Product]],products4[Product],products4[Cost per unit])</f>
        <v>7.16</v>
      </c>
      <c r="I180" s="8">
        <f>d4c_5[[#This Row],[Units]]*d4c_5[[#This Row],[cost per unit]]</f>
        <v>730.32</v>
      </c>
      <c r="J180" s="8">
        <f>d4c_5[[#This Row],[Amount]]-d4c_5[[#This Row],[cost]]</f>
        <v>2160.6799999999998</v>
      </c>
    </row>
    <row r="181" spans="3:10">
      <c r="C181" t="s">
        <v>7</v>
      </c>
      <c r="D181" t="s">
        <v>36</v>
      </c>
      <c r="E181" t="s">
        <v>19</v>
      </c>
      <c r="F181" s="8">
        <v>2870</v>
      </c>
      <c r="G181" s="2">
        <v>300</v>
      </c>
      <c r="H181" s="8">
        <f>_xlfn.XLOOKUP(d4c_5[[#This Row],[Product]],products4[Product],products4[Cost per unit])</f>
        <v>7.64</v>
      </c>
      <c r="I181" s="8">
        <f>d4c_5[[#This Row],[Units]]*d4c_5[[#This Row],[cost per unit]]</f>
        <v>2292</v>
      </c>
      <c r="J181" s="8">
        <f>d4c_5[[#This Row],[Amount]]-d4c_5[[#This Row],[cost]]</f>
        <v>578</v>
      </c>
    </row>
    <row r="182" spans="3:10">
      <c r="C182" t="s">
        <v>2</v>
      </c>
      <c r="D182" t="s">
        <v>37</v>
      </c>
      <c r="E182" t="s">
        <v>15</v>
      </c>
      <c r="F182" s="8">
        <v>2863</v>
      </c>
      <c r="G182" s="2">
        <v>42</v>
      </c>
      <c r="H182" s="8">
        <f>_xlfn.XLOOKUP(d4c_5[[#This Row],[Product]],products4[Product],products4[Cost per unit])</f>
        <v>11.73</v>
      </c>
      <c r="I182" s="8">
        <f>d4c_5[[#This Row],[Units]]*d4c_5[[#This Row],[cost per unit]]</f>
        <v>492.66</v>
      </c>
      <c r="J182" s="8">
        <f>d4c_5[[#This Row],[Amount]]-d4c_5[[#This Row],[cost]]</f>
        <v>2370.34</v>
      </c>
    </row>
    <row r="183" spans="3:10">
      <c r="C183" t="s">
        <v>9</v>
      </c>
      <c r="D183" t="s">
        <v>37</v>
      </c>
      <c r="E183" t="s">
        <v>26</v>
      </c>
      <c r="F183" s="8">
        <v>2856</v>
      </c>
      <c r="G183" s="2">
        <v>246</v>
      </c>
      <c r="H183" s="8">
        <f>_xlfn.XLOOKUP(d4c_5[[#This Row],[Product]],products4[Product],products4[Cost per unit])</f>
        <v>5.6</v>
      </c>
      <c r="I183" s="8">
        <f>d4c_5[[#This Row],[Units]]*d4c_5[[#This Row],[cost per unit]]</f>
        <v>1377.6</v>
      </c>
      <c r="J183" s="8">
        <f>d4c_5[[#This Row],[Amount]]-d4c_5[[#This Row],[cost]]</f>
        <v>1478.4</v>
      </c>
    </row>
    <row r="184" spans="3:10">
      <c r="C184" t="s">
        <v>7</v>
      </c>
      <c r="D184" t="s">
        <v>35</v>
      </c>
      <c r="E184" t="s">
        <v>24</v>
      </c>
      <c r="F184" s="8">
        <v>2793</v>
      </c>
      <c r="G184" s="2">
        <v>114</v>
      </c>
      <c r="H184" s="8">
        <f>_xlfn.XLOOKUP(d4c_5[[#This Row],[Product]],products4[Product],products4[Cost per unit])</f>
        <v>4.97</v>
      </c>
      <c r="I184" s="8">
        <f>d4c_5[[#This Row],[Units]]*d4c_5[[#This Row],[cost per unit]]</f>
        <v>566.57999999999993</v>
      </c>
      <c r="J184" s="8">
        <f>d4c_5[[#This Row],[Amount]]-d4c_5[[#This Row],[cost]]</f>
        <v>2226.42</v>
      </c>
    </row>
    <row r="185" spans="3:10">
      <c r="C185" t="s">
        <v>40</v>
      </c>
      <c r="D185" t="s">
        <v>34</v>
      </c>
      <c r="E185" t="s">
        <v>23</v>
      </c>
      <c r="F185" s="8">
        <v>2779</v>
      </c>
      <c r="G185" s="2">
        <v>75</v>
      </c>
      <c r="H185" s="8">
        <f>_xlfn.XLOOKUP(d4c_5[[#This Row],[Product]],products4[Product],products4[Cost per unit])</f>
        <v>6.49</v>
      </c>
      <c r="I185" s="8">
        <f>d4c_5[[#This Row],[Units]]*d4c_5[[#This Row],[cost per unit]]</f>
        <v>486.75</v>
      </c>
      <c r="J185" s="8">
        <f>d4c_5[[#This Row],[Amount]]-d4c_5[[#This Row],[cost]]</f>
        <v>2292.25</v>
      </c>
    </row>
    <row r="186" spans="3:10">
      <c r="C186" t="s">
        <v>5</v>
      </c>
      <c r="D186" t="s">
        <v>35</v>
      </c>
      <c r="E186" t="s">
        <v>4</v>
      </c>
      <c r="F186" s="8">
        <v>2744</v>
      </c>
      <c r="G186" s="2">
        <v>9</v>
      </c>
      <c r="H186" s="8">
        <f>_xlfn.XLOOKUP(d4c_5[[#This Row],[Product]],products4[Product],products4[Cost per unit])</f>
        <v>11.88</v>
      </c>
      <c r="I186" s="8">
        <f>d4c_5[[#This Row],[Units]]*d4c_5[[#This Row],[cost per unit]]</f>
        <v>106.92</v>
      </c>
      <c r="J186" s="8">
        <f>d4c_5[[#This Row],[Amount]]-d4c_5[[#This Row],[cost]]</f>
        <v>2637.08</v>
      </c>
    </row>
    <row r="187" spans="3:10">
      <c r="C187" t="s">
        <v>9</v>
      </c>
      <c r="D187" t="s">
        <v>37</v>
      </c>
      <c r="E187" t="s">
        <v>23</v>
      </c>
      <c r="F187" s="8">
        <v>2737</v>
      </c>
      <c r="G187" s="2">
        <v>93</v>
      </c>
      <c r="H187" s="8">
        <f>_xlfn.XLOOKUP(d4c_5[[#This Row],[Product]],products4[Product],products4[Cost per unit])</f>
        <v>6.49</v>
      </c>
      <c r="I187" s="8">
        <f>d4c_5[[#This Row],[Units]]*d4c_5[[#This Row],[cost per unit]]</f>
        <v>603.57000000000005</v>
      </c>
      <c r="J187" s="8">
        <f>d4c_5[[#This Row],[Amount]]-d4c_5[[#This Row],[cost]]</f>
        <v>2133.4299999999998</v>
      </c>
    </row>
    <row r="188" spans="3:10">
      <c r="C188" t="s">
        <v>8</v>
      </c>
      <c r="D188" t="s">
        <v>35</v>
      </c>
      <c r="E188" t="s">
        <v>20</v>
      </c>
      <c r="F188" s="8">
        <v>2702</v>
      </c>
      <c r="G188" s="2">
        <v>363</v>
      </c>
      <c r="H188" s="8">
        <f>_xlfn.XLOOKUP(d4c_5[[#This Row],[Product]],products4[Product],products4[Cost per unit])</f>
        <v>10.62</v>
      </c>
      <c r="I188" s="8">
        <f>d4c_5[[#This Row],[Units]]*d4c_5[[#This Row],[cost per unit]]</f>
        <v>3855.0599999999995</v>
      </c>
      <c r="J188" s="8">
        <f>d4c_5[[#This Row],[Amount]]-d4c_5[[#This Row],[cost]]</f>
        <v>-1153.0599999999995</v>
      </c>
    </row>
    <row r="189" spans="3:10">
      <c r="C189" t="s">
        <v>6</v>
      </c>
      <c r="D189" t="s">
        <v>38</v>
      </c>
      <c r="E189" t="s">
        <v>31</v>
      </c>
      <c r="F189" s="8">
        <v>2681</v>
      </c>
      <c r="G189" s="2">
        <v>54</v>
      </c>
      <c r="H189" s="8">
        <f>_xlfn.XLOOKUP(d4c_5[[#This Row],[Product]],products4[Product],products4[Cost per unit])</f>
        <v>5.79</v>
      </c>
      <c r="I189" s="8">
        <f>d4c_5[[#This Row],[Units]]*d4c_5[[#This Row],[cost per unit]]</f>
        <v>312.66000000000003</v>
      </c>
      <c r="J189" s="8">
        <f>d4c_5[[#This Row],[Amount]]-d4c_5[[#This Row],[cost]]</f>
        <v>2368.34</v>
      </c>
    </row>
    <row r="190" spans="3:10">
      <c r="C190" t="s">
        <v>7</v>
      </c>
      <c r="D190" t="s">
        <v>36</v>
      </c>
      <c r="E190" t="s">
        <v>18</v>
      </c>
      <c r="F190" s="8">
        <v>2646</v>
      </c>
      <c r="G190" s="2">
        <v>177</v>
      </c>
      <c r="H190" s="8">
        <f>_xlfn.XLOOKUP(d4c_5[[#This Row],[Product]],products4[Product],products4[Cost per unit])</f>
        <v>6.47</v>
      </c>
      <c r="I190" s="8">
        <f>d4c_5[[#This Row],[Units]]*d4c_5[[#This Row],[cost per unit]]</f>
        <v>1145.19</v>
      </c>
      <c r="J190" s="8">
        <f>d4c_5[[#This Row],[Amount]]-d4c_5[[#This Row],[cost]]</f>
        <v>1500.81</v>
      </c>
    </row>
    <row r="191" spans="3:10">
      <c r="C191" t="s">
        <v>9</v>
      </c>
      <c r="D191" t="s">
        <v>38</v>
      </c>
      <c r="E191" t="s">
        <v>16</v>
      </c>
      <c r="F191" s="8">
        <v>2646</v>
      </c>
      <c r="G191" s="2">
        <v>120</v>
      </c>
      <c r="H191" s="8">
        <f>_xlfn.XLOOKUP(d4c_5[[#This Row],[Product]],products4[Product],products4[Cost per unit])</f>
        <v>8.7899999999999991</v>
      </c>
      <c r="I191" s="8">
        <f>d4c_5[[#This Row],[Units]]*d4c_5[[#This Row],[cost per unit]]</f>
        <v>1054.8</v>
      </c>
      <c r="J191" s="8">
        <f>d4c_5[[#This Row],[Amount]]-d4c_5[[#This Row],[cost]]</f>
        <v>1591.2</v>
      </c>
    </row>
    <row r="192" spans="3:10">
      <c r="C192" t="s">
        <v>9</v>
      </c>
      <c r="D192" t="s">
        <v>39</v>
      </c>
      <c r="E192" t="s">
        <v>18</v>
      </c>
      <c r="F192" s="8">
        <v>2639</v>
      </c>
      <c r="G192" s="2">
        <v>204</v>
      </c>
      <c r="H192" s="8">
        <f>_xlfn.XLOOKUP(d4c_5[[#This Row],[Product]],products4[Product],products4[Cost per unit])</f>
        <v>6.47</v>
      </c>
      <c r="I192" s="8">
        <f>d4c_5[[#This Row],[Units]]*d4c_5[[#This Row],[cost per unit]]</f>
        <v>1319.8799999999999</v>
      </c>
      <c r="J192" s="8">
        <f>d4c_5[[#This Row],[Amount]]-d4c_5[[#This Row],[cost]]</f>
        <v>1319.1200000000001</v>
      </c>
    </row>
    <row r="193" spans="3:10">
      <c r="C193" t="s">
        <v>3</v>
      </c>
      <c r="D193" t="s">
        <v>34</v>
      </c>
      <c r="E193" t="s">
        <v>20</v>
      </c>
      <c r="F193" s="8">
        <v>2583</v>
      </c>
      <c r="G193" s="2">
        <v>18</v>
      </c>
      <c r="H193" s="8">
        <f>_xlfn.XLOOKUP(d4c_5[[#This Row],[Product]],products4[Product],products4[Cost per unit])</f>
        <v>10.62</v>
      </c>
      <c r="I193" s="8">
        <f>d4c_5[[#This Row],[Units]]*d4c_5[[#This Row],[cost per unit]]</f>
        <v>191.16</v>
      </c>
      <c r="J193" s="8">
        <f>d4c_5[[#This Row],[Amount]]-d4c_5[[#This Row],[cost]]</f>
        <v>2391.84</v>
      </c>
    </row>
    <row r="194" spans="3:10">
      <c r="C194" t="s">
        <v>10</v>
      </c>
      <c r="D194" t="s">
        <v>35</v>
      </c>
      <c r="E194" t="s">
        <v>15</v>
      </c>
      <c r="F194" s="8">
        <v>2562</v>
      </c>
      <c r="G194" s="2">
        <v>6</v>
      </c>
      <c r="H194" s="8">
        <f>_xlfn.XLOOKUP(d4c_5[[#This Row],[Product]],products4[Product],products4[Cost per unit])</f>
        <v>11.73</v>
      </c>
      <c r="I194" s="8">
        <f>d4c_5[[#This Row],[Units]]*d4c_5[[#This Row],[cost per unit]]</f>
        <v>70.38</v>
      </c>
      <c r="J194" s="8">
        <f>d4c_5[[#This Row],[Amount]]-d4c_5[[#This Row],[cost]]</f>
        <v>2491.62</v>
      </c>
    </row>
    <row r="195" spans="3:10">
      <c r="C195" t="s">
        <v>40</v>
      </c>
      <c r="D195" t="s">
        <v>38</v>
      </c>
      <c r="E195" t="s">
        <v>29</v>
      </c>
      <c r="F195" s="8">
        <v>2541</v>
      </c>
      <c r="G195" s="2">
        <v>45</v>
      </c>
      <c r="H195" s="8">
        <f>_xlfn.XLOOKUP(d4c_5[[#This Row],[Product]],products4[Product],products4[Cost per unit])</f>
        <v>7.16</v>
      </c>
      <c r="I195" s="8">
        <f>d4c_5[[#This Row],[Units]]*d4c_5[[#This Row],[cost per unit]]</f>
        <v>322.2</v>
      </c>
      <c r="J195" s="8">
        <f>d4c_5[[#This Row],[Amount]]-d4c_5[[#This Row],[cost]]</f>
        <v>2218.8000000000002</v>
      </c>
    </row>
    <row r="196" spans="3:10">
      <c r="C196" t="s">
        <v>40</v>
      </c>
      <c r="D196" t="s">
        <v>38</v>
      </c>
      <c r="E196" t="s">
        <v>25</v>
      </c>
      <c r="F196" s="8">
        <v>2541</v>
      </c>
      <c r="G196" s="2">
        <v>90</v>
      </c>
      <c r="H196" s="8">
        <f>_xlfn.XLOOKUP(d4c_5[[#This Row],[Product]],products4[Product],products4[Cost per unit])</f>
        <v>13.15</v>
      </c>
      <c r="I196" s="8">
        <f>d4c_5[[#This Row],[Units]]*d4c_5[[#This Row],[cost per unit]]</f>
        <v>1183.5</v>
      </c>
      <c r="J196" s="8">
        <f>d4c_5[[#This Row],[Amount]]-d4c_5[[#This Row],[cost]]</f>
        <v>1357.5</v>
      </c>
    </row>
    <row r="197" spans="3:10">
      <c r="C197" t="s">
        <v>7</v>
      </c>
      <c r="D197" t="s">
        <v>35</v>
      </c>
      <c r="E197" t="s">
        <v>27</v>
      </c>
      <c r="F197" s="8">
        <v>2478</v>
      </c>
      <c r="G197" s="2">
        <v>21</v>
      </c>
      <c r="H197" s="8">
        <f>_xlfn.XLOOKUP(d4c_5[[#This Row],[Product]],products4[Product],products4[Cost per unit])</f>
        <v>16.73</v>
      </c>
      <c r="I197" s="8">
        <f>d4c_5[[#This Row],[Units]]*d4c_5[[#This Row],[cost per unit]]</f>
        <v>351.33</v>
      </c>
      <c r="J197" s="8">
        <f>d4c_5[[#This Row],[Amount]]-d4c_5[[#This Row],[cost]]</f>
        <v>2126.67</v>
      </c>
    </row>
    <row r="198" spans="3:10">
      <c r="C198" t="s">
        <v>10</v>
      </c>
      <c r="D198" t="s">
        <v>36</v>
      </c>
      <c r="E198" t="s">
        <v>29</v>
      </c>
      <c r="F198" s="8">
        <v>2471</v>
      </c>
      <c r="G198" s="2">
        <v>342</v>
      </c>
      <c r="H198" s="8">
        <f>_xlfn.XLOOKUP(d4c_5[[#This Row],[Product]],products4[Product],products4[Cost per unit])</f>
        <v>7.16</v>
      </c>
      <c r="I198" s="8">
        <f>d4c_5[[#This Row],[Units]]*d4c_5[[#This Row],[cost per unit]]</f>
        <v>2448.7200000000003</v>
      </c>
      <c r="J198" s="8">
        <f>d4c_5[[#This Row],[Amount]]-d4c_5[[#This Row],[cost]]</f>
        <v>22.279999999999745</v>
      </c>
    </row>
    <row r="199" spans="3:10">
      <c r="C199" t="s">
        <v>3</v>
      </c>
      <c r="D199" t="s">
        <v>35</v>
      </c>
      <c r="E199" t="s">
        <v>25</v>
      </c>
      <c r="F199" s="8">
        <v>2464</v>
      </c>
      <c r="G199" s="2">
        <v>234</v>
      </c>
      <c r="H199" s="8">
        <f>_xlfn.XLOOKUP(d4c_5[[#This Row],[Product]],products4[Product],products4[Cost per unit])</f>
        <v>13.15</v>
      </c>
      <c r="I199" s="8">
        <f>d4c_5[[#This Row],[Units]]*d4c_5[[#This Row],[cost per unit]]</f>
        <v>3077.1</v>
      </c>
      <c r="J199" s="8">
        <f>d4c_5[[#This Row],[Amount]]-d4c_5[[#This Row],[cost]]</f>
        <v>-613.09999999999991</v>
      </c>
    </row>
    <row r="200" spans="3:10">
      <c r="C200" t="s">
        <v>9</v>
      </c>
      <c r="D200" t="s">
        <v>38</v>
      </c>
      <c r="E200" t="s">
        <v>26</v>
      </c>
      <c r="F200" s="8">
        <v>2436</v>
      </c>
      <c r="G200" s="2">
        <v>99</v>
      </c>
      <c r="H200" s="8">
        <f>_xlfn.XLOOKUP(d4c_5[[#This Row],[Product]],products4[Product],products4[Cost per unit])</f>
        <v>5.6</v>
      </c>
      <c r="I200" s="8">
        <f>d4c_5[[#This Row],[Units]]*d4c_5[[#This Row],[cost per unit]]</f>
        <v>554.4</v>
      </c>
      <c r="J200" s="8">
        <f>d4c_5[[#This Row],[Amount]]-d4c_5[[#This Row],[cost]]</f>
        <v>1881.6</v>
      </c>
    </row>
    <row r="201" spans="3:10">
      <c r="C201" t="s">
        <v>9</v>
      </c>
      <c r="D201" t="s">
        <v>35</v>
      </c>
      <c r="E201" t="s">
        <v>27</v>
      </c>
      <c r="F201" s="8">
        <v>2429</v>
      </c>
      <c r="G201" s="2">
        <v>144</v>
      </c>
      <c r="H201" s="8">
        <f>_xlfn.XLOOKUP(d4c_5[[#This Row],[Product]],products4[Product],products4[Cost per unit])</f>
        <v>16.73</v>
      </c>
      <c r="I201" s="8">
        <f>d4c_5[[#This Row],[Units]]*d4c_5[[#This Row],[cost per unit]]</f>
        <v>2409.12</v>
      </c>
      <c r="J201" s="8">
        <f>d4c_5[[#This Row],[Amount]]-d4c_5[[#This Row],[cost]]</f>
        <v>19.880000000000109</v>
      </c>
    </row>
    <row r="202" spans="3:10">
      <c r="C202" t="s">
        <v>3</v>
      </c>
      <c r="D202" t="s">
        <v>35</v>
      </c>
      <c r="E202" t="s">
        <v>14</v>
      </c>
      <c r="F202" s="8">
        <v>2415</v>
      </c>
      <c r="G202" s="2">
        <v>255</v>
      </c>
      <c r="H202" s="8">
        <f>_xlfn.XLOOKUP(d4c_5[[#This Row],[Product]],products4[Product],products4[Cost per unit])</f>
        <v>11.7</v>
      </c>
      <c r="I202" s="8">
        <f>d4c_5[[#This Row],[Units]]*d4c_5[[#This Row],[cost per unit]]</f>
        <v>2983.5</v>
      </c>
      <c r="J202" s="8">
        <f>d4c_5[[#This Row],[Amount]]-d4c_5[[#This Row],[cost]]</f>
        <v>-568.5</v>
      </c>
    </row>
    <row r="203" spans="3:10">
      <c r="C203" t="s">
        <v>5</v>
      </c>
      <c r="D203" t="s">
        <v>35</v>
      </c>
      <c r="E203" t="s">
        <v>18</v>
      </c>
      <c r="F203" s="8">
        <v>2415</v>
      </c>
      <c r="G203" s="2">
        <v>15</v>
      </c>
      <c r="H203" s="8">
        <f>_xlfn.XLOOKUP(d4c_5[[#This Row],[Product]],products4[Product],products4[Cost per unit])</f>
        <v>6.47</v>
      </c>
      <c r="I203" s="8">
        <f>d4c_5[[#This Row],[Units]]*d4c_5[[#This Row],[cost per unit]]</f>
        <v>97.05</v>
      </c>
      <c r="J203" s="8">
        <f>d4c_5[[#This Row],[Amount]]-d4c_5[[#This Row],[cost]]</f>
        <v>2317.9499999999998</v>
      </c>
    </row>
    <row r="204" spans="3:10">
      <c r="C204" t="s">
        <v>9</v>
      </c>
      <c r="D204" t="s">
        <v>38</v>
      </c>
      <c r="E204" t="s">
        <v>17</v>
      </c>
      <c r="F204" s="8">
        <v>2408</v>
      </c>
      <c r="G204" s="2">
        <v>9</v>
      </c>
      <c r="H204" s="8">
        <f>_xlfn.XLOOKUP(d4c_5[[#This Row],[Product]],products4[Product],products4[Cost per unit])</f>
        <v>3.11</v>
      </c>
      <c r="I204" s="8">
        <f>d4c_5[[#This Row],[Units]]*d4c_5[[#This Row],[cost per unit]]</f>
        <v>27.99</v>
      </c>
      <c r="J204" s="8">
        <f>d4c_5[[#This Row],[Amount]]-d4c_5[[#This Row],[cost]]</f>
        <v>2380.0100000000002</v>
      </c>
    </row>
    <row r="205" spans="3:10">
      <c r="C205" t="s">
        <v>41</v>
      </c>
      <c r="D205" t="s">
        <v>37</v>
      </c>
      <c r="E205" t="s">
        <v>26</v>
      </c>
      <c r="F205" s="8">
        <v>2324</v>
      </c>
      <c r="G205" s="2">
        <v>177</v>
      </c>
      <c r="H205" s="8">
        <f>_xlfn.XLOOKUP(d4c_5[[#This Row],[Product]],products4[Product],products4[Cost per unit])</f>
        <v>5.6</v>
      </c>
      <c r="I205" s="8">
        <f>d4c_5[[#This Row],[Units]]*d4c_5[[#This Row],[cost per unit]]</f>
        <v>991.19999999999993</v>
      </c>
      <c r="J205" s="8">
        <f>d4c_5[[#This Row],[Amount]]-d4c_5[[#This Row],[cost]]</f>
        <v>1332.8000000000002</v>
      </c>
    </row>
    <row r="206" spans="3:10">
      <c r="C206" t="s">
        <v>10</v>
      </c>
      <c r="D206" t="s">
        <v>36</v>
      </c>
      <c r="E206" t="s">
        <v>23</v>
      </c>
      <c r="F206" s="8">
        <v>2317</v>
      </c>
      <c r="G206" s="2">
        <v>261</v>
      </c>
      <c r="H206" s="8">
        <f>_xlfn.XLOOKUP(d4c_5[[#This Row],[Product]],products4[Product],products4[Cost per unit])</f>
        <v>6.49</v>
      </c>
      <c r="I206" s="8">
        <f>d4c_5[[#This Row],[Units]]*d4c_5[[#This Row],[cost per unit]]</f>
        <v>1693.89</v>
      </c>
      <c r="J206" s="8">
        <f>d4c_5[[#This Row],[Amount]]-d4c_5[[#This Row],[cost]]</f>
        <v>623.1099999999999</v>
      </c>
    </row>
    <row r="207" spans="3:10">
      <c r="C207" t="s">
        <v>6</v>
      </c>
      <c r="D207" t="s">
        <v>38</v>
      </c>
      <c r="E207" t="s">
        <v>13</v>
      </c>
      <c r="F207" s="8">
        <v>2317</v>
      </c>
      <c r="G207" s="2">
        <v>123</v>
      </c>
      <c r="H207" s="8">
        <f>_xlfn.XLOOKUP(d4c_5[[#This Row],[Product]],products4[Product],products4[Cost per unit])</f>
        <v>9.33</v>
      </c>
      <c r="I207" s="8">
        <f>d4c_5[[#This Row],[Units]]*d4c_5[[#This Row],[cost per unit]]</f>
        <v>1147.5899999999999</v>
      </c>
      <c r="J207" s="8">
        <f>d4c_5[[#This Row],[Amount]]-d4c_5[[#This Row],[cost]]</f>
        <v>1169.4100000000001</v>
      </c>
    </row>
    <row r="208" spans="3:10">
      <c r="C208" t="s">
        <v>40</v>
      </c>
      <c r="D208" t="s">
        <v>34</v>
      </c>
      <c r="E208" t="s">
        <v>27</v>
      </c>
      <c r="F208" s="8">
        <v>2289</v>
      </c>
      <c r="G208" s="2">
        <v>135</v>
      </c>
      <c r="H208" s="8">
        <f>_xlfn.XLOOKUP(d4c_5[[#This Row],[Product]],products4[Product],products4[Cost per unit])</f>
        <v>16.73</v>
      </c>
      <c r="I208" s="8">
        <f>d4c_5[[#This Row],[Units]]*d4c_5[[#This Row],[cost per unit]]</f>
        <v>2258.5500000000002</v>
      </c>
      <c r="J208" s="8">
        <f>d4c_5[[#This Row],[Amount]]-d4c_5[[#This Row],[cost]]</f>
        <v>30.449999999999818</v>
      </c>
    </row>
    <row r="209" spans="3:10">
      <c r="C209" t="s">
        <v>40</v>
      </c>
      <c r="D209" t="s">
        <v>35</v>
      </c>
      <c r="E209" t="s">
        <v>30</v>
      </c>
      <c r="F209" s="8">
        <v>2275</v>
      </c>
      <c r="G209" s="2">
        <v>447</v>
      </c>
      <c r="H209" s="8">
        <f>_xlfn.XLOOKUP(d4c_5[[#This Row],[Product]],products4[Product],products4[Cost per unit])</f>
        <v>14.49</v>
      </c>
      <c r="I209" s="8">
        <f>d4c_5[[#This Row],[Units]]*d4c_5[[#This Row],[cost per unit]]</f>
        <v>6477.03</v>
      </c>
      <c r="J209" s="8">
        <f>d4c_5[[#This Row],[Amount]]-d4c_5[[#This Row],[cost]]</f>
        <v>-4202.03</v>
      </c>
    </row>
    <row r="210" spans="3:10">
      <c r="C210" t="s">
        <v>8</v>
      </c>
      <c r="D210" t="s">
        <v>38</v>
      </c>
      <c r="E210" t="s">
        <v>27</v>
      </c>
      <c r="F210" s="8">
        <v>2268</v>
      </c>
      <c r="G210" s="2">
        <v>63</v>
      </c>
      <c r="H210" s="8">
        <f>_xlfn.XLOOKUP(d4c_5[[#This Row],[Product]],products4[Product],products4[Cost per unit])</f>
        <v>16.73</v>
      </c>
      <c r="I210" s="8">
        <f>d4c_5[[#This Row],[Units]]*d4c_5[[#This Row],[cost per unit]]</f>
        <v>1053.99</v>
      </c>
      <c r="J210" s="8">
        <f>d4c_5[[#This Row],[Amount]]-d4c_5[[#This Row],[cost]]</f>
        <v>1214.01</v>
      </c>
    </row>
    <row r="211" spans="3:10">
      <c r="C211" t="s">
        <v>7</v>
      </c>
      <c r="D211" t="s">
        <v>34</v>
      </c>
      <c r="E211" t="s">
        <v>33</v>
      </c>
      <c r="F211" s="8">
        <v>2226</v>
      </c>
      <c r="G211" s="2">
        <v>48</v>
      </c>
      <c r="H211" s="8">
        <f>_xlfn.XLOOKUP(d4c_5[[#This Row],[Product]],products4[Product],products4[Cost per unit])</f>
        <v>12.37</v>
      </c>
      <c r="I211" s="8">
        <f>d4c_5[[#This Row],[Units]]*d4c_5[[#This Row],[cost per unit]]</f>
        <v>593.76</v>
      </c>
      <c r="J211" s="8">
        <f>d4c_5[[#This Row],[Amount]]-d4c_5[[#This Row],[cost]]</f>
        <v>1632.24</v>
      </c>
    </row>
    <row r="212" spans="3:10">
      <c r="C212" t="s">
        <v>6</v>
      </c>
      <c r="D212" t="s">
        <v>34</v>
      </c>
      <c r="E212" t="s">
        <v>16</v>
      </c>
      <c r="F212" s="8">
        <v>2219</v>
      </c>
      <c r="G212" s="2">
        <v>75</v>
      </c>
      <c r="H212" s="8">
        <f>_xlfn.XLOOKUP(d4c_5[[#This Row],[Product]],products4[Product],products4[Cost per unit])</f>
        <v>8.7899999999999991</v>
      </c>
      <c r="I212" s="8">
        <f>d4c_5[[#This Row],[Units]]*d4c_5[[#This Row],[cost per unit]]</f>
        <v>659.24999999999989</v>
      </c>
      <c r="J212" s="8">
        <f>d4c_5[[#This Row],[Amount]]-d4c_5[[#This Row],[cost]]</f>
        <v>1559.75</v>
      </c>
    </row>
    <row r="213" spans="3:10">
      <c r="C213" t="s">
        <v>3</v>
      </c>
      <c r="D213" t="s">
        <v>34</v>
      </c>
      <c r="E213" t="s">
        <v>23</v>
      </c>
      <c r="F213" s="8">
        <v>2212</v>
      </c>
      <c r="G213" s="2">
        <v>117</v>
      </c>
      <c r="H213" s="8">
        <f>_xlfn.XLOOKUP(d4c_5[[#This Row],[Product]],products4[Product],products4[Cost per unit])</f>
        <v>6.49</v>
      </c>
      <c r="I213" s="8">
        <f>d4c_5[[#This Row],[Units]]*d4c_5[[#This Row],[cost per unit]]</f>
        <v>759.33</v>
      </c>
      <c r="J213" s="8">
        <f>d4c_5[[#This Row],[Amount]]-d4c_5[[#This Row],[cost]]</f>
        <v>1452.67</v>
      </c>
    </row>
    <row r="214" spans="3:10">
      <c r="C214" t="s">
        <v>10</v>
      </c>
      <c r="D214" t="s">
        <v>38</v>
      </c>
      <c r="E214" t="s">
        <v>22</v>
      </c>
      <c r="F214" s="8">
        <v>2205</v>
      </c>
      <c r="G214" s="2">
        <v>141</v>
      </c>
      <c r="H214" s="8">
        <f>_xlfn.XLOOKUP(d4c_5[[#This Row],[Product]],products4[Product],products4[Cost per unit])</f>
        <v>9.77</v>
      </c>
      <c r="I214" s="8">
        <f>d4c_5[[#This Row],[Units]]*d4c_5[[#This Row],[cost per unit]]</f>
        <v>1377.57</v>
      </c>
      <c r="J214" s="8">
        <f>d4c_5[[#This Row],[Amount]]-d4c_5[[#This Row],[cost]]</f>
        <v>827.43000000000006</v>
      </c>
    </row>
    <row r="215" spans="3:10">
      <c r="C215" t="s">
        <v>7</v>
      </c>
      <c r="D215" t="s">
        <v>34</v>
      </c>
      <c r="E215" t="s">
        <v>20</v>
      </c>
      <c r="F215" s="8">
        <v>2205</v>
      </c>
      <c r="G215" s="2">
        <v>138</v>
      </c>
      <c r="H215" s="8">
        <f>_xlfn.XLOOKUP(d4c_5[[#This Row],[Product]],products4[Product],products4[Cost per unit])</f>
        <v>10.62</v>
      </c>
      <c r="I215" s="8">
        <f>d4c_5[[#This Row],[Units]]*d4c_5[[#This Row],[cost per unit]]</f>
        <v>1465.56</v>
      </c>
      <c r="J215" s="8">
        <f>d4c_5[[#This Row],[Amount]]-d4c_5[[#This Row],[cost]]</f>
        <v>739.44</v>
      </c>
    </row>
    <row r="216" spans="3:10">
      <c r="C216" t="s">
        <v>7</v>
      </c>
      <c r="D216" t="s">
        <v>36</v>
      </c>
      <c r="E216" t="s">
        <v>31</v>
      </c>
      <c r="F216" s="8">
        <v>2149</v>
      </c>
      <c r="G216" s="2">
        <v>117</v>
      </c>
      <c r="H216" s="8">
        <f>_xlfn.XLOOKUP(d4c_5[[#This Row],[Product]],products4[Product],products4[Cost per unit])</f>
        <v>5.79</v>
      </c>
      <c r="I216" s="8">
        <f>d4c_5[[#This Row],[Units]]*d4c_5[[#This Row],[cost per unit]]</f>
        <v>677.43</v>
      </c>
      <c r="J216" s="8">
        <f>d4c_5[[#This Row],[Amount]]-d4c_5[[#This Row],[cost]]</f>
        <v>1471.5700000000002</v>
      </c>
    </row>
    <row r="217" spans="3:10">
      <c r="C217" t="s">
        <v>9</v>
      </c>
      <c r="D217" t="s">
        <v>36</v>
      </c>
      <c r="E217" t="s">
        <v>25</v>
      </c>
      <c r="F217" s="8">
        <v>2142</v>
      </c>
      <c r="G217" s="2">
        <v>114</v>
      </c>
      <c r="H217" s="8">
        <f>_xlfn.XLOOKUP(d4c_5[[#This Row],[Product]],products4[Product],products4[Cost per unit])</f>
        <v>13.15</v>
      </c>
      <c r="I217" s="8">
        <f>d4c_5[[#This Row],[Units]]*d4c_5[[#This Row],[cost per unit]]</f>
        <v>1499.1000000000001</v>
      </c>
      <c r="J217" s="8">
        <f>d4c_5[[#This Row],[Amount]]-d4c_5[[#This Row],[cost]]</f>
        <v>642.89999999999986</v>
      </c>
    </row>
    <row r="218" spans="3:10">
      <c r="C218" t="s">
        <v>7</v>
      </c>
      <c r="D218" t="s">
        <v>35</v>
      </c>
      <c r="E218" t="s">
        <v>16</v>
      </c>
      <c r="F218" s="8">
        <v>2135</v>
      </c>
      <c r="G218" s="2">
        <v>27</v>
      </c>
      <c r="H218" s="8">
        <f>_xlfn.XLOOKUP(d4c_5[[#This Row],[Product]],products4[Product],products4[Cost per unit])</f>
        <v>8.7899999999999991</v>
      </c>
      <c r="I218" s="8">
        <f>d4c_5[[#This Row],[Units]]*d4c_5[[#This Row],[cost per unit]]</f>
        <v>237.32999999999998</v>
      </c>
      <c r="J218" s="8">
        <f>d4c_5[[#This Row],[Amount]]-d4c_5[[#This Row],[cost]]</f>
        <v>1897.67</v>
      </c>
    </row>
    <row r="219" spans="3:10">
      <c r="C219" t="s">
        <v>3</v>
      </c>
      <c r="D219" t="s">
        <v>35</v>
      </c>
      <c r="E219" t="s">
        <v>29</v>
      </c>
      <c r="F219" s="8">
        <v>2114</v>
      </c>
      <c r="G219" s="2">
        <v>66</v>
      </c>
      <c r="H219" s="8">
        <f>_xlfn.XLOOKUP(d4c_5[[#This Row],[Product]],products4[Product],products4[Cost per unit])</f>
        <v>7.16</v>
      </c>
      <c r="I219" s="8">
        <f>d4c_5[[#This Row],[Units]]*d4c_5[[#This Row],[cost per unit]]</f>
        <v>472.56</v>
      </c>
      <c r="J219" s="8">
        <f>d4c_5[[#This Row],[Amount]]-d4c_5[[#This Row],[cost]]</f>
        <v>1641.44</v>
      </c>
    </row>
    <row r="220" spans="3:10">
      <c r="C220" t="s">
        <v>41</v>
      </c>
      <c r="D220" t="s">
        <v>35</v>
      </c>
      <c r="E220" t="s">
        <v>15</v>
      </c>
      <c r="F220" s="8">
        <v>2114</v>
      </c>
      <c r="G220" s="2">
        <v>186</v>
      </c>
      <c r="H220" s="8">
        <f>_xlfn.XLOOKUP(d4c_5[[#This Row],[Product]],products4[Product],products4[Cost per unit])</f>
        <v>11.73</v>
      </c>
      <c r="I220" s="8">
        <f>d4c_5[[#This Row],[Units]]*d4c_5[[#This Row],[cost per unit]]</f>
        <v>2181.7800000000002</v>
      </c>
      <c r="J220" s="8">
        <f>d4c_5[[#This Row],[Amount]]-d4c_5[[#This Row],[cost]]</f>
        <v>-67.7800000000002</v>
      </c>
    </row>
    <row r="221" spans="3:10">
      <c r="C221" t="s">
        <v>6</v>
      </c>
      <c r="D221" t="s">
        <v>39</v>
      </c>
      <c r="E221" t="s">
        <v>25</v>
      </c>
      <c r="F221" s="8">
        <v>2100</v>
      </c>
      <c r="G221" s="2">
        <v>414</v>
      </c>
      <c r="H221" s="8">
        <f>_xlfn.XLOOKUP(d4c_5[[#This Row],[Product]],products4[Product],products4[Cost per unit])</f>
        <v>13.15</v>
      </c>
      <c r="I221" s="8">
        <f>d4c_5[[#This Row],[Units]]*d4c_5[[#This Row],[cost per unit]]</f>
        <v>5444.1</v>
      </c>
      <c r="J221" s="8">
        <f>d4c_5[[#This Row],[Amount]]-d4c_5[[#This Row],[cost]]</f>
        <v>-3344.1000000000004</v>
      </c>
    </row>
    <row r="222" spans="3:10">
      <c r="C222" t="s">
        <v>3</v>
      </c>
      <c r="D222" t="s">
        <v>35</v>
      </c>
      <c r="E222" t="s">
        <v>23</v>
      </c>
      <c r="F222" s="8">
        <v>2023</v>
      </c>
      <c r="G222" s="2">
        <v>78</v>
      </c>
      <c r="H222" s="8">
        <f>_xlfn.XLOOKUP(d4c_5[[#This Row],[Product]],products4[Product],products4[Cost per unit])</f>
        <v>6.49</v>
      </c>
      <c r="I222" s="8">
        <f>d4c_5[[#This Row],[Units]]*d4c_5[[#This Row],[cost per unit]]</f>
        <v>506.22</v>
      </c>
      <c r="J222" s="8">
        <f>d4c_5[[#This Row],[Amount]]-d4c_5[[#This Row],[cost]]</f>
        <v>1516.78</v>
      </c>
    </row>
    <row r="223" spans="3:10">
      <c r="C223" t="s">
        <v>8</v>
      </c>
      <c r="D223" t="s">
        <v>35</v>
      </c>
      <c r="E223" t="s">
        <v>29</v>
      </c>
      <c r="F223" s="8">
        <v>2023</v>
      </c>
      <c r="G223" s="2">
        <v>168</v>
      </c>
      <c r="H223" s="8">
        <f>_xlfn.XLOOKUP(d4c_5[[#This Row],[Product]],products4[Product],products4[Cost per unit])</f>
        <v>7.16</v>
      </c>
      <c r="I223" s="8">
        <f>d4c_5[[#This Row],[Units]]*d4c_5[[#This Row],[cost per unit]]</f>
        <v>1202.8800000000001</v>
      </c>
      <c r="J223" s="8">
        <f>d4c_5[[#This Row],[Amount]]-d4c_5[[#This Row],[cost]]</f>
        <v>820.11999999999989</v>
      </c>
    </row>
    <row r="224" spans="3:10">
      <c r="C224" t="s">
        <v>2</v>
      </c>
      <c r="D224" t="s">
        <v>39</v>
      </c>
      <c r="E224" t="s">
        <v>16</v>
      </c>
      <c r="F224" s="8">
        <v>2016</v>
      </c>
      <c r="G224" s="2">
        <v>117</v>
      </c>
      <c r="H224" s="8">
        <f>_xlfn.XLOOKUP(d4c_5[[#This Row],[Product]],products4[Product],products4[Cost per unit])</f>
        <v>8.7899999999999991</v>
      </c>
      <c r="I224" s="8">
        <f>d4c_5[[#This Row],[Units]]*d4c_5[[#This Row],[cost per unit]]</f>
        <v>1028.4299999999998</v>
      </c>
      <c r="J224" s="8">
        <f>d4c_5[[#This Row],[Amount]]-d4c_5[[#This Row],[cost]]</f>
        <v>987.57000000000016</v>
      </c>
    </row>
    <row r="225" spans="3:10">
      <c r="C225" t="s">
        <v>8</v>
      </c>
      <c r="D225" t="s">
        <v>34</v>
      </c>
      <c r="E225" t="s">
        <v>16</v>
      </c>
      <c r="F225" s="8">
        <v>2009</v>
      </c>
      <c r="G225" s="2">
        <v>219</v>
      </c>
      <c r="H225" s="8">
        <f>_xlfn.XLOOKUP(d4c_5[[#This Row],[Product]],products4[Product],products4[Cost per unit])</f>
        <v>8.7899999999999991</v>
      </c>
      <c r="I225" s="8">
        <f>d4c_5[[#This Row],[Units]]*d4c_5[[#This Row],[cost per unit]]</f>
        <v>1925.0099999999998</v>
      </c>
      <c r="J225" s="8">
        <f>d4c_5[[#This Row],[Amount]]-d4c_5[[#This Row],[cost]]</f>
        <v>83.990000000000236</v>
      </c>
    </row>
    <row r="226" spans="3:10">
      <c r="C226" t="s">
        <v>40</v>
      </c>
      <c r="D226" t="s">
        <v>38</v>
      </c>
      <c r="E226" t="s">
        <v>31</v>
      </c>
      <c r="F226" s="8">
        <v>1988</v>
      </c>
      <c r="G226" s="2">
        <v>39</v>
      </c>
      <c r="H226" s="8">
        <f>_xlfn.XLOOKUP(d4c_5[[#This Row],[Product]],products4[Product],products4[Cost per unit])</f>
        <v>5.79</v>
      </c>
      <c r="I226" s="8">
        <f>d4c_5[[#This Row],[Units]]*d4c_5[[#This Row],[cost per unit]]</f>
        <v>225.81</v>
      </c>
      <c r="J226" s="8">
        <f>d4c_5[[#This Row],[Amount]]-d4c_5[[#This Row],[cost]]</f>
        <v>1762.19</v>
      </c>
    </row>
    <row r="227" spans="3:10">
      <c r="C227" t="s">
        <v>10</v>
      </c>
      <c r="D227" t="s">
        <v>35</v>
      </c>
      <c r="E227" t="s">
        <v>20</v>
      </c>
      <c r="F227" s="8">
        <v>1974</v>
      </c>
      <c r="G227" s="2">
        <v>195</v>
      </c>
      <c r="H227" s="8">
        <f>_xlfn.XLOOKUP(d4c_5[[#This Row],[Product]],products4[Product],products4[Cost per unit])</f>
        <v>10.62</v>
      </c>
      <c r="I227" s="8">
        <f>d4c_5[[#This Row],[Units]]*d4c_5[[#This Row],[cost per unit]]</f>
        <v>2070.8999999999996</v>
      </c>
      <c r="J227" s="8">
        <f>d4c_5[[#This Row],[Amount]]-d4c_5[[#This Row],[cost]]</f>
        <v>-96.899999999999636</v>
      </c>
    </row>
    <row r="228" spans="3:10">
      <c r="C228" t="s">
        <v>7</v>
      </c>
      <c r="D228" t="s">
        <v>34</v>
      </c>
      <c r="E228" t="s">
        <v>14</v>
      </c>
      <c r="F228" s="8">
        <v>1932</v>
      </c>
      <c r="G228" s="2">
        <v>369</v>
      </c>
      <c r="H228" s="8">
        <f>_xlfn.XLOOKUP(d4c_5[[#This Row],[Product]],products4[Product],products4[Cost per unit])</f>
        <v>11.7</v>
      </c>
      <c r="I228" s="8">
        <f>d4c_5[[#This Row],[Units]]*d4c_5[[#This Row],[cost per unit]]</f>
        <v>4317.3</v>
      </c>
      <c r="J228" s="8">
        <f>d4c_5[[#This Row],[Amount]]-d4c_5[[#This Row],[cost]]</f>
        <v>-2385.3000000000002</v>
      </c>
    </row>
    <row r="229" spans="3:10">
      <c r="C229" t="s">
        <v>41</v>
      </c>
      <c r="D229" t="s">
        <v>36</v>
      </c>
      <c r="E229" t="s">
        <v>19</v>
      </c>
      <c r="F229" s="8">
        <v>1925</v>
      </c>
      <c r="G229" s="2">
        <v>192</v>
      </c>
      <c r="H229" s="8">
        <f>_xlfn.XLOOKUP(d4c_5[[#This Row],[Product]],products4[Product],products4[Cost per unit])</f>
        <v>7.64</v>
      </c>
      <c r="I229" s="8">
        <f>d4c_5[[#This Row],[Units]]*d4c_5[[#This Row],[cost per unit]]</f>
        <v>1466.8799999999999</v>
      </c>
      <c r="J229" s="8">
        <f>d4c_5[[#This Row],[Amount]]-d4c_5[[#This Row],[cost]]</f>
        <v>458.12000000000012</v>
      </c>
    </row>
    <row r="230" spans="3:10">
      <c r="C230" t="s">
        <v>6</v>
      </c>
      <c r="D230" t="s">
        <v>37</v>
      </c>
      <c r="E230" t="s">
        <v>16</v>
      </c>
      <c r="F230" s="8">
        <v>1904</v>
      </c>
      <c r="G230" s="2">
        <v>405</v>
      </c>
      <c r="H230" s="8">
        <f>_xlfn.XLOOKUP(d4c_5[[#This Row],[Product]],products4[Product],products4[Cost per unit])</f>
        <v>8.7899999999999991</v>
      </c>
      <c r="I230" s="8">
        <f>d4c_5[[#This Row],[Units]]*d4c_5[[#This Row],[cost per unit]]</f>
        <v>3559.95</v>
      </c>
      <c r="J230" s="8">
        <f>d4c_5[[#This Row],[Amount]]-d4c_5[[#This Row],[cost]]</f>
        <v>-1655.9499999999998</v>
      </c>
    </row>
    <row r="231" spans="3:10">
      <c r="C231" t="s">
        <v>8</v>
      </c>
      <c r="D231" t="s">
        <v>37</v>
      </c>
      <c r="E231" t="s">
        <v>22</v>
      </c>
      <c r="F231" s="8">
        <v>1890</v>
      </c>
      <c r="G231" s="2">
        <v>195</v>
      </c>
      <c r="H231" s="8">
        <f>_xlfn.XLOOKUP(d4c_5[[#This Row],[Product]],products4[Product],products4[Cost per unit])</f>
        <v>9.77</v>
      </c>
      <c r="I231" s="8">
        <f>d4c_5[[#This Row],[Units]]*d4c_5[[#This Row],[cost per unit]]</f>
        <v>1905.1499999999999</v>
      </c>
      <c r="J231" s="8">
        <f>d4c_5[[#This Row],[Amount]]-d4c_5[[#This Row],[cost]]</f>
        <v>-15.149999999999864</v>
      </c>
    </row>
    <row r="232" spans="3:10">
      <c r="C232" t="s">
        <v>2</v>
      </c>
      <c r="D232" t="s">
        <v>39</v>
      </c>
      <c r="E232" t="s">
        <v>25</v>
      </c>
      <c r="F232" s="8">
        <v>1785</v>
      </c>
      <c r="G232" s="2">
        <v>462</v>
      </c>
      <c r="H232" s="8">
        <f>_xlfn.XLOOKUP(d4c_5[[#This Row],[Product]],products4[Product],products4[Cost per unit])</f>
        <v>13.15</v>
      </c>
      <c r="I232" s="8">
        <f>d4c_5[[#This Row],[Units]]*d4c_5[[#This Row],[cost per unit]]</f>
        <v>6075.3</v>
      </c>
      <c r="J232" s="8">
        <f>d4c_5[[#This Row],[Amount]]-d4c_5[[#This Row],[cost]]</f>
        <v>-4290.3</v>
      </c>
    </row>
    <row r="233" spans="3:10">
      <c r="C233" t="s">
        <v>7</v>
      </c>
      <c r="D233" t="s">
        <v>38</v>
      </c>
      <c r="E233" t="s">
        <v>18</v>
      </c>
      <c r="F233" s="8">
        <v>1778</v>
      </c>
      <c r="G233" s="2">
        <v>270</v>
      </c>
      <c r="H233" s="8">
        <f>_xlfn.XLOOKUP(d4c_5[[#This Row],[Product]],products4[Product],products4[Cost per unit])</f>
        <v>6.47</v>
      </c>
      <c r="I233" s="8">
        <f>d4c_5[[#This Row],[Units]]*d4c_5[[#This Row],[cost per unit]]</f>
        <v>1746.8999999999999</v>
      </c>
      <c r="J233" s="8">
        <f>d4c_5[[#This Row],[Amount]]-d4c_5[[#This Row],[cost]]</f>
        <v>31.100000000000136</v>
      </c>
    </row>
    <row r="234" spans="3:10">
      <c r="C234" t="s">
        <v>8</v>
      </c>
      <c r="D234" t="s">
        <v>37</v>
      </c>
      <c r="E234" t="s">
        <v>19</v>
      </c>
      <c r="F234" s="8">
        <v>1771</v>
      </c>
      <c r="G234" s="2">
        <v>204</v>
      </c>
      <c r="H234" s="8">
        <f>_xlfn.XLOOKUP(d4c_5[[#This Row],[Product]],products4[Product],products4[Cost per unit])</f>
        <v>7.64</v>
      </c>
      <c r="I234" s="8">
        <f>d4c_5[[#This Row],[Units]]*d4c_5[[#This Row],[cost per unit]]</f>
        <v>1558.56</v>
      </c>
      <c r="J234" s="8">
        <f>d4c_5[[#This Row],[Amount]]-d4c_5[[#This Row],[cost]]</f>
        <v>212.44000000000005</v>
      </c>
    </row>
    <row r="235" spans="3:10">
      <c r="C235" t="s">
        <v>8</v>
      </c>
      <c r="D235" t="s">
        <v>38</v>
      </c>
      <c r="E235" t="s">
        <v>23</v>
      </c>
      <c r="F235" s="8">
        <v>1701</v>
      </c>
      <c r="G235" s="2">
        <v>234</v>
      </c>
      <c r="H235" s="8">
        <f>_xlfn.XLOOKUP(d4c_5[[#This Row],[Product]],products4[Product],products4[Cost per unit])</f>
        <v>6.49</v>
      </c>
      <c r="I235" s="8">
        <f>d4c_5[[#This Row],[Units]]*d4c_5[[#This Row],[cost per unit]]</f>
        <v>1518.66</v>
      </c>
      <c r="J235" s="8">
        <f>d4c_5[[#This Row],[Amount]]-d4c_5[[#This Row],[cost]]</f>
        <v>182.33999999999992</v>
      </c>
    </row>
    <row r="236" spans="3:10">
      <c r="C236" t="s">
        <v>3</v>
      </c>
      <c r="D236" t="s">
        <v>39</v>
      </c>
      <c r="E236" t="s">
        <v>28</v>
      </c>
      <c r="F236" s="8">
        <v>1652</v>
      </c>
      <c r="G236" s="2">
        <v>102</v>
      </c>
      <c r="H236" s="8">
        <f>_xlfn.XLOOKUP(d4c_5[[#This Row],[Product]],products4[Product],products4[Cost per unit])</f>
        <v>10.38</v>
      </c>
      <c r="I236" s="8">
        <f>d4c_5[[#This Row],[Units]]*d4c_5[[#This Row],[cost per unit]]</f>
        <v>1058.76</v>
      </c>
      <c r="J236" s="8">
        <f>d4c_5[[#This Row],[Amount]]-d4c_5[[#This Row],[cost]]</f>
        <v>593.24</v>
      </c>
    </row>
    <row r="237" spans="3:10">
      <c r="C237" t="s">
        <v>5</v>
      </c>
      <c r="D237" t="s">
        <v>34</v>
      </c>
      <c r="E237" t="s">
        <v>33</v>
      </c>
      <c r="F237" s="8">
        <v>1652</v>
      </c>
      <c r="G237" s="2">
        <v>93</v>
      </c>
      <c r="H237" s="8">
        <f>_xlfn.XLOOKUP(d4c_5[[#This Row],[Product]],products4[Product],products4[Cost per unit])</f>
        <v>12.37</v>
      </c>
      <c r="I237" s="8">
        <f>d4c_5[[#This Row],[Units]]*d4c_5[[#This Row],[cost per unit]]</f>
        <v>1150.4099999999999</v>
      </c>
      <c r="J237" s="8">
        <f>d4c_5[[#This Row],[Amount]]-d4c_5[[#This Row],[cost]]</f>
        <v>501.59000000000015</v>
      </c>
    </row>
    <row r="238" spans="3:10">
      <c r="C238" t="s">
        <v>6</v>
      </c>
      <c r="D238" t="s">
        <v>39</v>
      </c>
      <c r="E238" t="s">
        <v>30</v>
      </c>
      <c r="F238" s="8">
        <v>1638</v>
      </c>
      <c r="G238" s="2">
        <v>63</v>
      </c>
      <c r="H238" s="8">
        <f>_xlfn.XLOOKUP(d4c_5[[#This Row],[Product]],products4[Product],products4[Cost per unit])</f>
        <v>14.49</v>
      </c>
      <c r="I238" s="8">
        <f>d4c_5[[#This Row],[Units]]*d4c_5[[#This Row],[cost per unit]]</f>
        <v>912.87</v>
      </c>
      <c r="J238" s="8">
        <f>d4c_5[[#This Row],[Amount]]-d4c_5[[#This Row],[cost]]</f>
        <v>725.13</v>
      </c>
    </row>
    <row r="239" spans="3:10">
      <c r="C239" t="s">
        <v>40</v>
      </c>
      <c r="D239" t="s">
        <v>35</v>
      </c>
      <c r="E239" t="s">
        <v>24</v>
      </c>
      <c r="F239" s="8">
        <v>1638</v>
      </c>
      <c r="G239" s="2">
        <v>48</v>
      </c>
      <c r="H239" s="8">
        <f>_xlfn.XLOOKUP(d4c_5[[#This Row],[Product]],products4[Product],products4[Cost per unit])</f>
        <v>4.97</v>
      </c>
      <c r="I239" s="8">
        <f>d4c_5[[#This Row],[Units]]*d4c_5[[#This Row],[cost per unit]]</f>
        <v>238.56</v>
      </c>
      <c r="J239" s="8">
        <f>d4c_5[[#This Row],[Amount]]-d4c_5[[#This Row],[cost]]</f>
        <v>1399.44</v>
      </c>
    </row>
    <row r="240" spans="3:10">
      <c r="C240" t="s">
        <v>40</v>
      </c>
      <c r="D240" t="s">
        <v>37</v>
      </c>
      <c r="E240" t="s">
        <v>30</v>
      </c>
      <c r="F240" s="8">
        <v>1624</v>
      </c>
      <c r="G240" s="2">
        <v>114</v>
      </c>
      <c r="H240" s="8">
        <f>_xlfn.XLOOKUP(d4c_5[[#This Row],[Product]],products4[Product],products4[Cost per unit])</f>
        <v>14.49</v>
      </c>
      <c r="I240" s="8">
        <f>d4c_5[[#This Row],[Units]]*d4c_5[[#This Row],[cost per unit]]</f>
        <v>1651.8600000000001</v>
      </c>
      <c r="J240" s="8">
        <f>d4c_5[[#This Row],[Amount]]-d4c_5[[#This Row],[cost]]</f>
        <v>-27.860000000000127</v>
      </c>
    </row>
    <row r="241" spans="3:10">
      <c r="C241" t="s">
        <v>40</v>
      </c>
      <c r="D241" t="s">
        <v>35</v>
      </c>
      <c r="E241" t="s">
        <v>29</v>
      </c>
      <c r="F241" s="8">
        <v>1617</v>
      </c>
      <c r="G241" s="2">
        <v>126</v>
      </c>
      <c r="H241" s="8">
        <f>_xlfn.XLOOKUP(d4c_5[[#This Row],[Product]],products4[Product],products4[Cost per unit])</f>
        <v>7.16</v>
      </c>
      <c r="I241" s="8">
        <f>d4c_5[[#This Row],[Units]]*d4c_5[[#This Row],[cost per unit]]</f>
        <v>902.16</v>
      </c>
      <c r="J241" s="8">
        <f>d4c_5[[#This Row],[Amount]]-d4c_5[[#This Row],[cost]]</f>
        <v>714.84</v>
      </c>
    </row>
    <row r="242" spans="3:10">
      <c r="C242" t="s">
        <v>2</v>
      </c>
      <c r="D242" t="s">
        <v>35</v>
      </c>
      <c r="E242" t="s">
        <v>17</v>
      </c>
      <c r="F242" s="8">
        <v>1589</v>
      </c>
      <c r="G242" s="2">
        <v>303</v>
      </c>
      <c r="H242" s="8">
        <f>_xlfn.XLOOKUP(d4c_5[[#This Row],[Product]],products4[Product],products4[Cost per unit])</f>
        <v>3.11</v>
      </c>
      <c r="I242" s="8">
        <f>d4c_5[[#This Row],[Units]]*d4c_5[[#This Row],[cost per unit]]</f>
        <v>942.32999999999993</v>
      </c>
      <c r="J242" s="8">
        <f>d4c_5[[#This Row],[Amount]]-d4c_5[[#This Row],[cost]]</f>
        <v>646.67000000000007</v>
      </c>
    </row>
    <row r="243" spans="3:10">
      <c r="C243" t="s">
        <v>2</v>
      </c>
      <c r="D243" t="s">
        <v>39</v>
      </c>
      <c r="E243" t="s">
        <v>22</v>
      </c>
      <c r="F243" s="8">
        <v>1568</v>
      </c>
      <c r="G243" s="2">
        <v>141</v>
      </c>
      <c r="H243" s="8">
        <f>_xlfn.XLOOKUP(d4c_5[[#This Row],[Product]],products4[Product],products4[Cost per unit])</f>
        <v>9.77</v>
      </c>
      <c r="I243" s="8">
        <f>d4c_5[[#This Row],[Units]]*d4c_5[[#This Row],[cost per unit]]</f>
        <v>1377.57</v>
      </c>
      <c r="J243" s="8">
        <f>d4c_5[[#This Row],[Amount]]-d4c_5[[#This Row],[cost]]</f>
        <v>190.43000000000006</v>
      </c>
    </row>
    <row r="244" spans="3:10">
      <c r="C244" t="s">
        <v>7</v>
      </c>
      <c r="D244" t="s">
        <v>34</v>
      </c>
      <c r="E244" t="s">
        <v>25</v>
      </c>
      <c r="F244" s="8">
        <v>1568</v>
      </c>
      <c r="G244" s="2">
        <v>96</v>
      </c>
      <c r="H244" s="8">
        <f>_xlfn.XLOOKUP(d4c_5[[#This Row],[Product]],products4[Product],products4[Cost per unit])</f>
        <v>13.15</v>
      </c>
      <c r="I244" s="8">
        <f>d4c_5[[#This Row],[Units]]*d4c_5[[#This Row],[cost per unit]]</f>
        <v>1262.4000000000001</v>
      </c>
      <c r="J244" s="8">
        <f>d4c_5[[#This Row],[Amount]]-d4c_5[[#This Row],[cost]]</f>
        <v>305.59999999999991</v>
      </c>
    </row>
    <row r="245" spans="3:10">
      <c r="C245" t="s">
        <v>8</v>
      </c>
      <c r="D245" t="s">
        <v>39</v>
      </c>
      <c r="E245" t="s">
        <v>26</v>
      </c>
      <c r="F245" s="8">
        <v>1561</v>
      </c>
      <c r="G245" s="2">
        <v>27</v>
      </c>
      <c r="H245" s="8">
        <f>_xlfn.XLOOKUP(d4c_5[[#This Row],[Product]],products4[Product],products4[Cost per unit])</f>
        <v>5.6</v>
      </c>
      <c r="I245" s="8">
        <f>d4c_5[[#This Row],[Units]]*d4c_5[[#This Row],[cost per unit]]</f>
        <v>151.19999999999999</v>
      </c>
      <c r="J245" s="8">
        <f>d4c_5[[#This Row],[Amount]]-d4c_5[[#This Row],[cost]]</f>
        <v>1409.8</v>
      </c>
    </row>
    <row r="246" spans="3:10">
      <c r="C246" t="s">
        <v>41</v>
      </c>
      <c r="D246" t="s">
        <v>37</v>
      </c>
      <c r="E246" t="s">
        <v>30</v>
      </c>
      <c r="F246" s="8">
        <v>1526</v>
      </c>
      <c r="G246" s="2">
        <v>240</v>
      </c>
      <c r="H246" s="8">
        <f>_xlfn.XLOOKUP(d4c_5[[#This Row],[Product]],products4[Product],products4[Cost per unit])</f>
        <v>14.49</v>
      </c>
      <c r="I246" s="8">
        <f>d4c_5[[#This Row],[Units]]*d4c_5[[#This Row],[cost per unit]]</f>
        <v>3477.6</v>
      </c>
      <c r="J246" s="8">
        <f>d4c_5[[#This Row],[Amount]]-d4c_5[[#This Row],[cost]]</f>
        <v>-1951.6</v>
      </c>
    </row>
    <row r="247" spans="3:10">
      <c r="C247" t="s">
        <v>5</v>
      </c>
      <c r="D247" t="s">
        <v>36</v>
      </c>
      <c r="E247" t="s">
        <v>30</v>
      </c>
      <c r="F247" s="8">
        <v>1526</v>
      </c>
      <c r="G247" s="2">
        <v>105</v>
      </c>
      <c r="H247" s="8">
        <f>_xlfn.XLOOKUP(d4c_5[[#This Row],[Product]],products4[Product],products4[Cost per unit])</f>
        <v>14.49</v>
      </c>
      <c r="I247" s="8">
        <f>d4c_5[[#This Row],[Units]]*d4c_5[[#This Row],[cost per unit]]</f>
        <v>1521.45</v>
      </c>
      <c r="J247" s="8">
        <f>d4c_5[[#This Row],[Amount]]-d4c_5[[#This Row],[cost]]</f>
        <v>4.5499999999999545</v>
      </c>
    </row>
    <row r="248" spans="3:10">
      <c r="C248" t="s">
        <v>6</v>
      </c>
      <c r="D248" t="s">
        <v>37</v>
      </c>
      <c r="E248" t="s">
        <v>18</v>
      </c>
      <c r="F248" s="8">
        <v>1505</v>
      </c>
      <c r="G248" s="2">
        <v>102</v>
      </c>
      <c r="H248" s="8">
        <f>_xlfn.XLOOKUP(d4c_5[[#This Row],[Product]],products4[Product],products4[Cost per unit])</f>
        <v>6.47</v>
      </c>
      <c r="I248" s="8">
        <f>d4c_5[[#This Row],[Units]]*d4c_5[[#This Row],[cost per unit]]</f>
        <v>659.93999999999994</v>
      </c>
      <c r="J248" s="8">
        <f>d4c_5[[#This Row],[Amount]]-d4c_5[[#This Row],[cost]]</f>
        <v>845.06000000000006</v>
      </c>
    </row>
    <row r="249" spans="3:10">
      <c r="C249" t="s">
        <v>41</v>
      </c>
      <c r="D249" t="s">
        <v>34</v>
      </c>
      <c r="E249" t="s">
        <v>17</v>
      </c>
      <c r="F249" s="8">
        <v>1463</v>
      </c>
      <c r="G249" s="2">
        <v>39</v>
      </c>
      <c r="H249" s="8">
        <f>_xlfn.XLOOKUP(d4c_5[[#This Row],[Product]],products4[Product],products4[Cost per unit])</f>
        <v>3.11</v>
      </c>
      <c r="I249" s="8">
        <f>d4c_5[[#This Row],[Units]]*d4c_5[[#This Row],[cost per unit]]</f>
        <v>121.28999999999999</v>
      </c>
      <c r="J249" s="8">
        <f>d4c_5[[#This Row],[Amount]]-d4c_5[[#This Row],[cost]]</f>
        <v>1341.71</v>
      </c>
    </row>
    <row r="250" spans="3:10">
      <c r="C250" t="s">
        <v>6</v>
      </c>
      <c r="D250" t="s">
        <v>34</v>
      </c>
      <c r="E250" t="s">
        <v>15</v>
      </c>
      <c r="F250" s="8">
        <v>1442</v>
      </c>
      <c r="G250" s="2">
        <v>15</v>
      </c>
      <c r="H250" s="8">
        <f>_xlfn.XLOOKUP(d4c_5[[#This Row],[Product]],products4[Product],products4[Cost per unit])</f>
        <v>11.73</v>
      </c>
      <c r="I250" s="8">
        <f>d4c_5[[#This Row],[Units]]*d4c_5[[#This Row],[cost per unit]]</f>
        <v>175.95000000000002</v>
      </c>
      <c r="J250" s="8">
        <f>d4c_5[[#This Row],[Amount]]-d4c_5[[#This Row],[cost]]</f>
        <v>1266.05</v>
      </c>
    </row>
    <row r="251" spans="3:10">
      <c r="C251" t="s">
        <v>10</v>
      </c>
      <c r="D251" t="s">
        <v>34</v>
      </c>
      <c r="E251" t="s">
        <v>25</v>
      </c>
      <c r="F251" s="8">
        <v>1428</v>
      </c>
      <c r="G251" s="2">
        <v>93</v>
      </c>
      <c r="H251" s="8">
        <f>_xlfn.XLOOKUP(d4c_5[[#This Row],[Product]],products4[Product],products4[Cost per unit])</f>
        <v>13.15</v>
      </c>
      <c r="I251" s="8">
        <f>d4c_5[[#This Row],[Units]]*d4c_5[[#This Row],[cost per unit]]</f>
        <v>1222.95</v>
      </c>
      <c r="J251" s="8">
        <f>d4c_5[[#This Row],[Amount]]-d4c_5[[#This Row],[cost]]</f>
        <v>205.04999999999995</v>
      </c>
    </row>
    <row r="252" spans="3:10">
      <c r="C252" t="s">
        <v>10</v>
      </c>
      <c r="D252" t="s">
        <v>36</v>
      </c>
      <c r="E252" t="s">
        <v>27</v>
      </c>
      <c r="F252" s="8">
        <v>1407</v>
      </c>
      <c r="G252" s="2">
        <v>72</v>
      </c>
      <c r="H252" s="8">
        <f>_xlfn.XLOOKUP(d4c_5[[#This Row],[Product]],products4[Product],products4[Cost per unit])</f>
        <v>16.73</v>
      </c>
      <c r="I252" s="8">
        <f>d4c_5[[#This Row],[Units]]*d4c_5[[#This Row],[cost per unit]]</f>
        <v>1204.56</v>
      </c>
      <c r="J252" s="8">
        <f>d4c_5[[#This Row],[Amount]]-d4c_5[[#This Row],[cost]]</f>
        <v>202.44000000000005</v>
      </c>
    </row>
    <row r="253" spans="3:10">
      <c r="C253" t="s">
        <v>6</v>
      </c>
      <c r="D253" t="s">
        <v>36</v>
      </c>
      <c r="E253" t="s">
        <v>29</v>
      </c>
      <c r="F253" s="8">
        <v>1400</v>
      </c>
      <c r="G253" s="2">
        <v>135</v>
      </c>
      <c r="H253" s="8">
        <f>_xlfn.XLOOKUP(d4c_5[[#This Row],[Product]],products4[Product],products4[Cost per unit])</f>
        <v>7.16</v>
      </c>
      <c r="I253" s="8">
        <f>d4c_5[[#This Row],[Units]]*d4c_5[[#This Row],[cost per unit]]</f>
        <v>966.6</v>
      </c>
      <c r="J253" s="8">
        <f>d4c_5[[#This Row],[Amount]]-d4c_5[[#This Row],[cost]]</f>
        <v>433.4</v>
      </c>
    </row>
    <row r="254" spans="3:10">
      <c r="C254" t="s">
        <v>6</v>
      </c>
      <c r="D254" t="s">
        <v>35</v>
      </c>
      <c r="E254" t="s">
        <v>4</v>
      </c>
      <c r="F254" s="8">
        <v>1302</v>
      </c>
      <c r="G254" s="2">
        <v>402</v>
      </c>
      <c r="H254" s="8">
        <f>_xlfn.XLOOKUP(d4c_5[[#This Row],[Product]],products4[Product],products4[Cost per unit])</f>
        <v>11.88</v>
      </c>
      <c r="I254" s="8">
        <f>d4c_5[[#This Row],[Units]]*d4c_5[[#This Row],[cost per unit]]</f>
        <v>4775.76</v>
      </c>
      <c r="J254" s="8">
        <f>d4c_5[[#This Row],[Amount]]-d4c_5[[#This Row],[cost]]</f>
        <v>-3473.76</v>
      </c>
    </row>
    <row r="255" spans="3:10">
      <c r="C255" t="s">
        <v>7</v>
      </c>
      <c r="D255" t="s">
        <v>38</v>
      </c>
      <c r="E255" t="s">
        <v>14</v>
      </c>
      <c r="F255" s="8">
        <v>1281</v>
      </c>
      <c r="G255" s="2">
        <v>75</v>
      </c>
      <c r="H255" s="8">
        <f>_xlfn.XLOOKUP(d4c_5[[#This Row],[Product]],products4[Product],products4[Cost per unit])</f>
        <v>11.7</v>
      </c>
      <c r="I255" s="8">
        <f>d4c_5[[#This Row],[Units]]*d4c_5[[#This Row],[cost per unit]]</f>
        <v>877.5</v>
      </c>
      <c r="J255" s="8">
        <f>d4c_5[[#This Row],[Amount]]-d4c_5[[#This Row],[cost]]</f>
        <v>403.5</v>
      </c>
    </row>
    <row r="256" spans="3:10">
      <c r="C256" t="s">
        <v>3</v>
      </c>
      <c r="D256" t="s">
        <v>36</v>
      </c>
      <c r="E256" t="s">
        <v>19</v>
      </c>
      <c r="F256" s="8">
        <v>1281</v>
      </c>
      <c r="G256" s="2">
        <v>18</v>
      </c>
      <c r="H256" s="8">
        <f>_xlfn.XLOOKUP(d4c_5[[#This Row],[Product]],products4[Product],products4[Cost per unit])</f>
        <v>7.64</v>
      </c>
      <c r="I256" s="8">
        <f>d4c_5[[#This Row],[Units]]*d4c_5[[#This Row],[cost per unit]]</f>
        <v>137.51999999999998</v>
      </c>
      <c r="J256" s="8">
        <f>d4c_5[[#This Row],[Amount]]-d4c_5[[#This Row],[cost]]</f>
        <v>1143.48</v>
      </c>
    </row>
    <row r="257" spans="3:10">
      <c r="C257" t="s">
        <v>41</v>
      </c>
      <c r="D257" t="s">
        <v>34</v>
      </c>
      <c r="E257" t="s">
        <v>16</v>
      </c>
      <c r="F257" s="8">
        <v>1274</v>
      </c>
      <c r="G257" s="2">
        <v>225</v>
      </c>
      <c r="H257" s="8">
        <f>_xlfn.XLOOKUP(d4c_5[[#This Row],[Product]],products4[Product],products4[Cost per unit])</f>
        <v>8.7899999999999991</v>
      </c>
      <c r="I257" s="8">
        <f>d4c_5[[#This Row],[Units]]*d4c_5[[#This Row],[cost per unit]]</f>
        <v>1977.7499999999998</v>
      </c>
      <c r="J257" s="8">
        <f>d4c_5[[#This Row],[Amount]]-d4c_5[[#This Row],[cost]]</f>
        <v>-703.74999999999977</v>
      </c>
    </row>
    <row r="258" spans="3:10">
      <c r="C258" t="s">
        <v>6</v>
      </c>
      <c r="D258" t="s">
        <v>38</v>
      </c>
      <c r="E258" t="s">
        <v>27</v>
      </c>
      <c r="F258" s="8">
        <v>1134</v>
      </c>
      <c r="G258" s="2">
        <v>282</v>
      </c>
      <c r="H258" s="8">
        <f>_xlfn.XLOOKUP(d4c_5[[#This Row],[Product]],products4[Product],products4[Cost per unit])</f>
        <v>16.73</v>
      </c>
      <c r="I258" s="8">
        <f>d4c_5[[#This Row],[Units]]*d4c_5[[#This Row],[cost per unit]]</f>
        <v>4717.8599999999997</v>
      </c>
      <c r="J258" s="8">
        <f>d4c_5[[#This Row],[Amount]]-d4c_5[[#This Row],[cost]]</f>
        <v>-3583.8599999999997</v>
      </c>
    </row>
    <row r="259" spans="3:10">
      <c r="C259" t="s">
        <v>9</v>
      </c>
      <c r="D259" t="s">
        <v>37</v>
      </c>
      <c r="E259" t="s">
        <v>29</v>
      </c>
      <c r="F259" s="8">
        <v>1085</v>
      </c>
      <c r="G259" s="2">
        <v>273</v>
      </c>
      <c r="H259" s="8">
        <f>_xlfn.XLOOKUP(d4c_5[[#This Row],[Product]],products4[Product],products4[Cost per unit])</f>
        <v>7.16</v>
      </c>
      <c r="I259" s="8">
        <f>d4c_5[[#This Row],[Units]]*d4c_5[[#This Row],[cost per unit]]</f>
        <v>1954.68</v>
      </c>
      <c r="J259" s="8">
        <f>d4c_5[[#This Row],[Amount]]-d4c_5[[#This Row],[cost]]</f>
        <v>-869.68000000000006</v>
      </c>
    </row>
    <row r="260" spans="3:10">
      <c r="C260" t="s">
        <v>6</v>
      </c>
      <c r="D260" t="s">
        <v>35</v>
      </c>
      <c r="E260" t="s">
        <v>20</v>
      </c>
      <c r="F260" s="8">
        <v>1071</v>
      </c>
      <c r="G260" s="2">
        <v>270</v>
      </c>
      <c r="H260" s="8">
        <f>_xlfn.XLOOKUP(d4c_5[[#This Row],[Product]],products4[Product],products4[Cost per unit])</f>
        <v>10.62</v>
      </c>
      <c r="I260" s="8">
        <f>d4c_5[[#This Row],[Units]]*d4c_5[[#This Row],[cost per unit]]</f>
        <v>2867.3999999999996</v>
      </c>
      <c r="J260" s="8">
        <f>d4c_5[[#This Row],[Amount]]-d4c_5[[#This Row],[cost]]</f>
        <v>-1796.3999999999996</v>
      </c>
    </row>
    <row r="261" spans="3:10">
      <c r="C261" t="s">
        <v>2</v>
      </c>
      <c r="D261" t="s">
        <v>37</v>
      </c>
      <c r="E261" t="s">
        <v>14</v>
      </c>
      <c r="F261" s="8">
        <v>1057</v>
      </c>
      <c r="G261" s="2">
        <v>54</v>
      </c>
      <c r="H261" s="8">
        <f>_xlfn.XLOOKUP(d4c_5[[#This Row],[Product]],products4[Product],products4[Cost per unit])</f>
        <v>11.7</v>
      </c>
      <c r="I261" s="8">
        <f>d4c_5[[#This Row],[Units]]*d4c_5[[#This Row],[cost per unit]]</f>
        <v>631.79999999999995</v>
      </c>
      <c r="J261" s="8">
        <f>d4c_5[[#This Row],[Amount]]-d4c_5[[#This Row],[cost]]</f>
        <v>425.20000000000005</v>
      </c>
    </row>
    <row r="262" spans="3:10">
      <c r="C262" t="s">
        <v>3</v>
      </c>
      <c r="D262" t="s">
        <v>36</v>
      </c>
      <c r="E262" t="s">
        <v>28</v>
      </c>
      <c r="F262" s="8">
        <v>973</v>
      </c>
      <c r="G262" s="2">
        <v>162</v>
      </c>
      <c r="H262" s="8">
        <f>_xlfn.XLOOKUP(d4c_5[[#This Row],[Product]],products4[Product],products4[Cost per unit])</f>
        <v>10.38</v>
      </c>
      <c r="I262" s="8">
        <f>d4c_5[[#This Row],[Units]]*d4c_5[[#This Row],[cost per unit]]</f>
        <v>1681.5600000000002</v>
      </c>
      <c r="J262" s="8">
        <f>d4c_5[[#This Row],[Amount]]-d4c_5[[#This Row],[cost]]</f>
        <v>-708.56000000000017</v>
      </c>
    </row>
    <row r="263" spans="3:10">
      <c r="C263" t="s">
        <v>7</v>
      </c>
      <c r="D263" t="s">
        <v>39</v>
      </c>
      <c r="E263" t="s">
        <v>27</v>
      </c>
      <c r="F263" s="8">
        <v>966</v>
      </c>
      <c r="G263" s="2">
        <v>198</v>
      </c>
      <c r="H263" s="8">
        <f>_xlfn.XLOOKUP(d4c_5[[#This Row],[Product]],products4[Product],products4[Cost per unit])</f>
        <v>16.73</v>
      </c>
      <c r="I263" s="8">
        <f>d4c_5[[#This Row],[Units]]*d4c_5[[#This Row],[cost per unit]]</f>
        <v>3312.54</v>
      </c>
      <c r="J263" s="8">
        <f>d4c_5[[#This Row],[Amount]]-d4c_5[[#This Row],[cost]]</f>
        <v>-2346.54</v>
      </c>
    </row>
    <row r="264" spans="3:10">
      <c r="C264" t="s">
        <v>9</v>
      </c>
      <c r="D264" t="s">
        <v>35</v>
      </c>
      <c r="E264" t="s">
        <v>4</v>
      </c>
      <c r="F264" s="8">
        <v>959</v>
      </c>
      <c r="G264" s="2">
        <v>147</v>
      </c>
      <c r="H264" s="8">
        <f>_xlfn.XLOOKUP(d4c_5[[#This Row],[Product]],products4[Product],products4[Cost per unit])</f>
        <v>11.88</v>
      </c>
      <c r="I264" s="8">
        <f>d4c_5[[#This Row],[Units]]*d4c_5[[#This Row],[cost per unit]]</f>
        <v>1746.3600000000001</v>
      </c>
      <c r="J264" s="8">
        <f>d4c_5[[#This Row],[Amount]]-d4c_5[[#This Row],[cost]]</f>
        <v>-787.36000000000013</v>
      </c>
    </row>
    <row r="265" spans="3:10">
      <c r="C265" t="s">
        <v>6</v>
      </c>
      <c r="D265" t="s">
        <v>38</v>
      </c>
      <c r="E265" t="s">
        <v>33</v>
      </c>
      <c r="F265" s="8">
        <v>959</v>
      </c>
      <c r="G265" s="2">
        <v>135</v>
      </c>
      <c r="H265" s="8">
        <f>_xlfn.XLOOKUP(d4c_5[[#This Row],[Product]],products4[Product],products4[Cost per unit])</f>
        <v>12.37</v>
      </c>
      <c r="I265" s="8">
        <f>d4c_5[[#This Row],[Units]]*d4c_5[[#This Row],[cost per unit]]</f>
        <v>1669.9499999999998</v>
      </c>
      <c r="J265" s="8">
        <f>d4c_5[[#This Row],[Amount]]-d4c_5[[#This Row],[cost]]</f>
        <v>-710.94999999999982</v>
      </c>
    </row>
    <row r="266" spans="3:10">
      <c r="C266" t="s">
        <v>10</v>
      </c>
      <c r="D266" t="s">
        <v>36</v>
      </c>
      <c r="E266" t="s">
        <v>13</v>
      </c>
      <c r="F266" s="8">
        <v>945</v>
      </c>
      <c r="G266" s="2">
        <v>75</v>
      </c>
      <c r="H266" s="8">
        <f>_xlfn.XLOOKUP(d4c_5[[#This Row],[Product]],products4[Product],products4[Cost per unit])</f>
        <v>9.33</v>
      </c>
      <c r="I266" s="8">
        <f>d4c_5[[#This Row],[Units]]*d4c_5[[#This Row],[cost per unit]]</f>
        <v>699.75</v>
      </c>
      <c r="J266" s="8">
        <f>d4c_5[[#This Row],[Amount]]-d4c_5[[#This Row],[cost]]</f>
        <v>245.25</v>
      </c>
    </row>
    <row r="267" spans="3:10">
      <c r="C267" t="s">
        <v>3</v>
      </c>
      <c r="D267" t="s">
        <v>37</v>
      </c>
      <c r="E267" t="s">
        <v>4</v>
      </c>
      <c r="F267" s="8">
        <v>938</v>
      </c>
      <c r="G267" s="2">
        <v>366</v>
      </c>
      <c r="H267" s="8">
        <f>_xlfn.XLOOKUP(d4c_5[[#This Row],[Product]],products4[Product],products4[Cost per unit])</f>
        <v>11.88</v>
      </c>
      <c r="I267" s="8">
        <f>d4c_5[[#This Row],[Units]]*d4c_5[[#This Row],[cost per unit]]</f>
        <v>4348.08</v>
      </c>
      <c r="J267" s="8">
        <f>d4c_5[[#This Row],[Amount]]-d4c_5[[#This Row],[cost]]</f>
        <v>-3410.08</v>
      </c>
    </row>
    <row r="268" spans="3:10">
      <c r="C268" t="s">
        <v>9</v>
      </c>
      <c r="D268" t="s">
        <v>34</v>
      </c>
      <c r="E268" t="s">
        <v>16</v>
      </c>
      <c r="F268" s="8">
        <v>938</v>
      </c>
      <c r="G268" s="2">
        <v>189</v>
      </c>
      <c r="H268" s="8">
        <f>_xlfn.XLOOKUP(d4c_5[[#This Row],[Product]],products4[Product],products4[Cost per unit])</f>
        <v>8.7899999999999991</v>
      </c>
      <c r="I268" s="8">
        <f>d4c_5[[#This Row],[Units]]*d4c_5[[#This Row],[cost per unit]]</f>
        <v>1661.31</v>
      </c>
      <c r="J268" s="8">
        <f>d4c_5[[#This Row],[Amount]]-d4c_5[[#This Row],[cost]]</f>
        <v>-723.31</v>
      </c>
    </row>
    <row r="269" spans="3:10">
      <c r="C269" t="s">
        <v>6</v>
      </c>
      <c r="D269" t="s">
        <v>38</v>
      </c>
      <c r="E269" t="s">
        <v>16</v>
      </c>
      <c r="F269" s="8">
        <v>938</v>
      </c>
      <c r="G269" s="2">
        <v>6</v>
      </c>
      <c r="H269" s="8">
        <f>_xlfn.XLOOKUP(d4c_5[[#This Row],[Product]],products4[Product],products4[Cost per unit])</f>
        <v>8.7899999999999991</v>
      </c>
      <c r="I269" s="8">
        <f>d4c_5[[#This Row],[Units]]*d4c_5[[#This Row],[cost per unit]]</f>
        <v>52.739999999999995</v>
      </c>
      <c r="J269" s="8">
        <f>d4c_5[[#This Row],[Amount]]-d4c_5[[#This Row],[cost]]</f>
        <v>885.26</v>
      </c>
    </row>
    <row r="270" spans="3:10">
      <c r="C270" t="s">
        <v>5</v>
      </c>
      <c r="D270" t="s">
        <v>34</v>
      </c>
      <c r="E270" t="s">
        <v>19</v>
      </c>
      <c r="F270" s="8">
        <v>861</v>
      </c>
      <c r="G270" s="2">
        <v>195</v>
      </c>
      <c r="H270" s="8">
        <f>_xlfn.XLOOKUP(d4c_5[[#This Row],[Product]],products4[Product],products4[Cost per unit])</f>
        <v>7.64</v>
      </c>
      <c r="I270" s="8">
        <f>d4c_5[[#This Row],[Units]]*d4c_5[[#This Row],[cost per unit]]</f>
        <v>1489.8</v>
      </c>
      <c r="J270" s="8">
        <f>d4c_5[[#This Row],[Amount]]-d4c_5[[#This Row],[cost]]</f>
        <v>-628.79999999999995</v>
      </c>
    </row>
    <row r="271" spans="3:10">
      <c r="C271" t="s">
        <v>41</v>
      </c>
      <c r="D271" t="s">
        <v>36</v>
      </c>
      <c r="E271" t="s">
        <v>28</v>
      </c>
      <c r="F271" s="8">
        <v>854</v>
      </c>
      <c r="G271" s="2">
        <v>309</v>
      </c>
      <c r="H271" s="8">
        <f>_xlfn.XLOOKUP(d4c_5[[#This Row],[Product]],products4[Product],products4[Cost per unit])</f>
        <v>10.38</v>
      </c>
      <c r="I271" s="8">
        <f>d4c_5[[#This Row],[Units]]*d4c_5[[#This Row],[cost per unit]]</f>
        <v>3207.42</v>
      </c>
      <c r="J271" s="8">
        <f>d4c_5[[#This Row],[Amount]]-d4c_5[[#This Row],[cost]]</f>
        <v>-2353.42</v>
      </c>
    </row>
    <row r="272" spans="3:10">
      <c r="C272" t="s">
        <v>41</v>
      </c>
      <c r="D272" t="s">
        <v>35</v>
      </c>
      <c r="E272" t="s">
        <v>27</v>
      </c>
      <c r="F272" s="8">
        <v>847</v>
      </c>
      <c r="G272" s="2">
        <v>129</v>
      </c>
      <c r="H272" s="8">
        <f>_xlfn.XLOOKUP(d4c_5[[#This Row],[Product]],products4[Product],products4[Cost per unit])</f>
        <v>16.73</v>
      </c>
      <c r="I272" s="8">
        <f>d4c_5[[#This Row],[Units]]*d4c_5[[#This Row],[cost per unit]]</f>
        <v>2158.17</v>
      </c>
      <c r="J272" s="8">
        <f>d4c_5[[#This Row],[Amount]]-d4c_5[[#This Row],[cost]]</f>
        <v>-1311.17</v>
      </c>
    </row>
    <row r="273" spans="3:10">
      <c r="C273" t="s">
        <v>8</v>
      </c>
      <c r="D273" t="s">
        <v>38</v>
      </c>
      <c r="E273" t="s">
        <v>13</v>
      </c>
      <c r="F273" s="8">
        <v>819</v>
      </c>
      <c r="G273" s="2">
        <v>510</v>
      </c>
      <c r="H273" s="8">
        <f>_xlfn.XLOOKUP(d4c_5[[#This Row],[Product]],products4[Product],products4[Cost per unit])</f>
        <v>9.33</v>
      </c>
      <c r="I273" s="8">
        <f>d4c_5[[#This Row],[Units]]*d4c_5[[#This Row],[cost per unit]]</f>
        <v>4758.3</v>
      </c>
      <c r="J273" s="8">
        <f>d4c_5[[#This Row],[Amount]]-d4c_5[[#This Row],[cost]]</f>
        <v>-3939.3</v>
      </c>
    </row>
    <row r="274" spans="3:10">
      <c r="C274" t="s">
        <v>3</v>
      </c>
      <c r="D274" t="s">
        <v>35</v>
      </c>
      <c r="E274" t="s">
        <v>33</v>
      </c>
      <c r="F274" s="8">
        <v>819</v>
      </c>
      <c r="G274" s="2">
        <v>306</v>
      </c>
      <c r="H274" s="8">
        <f>_xlfn.XLOOKUP(d4c_5[[#This Row],[Product]],products4[Product],products4[Cost per unit])</f>
        <v>12.37</v>
      </c>
      <c r="I274" s="8">
        <f>d4c_5[[#This Row],[Units]]*d4c_5[[#This Row],[cost per unit]]</f>
        <v>3785.22</v>
      </c>
      <c r="J274" s="8">
        <f>d4c_5[[#This Row],[Amount]]-d4c_5[[#This Row],[cost]]</f>
        <v>-2966.22</v>
      </c>
    </row>
    <row r="275" spans="3:10">
      <c r="C275" t="s">
        <v>2</v>
      </c>
      <c r="D275" t="s">
        <v>36</v>
      </c>
      <c r="E275" t="s">
        <v>27</v>
      </c>
      <c r="F275" s="8">
        <v>798</v>
      </c>
      <c r="G275" s="2">
        <v>519</v>
      </c>
      <c r="H275" s="8">
        <f>_xlfn.XLOOKUP(d4c_5[[#This Row],[Product]],products4[Product],products4[Cost per unit])</f>
        <v>16.73</v>
      </c>
      <c r="I275" s="8">
        <f>d4c_5[[#This Row],[Units]]*d4c_5[[#This Row],[cost per unit]]</f>
        <v>8682.8700000000008</v>
      </c>
      <c r="J275" s="8">
        <f>d4c_5[[#This Row],[Amount]]-d4c_5[[#This Row],[cost]]</f>
        <v>-7884.8700000000008</v>
      </c>
    </row>
    <row r="276" spans="3:10">
      <c r="C276" t="s">
        <v>41</v>
      </c>
      <c r="D276" t="s">
        <v>37</v>
      </c>
      <c r="E276" t="s">
        <v>15</v>
      </c>
      <c r="F276" s="8">
        <v>714</v>
      </c>
      <c r="G276" s="2">
        <v>231</v>
      </c>
      <c r="H276" s="8">
        <f>_xlfn.XLOOKUP(d4c_5[[#This Row],[Product]],products4[Product],products4[Cost per unit])</f>
        <v>11.73</v>
      </c>
      <c r="I276" s="8">
        <f>d4c_5[[#This Row],[Units]]*d4c_5[[#This Row],[cost per unit]]</f>
        <v>2709.63</v>
      </c>
      <c r="J276" s="8">
        <f>d4c_5[[#This Row],[Amount]]-d4c_5[[#This Row],[cost]]</f>
        <v>-1995.63</v>
      </c>
    </row>
    <row r="277" spans="3:10">
      <c r="C277" t="s">
        <v>9</v>
      </c>
      <c r="D277" t="s">
        <v>34</v>
      </c>
      <c r="E277" t="s">
        <v>17</v>
      </c>
      <c r="F277" s="8">
        <v>707</v>
      </c>
      <c r="G277" s="2">
        <v>174</v>
      </c>
      <c r="H277" s="8">
        <f>_xlfn.XLOOKUP(d4c_5[[#This Row],[Product]],products4[Product],products4[Cost per unit])</f>
        <v>3.11</v>
      </c>
      <c r="I277" s="8">
        <f>d4c_5[[#This Row],[Units]]*d4c_5[[#This Row],[cost per unit]]</f>
        <v>541.14</v>
      </c>
      <c r="J277" s="8">
        <f>d4c_5[[#This Row],[Amount]]-d4c_5[[#This Row],[cost]]</f>
        <v>165.86</v>
      </c>
    </row>
    <row r="278" spans="3:10">
      <c r="C278" t="s">
        <v>10</v>
      </c>
      <c r="D278" t="s">
        <v>34</v>
      </c>
      <c r="E278" t="s">
        <v>17</v>
      </c>
      <c r="F278" s="8">
        <v>700</v>
      </c>
      <c r="G278" s="2">
        <v>87</v>
      </c>
      <c r="H278" s="8">
        <f>_xlfn.XLOOKUP(d4c_5[[#This Row],[Product]],products4[Product],products4[Cost per unit])</f>
        <v>3.11</v>
      </c>
      <c r="I278" s="8">
        <f>d4c_5[[#This Row],[Units]]*d4c_5[[#This Row],[cost per unit]]</f>
        <v>270.57</v>
      </c>
      <c r="J278" s="8">
        <f>d4c_5[[#This Row],[Amount]]-d4c_5[[#This Row],[cost]]</f>
        <v>429.43</v>
      </c>
    </row>
    <row r="279" spans="3:10">
      <c r="C279" t="s">
        <v>2</v>
      </c>
      <c r="D279" t="s">
        <v>39</v>
      </c>
      <c r="E279" t="s">
        <v>23</v>
      </c>
      <c r="F279" s="8">
        <v>630</v>
      </c>
      <c r="G279" s="2">
        <v>36</v>
      </c>
      <c r="H279" s="8">
        <f>_xlfn.XLOOKUP(d4c_5[[#This Row],[Product]],products4[Product],products4[Cost per unit])</f>
        <v>6.49</v>
      </c>
      <c r="I279" s="8">
        <f>d4c_5[[#This Row],[Units]]*d4c_5[[#This Row],[cost per unit]]</f>
        <v>233.64000000000001</v>
      </c>
      <c r="J279" s="8">
        <f>d4c_5[[#This Row],[Amount]]-d4c_5[[#This Row],[cost]]</f>
        <v>396.36</v>
      </c>
    </row>
    <row r="280" spans="3:10">
      <c r="C280" t="s">
        <v>40</v>
      </c>
      <c r="D280" t="s">
        <v>38</v>
      </c>
      <c r="E280" t="s">
        <v>24</v>
      </c>
      <c r="F280" s="8">
        <v>623</v>
      </c>
      <c r="G280" s="2">
        <v>51</v>
      </c>
      <c r="H280" s="8">
        <f>_xlfn.XLOOKUP(d4c_5[[#This Row],[Product]],products4[Product],products4[Cost per unit])</f>
        <v>4.97</v>
      </c>
      <c r="I280" s="8">
        <f>d4c_5[[#This Row],[Units]]*d4c_5[[#This Row],[cost per unit]]</f>
        <v>253.47</v>
      </c>
      <c r="J280" s="8">
        <f>d4c_5[[#This Row],[Amount]]-d4c_5[[#This Row],[cost]]</f>
        <v>369.53</v>
      </c>
    </row>
    <row r="281" spans="3:10">
      <c r="C281" t="s">
        <v>41</v>
      </c>
      <c r="D281" t="s">
        <v>35</v>
      </c>
      <c r="E281" t="s">
        <v>19</v>
      </c>
      <c r="F281" s="8">
        <v>609</v>
      </c>
      <c r="G281" s="2">
        <v>99</v>
      </c>
      <c r="H281" s="8">
        <f>_xlfn.XLOOKUP(d4c_5[[#This Row],[Product]],products4[Product],products4[Cost per unit])</f>
        <v>7.64</v>
      </c>
      <c r="I281" s="8">
        <f>d4c_5[[#This Row],[Units]]*d4c_5[[#This Row],[cost per unit]]</f>
        <v>756.36</v>
      </c>
      <c r="J281" s="8">
        <f>d4c_5[[#This Row],[Amount]]-d4c_5[[#This Row],[cost]]</f>
        <v>-147.36000000000001</v>
      </c>
    </row>
    <row r="282" spans="3:10">
      <c r="C282" t="s">
        <v>40</v>
      </c>
      <c r="D282" t="s">
        <v>38</v>
      </c>
      <c r="E282" t="s">
        <v>26</v>
      </c>
      <c r="F282" s="8">
        <v>609</v>
      </c>
      <c r="G282" s="2">
        <v>87</v>
      </c>
      <c r="H282" s="8">
        <f>_xlfn.XLOOKUP(d4c_5[[#This Row],[Product]],products4[Product],products4[Cost per unit])</f>
        <v>5.6</v>
      </c>
      <c r="I282" s="8">
        <f>d4c_5[[#This Row],[Units]]*d4c_5[[#This Row],[cost per unit]]</f>
        <v>487.2</v>
      </c>
      <c r="J282" s="8">
        <f>d4c_5[[#This Row],[Amount]]-d4c_5[[#This Row],[cost]]</f>
        <v>121.80000000000001</v>
      </c>
    </row>
    <row r="283" spans="3:10">
      <c r="C283" t="s">
        <v>10</v>
      </c>
      <c r="D283" t="s">
        <v>35</v>
      </c>
      <c r="E283" t="s">
        <v>21</v>
      </c>
      <c r="F283" s="8">
        <v>567</v>
      </c>
      <c r="G283" s="2">
        <v>228</v>
      </c>
      <c r="H283" s="8">
        <f>_xlfn.XLOOKUP(d4c_5[[#This Row],[Product]],products4[Product],products4[Cost per unit])</f>
        <v>9</v>
      </c>
      <c r="I283" s="8">
        <f>d4c_5[[#This Row],[Units]]*d4c_5[[#This Row],[cost per unit]]</f>
        <v>2052</v>
      </c>
      <c r="J283" s="8">
        <f>d4c_5[[#This Row],[Amount]]-d4c_5[[#This Row],[cost]]</f>
        <v>-1485</v>
      </c>
    </row>
    <row r="284" spans="3:10">
      <c r="C284" t="s">
        <v>6</v>
      </c>
      <c r="D284" t="s">
        <v>37</v>
      </c>
      <c r="E284" t="s">
        <v>30</v>
      </c>
      <c r="F284" s="8">
        <v>560</v>
      </c>
      <c r="G284" s="2">
        <v>81</v>
      </c>
      <c r="H284" s="8">
        <f>_xlfn.XLOOKUP(d4c_5[[#This Row],[Product]],products4[Product],products4[Cost per unit])</f>
        <v>14.49</v>
      </c>
      <c r="I284" s="8">
        <f>d4c_5[[#This Row],[Units]]*d4c_5[[#This Row],[cost per unit]]</f>
        <v>1173.69</v>
      </c>
      <c r="J284" s="8">
        <f>d4c_5[[#This Row],[Amount]]-d4c_5[[#This Row],[cost]]</f>
        <v>-613.69000000000005</v>
      </c>
    </row>
    <row r="285" spans="3:10">
      <c r="C285" t="s">
        <v>2</v>
      </c>
      <c r="D285" t="s">
        <v>35</v>
      </c>
      <c r="E285" t="s">
        <v>19</v>
      </c>
      <c r="F285" s="8">
        <v>553</v>
      </c>
      <c r="G285" s="2">
        <v>15</v>
      </c>
      <c r="H285" s="8">
        <f>_xlfn.XLOOKUP(d4c_5[[#This Row],[Product]],products4[Product],products4[Cost per unit])</f>
        <v>7.64</v>
      </c>
      <c r="I285" s="8">
        <f>d4c_5[[#This Row],[Units]]*d4c_5[[#This Row],[cost per unit]]</f>
        <v>114.6</v>
      </c>
      <c r="J285" s="8">
        <f>d4c_5[[#This Row],[Amount]]-d4c_5[[#This Row],[cost]]</f>
        <v>438.4</v>
      </c>
    </row>
    <row r="286" spans="3:10">
      <c r="C286" t="s">
        <v>6</v>
      </c>
      <c r="D286" t="s">
        <v>34</v>
      </c>
      <c r="E286" t="s">
        <v>4</v>
      </c>
      <c r="F286" s="8">
        <v>525</v>
      </c>
      <c r="G286" s="2">
        <v>48</v>
      </c>
      <c r="H286" s="8">
        <f>_xlfn.XLOOKUP(d4c_5[[#This Row],[Product]],products4[Product],products4[Cost per unit])</f>
        <v>11.88</v>
      </c>
      <c r="I286" s="8">
        <f>d4c_5[[#This Row],[Units]]*d4c_5[[#This Row],[cost per unit]]</f>
        <v>570.24</v>
      </c>
      <c r="J286" s="8">
        <f>d4c_5[[#This Row],[Amount]]-d4c_5[[#This Row],[cost]]</f>
        <v>-45.240000000000009</v>
      </c>
    </row>
    <row r="287" spans="3:10">
      <c r="C287" t="s">
        <v>5</v>
      </c>
      <c r="D287" t="s">
        <v>37</v>
      </c>
      <c r="E287" t="s">
        <v>22</v>
      </c>
      <c r="F287" s="8">
        <v>518</v>
      </c>
      <c r="G287" s="2">
        <v>75</v>
      </c>
      <c r="H287" s="8">
        <f>_xlfn.XLOOKUP(d4c_5[[#This Row],[Product]],products4[Product],products4[Cost per unit])</f>
        <v>9.77</v>
      </c>
      <c r="I287" s="8">
        <f>d4c_5[[#This Row],[Units]]*d4c_5[[#This Row],[cost per unit]]</f>
        <v>732.75</v>
      </c>
      <c r="J287" s="8">
        <f>d4c_5[[#This Row],[Amount]]-d4c_5[[#This Row],[cost]]</f>
        <v>-214.75</v>
      </c>
    </row>
    <row r="288" spans="3:10">
      <c r="C288" t="s">
        <v>6</v>
      </c>
      <c r="D288" t="s">
        <v>36</v>
      </c>
      <c r="E288" t="s">
        <v>21</v>
      </c>
      <c r="F288" s="8">
        <v>497</v>
      </c>
      <c r="G288" s="2">
        <v>63</v>
      </c>
      <c r="H288" s="8">
        <f>_xlfn.XLOOKUP(d4c_5[[#This Row],[Product]],products4[Product],products4[Cost per unit])</f>
        <v>9</v>
      </c>
      <c r="I288" s="8">
        <f>d4c_5[[#This Row],[Units]]*d4c_5[[#This Row],[cost per unit]]</f>
        <v>567</v>
      </c>
      <c r="J288" s="8">
        <f>d4c_5[[#This Row],[Amount]]-d4c_5[[#This Row],[cost]]</f>
        <v>-70</v>
      </c>
    </row>
    <row r="289" spans="3:10">
      <c r="C289" t="s">
        <v>5</v>
      </c>
      <c r="D289" t="s">
        <v>35</v>
      </c>
      <c r="E289" t="s">
        <v>22</v>
      </c>
      <c r="F289" s="8">
        <v>490</v>
      </c>
      <c r="G289" s="2">
        <v>84</v>
      </c>
      <c r="H289" s="8">
        <f>_xlfn.XLOOKUP(d4c_5[[#This Row],[Product]],products4[Product],products4[Cost per unit])</f>
        <v>9.77</v>
      </c>
      <c r="I289" s="8">
        <f>d4c_5[[#This Row],[Units]]*d4c_5[[#This Row],[cost per unit]]</f>
        <v>820.68</v>
      </c>
      <c r="J289" s="8">
        <f>d4c_5[[#This Row],[Amount]]-d4c_5[[#This Row],[cost]]</f>
        <v>-330.67999999999995</v>
      </c>
    </row>
    <row r="290" spans="3:10">
      <c r="C290" t="s">
        <v>6</v>
      </c>
      <c r="D290" t="s">
        <v>38</v>
      </c>
      <c r="E290" t="s">
        <v>25</v>
      </c>
      <c r="F290" s="8">
        <v>469</v>
      </c>
      <c r="G290" s="2">
        <v>75</v>
      </c>
      <c r="H290" s="8">
        <f>_xlfn.XLOOKUP(d4c_5[[#This Row],[Product]],products4[Product],products4[Cost per unit])</f>
        <v>13.15</v>
      </c>
      <c r="I290" s="8">
        <f>d4c_5[[#This Row],[Units]]*d4c_5[[#This Row],[cost per unit]]</f>
        <v>986.25</v>
      </c>
      <c r="J290" s="8">
        <f>d4c_5[[#This Row],[Amount]]-d4c_5[[#This Row],[cost]]</f>
        <v>-517.25</v>
      </c>
    </row>
    <row r="291" spans="3:10">
      <c r="C291" t="s">
        <v>8</v>
      </c>
      <c r="D291" t="s">
        <v>37</v>
      </c>
      <c r="E291" t="s">
        <v>21</v>
      </c>
      <c r="F291" s="8">
        <v>434</v>
      </c>
      <c r="G291" s="2">
        <v>87</v>
      </c>
      <c r="H291" s="8">
        <f>_xlfn.XLOOKUP(d4c_5[[#This Row],[Product]],products4[Product],products4[Cost per unit])</f>
        <v>9</v>
      </c>
      <c r="I291" s="8">
        <f>d4c_5[[#This Row],[Units]]*d4c_5[[#This Row],[cost per unit]]</f>
        <v>783</v>
      </c>
      <c r="J291" s="8">
        <f>d4c_5[[#This Row],[Amount]]-d4c_5[[#This Row],[cost]]</f>
        <v>-349</v>
      </c>
    </row>
    <row r="292" spans="3:10">
      <c r="C292" t="s">
        <v>5</v>
      </c>
      <c r="D292" t="s">
        <v>39</v>
      </c>
      <c r="E292" t="s">
        <v>18</v>
      </c>
      <c r="F292" s="8">
        <v>385</v>
      </c>
      <c r="G292" s="2">
        <v>249</v>
      </c>
      <c r="H292" s="8">
        <f>_xlfn.XLOOKUP(d4c_5[[#This Row],[Product]],products4[Product],products4[Cost per unit])</f>
        <v>6.47</v>
      </c>
      <c r="I292" s="8">
        <f>d4c_5[[#This Row],[Units]]*d4c_5[[#This Row],[cost per unit]]</f>
        <v>1611.03</v>
      </c>
      <c r="J292" s="8">
        <f>d4c_5[[#This Row],[Amount]]-d4c_5[[#This Row],[cost]]</f>
        <v>-1226.03</v>
      </c>
    </row>
    <row r="293" spans="3:10">
      <c r="C293" t="s">
        <v>8</v>
      </c>
      <c r="D293" t="s">
        <v>35</v>
      </c>
      <c r="E293" t="s">
        <v>33</v>
      </c>
      <c r="F293" s="8">
        <v>357</v>
      </c>
      <c r="G293" s="2">
        <v>126</v>
      </c>
      <c r="H293" s="8">
        <f>_xlfn.XLOOKUP(d4c_5[[#This Row],[Product]],products4[Product],products4[Cost per unit])</f>
        <v>12.37</v>
      </c>
      <c r="I293" s="8">
        <f>d4c_5[[#This Row],[Units]]*d4c_5[[#This Row],[cost per unit]]</f>
        <v>1558.62</v>
      </c>
      <c r="J293" s="8">
        <f>d4c_5[[#This Row],[Amount]]-d4c_5[[#This Row],[cost]]</f>
        <v>-1201.6199999999999</v>
      </c>
    </row>
    <row r="294" spans="3:10">
      <c r="C294" t="s">
        <v>41</v>
      </c>
      <c r="D294" t="s">
        <v>34</v>
      </c>
      <c r="E294" t="s">
        <v>22</v>
      </c>
      <c r="F294" s="8">
        <v>336</v>
      </c>
      <c r="G294" s="2">
        <v>144</v>
      </c>
      <c r="H294" s="8">
        <f>_xlfn.XLOOKUP(d4c_5[[#This Row],[Product]],products4[Product],products4[Cost per unit])</f>
        <v>9.77</v>
      </c>
      <c r="I294" s="8">
        <f>d4c_5[[#This Row],[Units]]*d4c_5[[#This Row],[cost per unit]]</f>
        <v>1406.8799999999999</v>
      </c>
      <c r="J294" s="8">
        <f>d4c_5[[#This Row],[Amount]]-d4c_5[[#This Row],[cost]]</f>
        <v>-1070.8799999999999</v>
      </c>
    </row>
    <row r="295" spans="3:10">
      <c r="C295" t="s">
        <v>7</v>
      </c>
      <c r="D295" t="s">
        <v>36</v>
      </c>
      <c r="E295" t="s">
        <v>32</v>
      </c>
      <c r="F295" s="8">
        <v>280</v>
      </c>
      <c r="G295" s="2">
        <v>87</v>
      </c>
      <c r="H295" s="8">
        <f>_xlfn.XLOOKUP(d4c_5[[#This Row],[Product]],products4[Product],products4[Cost per unit])</f>
        <v>8.65</v>
      </c>
      <c r="I295" s="8">
        <f>d4c_5[[#This Row],[Units]]*d4c_5[[#This Row],[cost per unit]]</f>
        <v>752.55000000000007</v>
      </c>
      <c r="J295" s="8">
        <f>d4c_5[[#This Row],[Amount]]-d4c_5[[#This Row],[cost]]</f>
        <v>-472.55000000000007</v>
      </c>
    </row>
    <row r="296" spans="3:10">
      <c r="C296" t="s">
        <v>9</v>
      </c>
      <c r="D296" t="s">
        <v>37</v>
      </c>
      <c r="E296" t="s">
        <v>4</v>
      </c>
      <c r="F296" s="8">
        <v>259</v>
      </c>
      <c r="G296" s="2">
        <v>207</v>
      </c>
      <c r="H296" s="8">
        <f>_xlfn.XLOOKUP(d4c_5[[#This Row],[Product]],products4[Product],products4[Cost per unit])</f>
        <v>11.88</v>
      </c>
      <c r="I296" s="8">
        <f>d4c_5[[#This Row],[Units]]*d4c_5[[#This Row],[cost per unit]]</f>
        <v>2459.1600000000003</v>
      </c>
      <c r="J296" s="8">
        <f>d4c_5[[#This Row],[Amount]]-d4c_5[[#This Row],[cost]]</f>
        <v>-2200.1600000000003</v>
      </c>
    </row>
    <row r="297" spans="3:10">
      <c r="C297" t="s">
        <v>2</v>
      </c>
      <c r="D297" t="s">
        <v>34</v>
      </c>
      <c r="E297" t="s">
        <v>13</v>
      </c>
      <c r="F297" s="8">
        <v>252</v>
      </c>
      <c r="G297" s="2">
        <v>54</v>
      </c>
      <c r="H297" s="8">
        <f>_xlfn.XLOOKUP(d4c_5[[#This Row],[Product]],products4[Product],products4[Cost per unit])</f>
        <v>9.33</v>
      </c>
      <c r="I297" s="8">
        <f>d4c_5[[#This Row],[Units]]*d4c_5[[#This Row],[cost per unit]]</f>
        <v>503.82</v>
      </c>
      <c r="J297" s="8">
        <f>d4c_5[[#This Row],[Amount]]-d4c_5[[#This Row],[cost]]</f>
        <v>-251.82</v>
      </c>
    </row>
    <row r="298" spans="3:10">
      <c r="C298" t="s">
        <v>10</v>
      </c>
      <c r="D298" t="s">
        <v>37</v>
      </c>
      <c r="E298" t="s">
        <v>21</v>
      </c>
      <c r="F298" s="8">
        <v>245</v>
      </c>
      <c r="G298" s="2">
        <v>288</v>
      </c>
      <c r="H298" s="8">
        <f>_xlfn.XLOOKUP(d4c_5[[#This Row],[Product]],products4[Product],products4[Cost per unit])</f>
        <v>9</v>
      </c>
      <c r="I298" s="8">
        <f>d4c_5[[#This Row],[Units]]*d4c_5[[#This Row],[cost per unit]]</f>
        <v>2592</v>
      </c>
      <c r="J298" s="8">
        <f>d4c_5[[#This Row],[Amount]]-d4c_5[[#This Row],[cost]]</f>
        <v>-2347</v>
      </c>
    </row>
    <row r="299" spans="3:10">
      <c r="C299" t="s">
        <v>2</v>
      </c>
      <c r="D299" t="s">
        <v>37</v>
      </c>
      <c r="E299" t="s">
        <v>19</v>
      </c>
      <c r="F299" s="8">
        <v>238</v>
      </c>
      <c r="G299" s="2">
        <v>18</v>
      </c>
      <c r="H299" s="8">
        <f>_xlfn.XLOOKUP(d4c_5[[#This Row],[Product]],products4[Product],products4[Cost per unit])</f>
        <v>7.64</v>
      </c>
      <c r="I299" s="8">
        <f>d4c_5[[#This Row],[Units]]*d4c_5[[#This Row],[cost per unit]]</f>
        <v>137.51999999999998</v>
      </c>
      <c r="J299" s="8">
        <f>d4c_5[[#This Row],[Amount]]-d4c_5[[#This Row],[cost]]</f>
        <v>100.48000000000002</v>
      </c>
    </row>
    <row r="300" spans="3:10">
      <c r="C300" t="s">
        <v>40</v>
      </c>
      <c r="D300" t="s">
        <v>36</v>
      </c>
      <c r="E300" t="s">
        <v>4</v>
      </c>
      <c r="F300" s="8">
        <v>217</v>
      </c>
      <c r="G300" s="2">
        <v>36</v>
      </c>
      <c r="H300" s="8">
        <f>_xlfn.XLOOKUP(d4c_5[[#This Row],[Product]],products4[Product],products4[Cost per unit])</f>
        <v>11.88</v>
      </c>
      <c r="I300" s="8">
        <f>d4c_5[[#This Row],[Units]]*d4c_5[[#This Row],[cost per unit]]</f>
        <v>427.68</v>
      </c>
      <c r="J300" s="8">
        <f>d4c_5[[#This Row],[Amount]]-d4c_5[[#This Row],[cost]]</f>
        <v>-210.68</v>
      </c>
    </row>
    <row r="301" spans="3:10">
      <c r="C301" t="s">
        <v>2</v>
      </c>
      <c r="D301" t="s">
        <v>36</v>
      </c>
      <c r="E301" t="s">
        <v>17</v>
      </c>
      <c r="F301" s="8">
        <v>189</v>
      </c>
      <c r="G301" s="2">
        <v>48</v>
      </c>
      <c r="H301" s="8">
        <f>_xlfn.XLOOKUP(d4c_5[[#This Row],[Product]],products4[Product],products4[Cost per unit])</f>
        <v>3.11</v>
      </c>
      <c r="I301" s="8">
        <f>d4c_5[[#This Row],[Units]]*d4c_5[[#This Row],[cost per unit]]</f>
        <v>149.28</v>
      </c>
      <c r="J301" s="8">
        <f>d4c_5[[#This Row],[Amount]]-d4c_5[[#This Row],[cost]]</f>
        <v>39.72</v>
      </c>
    </row>
    <row r="302" spans="3:10">
      <c r="C302" t="s">
        <v>5</v>
      </c>
      <c r="D302" t="s">
        <v>37</v>
      </c>
      <c r="E302" t="s">
        <v>31</v>
      </c>
      <c r="F302" s="8">
        <v>182</v>
      </c>
      <c r="G302" s="2">
        <v>48</v>
      </c>
      <c r="H302" s="8">
        <f>_xlfn.XLOOKUP(d4c_5[[#This Row],[Product]],products4[Product],products4[Cost per unit])</f>
        <v>5.79</v>
      </c>
      <c r="I302" s="8">
        <f>d4c_5[[#This Row],[Units]]*d4c_5[[#This Row],[cost per unit]]</f>
        <v>277.92</v>
      </c>
      <c r="J302" s="8">
        <f>d4c_5[[#This Row],[Amount]]-d4c_5[[#This Row],[cost]]</f>
        <v>-95.920000000000016</v>
      </c>
    </row>
    <row r="303" spans="3:10">
      <c r="C303" t="s">
        <v>8</v>
      </c>
      <c r="D303" t="s">
        <v>38</v>
      </c>
      <c r="E303" t="s">
        <v>22</v>
      </c>
      <c r="F303" s="8">
        <v>168</v>
      </c>
      <c r="G303" s="2">
        <v>84</v>
      </c>
      <c r="H303" s="8">
        <f>_xlfn.XLOOKUP(d4c_5[[#This Row],[Product]],products4[Product],products4[Cost per unit])</f>
        <v>9.77</v>
      </c>
      <c r="I303" s="8">
        <f>d4c_5[[#This Row],[Units]]*d4c_5[[#This Row],[cost per unit]]</f>
        <v>820.68</v>
      </c>
      <c r="J303" s="8">
        <f>d4c_5[[#This Row],[Amount]]-d4c_5[[#This Row],[cost]]</f>
        <v>-652.67999999999995</v>
      </c>
    </row>
    <row r="304" spans="3:10">
      <c r="C304" t="s">
        <v>41</v>
      </c>
      <c r="D304" t="s">
        <v>38</v>
      </c>
      <c r="E304" t="s">
        <v>25</v>
      </c>
      <c r="F304" s="8">
        <v>154</v>
      </c>
      <c r="G304" s="2">
        <v>21</v>
      </c>
      <c r="H304" s="8">
        <f>_xlfn.XLOOKUP(d4c_5[[#This Row],[Product]],products4[Product],products4[Cost per unit])</f>
        <v>13.15</v>
      </c>
      <c r="I304" s="8">
        <f>d4c_5[[#This Row],[Units]]*d4c_5[[#This Row],[cost per unit]]</f>
        <v>276.15000000000003</v>
      </c>
      <c r="J304" s="8">
        <f>d4c_5[[#This Row],[Amount]]-d4c_5[[#This Row],[cost]]</f>
        <v>-122.15000000000003</v>
      </c>
    </row>
    <row r="305" spans="3:10">
      <c r="C305" t="s">
        <v>41</v>
      </c>
      <c r="D305" t="s">
        <v>36</v>
      </c>
      <c r="E305" t="s">
        <v>26</v>
      </c>
      <c r="F305" s="8">
        <v>98</v>
      </c>
      <c r="G305" s="2">
        <v>204</v>
      </c>
      <c r="H305" s="8">
        <f>_xlfn.XLOOKUP(d4c_5[[#This Row],[Product]],products4[Product],products4[Cost per unit])</f>
        <v>5.6</v>
      </c>
      <c r="I305" s="8">
        <f>d4c_5[[#This Row],[Units]]*d4c_5[[#This Row],[cost per unit]]</f>
        <v>1142.3999999999999</v>
      </c>
      <c r="J305" s="8">
        <f>d4c_5[[#This Row],[Amount]]-d4c_5[[#This Row],[cost]]</f>
        <v>-1044.3999999999999</v>
      </c>
    </row>
    <row r="306" spans="3:10">
      <c r="C306" t="s">
        <v>9</v>
      </c>
      <c r="D306" t="s">
        <v>35</v>
      </c>
      <c r="E306" t="s">
        <v>26</v>
      </c>
      <c r="F306" s="8">
        <v>98</v>
      </c>
      <c r="G306" s="2">
        <v>159</v>
      </c>
      <c r="H306" s="8">
        <f>_xlfn.XLOOKUP(d4c_5[[#This Row],[Product]],products4[Product],products4[Cost per unit])</f>
        <v>5.6</v>
      </c>
      <c r="I306" s="8">
        <f>d4c_5[[#This Row],[Units]]*d4c_5[[#This Row],[cost per unit]]</f>
        <v>890.4</v>
      </c>
      <c r="J306" s="8">
        <f>d4c_5[[#This Row],[Amount]]-d4c_5[[#This Row],[cost]]</f>
        <v>-792.4</v>
      </c>
    </row>
    <row r="307" spans="3:10">
      <c r="C307" t="s">
        <v>10</v>
      </c>
      <c r="D307" t="s">
        <v>38</v>
      </c>
      <c r="E307" t="s">
        <v>13</v>
      </c>
      <c r="F307" s="8">
        <v>63</v>
      </c>
      <c r="G307" s="2">
        <v>123</v>
      </c>
      <c r="H307" s="8">
        <f>_xlfn.XLOOKUP(d4c_5[[#This Row],[Product]],products4[Product],products4[Cost per unit])</f>
        <v>9.33</v>
      </c>
      <c r="I307" s="8">
        <f>d4c_5[[#This Row],[Units]]*d4c_5[[#This Row],[cost per unit]]</f>
        <v>1147.5899999999999</v>
      </c>
      <c r="J307" s="8">
        <f>d4c_5[[#This Row],[Amount]]-d4c_5[[#This Row],[cost]]</f>
        <v>-1084.5899999999999</v>
      </c>
    </row>
    <row r="308" spans="3:10">
      <c r="C308" t="s">
        <v>2</v>
      </c>
      <c r="D308" t="s">
        <v>38</v>
      </c>
      <c r="E308" t="s">
        <v>13</v>
      </c>
      <c r="F308" s="8">
        <v>56</v>
      </c>
      <c r="G308" s="2">
        <v>51</v>
      </c>
      <c r="H308" s="8">
        <f>_xlfn.XLOOKUP(d4c_5[[#This Row],[Product]],products4[Product],products4[Cost per unit])</f>
        <v>9.33</v>
      </c>
      <c r="I308" s="8">
        <f>d4c_5[[#This Row],[Units]]*d4c_5[[#This Row],[cost per unit]]</f>
        <v>475.83</v>
      </c>
      <c r="J308" s="8">
        <f>d4c_5[[#This Row],[Amount]]-d4c_5[[#This Row],[cost]]</f>
        <v>-419.83</v>
      </c>
    </row>
    <row r="309" spans="3:10">
      <c r="C309" t="s">
        <v>8</v>
      </c>
      <c r="D309" t="s">
        <v>37</v>
      </c>
      <c r="E309" t="s">
        <v>30</v>
      </c>
      <c r="F309" s="8">
        <v>42</v>
      </c>
      <c r="G309" s="2">
        <v>150</v>
      </c>
      <c r="H309" s="8">
        <f>_xlfn.XLOOKUP(d4c_5[[#This Row],[Product]],products4[Product],products4[Cost per unit])</f>
        <v>14.49</v>
      </c>
      <c r="I309" s="8">
        <f>d4c_5[[#This Row],[Units]]*d4c_5[[#This Row],[cost per unit]]</f>
        <v>2173.5</v>
      </c>
      <c r="J309" s="8">
        <f>d4c_5[[#This Row],[Amount]]-d4c_5[[#This Row],[cost]]</f>
        <v>-2131.5</v>
      </c>
    </row>
    <row r="310" spans="3:10">
      <c r="C310" t="s">
        <v>3</v>
      </c>
      <c r="D310" t="s">
        <v>39</v>
      </c>
      <c r="E310" t="s">
        <v>16</v>
      </c>
      <c r="F310" s="8">
        <v>21</v>
      </c>
      <c r="G310" s="2">
        <v>168</v>
      </c>
      <c r="H310" s="8">
        <f>_xlfn.XLOOKUP(d4c_5[[#This Row],[Product]],products4[Product],products4[Cost per unit])</f>
        <v>8.7899999999999991</v>
      </c>
      <c r="I310" s="8">
        <f>d4c_5[[#This Row],[Units]]*d4c_5[[#This Row],[cost per unit]]</f>
        <v>1476.7199999999998</v>
      </c>
      <c r="J310" s="8">
        <f>d4c_5[[#This Row],[Amount]]-d4c_5[[#This Row],[cost]]</f>
        <v>-1455.7199999999998</v>
      </c>
    </row>
    <row r="311" spans="3:10">
      <c r="C311" t="s">
        <v>40</v>
      </c>
      <c r="D311" t="s">
        <v>39</v>
      </c>
      <c r="E311" t="s">
        <v>29</v>
      </c>
      <c r="F311" s="8">
        <v>0</v>
      </c>
      <c r="G311" s="2">
        <v>135</v>
      </c>
      <c r="H311" s="8">
        <f>_xlfn.XLOOKUP(d4c_5[[#This Row],[Product]],products4[Product],products4[Cost per unit])</f>
        <v>7.16</v>
      </c>
      <c r="I311" s="8">
        <f>d4c_5[[#This Row],[Units]]*d4c_5[[#This Row],[cost per unit]]</f>
        <v>966.6</v>
      </c>
      <c r="J311" s="8">
        <f>d4c_5[[#This Row],[Amount]]-d4c_5[[#This Row],[cost]]</f>
        <v>-966.6</v>
      </c>
    </row>
    <row r="312" spans="3:10">
      <c r="F312" s="1"/>
      <c r="G312" s="2"/>
    </row>
    <row r="313" spans="3:10">
      <c r="F313" s="1"/>
      <c r="G313" s="2"/>
    </row>
    <row r="314" spans="3:10">
      <c r="F314" s="1"/>
      <c r="G314" s="2"/>
    </row>
    <row r="315" spans="3:10">
      <c r="F315" s="1"/>
      <c r="G315" s="2"/>
    </row>
    <row r="316" spans="3:10">
      <c r="F316" s="1"/>
      <c r="G316" s="2"/>
    </row>
    <row r="317" spans="3:10">
      <c r="F317" s="1"/>
      <c r="G317" s="2"/>
    </row>
    <row r="318" spans="3:10">
      <c r="F318" s="1"/>
      <c r="G318" s="2"/>
    </row>
    <row r="319" spans="3:10">
      <c r="F319" s="1"/>
      <c r="G319" s="2"/>
    </row>
    <row r="320" spans="3:10">
      <c r="F320" s="1"/>
      <c r="G320" s="2"/>
    </row>
    <row r="321" spans="6:7">
      <c r="F321" s="1"/>
      <c r="G321" s="2"/>
    </row>
    <row r="322" spans="6:7">
      <c r="F322" s="1"/>
      <c r="G322" s="2"/>
    </row>
    <row r="323" spans="6:7">
      <c r="F323" s="1"/>
      <c r="G323" s="2"/>
    </row>
    <row r="324" spans="6:7">
      <c r="F324" s="1"/>
      <c r="G324" s="2"/>
    </row>
    <row r="325" spans="6:7">
      <c r="F325" s="1"/>
      <c r="G325" s="2"/>
    </row>
    <row r="326" spans="6:7">
      <c r="F326" s="1"/>
      <c r="G326" s="2"/>
    </row>
    <row r="327" spans="6:7">
      <c r="F327" s="1"/>
      <c r="G327" s="2"/>
    </row>
    <row r="328" spans="6:7">
      <c r="F328" s="1"/>
      <c r="G328" s="2"/>
    </row>
    <row r="329" spans="6:7">
      <c r="F329" s="1"/>
      <c r="G329" s="2"/>
    </row>
    <row r="330" spans="6:7">
      <c r="F330" s="1"/>
      <c r="G330" s="2"/>
    </row>
    <row r="331" spans="6:7">
      <c r="F331" s="1"/>
      <c r="G331" s="2"/>
    </row>
    <row r="332" spans="6:7">
      <c r="F332" s="1"/>
      <c r="G332" s="2"/>
    </row>
    <row r="333" spans="6:7">
      <c r="F333" s="1"/>
      <c r="G333" s="2"/>
    </row>
    <row r="334" spans="6:7">
      <c r="F334" s="1"/>
      <c r="G334" s="2"/>
    </row>
    <row r="335" spans="6:7">
      <c r="F335" s="1"/>
      <c r="G335" s="2"/>
    </row>
    <row r="336" spans="6:7">
      <c r="F336" s="1"/>
      <c r="G336" s="2"/>
    </row>
    <row r="337" spans="6:7">
      <c r="F337" s="1"/>
      <c r="G337" s="2"/>
    </row>
    <row r="338" spans="6:7">
      <c r="F338" s="1"/>
      <c r="G338" s="2"/>
    </row>
    <row r="339" spans="6:7">
      <c r="F339" s="1"/>
      <c r="G339" s="2"/>
    </row>
    <row r="340" spans="6:7">
      <c r="F340" s="1"/>
      <c r="G340" s="2"/>
    </row>
    <row r="341" spans="6:7">
      <c r="F341" s="1"/>
      <c r="G341" s="2"/>
    </row>
    <row r="342" spans="6:7">
      <c r="F342" s="1"/>
      <c r="G342" s="2"/>
    </row>
    <row r="343" spans="6:7">
      <c r="F343" s="1"/>
      <c r="G343" s="2"/>
    </row>
    <row r="344" spans="6:7">
      <c r="F344" s="1"/>
      <c r="G344" s="2"/>
    </row>
    <row r="345" spans="6:7">
      <c r="F345" s="1"/>
      <c r="G345" s="2"/>
    </row>
    <row r="346" spans="6:7">
      <c r="F346" s="1"/>
      <c r="G346" s="2"/>
    </row>
    <row r="347" spans="6:7">
      <c r="F347" s="1"/>
      <c r="G347" s="2"/>
    </row>
    <row r="348" spans="6:7">
      <c r="F348" s="1"/>
      <c r="G348" s="2"/>
    </row>
    <row r="349" spans="6:7">
      <c r="F349" s="1"/>
      <c r="G349" s="2"/>
    </row>
    <row r="350" spans="6:7">
      <c r="F350" s="1"/>
      <c r="G350" s="2"/>
    </row>
    <row r="351" spans="6:7">
      <c r="F351" s="1"/>
      <c r="G351" s="2"/>
    </row>
    <row r="352" spans="6:7">
      <c r="F352" s="1"/>
      <c r="G352" s="2"/>
    </row>
    <row r="353" spans="6:7">
      <c r="F353" s="1"/>
      <c r="G353" s="2"/>
    </row>
    <row r="354" spans="6:7">
      <c r="F354" s="1"/>
      <c r="G354" s="2"/>
    </row>
    <row r="355" spans="6:7">
      <c r="F355" s="1"/>
      <c r="G355" s="2"/>
    </row>
    <row r="356" spans="6:7">
      <c r="F356" s="1"/>
      <c r="G356" s="2"/>
    </row>
    <row r="357" spans="6:7">
      <c r="F357" s="1"/>
      <c r="G357" s="2"/>
    </row>
    <row r="358" spans="6:7">
      <c r="F358" s="1"/>
      <c r="G358" s="2"/>
    </row>
    <row r="359" spans="6:7">
      <c r="F359" s="1"/>
      <c r="G359" s="2"/>
    </row>
    <row r="360" spans="6:7">
      <c r="F360" s="1"/>
      <c r="G360" s="2"/>
    </row>
    <row r="361" spans="6:7">
      <c r="F361" s="1"/>
      <c r="G361" s="2"/>
    </row>
    <row r="362" spans="6:7">
      <c r="F362" s="1"/>
      <c r="G362" s="2"/>
    </row>
    <row r="363" spans="6:7">
      <c r="F363" s="1"/>
      <c r="G363" s="2"/>
    </row>
    <row r="364" spans="6:7">
      <c r="F364" s="1"/>
      <c r="G364" s="2"/>
    </row>
    <row r="365" spans="6:7">
      <c r="F365" s="1"/>
      <c r="G365" s="2"/>
    </row>
    <row r="366" spans="6:7">
      <c r="F366" s="1"/>
      <c r="G366" s="2"/>
    </row>
    <row r="367" spans="6:7">
      <c r="F367" s="1"/>
      <c r="G367" s="2"/>
    </row>
    <row r="368" spans="6:7">
      <c r="F368" s="1"/>
      <c r="G368" s="2"/>
    </row>
    <row r="369" spans="6:7">
      <c r="F369" s="1"/>
      <c r="G369" s="2"/>
    </row>
    <row r="370" spans="6:7">
      <c r="F370" s="1"/>
      <c r="G370" s="2"/>
    </row>
    <row r="371" spans="6:7">
      <c r="F371" s="1"/>
      <c r="G371" s="2"/>
    </row>
    <row r="372" spans="6:7">
      <c r="F372" s="1"/>
      <c r="G372" s="2"/>
    </row>
    <row r="373" spans="6:7">
      <c r="F373" s="1"/>
      <c r="G373" s="2"/>
    </row>
    <row r="374" spans="6:7">
      <c r="F374" s="1"/>
      <c r="G374" s="2"/>
    </row>
    <row r="375" spans="6:7">
      <c r="F375" s="1"/>
      <c r="G375" s="2"/>
    </row>
    <row r="376" spans="6:7">
      <c r="F376" s="1"/>
      <c r="G376" s="2"/>
    </row>
    <row r="377" spans="6:7">
      <c r="F377" s="1"/>
      <c r="G377" s="2"/>
    </row>
    <row r="378" spans="6:7">
      <c r="F378" s="1"/>
      <c r="G378" s="2"/>
    </row>
    <row r="379" spans="6:7">
      <c r="F379" s="1"/>
      <c r="G379" s="2"/>
    </row>
    <row r="380" spans="6:7">
      <c r="F380" s="1"/>
      <c r="G380" s="2"/>
    </row>
    <row r="381" spans="6:7">
      <c r="F381" s="1"/>
      <c r="G381" s="2"/>
    </row>
    <row r="382" spans="6:7">
      <c r="F382" s="1"/>
      <c r="G382" s="2"/>
    </row>
    <row r="383" spans="6:7">
      <c r="F383" s="1"/>
      <c r="G383" s="2"/>
    </row>
    <row r="384" spans="6:7">
      <c r="F384" s="1"/>
      <c r="G384" s="2"/>
    </row>
    <row r="385" spans="6:7">
      <c r="F385" s="1"/>
      <c r="G385" s="2"/>
    </row>
    <row r="386" spans="6:7">
      <c r="F386" s="1"/>
      <c r="G386" s="2"/>
    </row>
    <row r="387" spans="6:7">
      <c r="F387" s="1"/>
      <c r="G387" s="2"/>
    </row>
    <row r="388" spans="6:7">
      <c r="F388" s="1"/>
      <c r="G388" s="2"/>
    </row>
    <row r="389" spans="6:7">
      <c r="F389" s="1"/>
      <c r="G389" s="2"/>
    </row>
    <row r="390" spans="6:7">
      <c r="F390" s="1"/>
      <c r="G390" s="2"/>
    </row>
    <row r="391" spans="6:7">
      <c r="F391" s="1"/>
      <c r="G391" s="2"/>
    </row>
    <row r="392" spans="6:7">
      <c r="F392" s="1"/>
      <c r="G392" s="2"/>
    </row>
    <row r="393" spans="6:7">
      <c r="F393" s="1"/>
      <c r="G393" s="2"/>
    </row>
    <row r="394" spans="6:7">
      <c r="F394" s="1"/>
      <c r="G394" s="2"/>
    </row>
    <row r="395" spans="6:7">
      <c r="F395" s="1"/>
      <c r="G395" s="2"/>
    </row>
    <row r="396" spans="6:7">
      <c r="F396" s="1"/>
      <c r="G396" s="2"/>
    </row>
    <row r="397" spans="6:7">
      <c r="F397" s="1"/>
      <c r="G397" s="2"/>
    </row>
    <row r="398" spans="6:7">
      <c r="F398" s="1"/>
      <c r="G398" s="2"/>
    </row>
    <row r="399" spans="6:7">
      <c r="F399" s="1"/>
      <c r="G399" s="2"/>
    </row>
    <row r="400" spans="6:7">
      <c r="F400" s="1"/>
      <c r="G400" s="2"/>
    </row>
    <row r="401" spans="6:7">
      <c r="F401" s="1"/>
      <c r="G401" s="2"/>
    </row>
    <row r="402" spans="6:7">
      <c r="F402" s="1"/>
      <c r="G402" s="2"/>
    </row>
    <row r="403" spans="6:7">
      <c r="F403" s="1"/>
      <c r="G403" s="2"/>
    </row>
    <row r="404" spans="6:7">
      <c r="F404" s="1"/>
      <c r="G404" s="2"/>
    </row>
    <row r="405" spans="6:7">
      <c r="F405" s="1"/>
      <c r="G405" s="2"/>
    </row>
    <row r="406" spans="6:7">
      <c r="F406" s="1"/>
      <c r="G406" s="2"/>
    </row>
    <row r="407" spans="6:7">
      <c r="F407" s="1"/>
      <c r="G407" s="2"/>
    </row>
    <row r="408" spans="6:7">
      <c r="F408" s="1"/>
      <c r="G408" s="2"/>
    </row>
    <row r="409" spans="6:7">
      <c r="F409" s="1"/>
      <c r="G409" s="2"/>
    </row>
    <row r="410" spans="6:7">
      <c r="F410" s="1"/>
      <c r="G410" s="2"/>
    </row>
    <row r="411" spans="6:7">
      <c r="F411" s="1"/>
      <c r="G411" s="2"/>
    </row>
    <row r="412" spans="6:7">
      <c r="F412" s="1"/>
      <c r="G412" s="2"/>
    </row>
    <row r="413" spans="6:7">
      <c r="F413" s="1"/>
      <c r="G413" s="2"/>
    </row>
    <row r="414" spans="6:7">
      <c r="F414" s="1"/>
      <c r="G414" s="2"/>
    </row>
    <row r="415" spans="6:7">
      <c r="F415" s="1"/>
      <c r="G415" s="2"/>
    </row>
    <row r="416" spans="6:7">
      <c r="F416" s="1"/>
      <c r="G416" s="2"/>
    </row>
    <row r="417" spans="6:7">
      <c r="F417" s="1"/>
      <c r="G417" s="2"/>
    </row>
    <row r="418" spans="6:7">
      <c r="F418" s="1"/>
      <c r="G418" s="2"/>
    </row>
    <row r="419" spans="6:7">
      <c r="F419" s="1"/>
      <c r="G419" s="2"/>
    </row>
    <row r="420" spans="6:7">
      <c r="F420" s="1"/>
      <c r="G420" s="2"/>
    </row>
    <row r="421" spans="6:7">
      <c r="F421" s="1"/>
      <c r="G421" s="2"/>
    </row>
    <row r="422" spans="6:7">
      <c r="F422" s="1"/>
      <c r="G422" s="2"/>
    </row>
    <row r="423" spans="6:7">
      <c r="F423" s="1"/>
      <c r="G423" s="2"/>
    </row>
    <row r="424" spans="6:7">
      <c r="F424" s="1"/>
      <c r="G424" s="2"/>
    </row>
    <row r="425" spans="6:7">
      <c r="F425" s="1"/>
      <c r="G425" s="2"/>
    </row>
    <row r="426" spans="6:7">
      <c r="F426" s="1"/>
      <c r="G426" s="2"/>
    </row>
    <row r="427" spans="6:7">
      <c r="F427" s="1"/>
      <c r="G427" s="2"/>
    </row>
    <row r="428" spans="6:7">
      <c r="F428" s="1"/>
      <c r="G428" s="2"/>
    </row>
    <row r="429" spans="6:7">
      <c r="F429" s="1"/>
      <c r="G429" s="2"/>
    </row>
    <row r="430" spans="6:7">
      <c r="F430" s="1"/>
      <c r="G430" s="2"/>
    </row>
    <row r="431" spans="6:7">
      <c r="F431" s="1"/>
      <c r="G431" s="2"/>
    </row>
    <row r="432" spans="6:7">
      <c r="F432" s="1"/>
      <c r="G432" s="2"/>
    </row>
    <row r="433" spans="6:7">
      <c r="F433" s="1"/>
      <c r="G433" s="2"/>
    </row>
    <row r="434" spans="6:7">
      <c r="F434" s="1"/>
      <c r="G434" s="2"/>
    </row>
    <row r="435" spans="6:7">
      <c r="F435" s="1"/>
      <c r="G435" s="2"/>
    </row>
    <row r="436" spans="6:7">
      <c r="F436" s="1"/>
      <c r="G436" s="2"/>
    </row>
    <row r="437" spans="6:7">
      <c r="F437" s="1"/>
      <c r="G437" s="2"/>
    </row>
    <row r="438" spans="6:7">
      <c r="F438" s="1"/>
      <c r="G438" s="2"/>
    </row>
    <row r="439" spans="6:7">
      <c r="F439" s="1"/>
      <c r="G439" s="2"/>
    </row>
    <row r="440" spans="6:7">
      <c r="F440" s="1"/>
      <c r="G440" s="2"/>
    </row>
    <row r="441" spans="6:7">
      <c r="F441" s="1"/>
      <c r="G441" s="2"/>
    </row>
    <row r="442" spans="6:7">
      <c r="F442" s="1"/>
      <c r="G442" s="2"/>
    </row>
    <row r="443" spans="6:7">
      <c r="F443" s="1"/>
      <c r="G443" s="2"/>
    </row>
    <row r="444" spans="6:7">
      <c r="F444" s="1"/>
      <c r="G444" s="2"/>
    </row>
    <row r="445" spans="6:7">
      <c r="F445" s="1"/>
      <c r="G445" s="2"/>
    </row>
    <row r="446" spans="6:7">
      <c r="F446" s="1"/>
      <c r="G446" s="2"/>
    </row>
    <row r="447" spans="6:7">
      <c r="F447" s="1"/>
      <c r="G447" s="2"/>
    </row>
    <row r="448" spans="6:7">
      <c r="F448" s="1"/>
      <c r="G448" s="2"/>
    </row>
    <row r="449" spans="6:7">
      <c r="F449" s="1"/>
      <c r="G449" s="2"/>
    </row>
    <row r="450" spans="6:7">
      <c r="F450" s="1"/>
      <c r="G450" s="2"/>
    </row>
    <row r="451" spans="6:7">
      <c r="F451" s="1"/>
      <c r="G451" s="2"/>
    </row>
    <row r="452" spans="6:7">
      <c r="F452" s="1"/>
      <c r="G452" s="2"/>
    </row>
    <row r="453" spans="6:7">
      <c r="F453" s="1"/>
      <c r="G453" s="2"/>
    </row>
    <row r="454" spans="6:7">
      <c r="F454" s="1"/>
      <c r="G454" s="2"/>
    </row>
    <row r="455" spans="6:7">
      <c r="F455" s="1"/>
      <c r="G455" s="2"/>
    </row>
    <row r="456" spans="6:7">
      <c r="F456" s="1"/>
      <c r="G456" s="2"/>
    </row>
    <row r="457" spans="6:7">
      <c r="F457" s="1"/>
      <c r="G457" s="2"/>
    </row>
    <row r="458" spans="6:7">
      <c r="F458" s="1"/>
      <c r="G458" s="2"/>
    </row>
    <row r="459" spans="6:7">
      <c r="F459" s="1"/>
      <c r="G459" s="2"/>
    </row>
    <row r="460" spans="6:7">
      <c r="F460" s="1"/>
      <c r="G460" s="2"/>
    </row>
    <row r="461" spans="6:7">
      <c r="F461" s="1"/>
      <c r="G461" s="2"/>
    </row>
    <row r="462" spans="6:7">
      <c r="F462" s="1"/>
      <c r="G462" s="2"/>
    </row>
    <row r="463" spans="6:7">
      <c r="F463" s="1"/>
      <c r="G463" s="2"/>
    </row>
    <row r="464" spans="6:7">
      <c r="F464" s="1"/>
      <c r="G464" s="2"/>
    </row>
    <row r="465" spans="6:7">
      <c r="F465" s="1"/>
      <c r="G465" s="2"/>
    </row>
    <row r="466" spans="6:7">
      <c r="F466" s="1"/>
      <c r="G466" s="2"/>
    </row>
    <row r="467" spans="6:7">
      <c r="F467" s="1"/>
      <c r="G467" s="2"/>
    </row>
    <row r="468" spans="6:7">
      <c r="F468" s="1"/>
      <c r="G468" s="2"/>
    </row>
    <row r="469" spans="6:7">
      <c r="F469" s="1"/>
      <c r="G469" s="2"/>
    </row>
    <row r="470" spans="6:7">
      <c r="F470" s="1"/>
      <c r="G470" s="2"/>
    </row>
    <row r="471" spans="6:7">
      <c r="F471" s="1"/>
      <c r="G471" s="2"/>
    </row>
    <row r="472" spans="6:7">
      <c r="F472" s="1"/>
      <c r="G472" s="2"/>
    </row>
    <row r="473" spans="6:7">
      <c r="F473" s="1"/>
      <c r="G473" s="2"/>
    </row>
    <row r="474" spans="6:7">
      <c r="F474" s="1"/>
      <c r="G474" s="2"/>
    </row>
    <row r="475" spans="6:7">
      <c r="F475" s="1"/>
      <c r="G475" s="2"/>
    </row>
    <row r="476" spans="6:7">
      <c r="F476" s="1"/>
      <c r="G476" s="2"/>
    </row>
    <row r="477" spans="6:7">
      <c r="F477" s="1"/>
      <c r="G477" s="2"/>
    </row>
    <row r="478" spans="6:7">
      <c r="F478" s="1"/>
      <c r="G478" s="2"/>
    </row>
    <row r="479" spans="6:7">
      <c r="F479" s="1"/>
      <c r="G479" s="2"/>
    </row>
    <row r="480" spans="6:7">
      <c r="F480" s="1"/>
      <c r="G480" s="2"/>
    </row>
    <row r="481" spans="6:7">
      <c r="F481" s="1"/>
      <c r="G481" s="2"/>
    </row>
    <row r="482" spans="6:7">
      <c r="F482" s="1"/>
      <c r="G482" s="2"/>
    </row>
    <row r="483" spans="6:7">
      <c r="F483" s="1"/>
      <c r="G483" s="2"/>
    </row>
    <row r="484" spans="6:7">
      <c r="F484" s="1"/>
      <c r="G484" s="2"/>
    </row>
    <row r="485" spans="6:7">
      <c r="F485" s="1"/>
      <c r="G485" s="2"/>
    </row>
    <row r="486" spans="6:7">
      <c r="F486" s="1"/>
      <c r="G486" s="2"/>
    </row>
    <row r="487" spans="6:7">
      <c r="F487" s="1"/>
      <c r="G487" s="2"/>
    </row>
    <row r="488" spans="6:7">
      <c r="F488" s="1"/>
      <c r="G488" s="2"/>
    </row>
    <row r="489" spans="6:7">
      <c r="F489" s="1"/>
      <c r="G489" s="2"/>
    </row>
    <row r="490" spans="6:7">
      <c r="F490" s="1"/>
      <c r="G490" s="2"/>
    </row>
    <row r="491" spans="6:7">
      <c r="F491" s="1"/>
      <c r="G491" s="2"/>
    </row>
    <row r="492" spans="6:7">
      <c r="F492" s="1"/>
      <c r="G492" s="2"/>
    </row>
    <row r="493" spans="6:7">
      <c r="F493" s="1"/>
      <c r="G493" s="2"/>
    </row>
    <row r="494" spans="6:7">
      <c r="F494" s="1"/>
      <c r="G494" s="2"/>
    </row>
    <row r="495" spans="6:7">
      <c r="F495" s="1"/>
      <c r="G495" s="2"/>
    </row>
    <row r="496" spans="6:7">
      <c r="F496" s="1"/>
      <c r="G496" s="2"/>
    </row>
    <row r="497" spans="6:7">
      <c r="F497" s="1"/>
      <c r="G497" s="2"/>
    </row>
    <row r="498" spans="6:7">
      <c r="F498" s="1"/>
      <c r="G498" s="2"/>
    </row>
    <row r="499" spans="6:7">
      <c r="F499" s="1"/>
      <c r="G499" s="2"/>
    </row>
    <row r="500" spans="6:7">
      <c r="F500" s="1"/>
      <c r="G500" s="2"/>
    </row>
    <row r="501" spans="6:7">
      <c r="F501" s="1"/>
      <c r="G501" s="2"/>
    </row>
    <row r="502" spans="6:7">
      <c r="F502" s="1"/>
      <c r="G502" s="2"/>
    </row>
    <row r="503" spans="6:7">
      <c r="F503" s="1"/>
      <c r="G503" s="2"/>
    </row>
    <row r="504" spans="6:7">
      <c r="F504" s="1"/>
      <c r="G504" s="2"/>
    </row>
    <row r="505" spans="6:7">
      <c r="F505" s="1"/>
      <c r="G505" s="2"/>
    </row>
    <row r="506" spans="6:7">
      <c r="F506" s="1"/>
      <c r="G506" s="2"/>
    </row>
    <row r="507" spans="6:7">
      <c r="F507" s="1"/>
      <c r="G507" s="2"/>
    </row>
    <row r="508" spans="6:7">
      <c r="F508" s="1"/>
      <c r="G508" s="2"/>
    </row>
    <row r="509" spans="6:7">
      <c r="F509" s="1"/>
      <c r="G509" s="2"/>
    </row>
    <row r="510" spans="6:7">
      <c r="F510" s="1"/>
      <c r="G510" s="2"/>
    </row>
    <row r="511" spans="6:7">
      <c r="F511" s="1"/>
      <c r="G511" s="2"/>
    </row>
    <row r="512" spans="6:7">
      <c r="F512" s="1"/>
      <c r="G512" s="2"/>
    </row>
    <row r="513" spans="6:7">
      <c r="F513" s="1"/>
      <c r="G513" s="2"/>
    </row>
    <row r="514" spans="6:7">
      <c r="F514" s="1"/>
      <c r="G514" s="2"/>
    </row>
    <row r="515" spans="6:7">
      <c r="F515" s="1"/>
      <c r="G515" s="2"/>
    </row>
    <row r="516" spans="6:7">
      <c r="F516" s="1"/>
      <c r="G516" s="2"/>
    </row>
    <row r="517" spans="6:7">
      <c r="F517" s="1"/>
      <c r="G517" s="2"/>
    </row>
    <row r="518" spans="6:7">
      <c r="F518" s="1"/>
      <c r="G518" s="2"/>
    </row>
    <row r="519" spans="6:7">
      <c r="F519" s="1"/>
      <c r="G519" s="2"/>
    </row>
    <row r="520" spans="6:7">
      <c r="F520" s="1"/>
      <c r="G520" s="2"/>
    </row>
    <row r="521" spans="6:7">
      <c r="F521" s="1"/>
      <c r="G521" s="2"/>
    </row>
    <row r="522" spans="6:7">
      <c r="F522" s="1"/>
      <c r="G522" s="2"/>
    </row>
    <row r="523" spans="6:7">
      <c r="F523" s="1"/>
      <c r="G523" s="2"/>
    </row>
    <row r="524" spans="6:7">
      <c r="F524" s="1"/>
      <c r="G524" s="2"/>
    </row>
    <row r="525" spans="6:7">
      <c r="F525" s="1"/>
      <c r="G525" s="2"/>
    </row>
    <row r="526" spans="6:7">
      <c r="F526" s="1"/>
      <c r="G526" s="2"/>
    </row>
    <row r="527" spans="6:7">
      <c r="F527" s="1"/>
      <c r="G527" s="2"/>
    </row>
    <row r="528" spans="6:7">
      <c r="F528" s="1"/>
      <c r="G528" s="2"/>
    </row>
    <row r="529" spans="6:7">
      <c r="F529" s="1"/>
      <c r="G529" s="2"/>
    </row>
    <row r="530" spans="6:7">
      <c r="F530" s="1"/>
      <c r="G530" s="2"/>
    </row>
    <row r="531" spans="6:7">
      <c r="F531" s="1"/>
      <c r="G531" s="2"/>
    </row>
    <row r="532" spans="6:7">
      <c r="F532" s="1"/>
      <c r="G532" s="2"/>
    </row>
    <row r="533" spans="6:7">
      <c r="F533" s="1"/>
      <c r="G533" s="2"/>
    </row>
    <row r="534" spans="6:7">
      <c r="F534" s="1"/>
      <c r="G534" s="2"/>
    </row>
    <row r="535" spans="6:7">
      <c r="F535" s="1"/>
      <c r="G535" s="2"/>
    </row>
    <row r="536" spans="6:7">
      <c r="F536" s="1"/>
      <c r="G536" s="2"/>
    </row>
    <row r="537" spans="6:7">
      <c r="F537" s="1"/>
      <c r="G537" s="2"/>
    </row>
    <row r="538" spans="6:7">
      <c r="F538" s="1"/>
      <c r="G538" s="2"/>
    </row>
    <row r="539" spans="6:7">
      <c r="F539" s="1"/>
      <c r="G539" s="2"/>
    </row>
    <row r="540" spans="6:7">
      <c r="F540" s="1"/>
      <c r="G540" s="2"/>
    </row>
    <row r="541" spans="6:7">
      <c r="F541" s="1"/>
      <c r="G541" s="2"/>
    </row>
    <row r="542" spans="6:7">
      <c r="F542" s="1"/>
      <c r="G542" s="2"/>
    </row>
    <row r="543" spans="6:7">
      <c r="F543" s="1"/>
      <c r="G543" s="2"/>
    </row>
    <row r="544" spans="6:7">
      <c r="F544" s="1"/>
      <c r="G544" s="2"/>
    </row>
    <row r="545" spans="6:7">
      <c r="F545" s="1"/>
      <c r="G545" s="2"/>
    </row>
    <row r="546" spans="6:7">
      <c r="F546" s="1"/>
      <c r="G546" s="2"/>
    </row>
    <row r="547" spans="6:7">
      <c r="F547" s="1"/>
      <c r="G547" s="2"/>
    </row>
    <row r="548" spans="6:7">
      <c r="F548" s="1"/>
      <c r="G548" s="2"/>
    </row>
    <row r="549" spans="6:7">
      <c r="F549" s="1"/>
      <c r="G549" s="2"/>
    </row>
    <row r="550" spans="6:7">
      <c r="F550" s="1"/>
      <c r="G550" s="2"/>
    </row>
    <row r="551" spans="6:7">
      <c r="F551" s="1"/>
      <c r="G551" s="2"/>
    </row>
    <row r="552" spans="6:7">
      <c r="F552" s="1"/>
      <c r="G552" s="2"/>
    </row>
    <row r="553" spans="6:7">
      <c r="F553" s="1"/>
      <c r="G553" s="2"/>
    </row>
    <row r="554" spans="6:7">
      <c r="F554" s="1"/>
      <c r="G554" s="2"/>
    </row>
    <row r="555" spans="6:7">
      <c r="F555" s="1"/>
      <c r="G555" s="2"/>
    </row>
    <row r="556" spans="6:7">
      <c r="F556" s="1"/>
      <c r="G556" s="2"/>
    </row>
    <row r="557" spans="6:7">
      <c r="F557" s="1"/>
      <c r="G557" s="2"/>
    </row>
    <row r="558" spans="6:7">
      <c r="F558" s="1"/>
      <c r="G558" s="2"/>
    </row>
    <row r="559" spans="6:7">
      <c r="F559" s="1"/>
      <c r="G559" s="2"/>
    </row>
    <row r="560" spans="6:7">
      <c r="F560" s="1"/>
      <c r="G560" s="2"/>
    </row>
    <row r="561" spans="6:7">
      <c r="F561" s="1"/>
      <c r="G561" s="2"/>
    </row>
    <row r="562" spans="6:7">
      <c r="F562" s="1"/>
      <c r="G562" s="2"/>
    </row>
    <row r="563" spans="6:7">
      <c r="F563" s="1"/>
      <c r="G563" s="2"/>
    </row>
    <row r="564" spans="6:7">
      <c r="F564" s="1"/>
      <c r="G564" s="2"/>
    </row>
    <row r="565" spans="6:7">
      <c r="F565" s="1"/>
      <c r="G565" s="2"/>
    </row>
    <row r="566" spans="6:7">
      <c r="F566" s="1"/>
      <c r="G566" s="2"/>
    </row>
    <row r="567" spans="6:7">
      <c r="F567" s="1"/>
      <c r="G567" s="2"/>
    </row>
    <row r="568" spans="6:7">
      <c r="F568" s="1"/>
      <c r="G568" s="2"/>
    </row>
    <row r="569" spans="6:7">
      <c r="F569" s="1"/>
      <c r="G569" s="2"/>
    </row>
    <row r="570" spans="6:7">
      <c r="F570" s="1"/>
      <c r="G570" s="2"/>
    </row>
    <row r="571" spans="6:7">
      <c r="F571" s="1"/>
      <c r="G571" s="2"/>
    </row>
    <row r="572" spans="6:7">
      <c r="F572" s="1"/>
      <c r="G572" s="2"/>
    </row>
    <row r="573" spans="6:7">
      <c r="F573" s="1"/>
      <c r="G573" s="2"/>
    </row>
    <row r="574" spans="6:7">
      <c r="F574" s="1"/>
      <c r="G574" s="2"/>
    </row>
    <row r="575" spans="6:7">
      <c r="F575" s="1"/>
      <c r="G575" s="2"/>
    </row>
    <row r="576" spans="6:7">
      <c r="F576" s="1"/>
      <c r="G576" s="2"/>
    </row>
    <row r="577" spans="6:7">
      <c r="F577" s="1"/>
      <c r="G577" s="2"/>
    </row>
    <row r="578" spans="6:7">
      <c r="F578" s="1"/>
      <c r="G578" s="2"/>
    </row>
    <row r="579" spans="6:7">
      <c r="F579" s="1"/>
      <c r="G579" s="2"/>
    </row>
    <row r="580" spans="6:7">
      <c r="F580" s="1"/>
      <c r="G580" s="2"/>
    </row>
    <row r="581" spans="6:7">
      <c r="F581" s="1"/>
      <c r="G581" s="2"/>
    </row>
    <row r="582" spans="6:7">
      <c r="F582" s="1"/>
      <c r="G582" s="2"/>
    </row>
    <row r="583" spans="6:7">
      <c r="F583" s="1"/>
      <c r="G583" s="2"/>
    </row>
    <row r="584" spans="6:7">
      <c r="F584" s="1"/>
      <c r="G584" s="2"/>
    </row>
    <row r="585" spans="6:7">
      <c r="F585" s="1"/>
      <c r="G585" s="2"/>
    </row>
    <row r="586" spans="6:7">
      <c r="F586" s="1"/>
      <c r="G586" s="2"/>
    </row>
    <row r="587" spans="6:7">
      <c r="F587" s="1"/>
      <c r="G587" s="2"/>
    </row>
    <row r="588" spans="6:7">
      <c r="F588" s="1"/>
      <c r="G588" s="2"/>
    </row>
    <row r="589" spans="6:7">
      <c r="F589" s="1"/>
      <c r="G589" s="2"/>
    </row>
    <row r="590" spans="6:7">
      <c r="F590" s="1"/>
      <c r="G590" s="2"/>
    </row>
    <row r="591" spans="6:7">
      <c r="F591" s="1"/>
      <c r="G591" s="2"/>
    </row>
    <row r="592" spans="6:7">
      <c r="F592" s="1"/>
      <c r="G592" s="2"/>
    </row>
    <row r="593" spans="6:7">
      <c r="F593" s="1"/>
      <c r="G593" s="2"/>
    </row>
    <row r="594" spans="6:7">
      <c r="F594" s="1"/>
      <c r="G594" s="2"/>
    </row>
    <row r="595" spans="6:7">
      <c r="F595" s="1"/>
      <c r="G595" s="2"/>
    </row>
    <row r="596" spans="6:7">
      <c r="F596" s="1"/>
      <c r="G596" s="2"/>
    </row>
    <row r="597" spans="6:7">
      <c r="F597" s="1"/>
      <c r="G597" s="2"/>
    </row>
    <row r="598" spans="6:7">
      <c r="F598" s="1"/>
      <c r="G598" s="2"/>
    </row>
    <row r="599" spans="6:7">
      <c r="F599" s="1"/>
      <c r="G599" s="2"/>
    </row>
    <row r="600" spans="6:7">
      <c r="F600" s="1"/>
      <c r="G600" s="2"/>
    </row>
    <row r="601" spans="6:7">
      <c r="F601" s="1"/>
      <c r="G601" s="2"/>
    </row>
    <row r="602" spans="6:7">
      <c r="F602" s="1"/>
      <c r="G602" s="2"/>
    </row>
    <row r="603" spans="6:7">
      <c r="F603" s="1"/>
      <c r="G603" s="2"/>
    </row>
    <row r="604" spans="6:7">
      <c r="F604" s="1"/>
      <c r="G604" s="2"/>
    </row>
    <row r="605" spans="6:7">
      <c r="F605" s="1"/>
      <c r="G605" s="2"/>
    </row>
    <row r="606" spans="6:7">
      <c r="F606" s="1"/>
      <c r="G606" s="2"/>
    </row>
    <row r="607" spans="6:7">
      <c r="F607" s="1"/>
      <c r="G607" s="2"/>
    </row>
    <row r="608" spans="6:7">
      <c r="F608" s="1"/>
      <c r="G608" s="2"/>
    </row>
    <row r="609" spans="6:7">
      <c r="F609" s="1"/>
      <c r="G609" s="2"/>
    </row>
    <row r="610" spans="6:7">
      <c r="F610" s="1"/>
      <c r="G610" s="2"/>
    </row>
    <row r="611" spans="6:7">
      <c r="F611" s="1"/>
      <c r="G611" s="2"/>
    </row>
    <row r="612" spans="6:7">
      <c r="F612" s="1"/>
      <c r="G612" s="2"/>
    </row>
    <row r="613" spans="6:7">
      <c r="F613" s="1"/>
      <c r="G613" s="2"/>
    </row>
    <row r="614" spans="6:7">
      <c r="F614" s="1"/>
      <c r="G614" s="2"/>
    </row>
    <row r="615" spans="6:7">
      <c r="F615" s="1"/>
      <c r="G615" s="2"/>
    </row>
    <row r="616" spans="6:7">
      <c r="F616" s="1"/>
      <c r="G616" s="2"/>
    </row>
    <row r="617" spans="6:7">
      <c r="F617" s="1"/>
      <c r="G617" s="2"/>
    </row>
    <row r="618" spans="6:7">
      <c r="F618" s="1"/>
      <c r="G618" s="2"/>
    </row>
    <row r="619" spans="6:7">
      <c r="F619" s="1"/>
      <c r="G619" s="2"/>
    </row>
    <row r="620" spans="6:7">
      <c r="F620" s="1"/>
      <c r="G620" s="2"/>
    </row>
    <row r="621" spans="6:7">
      <c r="F621" s="1"/>
      <c r="G621" s="2"/>
    </row>
    <row r="622" spans="6:7">
      <c r="F622" s="1"/>
      <c r="G622" s="2"/>
    </row>
    <row r="623" spans="6:7">
      <c r="F623" s="1"/>
      <c r="G623" s="2"/>
    </row>
    <row r="624" spans="6:7">
      <c r="F624" s="1"/>
      <c r="G624" s="2"/>
    </row>
    <row r="625" spans="6:7">
      <c r="F625" s="1"/>
      <c r="G625" s="2"/>
    </row>
    <row r="626" spans="6:7">
      <c r="F626" s="1"/>
      <c r="G626" s="2"/>
    </row>
    <row r="627" spans="6:7">
      <c r="F627" s="1"/>
      <c r="G627" s="2"/>
    </row>
    <row r="628" spans="6:7">
      <c r="F628" s="1"/>
      <c r="G628" s="2"/>
    </row>
    <row r="629" spans="6:7">
      <c r="F629" s="1"/>
      <c r="G629" s="2"/>
    </row>
    <row r="630" spans="6:7">
      <c r="F630" s="1"/>
      <c r="G630" s="2"/>
    </row>
    <row r="631" spans="6:7">
      <c r="F631" s="1"/>
      <c r="G631" s="2"/>
    </row>
    <row r="632" spans="6:7">
      <c r="F632" s="1"/>
      <c r="G632" s="2"/>
    </row>
    <row r="633" spans="6:7">
      <c r="F633" s="1"/>
      <c r="G633" s="2"/>
    </row>
    <row r="634" spans="6:7">
      <c r="F634" s="1"/>
      <c r="G634" s="2"/>
    </row>
    <row r="635" spans="6:7">
      <c r="F635" s="1"/>
      <c r="G635" s="2"/>
    </row>
    <row r="636" spans="6:7">
      <c r="F636" s="1"/>
      <c r="G636" s="2"/>
    </row>
    <row r="637" spans="6:7">
      <c r="F637" s="1"/>
      <c r="G637" s="2"/>
    </row>
    <row r="638" spans="6:7">
      <c r="F638" s="1"/>
      <c r="G638" s="2"/>
    </row>
    <row r="639" spans="6:7">
      <c r="F639" s="1"/>
      <c r="G639" s="2"/>
    </row>
    <row r="640" spans="6:7">
      <c r="F640" s="1"/>
      <c r="G640" s="2"/>
    </row>
    <row r="641" spans="6:7">
      <c r="F641" s="1"/>
      <c r="G641" s="2"/>
    </row>
    <row r="642" spans="6:7">
      <c r="F642" s="1"/>
      <c r="G642" s="2"/>
    </row>
    <row r="643" spans="6:7">
      <c r="F643" s="1"/>
      <c r="G643" s="2"/>
    </row>
    <row r="644" spans="6:7">
      <c r="F644" s="1"/>
      <c r="G644" s="2"/>
    </row>
    <row r="645" spans="6:7">
      <c r="F645" s="1"/>
      <c r="G645" s="2"/>
    </row>
    <row r="646" spans="6:7">
      <c r="F646" s="1"/>
      <c r="G646" s="2"/>
    </row>
    <row r="647" spans="6:7">
      <c r="F647" s="1"/>
      <c r="G647" s="2"/>
    </row>
    <row r="648" spans="6:7">
      <c r="F648" s="1"/>
      <c r="G648" s="2"/>
    </row>
    <row r="649" spans="6:7">
      <c r="F649" s="1"/>
      <c r="G649" s="2"/>
    </row>
    <row r="650" spans="6:7">
      <c r="F650" s="1"/>
      <c r="G650" s="2"/>
    </row>
    <row r="651" spans="6:7">
      <c r="F651" s="1"/>
      <c r="G651" s="2"/>
    </row>
    <row r="652" spans="6:7">
      <c r="F652" s="1"/>
      <c r="G652" s="2"/>
    </row>
    <row r="653" spans="6:7">
      <c r="F653" s="1"/>
      <c r="G653" s="2"/>
    </row>
    <row r="654" spans="6:7">
      <c r="F654" s="1"/>
      <c r="G654" s="2"/>
    </row>
    <row r="655" spans="6:7">
      <c r="F655" s="1"/>
      <c r="G655" s="2"/>
    </row>
    <row r="656" spans="6:7">
      <c r="F656" s="1"/>
      <c r="G656" s="2"/>
    </row>
    <row r="657" spans="6:7">
      <c r="F657" s="1"/>
      <c r="G657" s="2"/>
    </row>
    <row r="658" spans="6:7">
      <c r="F658" s="1"/>
      <c r="G658" s="2"/>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4582-57F4-4544-9A51-866B54C60211}">
  <dimension ref="A1:R82"/>
  <sheetViews>
    <sheetView rightToLeft="1" zoomScale="72" zoomScaleNormal="72" workbookViewId="0">
      <selection activeCell="D72" sqref="D72"/>
    </sheetView>
  </sheetViews>
  <sheetFormatPr defaultRowHeight="13.8"/>
  <cols>
    <col min="1" max="1" width="11.5" bestFit="1" customWidth="1"/>
    <col min="2" max="2" width="14.796875" bestFit="1" customWidth="1"/>
    <col min="3" max="3" width="12.19921875" bestFit="1" customWidth="1"/>
    <col min="4" max="4" width="12.5" bestFit="1" customWidth="1"/>
    <col min="5" max="5" width="16.19921875" bestFit="1" customWidth="1"/>
    <col min="6" max="6" width="12" bestFit="1" customWidth="1"/>
    <col min="7" max="7" width="20.19921875" bestFit="1" customWidth="1"/>
    <col min="8" max="8" width="14.796875" bestFit="1" customWidth="1"/>
    <col min="9" max="9" width="12.19921875" bestFit="1" customWidth="1"/>
    <col min="10" max="10" width="11.3984375" bestFit="1" customWidth="1"/>
    <col min="11" max="11" width="12.5" bestFit="1" customWidth="1"/>
    <col min="12" max="12" width="13.59765625" bestFit="1" customWidth="1"/>
    <col min="13" max="13" width="12.19921875" bestFit="1" customWidth="1"/>
    <col min="14" max="14" width="15.19921875" bestFit="1" customWidth="1"/>
    <col min="15" max="15" width="14.796875" bestFit="1" customWidth="1"/>
    <col min="16" max="16" width="12.19921875" bestFit="1" customWidth="1"/>
    <col min="17" max="17" width="12.5" bestFit="1" customWidth="1"/>
    <col min="18" max="18" width="13.59765625" bestFit="1" customWidth="1"/>
    <col min="19" max="22" width="5.09765625" bestFit="1" customWidth="1"/>
    <col min="23" max="23" width="20.3984375" customWidth="1"/>
    <col min="24" max="24" width="5.09765625" bestFit="1" customWidth="1"/>
    <col min="25" max="25" width="25.19921875" customWidth="1"/>
    <col min="26" max="26" width="14.69921875" customWidth="1"/>
    <col min="27" max="27" width="27.69921875" customWidth="1"/>
    <col min="28" max="45" width="5.09765625" bestFit="1" customWidth="1"/>
    <col min="46" max="80" width="6.59765625" bestFit="1" customWidth="1"/>
    <col min="81" max="81" width="6.5" bestFit="1" customWidth="1"/>
    <col min="82" max="193" width="6.59765625" bestFit="1" customWidth="1"/>
    <col min="194" max="194" width="6.3984375" bestFit="1" customWidth="1"/>
    <col min="195" max="195" width="6.5" bestFit="1" customWidth="1"/>
    <col min="196" max="228" width="6.59765625" bestFit="1" customWidth="1"/>
    <col min="229" max="229" width="6.5" bestFit="1" customWidth="1"/>
    <col min="230" max="237" width="6.59765625" bestFit="1" customWidth="1"/>
    <col min="238" max="238" width="6.5" bestFit="1" customWidth="1"/>
    <col min="239" max="256" width="6.59765625" bestFit="1" customWidth="1"/>
    <col min="257" max="259" width="7.59765625" bestFit="1" customWidth="1"/>
    <col min="260" max="263" width="7.5" bestFit="1" customWidth="1"/>
    <col min="264" max="269" width="7.59765625" bestFit="1" customWidth="1"/>
    <col min="270" max="270" width="10.59765625" bestFit="1" customWidth="1"/>
  </cols>
  <sheetData>
    <row r="1" spans="1:7">
      <c r="A1" t="s">
        <v>56</v>
      </c>
      <c r="B1" s="7" t="s">
        <v>44</v>
      </c>
      <c r="C1" s="7" t="s">
        <v>45</v>
      </c>
    </row>
    <row r="2" spans="1:7">
      <c r="A2" s="7" t="s">
        <v>46</v>
      </c>
      <c r="B2" s="10">
        <f>AVERAGE(d4c[Amount])</f>
        <v>4136.2299999999996</v>
      </c>
      <c r="C2" s="10">
        <f>AVERAGE(d4c[Units])</f>
        <v>152.19999999999999</v>
      </c>
    </row>
    <row r="3" spans="1:7">
      <c r="A3" s="7" t="s">
        <v>47</v>
      </c>
      <c r="B3" s="10">
        <f>MEDIAN(d4c[Amount])</f>
        <v>3437</v>
      </c>
      <c r="C3" s="10">
        <f>MEDIAN(d4c[Units])</f>
        <v>124.5</v>
      </c>
    </row>
    <row r="4" spans="1:7">
      <c r="A4" s="7" t="s">
        <v>48</v>
      </c>
      <c r="B4" s="10">
        <f>MIN(d4c[Amount])</f>
        <v>0</v>
      </c>
      <c r="C4" s="10">
        <f>MIN(d4c[Units])</f>
        <v>0</v>
      </c>
    </row>
    <row r="5" spans="1:7">
      <c r="A5" s="7" t="s">
        <v>49</v>
      </c>
      <c r="B5" s="10">
        <f>MAX(d4c[Amount])</f>
        <v>16184</v>
      </c>
      <c r="C5" s="10">
        <f>MAX(d4c[Units])</f>
        <v>525</v>
      </c>
    </row>
    <row r="6" spans="1:7">
      <c r="A6" s="7" t="s">
        <v>50</v>
      </c>
      <c r="B6" s="10">
        <f>B5-B4</f>
        <v>16184</v>
      </c>
      <c r="C6" s="10">
        <v>525</v>
      </c>
    </row>
    <row r="7" spans="1:7">
      <c r="A7" s="7" t="s">
        <v>51</v>
      </c>
      <c r="B7" s="10">
        <f>_xlfn.PERCENTILE.EXC(d4c[Amount],0.25)</f>
        <v>1652</v>
      </c>
      <c r="C7" s="10">
        <f>_xlfn.PERCENTILE.EXC(d4c[Units],0.25)</f>
        <v>54</v>
      </c>
    </row>
    <row r="8" spans="1:7">
      <c r="A8" s="7" t="s">
        <v>52</v>
      </c>
      <c r="B8" s="10">
        <f>_xlfn.PERCENTILE.EXC(d4c[Amount],0.75)</f>
        <v>6245.75</v>
      </c>
      <c r="C8" s="10">
        <f>_xlfn.PERCENTILE.EXC(d4c[Units],0.75)</f>
        <v>223.5</v>
      </c>
    </row>
    <row r="10" spans="1:7">
      <c r="A10" s="6" t="s">
        <v>61</v>
      </c>
      <c r="B10" t="s">
        <v>55</v>
      </c>
      <c r="E10" s="6" t="s">
        <v>61</v>
      </c>
      <c r="F10" t="s">
        <v>62</v>
      </c>
      <c r="G10" t="s">
        <v>60</v>
      </c>
    </row>
    <row r="11" spans="1:7">
      <c r="A11" s="7" t="s">
        <v>28</v>
      </c>
      <c r="B11" s="11">
        <v>3207</v>
      </c>
      <c r="E11" s="7" t="s">
        <v>26</v>
      </c>
      <c r="F11" s="11">
        <v>58277.8</v>
      </c>
      <c r="G11" s="12">
        <v>7.2741295937603492E-2</v>
      </c>
    </row>
    <row r="12" spans="1:7">
      <c r="A12" s="7" t="s">
        <v>27</v>
      </c>
      <c r="B12" s="11">
        <v>2982</v>
      </c>
      <c r="E12" s="7" t="s">
        <v>17</v>
      </c>
      <c r="F12" s="11">
        <v>56471.59</v>
      </c>
      <c r="G12" s="12">
        <v>7.0486817283030745E-2</v>
      </c>
    </row>
    <row r="13" spans="1:7">
      <c r="A13" s="7" t="s">
        <v>29</v>
      </c>
      <c r="B13" s="11">
        <v>2976</v>
      </c>
      <c r="E13" s="7" t="s">
        <v>32</v>
      </c>
      <c r="F13" s="11">
        <v>52063.35</v>
      </c>
      <c r="G13" s="12">
        <v>6.4984531843223808E-2</v>
      </c>
    </row>
    <row r="14" spans="1:7">
      <c r="A14" s="7" t="s">
        <v>30</v>
      </c>
      <c r="B14" s="11">
        <v>2802</v>
      </c>
      <c r="E14" s="7" t="s">
        <v>15</v>
      </c>
      <c r="F14" s="11">
        <v>50988.910000000018</v>
      </c>
      <c r="G14" s="12">
        <v>6.3643435267731988E-2</v>
      </c>
    </row>
    <row r="15" spans="1:7">
      <c r="A15" s="7" t="s">
        <v>17</v>
      </c>
      <c r="B15" s="11">
        <v>2331</v>
      </c>
      <c r="E15" s="7" t="s">
        <v>22</v>
      </c>
      <c r="F15" s="11">
        <v>46234.960000000006</v>
      </c>
      <c r="G15" s="12">
        <v>5.7709640858496031E-2</v>
      </c>
    </row>
    <row r="16" spans="1:7">
      <c r="A16" s="7" t="s">
        <v>32</v>
      </c>
      <c r="B16" s="11">
        <v>2301</v>
      </c>
      <c r="E16" s="7" t="s">
        <v>33</v>
      </c>
      <c r="F16" s="11">
        <v>46226.02</v>
      </c>
      <c r="G16" s="12">
        <v>5.7698482112186408E-2</v>
      </c>
    </row>
    <row r="17" spans="1:18">
      <c r="A17" s="7" t="s">
        <v>20</v>
      </c>
      <c r="B17" s="11">
        <v>2196</v>
      </c>
      <c r="E17" s="7" t="s">
        <v>23</v>
      </c>
      <c r="F17" s="11">
        <v>44884.119999999995</v>
      </c>
      <c r="G17" s="12">
        <v>5.6023546802022504E-2</v>
      </c>
    </row>
    <row r="18" spans="1:18">
      <c r="A18" s="7" t="s">
        <v>16</v>
      </c>
      <c r="B18" s="11">
        <v>2154</v>
      </c>
      <c r="E18" s="7" t="s">
        <v>16</v>
      </c>
      <c r="F18" s="11">
        <v>43177.34</v>
      </c>
      <c r="G18" s="12">
        <v>5.3893174875141552E-2</v>
      </c>
    </row>
    <row r="19" spans="1:18">
      <c r="A19" s="7" t="s">
        <v>26</v>
      </c>
      <c r="B19" s="11">
        <v>2142</v>
      </c>
      <c r="E19" s="7" t="s">
        <v>18</v>
      </c>
      <c r="F19" s="11">
        <v>40814.55999999999</v>
      </c>
      <c r="G19" s="12">
        <v>5.0943995612790338E-2</v>
      </c>
    </row>
    <row r="20" spans="1:18">
      <c r="A20" s="7" t="s">
        <v>25</v>
      </c>
      <c r="B20" s="11">
        <v>2106</v>
      </c>
      <c r="E20" s="7" t="s">
        <v>28</v>
      </c>
      <c r="F20" s="11">
        <v>39084.339999999997</v>
      </c>
      <c r="G20" s="12">
        <v>4.8784366301849298E-2</v>
      </c>
      <c r="O20" s="6" t="s">
        <v>11</v>
      </c>
      <c r="P20" t="s">
        <v>54</v>
      </c>
      <c r="Q20" t="s">
        <v>55</v>
      </c>
      <c r="R20" t="s">
        <v>60</v>
      </c>
    </row>
    <row r="21" spans="1:18">
      <c r="A21" s="7" t="s">
        <v>22</v>
      </c>
      <c r="B21" s="11">
        <v>2052</v>
      </c>
      <c r="E21" s="7" t="s">
        <v>29</v>
      </c>
      <c r="F21" s="11">
        <v>36700.840000000004</v>
      </c>
      <c r="G21" s="12">
        <v>4.5809324710243619E-2</v>
      </c>
      <c r="O21" s="7" t="s">
        <v>5</v>
      </c>
      <c r="P21" s="11">
        <v>165725</v>
      </c>
      <c r="Q21" s="11">
        <v>3669</v>
      </c>
      <c r="R21" s="11">
        <v>135189.97999999998</v>
      </c>
    </row>
    <row r="22" spans="1:18">
      <c r="A22" s="7" t="s">
        <v>14</v>
      </c>
      <c r="B22" s="11">
        <v>2022</v>
      </c>
      <c r="E22" s="7" t="s">
        <v>20</v>
      </c>
      <c r="F22" s="11">
        <v>31390.479999999996</v>
      </c>
      <c r="G22" s="12">
        <v>3.9181029402335421E-2</v>
      </c>
      <c r="O22" s="7" t="s">
        <v>40</v>
      </c>
      <c r="P22" s="11">
        <v>151599</v>
      </c>
      <c r="Q22" s="11">
        <v>4686</v>
      </c>
      <c r="R22" s="11">
        <v>101062.88999999998</v>
      </c>
    </row>
    <row r="23" spans="1:18">
      <c r="A23" s="7" t="s">
        <v>19</v>
      </c>
      <c r="B23" s="11">
        <v>1956</v>
      </c>
      <c r="E23" s="7" t="s">
        <v>24</v>
      </c>
      <c r="F23" s="11">
        <v>30189.319999999996</v>
      </c>
      <c r="G23" s="12">
        <v>3.7681763214723468E-2</v>
      </c>
      <c r="L23" s="7"/>
      <c r="O23" s="7" t="s">
        <v>7</v>
      </c>
      <c r="P23" s="11">
        <v>149975</v>
      </c>
      <c r="Q23" s="11">
        <v>5295</v>
      </c>
      <c r="R23" s="11">
        <v>99692.09</v>
      </c>
    </row>
    <row r="24" spans="1:18">
      <c r="A24" s="7" t="s">
        <v>13</v>
      </c>
      <c r="B24" s="11">
        <v>1881</v>
      </c>
      <c r="E24" s="7" t="s">
        <v>19</v>
      </c>
      <c r="F24" s="11">
        <v>29800.159999999996</v>
      </c>
      <c r="G24" s="12">
        <v>3.7196020741138709E-2</v>
      </c>
      <c r="O24" s="7" t="s">
        <v>9</v>
      </c>
      <c r="P24" s="11">
        <v>132580</v>
      </c>
      <c r="Q24" s="11">
        <v>4554</v>
      </c>
      <c r="R24" s="11">
        <v>89425.93</v>
      </c>
    </row>
    <row r="25" spans="1:18">
      <c r="A25" s="7" t="s">
        <v>33</v>
      </c>
      <c r="B25" s="11">
        <v>1854</v>
      </c>
      <c r="E25" s="7" t="s">
        <v>13</v>
      </c>
      <c r="F25" s="11">
        <v>29721.270000000004</v>
      </c>
      <c r="G25" s="12">
        <v>3.7097551669956944E-2</v>
      </c>
      <c r="O25" s="7" t="s">
        <v>6</v>
      </c>
      <c r="P25" s="11">
        <v>130697</v>
      </c>
      <c r="Q25" s="11">
        <v>5925</v>
      </c>
      <c r="R25" s="11">
        <v>69419.990000000005</v>
      </c>
    </row>
    <row r="26" spans="1:18">
      <c r="A26" s="7" t="s">
        <v>23</v>
      </c>
      <c r="B26" s="11">
        <v>1812</v>
      </c>
      <c r="E26" s="7" t="s">
        <v>25</v>
      </c>
      <c r="F26" s="11">
        <v>29678.1</v>
      </c>
      <c r="G26" s="12">
        <v>3.7043667656737042E-2</v>
      </c>
      <c r="O26" s="7" t="s">
        <v>2</v>
      </c>
      <c r="P26" s="11">
        <v>123949</v>
      </c>
      <c r="Q26" s="11">
        <v>4110</v>
      </c>
      <c r="R26" s="11">
        <v>85111.389999999985</v>
      </c>
    </row>
    <row r="27" spans="1:18">
      <c r="A27" s="7" t="s">
        <v>18</v>
      </c>
      <c r="B27" s="11">
        <v>1752</v>
      </c>
      <c r="E27" s="7" t="s">
        <v>31</v>
      </c>
      <c r="F27" s="11">
        <v>29518.43</v>
      </c>
      <c r="G27" s="12">
        <v>3.684437045055635E-2</v>
      </c>
      <c r="O27" s="7" t="s">
        <v>3</v>
      </c>
      <c r="P27" s="11">
        <v>106834</v>
      </c>
      <c r="Q27" s="11">
        <v>5007</v>
      </c>
      <c r="R27" s="11">
        <v>60065.860000000015</v>
      </c>
    </row>
    <row r="28" spans="1:18">
      <c r="A28" s="7" t="s">
        <v>31</v>
      </c>
      <c r="B28" s="11">
        <v>1683</v>
      </c>
      <c r="E28" s="7" t="s">
        <v>21</v>
      </c>
      <c r="F28" s="11">
        <v>26000</v>
      </c>
      <c r="G28" s="12">
        <v>3.2452729759491449E-2</v>
      </c>
      <c r="O28" s="7" t="s">
        <v>41</v>
      </c>
      <c r="P28" s="11">
        <v>98210</v>
      </c>
      <c r="Q28" s="11">
        <v>3867</v>
      </c>
      <c r="R28" s="11">
        <v>60448.160000000003</v>
      </c>
    </row>
    <row r="29" spans="1:18">
      <c r="A29" s="7" t="s">
        <v>4</v>
      </c>
      <c r="B29" s="11">
        <v>1566</v>
      </c>
      <c r="E29" s="7" t="s">
        <v>30</v>
      </c>
      <c r="F29" s="11">
        <v>25899.020000000008</v>
      </c>
      <c r="G29" s="12">
        <v>3.2326688349833245E-2</v>
      </c>
      <c r="O29" s="7" t="s">
        <v>8</v>
      </c>
      <c r="P29" s="11">
        <v>98084</v>
      </c>
      <c r="Q29" s="11">
        <v>4704</v>
      </c>
      <c r="R29" s="11">
        <v>52773.020000000011</v>
      </c>
    </row>
    <row r="30" spans="1:18">
      <c r="A30" s="7" t="s">
        <v>15</v>
      </c>
      <c r="B30" s="11">
        <v>1533</v>
      </c>
      <c r="E30" s="7" t="s">
        <v>27</v>
      </c>
      <c r="F30" s="11">
        <v>19572.14</v>
      </c>
      <c r="G30" s="12">
        <v>2.4429591162882035E-2</v>
      </c>
      <c r="O30" s="23" t="s">
        <v>10</v>
      </c>
      <c r="P30" s="24">
        <v>83216</v>
      </c>
      <c r="Q30" s="24">
        <v>3843</v>
      </c>
      <c r="R30" s="11">
        <v>47975.960000000014</v>
      </c>
    </row>
    <row r="31" spans="1:18">
      <c r="A31" s="7" t="s">
        <v>21</v>
      </c>
      <c r="B31" s="11">
        <v>1308</v>
      </c>
      <c r="E31" s="7" t="s">
        <v>14</v>
      </c>
      <c r="F31" s="11">
        <v>19525.600000000002</v>
      </c>
      <c r="G31" s="12">
        <v>2.4371500776612549E-2</v>
      </c>
      <c r="O31" s="7" t="s">
        <v>53</v>
      </c>
      <c r="P31">
        <v>1240869</v>
      </c>
      <c r="Q31">
        <v>45660</v>
      </c>
      <c r="R31" s="11">
        <v>801165.2699999999</v>
      </c>
    </row>
    <row r="32" spans="1:18">
      <c r="A32" s="7" t="s">
        <v>24</v>
      </c>
      <c r="B32" s="11">
        <v>1044</v>
      </c>
      <c r="E32" s="7" t="s">
        <v>4</v>
      </c>
      <c r="F32" s="11">
        <v>14946.919999999998</v>
      </c>
      <c r="G32" s="12">
        <v>1.8656475211412994E-2</v>
      </c>
    </row>
    <row r="33" spans="1:7">
      <c r="A33" s="7" t="s">
        <v>53</v>
      </c>
      <c r="B33" s="11">
        <v>45660</v>
      </c>
      <c r="E33" s="7" t="s">
        <v>53</v>
      </c>
      <c r="F33" s="11">
        <v>801165.27</v>
      </c>
      <c r="G33" s="12">
        <v>1</v>
      </c>
    </row>
    <row r="59" spans="1:12">
      <c r="G59" s="6" t="s">
        <v>61</v>
      </c>
      <c r="H59" t="s">
        <v>54</v>
      </c>
      <c r="I59" t="s">
        <v>55</v>
      </c>
      <c r="J59" t="s">
        <v>66</v>
      </c>
      <c r="K59" t="s">
        <v>60</v>
      </c>
      <c r="L59" t="s">
        <v>63</v>
      </c>
    </row>
    <row r="60" spans="1:12">
      <c r="G60" s="7" t="s">
        <v>28</v>
      </c>
      <c r="H60" s="11">
        <v>72373</v>
      </c>
      <c r="I60" s="11">
        <v>3207</v>
      </c>
      <c r="J60" s="11">
        <v>33288.660000000003</v>
      </c>
      <c r="K60" s="11">
        <v>39084.339999999997</v>
      </c>
      <c r="L60" s="12">
        <v>4.8784366301849298E-2</v>
      </c>
    </row>
    <row r="61" spans="1:12">
      <c r="A61" s="6" t="s">
        <v>64</v>
      </c>
      <c r="B61" t="s">
        <v>54</v>
      </c>
      <c r="C61" t="s">
        <v>55</v>
      </c>
      <c r="D61" t="s">
        <v>60</v>
      </c>
      <c r="E61" t="s">
        <v>65</v>
      </c>
      <c r="G61" s="7" t="s">
        <v>27</v>
      </c>
      <c r="H61" s="11">
        <v>69461</v>
      </c>
      <c r="I61" s="11">
        <v>2982</v>
      </c>
      <c r="J61" s="11">
        <v>49888.860000000008</v>
      </c>
      <c r="K61" s="11">
        <v>19572.14</v>
      </c>
      <c r="L61" s="12">
        <v>2.4429591162882035E-2</v>
      </c>
    </row>
    <row r="62" spans="1:12">
      <c r="A62" s="7" t="s">
        <v>38</v>
      </c>
      <c r="B62" s="11">
        <v>168679</v>
      </c>
      <c r="C62" s="11">
        <v>6264</v>
      </c>
      <c r="D62" s="11">
        <v>107994.28000000003</v>
      </c>
      <c r="E62" s="12">
        <v>0.13479650709272512</v>
      </c>
      <c r="G62" s="7" t="s">
        <v>29</v>
      </c>
      <c r="H62" s="11">
        <v>58009</v>
      </c>
      <c r="I62" s="11">
        <v>2976</v>
      </c>
      <c r="J62" s="11">
        <v>21308.159999999996</v>
      </c>
      <c r="K62" s="11">
        <v>36700.840000000004</v>
      </c>
      <c r="L62" s="12">
        <v>4.5809324710243619E-2</v>
      </c>
    </row>
    <row r="63" spans="1:12">
      <c r="A63" s="7" t="s">
        <v>36</v>
      </c>
      <c r="B63" s="11">
        <v>237944</v>
      </c>
      <c r="C63" s="11">
        <v>7302</v>
      </c>
      <c r="D63" s="11">
        <v>169684.16</v>
      </c>
      <c r="E63" s="12">
        <v>0.211796699574858</v>
      </c>
      <c r="G63" s="7" t="s">
        <v>30</v>
      </c>
      <c r="H63" s="11">
        <v>66500</v>
      </c>
      <c r="I63" s="11">
        <v>2802</v>
      </c>
      <c r="J63" s="11">
        <v>40600.979999999996</v>
      </c>
      <c r="K63" s="11">
        <v>25899.020000000008</v>
      </c>
      <c r="L63" s="12">
        <v>3.2326688349833245E-2</v>
      </c>
    </row>
    <row r="64" spans="1:12">
      <c r="A64" s="7" t="s">
        <v>34</v>
      </c>
      <c r="B64" s="11">
        <v>252469</v>
      </c>
      <c r="C64" s="11">
        <v>8760</v>
      </c>
      <c r="D64" s="11">
        <v>171787.60000000003</v>
      </c>
      <c r="E64" s="12">
        <v>0.21442217533967745</v>
      </c>
      <c r="G64" s="7" t="s">
        <v>17</v>
      </c>
      <c r="H64" s="11">
        <v>63721</v>
      </c>
      <c r="I64" s="11">
        <v>2331</v>
      </c>
      <c r="J64" s="11">
        <v>7249.4099999999989</v>
      </c>
      <c r="K64" s="11">
        <v>56471.59</v>
      </c>
      <c r="L64" s="12">
        <v>7.0486817283030745E-2</v>
      </c>
    </row>
    <row r="65" spans="1:18">
      <c r="A65" s="7" t="s">
        <v>37</v>
      </c>
      <c r="B65" s="11">
        <v>218813</v>
      </c>
      <c r="C65" s="11">
        <v>7431</v>
      </c>
      <c r="D65" s="11">
        <v>149890.03999999995</v>
      </c>
      <c r="E65" s="12">
        <v>0.18709003699074467</v>
      </c>
      <c r="G65" s="7" t="s">
        <v>32</v>
      </c>
      <c r="H65" s="11">
        <v>71967</v>
      </c>
      <c r="I65" s="11">
        <v>2301</v>
      </c>
      <c r="J65" s="11">
        <v>19903.650000000001</v>
      </c>
      <c r="K65" s="11">
        <v>52063.35</v>
      </c>
      <c r="L65" s="12">
        <v>6.4984531843223808E-2</v>
      </c>
    </row>
    <row r="66" spans="1:18">
      <c r="A66" s="7" t="s">
        <v>39</v>
      </c>
      <c r="B66" s="11">
        <v>173530</v>
      </c>
      <c r="C66" s="11">
        <v>5745</v>
      </c>
      <c r="D66" s="11">
        <v>119591.46999999999</v>
      </c>
      <c r="E66" s="12">
        <v>0.1492719099019357</v>
      </c>
      <c r="G66" s="7" t="s">
        <v>20</v>
      </c>
      <c r="H66" s="11">
        <v>54712</v>
      </c>
      <c r="I66" s="11">
        <v>2196</v>
      </c>
      <c r="J66" s="11">
        <v>23321.520000000004</v>
      </c>
      <c r="K66" s="11">
        <v>31390.479999999996</v>
      </c>
      <c r="L66" s="12">
        <v>3.9181029402335421E-2</v>
      </c>
      <c r="N66" s="6" t="s">
        <v>11</v>
      </c>
      <c r="O66" t="s">
        <v>54</v>
      </c>
      <c r="P66" t="s">
        <v>55</v>
      </c>
      <c r="Q66" t="s">
        <v>60</v>
      </c>
      <c r="R66" t="s">
        <v>63</v>
      </c>
    </row>
    <row r="67" spans="1:18">
      <c r="A67" s="7" t="s">
        <v>35</v>
      </c>
      <c r="B67" s="11">
        <v>189434</v>
      </c>
      <c r="C67" s="11">
        <v>10158</v>
      </c>
      <c r="D67" s="11">
        <v>82217.719999999987</v>
      </c>
      <c r="E67" s="12">
        <v>0.10262267110005903</v>
      </c>
      <c r="G67" s="7" t="s">
        <v>16</v>
      </c>
      <c r="H67" s="11">
        <v>62111</v>
      </c>
      <c r="I67" s="11">
        <v>2154</v>
      </c>
      <c r="J67" s="11">
        <v>18933.660000000003</v>
      </c>
      <c r="K67" s="11">
        <v>43177.34</v>
      </c>
      <c r="L67" s="12">
        <v>5.3893174875141552E-2</v>
      </c>
      <c r="N67" s="7" t="s">
        <v>2</v>
      </c>
      <c r="O67" s="11">
        <v>123949</v>
      </c>
      <c r="P67" s="11">
        <v>4110</v>
      </c>
      <c r="Q67" s="11">
        <v>85111.389999999985</v>
      </c>
      <c r="R67" s="12">
        <v>0.10623449765864164</v>
      </c>
    </row>
    <row r="68" spans="1:18">
      <c r="A68" s="7" t="s">
        <v>53</v>
      </c>
      <c r="B68" s="11">
        <v>1240869</v>
      </c>
      <c r="C68" s="11">
        <v>45660</v>
      </c>
      <c r="D68" s="11">
        <v>801165.27</v>
      </c>
      <c r="E68" s="12">
        <v>1</v>
      </c>
      <c r="G68" s="7" t="s">
        <v>26</v>
      </c>
      <c r="H68" s="11">
        <v>70273</v>
      </c>
      <c r="I68" s="11">
        <v>2142</v>
      </c>
      <c r="J68" s="11">
        <v>11995.2</v>
      </c>
      <c r="K68" s="11">
        <v>58277.8</v>
      </c>
      <c r="L68" s="12">
        <v>7.2741295937603492E-2</v>
      </c>
      <c r="N68" s="7" t="s">
        <v>8</v>
      </c>
      <c r="O68" s="11">
        <v>98084</v>
      </c>
      <c r="P68" s="11">
        <v>4704</v>
      </c>
      <c r="Q68" s="11">
        <v>52773.020000000011</v>
      </c>
      <c r="R68" s="12">
        <v>6.5870329102009156E-2</v>
      </c>
    </row>
    <row r="69" spans="1:18">
      <c r="G69" s="7" t="s">
        <v>25</v>
      </c>
      <c r="H69" s="11">
        <v>57372</v>
      </c>
      <c r="I69" s="11">
        <v>2106</v>
      </c>
      <c r="J69" s="11">
        <v>27693.900000000005</v>
      </c>
      <c r="K69" s="11">
        <v>29678.1</v>
      </c>
      <c r="L69" s="12">
        <v>3.7043667656737042E-2</v>
      </c>
      <c r="N69" s="7" t="s">
        <v>41</v>
      </c>
      <c r="O69" s="11">
        <v>98210</v>
      </c>
      <c r="P69" s="11">
        <v>3867</v>
      </c>
      <c r="Q69" s="11">
        <v>60448.160000000003</v>
      </c>
      <c r="R69" s="12">
        <v>7.545030003609618E-2</v>
      </c>
    </row>
    <row r="70" spans="1:18">
      <c r="G70" s="7" t="s">
        <v>22</v>
      </c>
      <c r="H70" s="11">
        <v>66283</v>
      </c>
      <c r="I70" s="11">
        <v>2052</v>
      </c>
      <c r="J70" s="11">
        <v>20048.039999999997</v>
      </c>
      <c r="K70" s="11">
        <v>46234.960000000006</v>
      </c>
      <c r="L70" s="12">
        <v>5.7709640858496031E-2</v>
      </c>
      <c r="N70" s="7" t="s">
        <v>7</v>
      </c>
      <c r="O70" s="11">
        <v>149975</v>
      </c>
      <c r="P70" s="11">
        <v>5295</v>
      </c>
      <c r="Q70" s="11">
        <v>99692.09</v>
      </c>
      <c r="R70" s="12">
        <v>0.12443386368957307</v>
      </c>
    </row>
    <row r="71" spans="1:18">
      <c r="G71" s="7" t="s">
        <v>14</v>
      </c>
      <c r="H71" s="11">
        <v>43183</v>
      </c>
      <c r="I71" s="11">
        <v>2022</v>
      </c>
      <c r="J71" s="11">
        <v>23657.399999999998</v>
      </c>
      <c r="K71" s="11">
        <v>19525.600000000002</v>
      </c>
      <c r="L71" s="12">
        <v>2.4371500776612549E-2</v>
      </c>
      <c r="N71" s="7" t="s">
        <v>6</v>
      </c>
      <c r="O71" s="11">
        <v>130697</v>
      </c>
      <c r="P71" s="11">
        <v>5925</v>
      </c>
      <c r="Q71" s="11">
        <v>69419.990000000005</v>
      </c>
      <c r="R71" s="12">
        <v>8.6648775976023037E-2</v>
      </c>
    </row>
    <row r="72" spans="1:18">
      <c r="G72" s="7" t="s">
        <v>19</v>
      </c>
      <c r="H72" s="11">
        <v>44744</v>
      </c>
      <c r="I72" s="11">
        <v>1956</v>
      </c>
      <c r="J72" s="11">
        <v>14943.84</v>
      </c>
      <c r="K72" s="11">
        <v>29800.159999999996</v>
      </c>
      <c r="L72" s="12">
        <v>3.7196020741138709E-2</v>
      </c>
      <c r="N72" s="7" t="s">
        <v>5</v>
      </c>
      <c r="O72" s="11">
        <v>165725</v>
      </c>
      <c r="P72" s="11">
        <v>3669</v>
      </c>
      <c r="Q72" s="11">
        <v>135189.97999999998</v>
      </c>
      <c r="R72" s="12">
        <v>0.16874168796657898</v>
      </c>
    </row>
    <row r="73" spans="1:18">
      <c r="G73" s="7" t="s">
        <v>13</v>
      </c>
      <c r="H73" s="11">
        <v>47271</v>
      </c>
      <c r="I73" s="11">
        <v>1881</v>
      </c>
      <c r="J73" s="11">
        <v>17549.730000000003</v>
      </c>
      <c r="K73" s="11">
        <v>29721.270000000004</v>
      </c>
      <c r="L73" s="12">
        <v>3.7097551669956944E-2</v>
      </c>
      <c r="N73" s="7" t="s">
        <v>3</v>
      </c>
      <c r="O73" s="11">
        <v>106834</v>
      </c>
      <c r="P73" s="11">
        <v>5007</v>
      </c>
      <c r="Q73" s="11">
        <v>60065.860000000015</v>
      </c>
      <c r="R73" s="12">
        <v>7.4973120090440298E-2</v>
      </c>
    </row>
    <row r="74" spans="1:18">
      <c r="G74" s="7" t="s">
        <v>33</v>
      </c>
      <c r="H74" s="11">
        <v>69160</v>
      </c>
      <c r="I74" s="11">
        <v>1854</v>
      </c>
      <c r="J74" s="11">
        <v>22933.98</v>
      </c>
      <c r="K74" s="11">
        <v>46226.02</v>
      </c>
      <c r="L74" s="12">
        <v>5.7698482112186408E-2</v>
      </c>
      <c r="N74" s="7" t="s">
        <v>9</v>
      </c>
      <c r="O74" s="11">
        <v>132580</v>
      </c>
      <c r="P74" s="11">
        <v>4554</v>
      </c>
      <c r="Q74" s="11">
        <v>89425.93</v>
      </c>
      <c r="R74" s="12">
        <v>0.11161982845312304</v>
      </c>
    </row>
    <row r="75" spans="1:18">
      <c r="G75" s="7" t="s">
        <v>23</v>
      </c>
      <c r="H75" s="11">
        <v>56644</v>
      </c>
      <c r="I75" s="11">
        <v>1812</v>
      </c>
      <c r="J75" s="11">
        <v>11759.88</v>
      </c>
      <c r="K75" s="11">
        <v>44884.119999999995</v>
      </c>
      <c r="L75" s="12">
        <v>5.6023546802022504E-2</v>
      </c>
      <c r="N75" s="7" t="s">
        <v>10</v>
      </c>
      <c r="O75" s="11">
        <v>83216</v>
      </c>
      <c r="P75" s="11">
        <v>3843</v>
      </c>
      <c r="Q75" s="11">
        <v>47975.960000000014</v>
      </c>
      <c r="R75" s="12">
        <v>5.988272557046815E-2</v>
      </c>
    </row>
    <row r="76" spans="1:18">
      <c r="G76" s="7" t="s">
        <v>18</v>
      </c>
      <c r="H76" s="11">
        <v>52150</v>
      </c>
      <c r="I76" s="11">
        <v>1752</v>
      </c>
      <c r="J76" s="11">
        <v>11335.44</v>
      </c>
      <c r="K76" s="11">
        <v>40814.55999999999</v>
      </c>
      <c r="L76" s="12">
        <v>5.0943995612790338E-2</v>
      </c>
      <c r="N76" s="7" t="s">
        <v>40</v>
      </c>
      <c r="O76" s="11">
        <v>151599</v>
      </c>
      <c r="P76" s="11">
        <v>4686</v>
      </c>
      <c r="Q76" s="11">
        <v>101062.88999999998</v>
      </c>
      <c r="R76" s="12">
        <v>0.12614487145704656</v>
      </c>
    </row>
    <row r="77" spans="1:18">
      <c r="G77" s="7" t="s">
        <v>31</v>
      </c>
      <c r="H77" s="11">
        <v>39263</v>
      </c>
      <c r="I77" s="11">
        <v>1683</v>
      </c>
      <c r="J77" s="11">
        <v>9744.57</v>
      </c>
      <c r="K77" s="11">
        <v>29518.43</v>
      </c>
      <c r="L77" s="12">
        <v>3.684437045055635E-2</v>
      </c>
      <c r="N77" s="7" t="s">
        <v>53</v>
      </c>
      <c r="O77" s="11">
        <v>1240869</v>
      </c>
      <c r="P77" s="11">
        <v>45660</v>
      </c>
      <c r="Q77" s="11">
        <v>801165.2699999999</v>
      </c>
      <c r="R77" s="12">
        <v>1</v>
      </c>
    </row>
    <row r="78" spans="1:18">
      <c r="G78" s="7" t="s">
        <v>4</v>
      </c>
      <c r="H78" s="11">
        <v>33551</v>
      </c>
      <c r="I78" s="11">
        <v>1566</v>
      </c>
      <c r="J78" s="11">
        <v>18604.080000000002</v>
      </c>
      <c r="K78" s="11">
        <v>14946.919999999998</v>
      </c>
      <c r="L78" s="12">
        <v>1.8656475211412994E-2</v>
      </c>
    </row>
    <row r="79" spans="1:18">
      <c r="G79" s="7" t="s">
        <v>15</v>
      </c>
      <c r="H79" s="11">
        <v>68971</v>
      </c>
      <c r="I79" s="11">
        <v>1533</v>
      </c>
      <c r="J79" s="11">
        <v>17982.09</v>
      </c>
      <c r="K79" s="11">
        <v>50988.910000000018</v>
      </c>
      <c r="L79" s="12">
        <v>6.3643435267731988E-2</v>
      </c>
    </row>
    <row r="80" spans="1:18">
      <c r="G80" s="7" t="s">
        <v>21</v>
      </c>
      <c r="H80" s="11">
        <v>37772</v>
      </c>
      <c r="I80" s="11">
        <v>1308</v>
      </c>
      <c r="J80" s="11">
        <v>11772</v>
      </c>
      <c r="K80" s="11">
        <v>26000</v>
      </c>
      <c r="L80" s="12">
        <v>3.2452729759491449E-2</v>
      </c>
    </row>
    <row r="81" spans="7:12">
      <c r="G81" s="7" t="s">
        <v>24</v>
      </c>
      <c r="H81" s="11">
        <v>35378</v>
      </c>
      <c r="I81" s="11">
        <v>1044</v>
      </c>
      <c r="J81" s="11">
        <v>5188.68</v>
      </c>
      <c r="K81" s="11">
        <v>30189.319999999996</v>
      </c>
      <c r="L81" s="12">
        <v>3.7681763214723468E-2</v>
      </c>
    </row>
    <row r="82" spans="7:12">
      <c r="G82" s="7" t="s">
        <v>53</v>
      </c>
      <c r="H82" s="11">
        <v>1240869</v>
      </c>
      <c r="I82" s="11">
        <v>45660</v>
      </c>
      <c r="J82" s="11">
        <v>439703.7300000001</v>
      </c>
      <c r="K82" s="11">
        <v>801165.27</v>
      </c>
      <c r="L82" s="12">
        <v>1</v>
      </c>
    </row>
  </sheetData>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85037-4376-4271-A961-A9EB4D5DAC6E}">
  <dimension ref="B15:Z76"/>
  <sheetViews>
    <sheetView showGridLines="0" rightToLeft="1" zoomScale="52" zoomScaleNormal="55" workbookViewId="0">
      <selection activeCell="G107" sqref="G107"/>
    </sheetView>
  </sheetViews>
  <sheetFormatPr defaultRowHeight="13.8"/>
  <cols>
    <col min="2" max="2" width="14.59765625" customWidth="1"/>
    <col min="3" max="3" width="14.796875" customWidth="1"/>
    <col min="4" max="4" width="12.796875" customWidth="1"/>
    <col min="5" max="5" width="15.5" customWidth="1"/>
    <col min="6" max="6" width="18.3984375" customWidth="1"/>
    <col min="7" max="7" width="13" customWidth="1"/>
    <col min="8" max="8" width="20.8984375" customWidth="1"/>
    <col min="9" max="9" width="24.09765625" customWidth="1"/>
    <col min="10" max="10" width="11" customWidth="1"/>
    <col min="11" max="11" width="11.69921875" customWidth="1"/>
    <col min="12" max="12" width="20.8984375" customWidth="1"/>
    <col min="13" max="13" width="18.296875" customWidth="1"/>
    <col min="14" max="14" width="12.09765625" customWidth="1"/>
    <col min="15" max="15" width="14.5" customWidth="1"/>
    <col min="16" max="16" width="13.09765625" customWidth="1"/>
    <col min="17" max="17" width="16.5" customWidth="1"/>
    <col min="18" max="18" width="19.19921875" customWidth="1"/>
    <col min="19" max="19" width="12.296875" customWidth="1"/>
    <col min="21" max="21" width="12.296875" customWidth="1"/>
    <col min="22" max="22" width="14.69921875" customWidth="1"/>
    <col min="23" max="23" width="10" customWidth="1"/>
    <col min="24" max="24" width="12.19921875" customWidth="1"/>
    <col min="25" max="25" width="13.59765625" customWidth="1"/>
  </cols>
  <sheetData>
    <row r="15" spans="26:26" ht="21">
      <c r="Z15" s="13"/>
    </row>
    <row r="31" spans="2:6">
      <c r="B31" s="14" t="s">
        <v>64</v>
      </c>
      <c r="C31" s="15" t="s">
        <v>54</v>
      </c>
      <c r="D31" s="15" t="s">
        <v>55</v>
      </c>
      <c r="E31" s="15" t="s">
        <v>60</v>
      </c>
      <c r="F31" s="15" t="s">
        <v>65</v>
      </c>
    </row>
    <row r="32" spans="2:6">
      <c r="B32" s="16" t="str">
        <f>'pivot tables'!A62</f>
        <v>Australia</v>
      </c>
      <c r="C32" s="17">
        <f>'pivot tables'!B62</f>
        <v>168679</v>
      </c>
      <c r="D32" s="17">
        <f>'pivot tables'!C62</f>
        <v>6264</v>
      </c>
      <c r="E32" s="22">
        <f>'pivot tables'!D62</f>
        <v>107994.28000000003</v>
      </c>
      <c r="F32" s="18">
        <f>'pivot tables'!E62</f>
        <v>0.13479650709272512</v>
      </c>
    </row>
    <row r="33" spans="2:7">
      <c r="B33" s="16" t="str">
        <f>'pivot tables'!A63</f>
        <v>Canada</v>
      </c>
      <c r="C33" s="17">
        <f>'pivot tables'!B63</f>
        <v>237944</v>
      </c>
      <c r="D33" s="17">
        <f>'pivot tables'!C63</f>
        <v>7302</v>
      </c>
      <c r="E33" s="22">
        <f>'pivot tables'!D63</f>
        <v>169684.16</v>
      </c>
      <c r="F33" s="18">
        <f>'pivot tables'!E63</f>
        <v>0.211796699574858</v>
      </c>
    </row>
    <row r="34" spans="2:7">
      <c r="B34" s="16" t="str">
        <f>'pivot tables'!A64</f>
        <v>India</v>
      </c>
      <c r="C34" s="17">
        <f>'pivot tables'!B64</f>
        <v>252469</v>
      </c>
      <c r="D34" s="17">
        <f>'pivot tables'!C64</f>
        <v>8760</v>
      </c>
      <c r="E34" s="22">
        <f>'pivot tables'!D64</f>
        <v>171787.60000000003</v>
      </c>
      <c r="F34" s="18">
        <f>'pivot tables'!E64</f>
        <v>0.21442217533967745</v>
      </c>
    </row>
    <row r="35" spans="2:7">
      <c r="B35" s="16" t="str">
        <f>'pivot tables'!A65</f>
        <v>New Zealand</v>
      </c>
      <c r="C35" s="17">
        <f>'pivot tables'!B65</f>
        <v>218813</v>
      </c>
      <c r="D35" s="17">
        <f>'pivot tables'!C65</f>
        <v>7431</v>
      </c>
      <c r="E35" s="22">
        <f>'pivot tables'!D65</f>
        <v>149890.03999999995</v>
      </c>
      <c r="F35" s="18">
        <f>'pivot tables'!E65</f>
        <v>0.18709003699074467</v>
      </c>
    </row>
    <row r="36" spans="2:7">
      <c r="B36" s="16" t="str">
        <f>'pivot tables'!A66</f>
        <v>UK</v>
      </c>
      <c r="C36" s="17">
        <f>'pivot tables'!B66</f>
        <v>173530</v>
      </c>
      <c r="D36" s="17">
        <f>'pivot tables'!C66</f>
        <v>5745</v>
      </c>
      <c r="E36" s="22">
        <f>'pivot tables'!D66</f>
        <v>119591.46999999999</v>
      </c>
      <c r="F36" s="18">
        <f>'pivot tables'!E66</f>
        <v>0.1492719099019357</v>
      </c>
    </row>
    <row r="37" spans="2:7">
      <c r="B37" s="16" t="str">
        <f>'pivot tables'!A67</f>
        <v>USA</v>
      </c>
      <c r="C37" s="17">
        <f>'pivot tables'!B67</f>
        <v>189434</v>
      </c>
      <c r="D37" s="17">
        <f>'pivot tables'!C67</f>
        <v>10158</v>
      </c>
      <c r="E37" s="22">
        <f>'pivot tables'!D67</f>
        <v>82217.719999999987</v>
      </c>
      <c r="F37" s="18">
        <f>'pivot tables'!E67</f>
        <v>0.10262267110005903</v>
      </c>
    </row>
    <row r="38" spans="2:7">
      <c r="B38" s="16" t="str">
        <f>'pivot tables'!A68</f>
        <v>الإجمالي الكلي</v>
      </c>
      <c r="C38" s="17">
        <f>'pivot tables'!B68</f>
        <v>1240869</v>
      </c>
      <c r="D38" s="17">
        <f>'pivot tables'!C68</f>
        <v>45660</v>
      </c>
      <c r="E38" s="22">
        <f>'pivot tables'!D68</f>
        <v>801165.27</v>
      </c>
      <c r="F38" s="18">
        <f>'pivot tables'!E68</f>
        <v>1</v>
      </c>
    </row>
    <row r="40" spans="2:7">
      <c r="B40" s="14" t="s">
        <v>61</v>
      </c>
      <c r="C40" s="15" t="s">
        <v>54</v>
      </c>
      <c r="D40" s="15" t="s">
        <v>55</v>
      </c>
      <c r="E40" s="15" t="s">
        <v>66</v>
      </c>
      <c r="F40" s="15" t="s">
        <v>60</v>
      </c>
      <c r="G40" s="15" t="s">
        <v>65</v>
      </c>
    </row>
    <row r="41" spans="2:7">
      <c r="B41" s="16" t="str">
        <f>'pivot tables'!G60</f>
        <v>Caramel Stuffed Bars</v>
      </c>
      <c r="C41" s="19">
        <f>'pivot tables'!H60</f>
        <v>72373</v>
      </c>
      <c r="D41" s="19">
        <f>'pivot tables'!I60</f>
        <v>3207</v>
      </c>
      <c r="E41" s="19">
        <f>'pivot tables'!J60</f>
        <v>33288.660000000003</v>
      </c>
      <c r="F41" s="21">
        <f>'pivot tables'!K60</f>
        <v>39084.339999999997</v>
      </c>
      <c r="G41" s="20">
        <v>4.8784366301849298E-2</v>
      </c>
    </row>
    <row r="42" spans="2:7">
      <c r="B42" s="16" t="str">
        <f>'pivot tables'!G61</f>
        <v>Organic Choco Syrup</v>
      </c>
      <c r="C42" s="19">
        <f>'pivot tables'!H61</f>
        <v>69461</v>
      </c>
      <c r="D42" s="19">
        <f>'pivot tables'!I61</f>
        <v>2982</v>
      </c>
      <c r="E42" s="19">
        <f>'pivot tables'!J61</f>
        <v>49888.860000000008</v>
      </c>
      <c r="F42" s="21">
        <f>'pivot tables'!K61</f>
        <v>19572.14</v>
      </c>
      <c r="G42" s="20">
        <v>2.4429591162882035E-2</v>
      </c>
    </row>
    <row r="43" spans="2:7">
      <c r="B43" s="16" t="str">
        <f>'pivot tables'!G62</f>
        <v>Manuka Honey Choco</v>
      </c>
      <c r="C43" s="19">
        <f>'pivot tables'!H62</f>
        <v>58009</v>
      </c>
      <c r="D43" s="19">
        <f>'pivot tables'!I62</f>
        <v>2976</v>
      </c>
      <c r="E43" s="19">
        <f>'pivot tables'!J62</f>
        <v>21308.159999999996</v>
      </c>
      <c r="F43" s="21">
        <f>'pivot tables'!K62</f>
        <v>36700.840000000004</v>
      </c>
      <c r="G43" s="20">
        <v>4.5809324710243619E-2</v>
      </c>
    </row>
    <row r="44" spans="2:7">
      <c r="B44" s="16" t="str">
        <f>'pivot tables'!G63</f>
        <v>70% Dark Bites</v>
      </c>
      <c r="C44" s="19">
        <f>'pivot tables'!H63</f>
        <v>66500</v>
      </c>
      <c r="D44" s="19">
        <f>'pivot tables'!I63</f>
        <v>2802</v>
      </c>
      <c r="E44" s="19">
        <f>'pivot tables'!J63</f>
        <v>40600.979999999996</v>
      </c>
      <c r="F44" s="21">
        <f>'pivot tables'!K63</f>
        <v>25899.020000000008</v>
      </c>
      <c r="G44" s="20">
        <v>3.2326688349833245E-2</v>
      </c>
    </row>
    <row r="45" spans="2:7">
      <c r="B45" s="16" t="str">
        <f>'pivot tables'!G64</f>
        <v>Eclairs</v>
      </c>
      <c r="C45" s="19">
        <f>'pivot tables'!H64</f>
        <v>63721</v>
      </c>
      <c r="D45" s="19">
        <f>'pivot tables'!I64</f>
        <v>2331</v>
      </c>
      <c r="E45" s="19">
        <f>'pivot tables'!J64</f>
        <v>7249.4099999999989</v>
      </c>
      <c r="F45" s="21">
        <f>'pivot tables'!K64</f>
        <v>56471.59</v>
      </c>
      <c r="G45" s="20">
        <v>7.0486817283030745E-2</v>
      </c>
    </row>
    <row r="46" spans="2:7">
      <c r="B46" s="16" t="str">
        <f>'pivot tables'!G65</f>
        <v>Choco Coated Almonds</v>
      </c>
      <c r="C46" s="19">
        <f>'pivot tables'!H65</f>
        <v>71967</v>
      </c>
      <c r="D46" s="19">
        <f>'pivot tables'!I65</f>
        <v>2301</v>
      </c>
      <c r="E46" s="19">
        <f>'pivot tables'!J65</f>
        <v>19903.650000000001</v>
      </c>
      <c r="F46" s="21">
        <f>'pivot tables'!K65</f>
        <v>52063.35</v>
      </c>
      <c r="G46" s="20">
        <v>6.4984531843223808E-2</v>
      </c>
    </row>
    <row r="47" spans="2:7">
      <c r="B47" s="16" t="str">
        <f>'pivot tables'!G66</f>
        <v>Orange Choco</v>
      </c>
      <c r="C47" s="19">
        <f>'pivot tables'!H66</f>
        <v>54712</v>
      </c>
      <c r="D47" s="19">
        <f>'pivot tables'!I66</f>
        <v>2196</v>
      </c>
      <c r="E47" s="19">
        <f>'pivot tables'!J66</f>
        <v>23321.520000000004</v>
      </c>
      <c r="F47" s="21">
        <f>'pivot tables'!K66</f>
        <v>31390.479999999996</v>
      </c>
      <c r="G47" s="20">
        <v>3.9181029402335421E-2</v>
      </c>
    </row>
    <row r="48" spans="2:7">
      <c r="B48" s="16" t="str">
        <f>'pivot tables'!G67</f>
        <v>Mint Chip Choco</v>
      </c>
      <c r="C48" s="19">
        <f>'pivot tables'!H67</f>
        <v>62111</v>
      </c>
      <c r="D48" s="19">
        <f>'pivot tables'!I67</f>
        <v>2154</v>
      </c>
      <c r="E48" s="19">
        <f>'pivot tables'!J67</f>
        <v>18933.660000000003</v>
      </c>
      <c r="F48" s="21">
        <f>'pivot tables'!K67</f>
        <v>43177.34</v>
      </c>
      <c r="G48" s="20">
        <v>5.3893174875141552E-2</v>
      </c>
    </row>
    <row r="49" spans="2:7">
      <c r="B49" s="16" t="str">
        <f>'pivot tables'!G68</f>
        <v>Baker's Choco Chips</v>
      </c>
      <c r="C49" s="19">
        <f>'pivot tables'!H68</f>
        <v>70273</v>
      </c>
      <c r="D49" s="19">
        <f>'pivot tables'!I68</f>
        <v>2142</v>
      </c>
      <c r="E49" s="19">
        <f>'pivot tables'!J68</f>
        <v>11995.2</v>
      </c>
      <c r="F49" s="21">
        <f>'pivot tables'!K68</f>
        <v>58277.8</v>
      </c>
      <c r="G49" s="20">
        <v>7.2741295937603492E-2</v>
      </c>
    </row>
    <row r="50" spans="2:7">
      <c r="B50" s="16" t="str">
        <f>'pivot tables'!G69</f>
        <v>White Choc</v>
      </c>
      <c r="C50" s="19">
        <f>'pivot tables'!H69</f>
        <v>57372</v>
      </c>
      <c r="D50" s="19">
        <f>'pivot tables'!I69</f>
        <v>2106</v>
      </c>
      <c r="E50" s="19">
        <f>'pivot tables'!J69</f>
        <v>27693.900000000005</v>
      </c>
      <c r="F50" s="21">
        <f>'pivot tables'!K69</f>
        <v>29678.1</v>
      </c>
      <c r="G50" s="20">
        <v>3.7043667656737042E-2</v>
      </c>
    </row>
    <row r="51" spans="2:7">
      <c r="B51" s="16" t="str">
        <f>'pivot tables'!G70</f>
        <v>After Nines</v>
      </c>
      <c r="C51" s="19">
        <f>'pivot tables'!H70</f>
        <v>66283</v>
      </c>
      <c r="D51" s="19">
        <f>'pivot tables'!I70</f>
        <v>2052</v>
      </c>
      <c r="E51" s="19">
        <f>'pivot tables'!J70</f>
        <v>20048.039999999997</v>
      </c>
      <c r="F51" s="21">
        <f>'pivot tables'!K70</f>
        <v>46234.960000000006</v>
      </c>
      <c r="G51" s="20">
        <v>5.7709640858496031E-2</v>
      </c>
    </row>
    <row r="52" spans="2:7">
      <c r="B52" s="16" t="str">
        <f>'pivot tables'!G71</f>
        <v>50% Dark Bites</v>
      </c>
      <c r="C52" s="19">
        <f>'pivot tables'!H71</f>
        <v>43183</v>
      </c>
      <c r="D52" s="19">
        <f>'pivot tables'!I71</f>
        <v>2022</v>
      </c>
      <c r="E52" s="19">
        <f>'pivot tables'!J71</f>
        <v>23657.399999999998</v>
      </c>
      <c r="F52" s="21">
        <f>'pivot tables'!K71</f>
        <v>19525.600000000002</v>
      </c>
      <c r="G52" s="20">
        <v>2.4371500776612549E-2</v>
      </c>
    </row>
    <row r="53" spans="2:7">
      <c r="B53" s="16" t="str">
        <f>'pivot tables'!G72</f>
        <v>99% Dark &amp; Pure</v>
      </c>
      <c r="C53" s="19">
        <f>'pivot tables'!H72</f>
        <v>44744</v>
      </c>
      <c r="D53" s="19">
        <f>'pivot tables'!I72</f>
        <v>1956</v>
      </c>
      <c r="E53" s="19">
        <f>'pivot tables'!J72</f>
        <v>14943.84</v>
      </c>
      <c r="F53" s="21">
        <f>'pivot tables'!K72</f>
        <v>29800.159999999996</v>
      </c>
      <c r="G53" s="20">
        <v>3.7196020741138709E-2</v>
      </c>
    </row>
    <row r="54" spans="2:7">
      <c r="B54" s="16" t="str">
        <f>'pivot tables'!G73</f>
        <v>Milk Bars</v>
      </c>
      <c r="C54" s="19">
        <f>'pivot tables'!H73</f>
        <v>47271</v>
      </c>
      <c r="D54" s="19">
        <f>'pivot tables'!I73</f>
        <v>1881</v>
      </c>
      <c r="E54" s="19">
        <f>'pivot tables'!J73</f>
        <v>17549.730000000003</v>
      </c>
      <c r="F54" s="21">
        <f>'pivot tables'!K73</f>
        <v>29721.270000000004</v>
      </c>
      <c r="G54" s="20">
        <v>3.7097551669956944E-2</v>
      </c>
    </row>
    <row r="55" spans="2:7">
      <c r="B55" s="16" t="str">
        <f>'pivot tables'!G74</f>
        <v>Peanut Butter Cubes</v>
      </c>
      <c r="C55" s="19">
        <f>'pivot tables'!H74</f>
        <v>69160</v>
      </c>
      <c r="D55" s="19">
        <f>'pivot tables'!I74</f>
        <v>1854</v>
      </c>
      <c r="E55" s="19">
        <f>'pivot tables'!J74</f>
        <v>22933.98</v>
      </c>
      <c r="F55" s="21">
        <f>'pivot tables'!K74</f>
        <v>46226.02</v>
      </c>
      <c r="G55" s="20">
        <v>5.7698482112186408E-2</v>
      </c>
    </row>
    <row r="56" spans="2:7">
      <c r="B56" s="16" t="str">
        <f>'pivot tables'!G75</f>
        <v>Fruit &amp; Nut Bars</v>
      </c>
      <c r="C56" s="19">
        <f>'pivot tables'!H75</f>
        <v>56644</v>
      </c>
      <c r="D56" s="19">
        <f>'pivot tables'!I75</f>
        <v>1812</v>
      </c>
      <c r="E56" s="19">
        <f>'pivot tables'!J75</f>
        <v>11759.88</v>
      </c>
      <c r="F56" s="21">
        <f>'pivot tables'!K75</f>
        <v>44884.119999999995</v>
      </c>
      <c r="G56" s="20">
        <v>5.6023546802022504E-2</v>
      </c>
    </row>
    <row r="57" spans="2:7">
      <c r="B57" s="16" t="str">
        <f>'pivot tables'!G76</f>
        <v>Drinking Coco</v>
      </c>
      <c r="C57" s="19">
        <f>'pivot tables'!H76</f>
        <v>52150</v>
      </c>
      <c r="D57" s="19">
        <f>'pivot tables'!I76</f>
        <v>1752</v>
      </c>
      <c r="E57" s="19">
        <f>'pivot tables'!J76</f>
        <v>11335.44</v>
      </c>
      <c r="F57" s="21">
        <f>'pivot tables'!K76</f>
        <v>40814.55999999999</v>
      </c>
      <c r="G57" s="20">
        <v>5.0943995612790338E-2</v>
      </c>
    </row>
    <row r="58" spans="2:7">
      <c r="B58" s="16" t="str">
        <f>'pivot tables'!G77</f>
        <v>Smooth Sliky Salty</v>
      </c>
      <c r="C58" s="19">
        <f>'pivot tables'!H77</f>
        <v>39263</v>
      </c>
      <c r="D58" s="19">
        <f>'pivot tables'!I77</f>
        <v>1683</v>
      </c>
      <c r="E58" s="19">
        <f>'pivot tables'!J77</f>
        <v>9744.57</v>
      </c>
      <c r="F58" s="21">
        <f>'pivot tables'!K77</f>
        <v>29518.43</v>
      </c>
      <c r="G58" s="20">
        <v>3.684437045055635E-2</v>
      </c>
    </row>
    <row r="59" spans="2:7">
      <c r="B59" s="16" t="str">
        <f>'pivot tables'!G78</f>
        <v>Almond Choco</v>
      </c>
      <c r="C59" s="19">
        <f>'pivot tables'!H78</f>
        <v>33551</v>
      </c>
      <c r="D59" s="19">
        <f>'pivot tables'!I78</f>
        <v>1566</v>
      </c>
      <c r="E59" s="19">
        <f>'pivot tables'!J78</f>
        <v>18604.080000000002</v>
      </c>
      <c r="F59" s="21">
        <f>'pivot tables'!K78</f>
        <v>14946.919999999998</v>
      </c>
      <c r="G59" s="20">
        <v>1.8656475211412994E-2</v>
      </c>
    </row>
    <row r="60" spans="2:7">
      <c r="B60" s="16" t="str">
        <f>'pivot tables'!G79</f>
        <v>Raspberry Choco</v>
      </c>
      <c r="C60" s="19">
        <f>'pivot tables'!H79</f>
        <v>68971</v>
      </c>
      <c r="D60" s="19">
        <f>'pivot tables'!I79</f>
        <v>1533</v>
      </c>
      <c r="E60" s="19">
        <f>'pivot tables'!J79</f>
        <v>17982.09</v>
      </c>
      <c r="F60" s="21">
        <f>'pivot tables'!K79</f>
        <v>50988.910000000018</v>
      </c>
      <c r="G60" s="20">
        <v>6.3643435267731988E-2</v>
      </c>
    </row>
    <row r="61" spans="2:7">
      <c r="B61" s="16" t="str">
        <f>'pivot tables'!G80</f>
        <v>Spicy Special Slims</v>
      </c>
      <c r="C61" s="19">
        <f>'pivot tables'!H80</f>
        <v>37772</v>
      </c>
      <c r="D61" s="19">
        <f>'pivot tables'!I80</f>
        <v>1308</v>
      </c>
      <c r="E61" s="19">
        <f>'pivot tables'!J80</f>
        <v>11772</v>
      </c>
      <c r="F61" s="21">
        <f>'pivot tables'!K80</f>
        <v>26000</v>
      </c>
      <c r="G61" s="20">
        <v>3.2452729759491449E-2</v>
      </c>
    </row>
    <row r="62" spans="2:7">
      <c r="B62" s="16" t="str">
        <f>'pivot tables'!G81</f>
        <v>85% Dark Bars</v>
      </c>
      <c r="C62" s="19">
        <f>'pivot tables'!H81</f>
        <v>35378</v>
      </c>
      <c r="D62" s="19">
        <f>'pivot tables'!I81</f>
        <v>1044</v>
      </c>
      <c r="E62" s="19">
        <f>'pivot tables'!J81</f>
        <v>5188.68</v>
      </c>
      <c r="F62" s="21">
        <f>'pivot tables'!K81</f>
        <v>30189.319999999996</v>
      </c>
      <c r="G62" s="20">
        <v>3.7681763214723468E-2</v>
      </c>
    </row>
    <row r="63" spans="2:7">
      <c r="B63" s="16" t="str">
        <f>'pivot tables'!G82</f>
        <v>الإجمالي الكلي</v>
      </c>
      <c r="C63" s="19">
        <f>'pivot tables'!H82</f>
        <v>1240869</v>
      </c>
      <c r="D63" s="19">
        <f>'pivot tables'!I82</f>
        <v>45660</v>
      </c>
      <c r="E63" s="19">
        <f>'pivot tables'!J82</f>
        <v>439703.7300000001</v>
      </c>
      <c r="F63" s="21">
        <f>'pivot tables'!K82</f>
        <v>801165.27</v>
      </c>
      <c r="G63" s="20">
        <v>1</v>
      </c>
    </row>
    <row r="65" spans="2:6">
      <c r="B65" s="14" t="str">
        <f>'pivot tables'!N66</f>
        <v>Sales Person</v>
      </c>
      <c r="C65" s="15" t="str">
        <f>'pivot tables'!O66</f>
        <v>مجموع من Amount</v>
      </c>
      <c r="D65" s="15" t="str">
        <f>'pivot tables'!P66</f>
        <v>مجموع من Units</v>
      </c>
      <c r="E65" s="15" t="str">
        <f>'pivot tables'!Q66</f>
        <v>مجموع من profit</v>
      </c>
      <c r="F65" s="15" t="str">
        <f>'pivot tables'!R66</f>
        <v>مجموع من profit2</v>
      </c>
    </row>
    <row r="66" spans="2:6">
      <c r="B66" s="16" t="str">
        <f>'pivot tables'!N67</f>
        <v>Barr Faughny</v>
      </c>
      <c r="C66" s="17">
        <f>'pivot tables'!O67</f>
        <v>123949</v>
      </c>
      <c r="D66" s="17">
        <f>'pivot tables'!P67</f>
        <v>4110</v>
      </c>
      <c r="E66" s="25">
        <f>'pivot tables'!Q67</f>
        <v>85111.389999999985</v>
      </c>
      <c r="F66" s="20">
        <f>'pivot tables'!R67</f>
        <v>0.10623449765864164</v>
      </c>
    </row>
    <row r="67" spans="2:6">
      <c r="B67" s="16" t="str">
        <f>'pivot tables'!N68</f>
        <v>Brien Boise</v>
      </c>
      <c r="C67" s="17">
        <f>'pivot tables'!O68</f>
        <v>98084</v>
      </c>
      <c r="D67" s="17">
        <f>'pivot tables'!P68</f>
        <v>4704</v>
      </c>
      <c r="E67" s="25">
        <f>'pivot tables'!Q68</f>
        <v>52773.020000000011</v>
      </c>
      <c r="F67" s="20">
        <f>'pivot tables'!R68</f>
        <v>6.5870329102009156E-2</v>
      </c>
    </row>
    <row r="68" spans="2:6">
      <c r="B68" s="16" t="str">
        <f>'pivot tables'!N69</f>
        <v>Carla Molina</v>
      </c>
      <c r="C68" s="17">
        <f>'pivot tables'!O69</f>
        <v>98210</v>
      </c>
      <c r="D68" s="17">
        <f>'pivot tables'!P69</f>
        <v>3867</v>
      </c>
      <c r="E68" s="25">
        <f>'pivot tables'!Q69</f>
        <v>60448.160000000003</v>
      </c>
      <c r="F68" s="20">
        <f>'pivot tables'!R69</f>
        <v>7.545030003609618E-2</v>
      </c>
    </row>
    <row r="69" spans="2:6">
      <c r="B69" s="16" t="str">
        <f>'pivot tables'!N70</f>
        <v>Ches Bonnell</v>
      </c>
      <c r="C69" s="17">
        <f>'pivot tables'!O70</f>
        <v>149975</v>
      </c>
      <c r="D69" s="17">
        <f>'pivot tables'!P70</f>
        <v>5295</v>
      </c>
      <c r="E69" s="25">
        <f>'pivot tables'!Q70</f>
        <v>99692.09</v>
      </c>
      <c r="F69" s="20">
        <f>'pivot tables'!R70</f>
        <v>0.12443386368957307</v>
      </c>
    </row>
    <row r="70" spans="2:6">
      <c r="B70" s="16" t="str">
        <f>'pivot tables'!N71</f>
        <v>Curtice Advani</v>
      </c>
      <c r="C70" s="17">
        <f>'pivot tables'!O71</f>
        <v>130697</v>
      </c>
      <c r="D70" s="17">
        <f>'pivot tables'!P71</f>
        <v>5925</v>
      </c>
      <c r="E70" s="25">
        <f>'pivot tables'!Q71</f>
        <v>69419.990000000005</v>
      </c>
      <c r="F70" s="20">
        <f>'pivot tables'!R71</f>
        <v>8.6648775976023037E-2</v>
      </c>
    </row>
    <row r="71" spans="2:6">
      <c r="B71" s="16" t="str">
        <f>'pivot tables'!N72</f>
        <v>Gigi Bohling</v>
      </c>
      <c r="C71" s="17">
        <f>'pivot tables'!O72</f>
        <v>165725</v>
      </c>
      <c r="D71" s="17">
        <f>'pivot tables'!P72</f>
        <v>3669</v>
      </c>
      <c r="E71" s="25">
        <f>'pivot tables'!Q72</f>
        <v>135189.97999999998</v>
      </c>
      <c r="F71" s="20">
        <f>'pivot tables'!R72</f>
        <v>0.16874168796657898</v>
      </c>
    </row>
    <row r="72" spans="2:6">
      <c r="B72" s="16" t="str">
        <f>'pivot tables'!N73</f>
        <v>Gunar Cockshoot</v>
      </c>
      <c r="C72" s="17">
        <f>'pivot tables'!O73</f>
        <v>106834</v>
      </c>
      <c r="D72" s="17">
        <f>'pivot tables'!P73</f>
        <v>5007</v>
      </c>
      <c r="E72" s="25">
        <f>'pivot tables'!Q73</f>
        <v>60065.860000000015</v>
      </c>
      <c r="F72" s="20">
        <f>'pivot tables'!R73</f>
        <v>7.4973120090440298E-2</v>
      </c>
    </row>
    <row r="73" spans="2:6">
      <c r="B73" s="16" t="str">
        <f>'pivot tables'!N74</f>
        <v>Husein Augar</v>
      </c>
      <c r="C73" s="17">
        <f>'pivot tables'!O74</f>
        <v>132580</v>
      </c>
      <c r="D73" s="17">
        <f>'pivot tables'!P74</f>
        <v>4554</v>
      </c>
      <c r="E73" s="25">
        <f>'pivot tables'!Q74</f>
        <v>89425.93</v>
      </c>
      <c r="F73" s="20">
        <f>'pivot tables'!R74</f>
        <v>0.11161982845312304</v>
      </c>
    </row>
    <row r="74" spans="2:6">
      <c r="B74" s="16" t="str">
        <f>'pivot tables'!N75</f>
        <v>Oby Sorrel</v>
      </c>
      <c r="C74" s="17">
        <f>'pivot tables'!O75</f>
        <v>83216</v>
      </c>
      <c r="D74" s="17">
        <f>'pivot tables'!P75</f>
        <v>3843</v>
      </c>
      <c r="E74" s="25">
        <f>'pivot tables'!Q75</f>
        <v>47975.960000000014</v>
      </c>
      <c r="F74" s="20">
        <f>'pivot tables'!R75</f>
        <v>5.988272557046815E-2</v>
      </c>
    </row>
    <row r="75" spans="2:6">
      <c r="B75" s="16" t="str">
        <f>'pivot tables'!N76</f>
        <v>Ram Mahesh</v>
      </c>
      <c r="C75" s="17">
        <f>'pivot tables'!O76</f>
        <v>151599</v>
      </c>
      <c r="D75" s="17">
        <f>'pivot tables'!P76</f>
        <v>4686</v>
      </c>
      <c r="E75" s="25">
        <f>'pivot tables'!Q76</f>
        <v>101062.88999999998</v>
      </c>
      <c r="F75" s="20">
        <f>'pivot tables'!R76</f>
        <v>0.12614487145704656</v>
      </c>
    </row>
    <row r="76" spans="2:6">
      <c r="B76" s="19" t="str">
        <f>'pivot tables'!N77</f>
        <v>الإجمالي الكلي</v>
      </c>
      <c r="C76" s="17">
        <f>'pivot tables'!O77</f>
        <v>1240869</v>
      </c>
      <c r="D76" s="17">
        <f>'pivot tables'!P77</f>
        <v>45660</v>
      </c>
      <c r="E76" s="25">
        <f>'pivot tables'!Q77</f>
        <v>801165.2699999999</v>
      </c>
      <c r="F76" s="20">
        <f>'pivot tables'!R77</f>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row data</vt:lpstr>
      <vt:lpstr>working sheet</vt:lpstr>
      <vt:lpstr>pivot tables</vt:lpstr>
      <vt:lpstr>DashBoard</vt:lpstr>
      <vt:lpstr>ا31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ماجد فارس</cp:lastModifiedBy>
  <dcterms:created xsi:type="dcterms:W3CDTF">2021-03-14T20:21:32Z</dcterms:created>
  <dcterms:modified xsi:type="dcterms:W3CDTF">2023-07-03T00:29:55Z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2023-07-03T00:29:55Z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d4d59f1a-9421-47b2-b286-c732e9b1406b</vt:lpwstr>
  </property>
  <property fmtid="{D5CDD505-2E9C-101B-9397-08002B2CF9AE}" pid="7" name="MSIP_Label_defa4170-0d19-0005-0004-bc88714345d2_ActionId">
    <vt:lpwstr>529de4fb-c9b5-4405-b19c-f494cceaad0c</vt:lpwstr>
  </property>
  <property fmtid="{D5CDD505-2E9C-101B-9397-08002B2CF9AE}" pid="8" name="MSIP_Label_defa4170-0d19-0005-0004-bc88714345d2_ContentBits">
    <vt:lpwstr>0</vt:lpwstr>
  </property>
</Properties>
</file>