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r\Downloads\"/>
    </mc:Choice>
  </mc:AlternateContent>
  <xr:revisionPtr revIDLastSave="0" documentId="13_ncr:1_{1B39508A-8C45-4CE8-A84A-4AAD1C3A0307}" xr6:coauthVersionLast="47" xr6:coauthVersionMax="47" xr10:uidLastSave="{00000000-0000-0000-0000-000000000000}"/>
  <bookViews>
    <workbookView xWindow="-120" yWindow="-120" windowWidth="29040" windowHeight="15840" xr2:uid="{BAA93EB7-9B35-4F0F-A6E1-73B789EDD967}"/>
  </bookViews>
  <sheets>
    <sheet name="t-y AB2 euler -AM4" sheetId="1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" i="11" l="1"/>
  <c r="AC9" i="11" s="1"/>
  <c r="P9" i="11"/>
  <c r="X9" i="11" s="1"/>
  <c r="Q9" i="11"/>
  <c r="Y9" i="11" s="1"/>
  <c r="R9" i="11"/>
  <c r="Z9" i="11" s="1"/>
  <c r="S9" i="11"/>
  <c r="AA9" i="11" s="1"/>
  <c r="T9" i="11"/>
  <c r="AB9" i="11" s="1"/>
  <c r="O9" i="11"/>
  <c r="W9" i="11" s="1"/>
  <c r="J4" i="11" l="1"/>
  <c r="I4" i="11"/>
  <c r="H4" i="11"/>
  <c r="G4" i="11"/>
  <c r="D10" i="11"/>
  <c r="L10" i="11" s="1"/>
  <c r="A10" i="11"/>
  <c r="G10" i="11" s="1"/>
  <c r="O10" i="11" s="1"/>
  <c r="B6" i="11"/>
  <c r="W10" i="11" l="1"/>
  <c r="M10" i="11"/>
  <c r="U10" i="11" s="1"/>
  <c r="T10" i="11"/>
  <c r="AB10" i="11" s="1"/>
  <c r="K13" i="11"/>
  <c r="D11" i="11"/>
  <c r="C12" i="11"/>
  <c r="A11" i="11"/>
  <c r="S13" i="11" l="1"/>
  <c r="AA13" i="11"/>
  <c r="B12" i="11"/>
  <c r="C13" i="11"/>
  <c r="G11" i="11"/>
  <c r="O11" i="11" s="1"/>
  <c r="L11" i="11"/>
  <c r="D12" i="11"/>
  <c r="A12" i="11"/>
  <c r="M11" i="11" l="1"/>
  <c r="U11" i="11" s="1"/>
  <c r="T11" i="11"/>
  <c r="AB11" i="11" s="1"/>
  <c r="W11" i="11"/>
  <c r="S14" i="11"/>
  <c r="B13" i="11"/>
  <c r="D13" i="11" s="1"/>
  <c r="L12" i="11"/>
  <c r="T12" i="11" s="1"/>
  <c r="G12" i="11"/>
  <c r="O12" i="11" s="1"/>
  <c r="C14" i="11"/>
  <c r="A13" i="11"/>
  <c r="J13" i="11"/>
  <c r="K14" i="11"/>
  <c r="R13" i="11" l="1"/>
  <c r="W12" i="11"/>
  <c r="S15" i="11"/>
  <c r="Q13" i="11"/>
  <c r="R14" i="11"/>
  <c r="AB12" i="11"/>
  <c r="Z13" i="11"/>
  <c r="AA14" i="11"/>
  <c r="A14" i="11"/>
  <c r="G13" i="11"/>
  <c r="H13" i="11"/>
  <c r="C15" i="11"/>
  <c r="B14" i="11"/>
  <c r="D14" i="11" s="1"/>
  <c r="J14" i="11"/>
  <c r="K15" i="11"/>
  <c r="I13" i="11"/>
  <c r="L13" i="11" s="1"/>
  <c r="M13" i="11" s="1"/>
  <c r="M12" i="11"/>
  <c r="U12" i="11" s="1"/>
  <c r="P13" i="11" l="1"/>
  <c r="T13" i="11" s="1"/>
  <c r="O13" i="11"/>
  <c r="K16" i="11"/>
  <c r="C16" i="11"/>
  <c r="AA15" i="11"/>
  <c r="Z14" i="11"/>
  <c r="Y13" i="11"/>
  <c r="I14" i="11"/>
  <c r="J15" i="11"/>
  <c r="A15" i="11"/>
  <c r="G14" i="11"/>
  <c r="H14" i="11"/>
  <c r="L14" i="11" s="1"/>
  <c r="B15" i="11"/>
  <c r="D15" i="11" s="1"/>
  <c r="P14" i="11" l="1"/>
  <c r="O14" i="11"/>
  <c r="J16" i="11"/>
  <c r="K17" i="11"/>
  <c r="A16" i="11"/>
  <c r="B16" i="11"/>
  <c r="C17" i="11"/>
  <c r="D16" i="11"/>
  <c r="B17" i="11" s="1"/>
  <c r="D17" i="11" s="1"/>
  <c r="Q14" i="11"/>
  <c r="X13" i="11"/>
  <c r="AB13" i="11" s="1"/>
  <c r="AC13" i="11" s="1"/>
  <c r="W13" i="11"/>
  <c r="S16" i="11"/>
  <c r="R15" i="11"/>
  <c r="T14" i="11"/>
  <c r="U13" i="11"/>
  <c r="M14" i="11"/>
  <c r="I15" i="11"/>
  <c r="G15" i="11"/>
  <c r="H15" i="11"/>
  <c r="Y14" i="11" l="1"/>
  <c r="Z15" i="11"/>
  <c r="AA16" i="11"/>
  <c r="O15" i="11"/>
  <c r="U14" i="11"/>
  <c r="R16" i="11"/>
  <c r="S17" i="11"/>
  <c r="Q15" i="11"/>
  <c r="X14" i="11"/>
  <c r="W14" i="11"/>
  <c r="A17" i="11"/>
  <c r="H16" i="11"/>
  <c r="G16" i="11"/>
  <c r="C18" i="11"/>
  <c r="L15" i="11"/>
  <c r="M15" i="11" s="1"/>
  <c r="K18" i="11" l="1"/>
  <c r="O16" i="11"/>
  <c r="J17" i="11"/>
  <c r="H17" i="11"/>
  <c r="A18" i="11"/>
  <c r="G17" i="11"/>
  <c r="B18" i="11"/>
  <c r="D18" i="11" s="1"/>
  <c r="C19" i="11"/>
  <c r="P15" i="11"/>
  <c r="T15" i="11" s="1"/>
  <c r="W15" i="11"/>
  <c r="S18" i="11"/>
  <c r="I16" i="11"/>
  <c r="L16" i="11" s="1"/>
  <c r="AB14" i="11"/>
  <c r="AA17" i="11" s="1"/>
  <c r="M16" i="11" l="1"/>
  <c r="I17" i="11"/>
  <c r="L17" i="11" s="1"/>
  <c r="P17" i="11" s="1"/>
  <c r="J18" i="11"/>
  <c r="K19" i="11"/>
  <c r="P16" i="11"/>
  <c r="O17" i="11"/>
  <c r="K20" i="11"/>
  <c r="I18" i="11"/>
  <c r="W16" i="11"/>
  <c r="U15" i="11"/>
  <c r="AC14" i="11"/>
  <c r="R17" i="11"/>
  <c r="Z16" i="11"/>
  <c r="Q16" i="11"/>
  <c r="T16" i="11" s="1"/>
  <c r="X15" i="11"/>
  <c r="Y15" i="11"/>
  <c r="H18" i="11"/>
  <c r="G18" i="11"/>
  <c r="A19" i="11"/>
  <c r="B19" i="11"/>
  <c r="D19" i="11" s="1"/>
  <c r="C20" i="11"/>
  <c r="AB15" i="11" l="1"/>
  <c r="AC15" i="11" s="1"/>
  <c r="Y16" i="11"/>
  <c r="AA18" i="11"/>
  <c r="Z17" i="11"/>
  <c r="U16" i="11"/>
  <c r="Q17" i="11"/>
  <c r="T17" i="11" s="1"/>
  <c r="R18" i="11"/>
  <c r="X16" i="11"/>
  <c r="S19" i="11"/>
  <c r="A20" i="11"/>
  <c r="H19" i="11"/>
  <c r="G19" i="11"/>
  <c r="C21" i="11"/>
  <c r="B20" i="11"/>
  <c r="D20" i="11" s="1"/>
  <c r="W17" i="11"/>
  <c r="M17" i="11"/>
  <c r="L18" i="11"/>
  <c r="M18" i="11" s="1"/>
  <c r="O18" i="11"/>
  <c r="J19" i="11"/>
  <c r="U17" i="11" l="1"/>
  <c r="X17" i="11"/>
  <c r="S20" i="11"/>
  <c r="R19" i="11"/>
  <c r="I19" i="11"/>
  <c r="L19" i="11" s="1"/>
  <c r="M19" i="11" s="1"/>
  <c r="W18" i="11"/>
  <c r="K21" i="11"/>
  <c r="P18" i="11"/>
  <c r="Q18" i="11"/>
  <c r="G20" i="11"/>
  <c r="H20" i="11"/>
  <c r="A21" i="11"/>
  <c r="C22" i="11"/>
  <c r="B21" i="11"/>
  <c r="D21" i="11" s="1"/>
  <c r="AB16" i="11"/>
  <c r="J20" i="11"/>
  <c r="P19" i="11"/>
  <c r="O19" i="11"/>
  <c r="I20" i="11"/>
  <c r="J21" i="11"/>
  <c r="K22" i="11"/>
  <c r="AC16" i="11" l="1"/>
  <c r="AA19" i="11"/>
  <c r="Z18" i="11"/>
  <c r="Y17" i="11"/>
  <c r="AB17" i="11" s="1"/>
  <c r="A22" i="11"/>
  <c r="G21" i="11"/>
  <c r="H21" i="11"/>
  <c r="B22" i="11"/>
  <c r="D22" i="11" s="1"/>
  <c r="C23" i="11"/>
  <c r="L20" i="11"/>
  <c r="M20" i="11" s="1"/>
  <c r="W19" i="11"/>
  <c r="P20" i="11"/>
  <c r="O20" i="11"/>
  <c r="I21" i="11"/>
  <c r="J22" i="11"/>
  <c r="T18" i="11"/>
  <c r="K23" i="11" l="1"/>
  <c r="W20" i="11"/>
  <c r="L21" i="11"/>
  <c r="M21" i="11" s="1"/>
  <c r="O21" i="11"/>
  <c r="U18" i="11"/>
  <c r="S21" i="11"/>
  <c r="X18" i="11"/>
  <c r="Q19" i="11"/>
  <c r="T19" i="11" s="1"/>
  <c r="R20" i="11"/>
  <c r="G22" i="11"/>
  <c r="H22" i="11"/>
  <c r="A23" i="11"/>
  <c r="C24" i="11"/>
  <c r="B23" i="11"/>
  <c r="D23" i="11" s="1"/>
  <c r="AC17" i="11"/>
  <c r="AA20" i="11"/>
  <c r="Y18" i="11"/>
  <c r="Z19" i="11"/>
  <c r="AB18" i="11" l="1"/>
  <c r="J23" i="11"/>
  <c r="P21" i="11"/>
  <c r="I22" i="11"/>
  <c r="L22" i="11" s="1"/>
  <c r="M22" i="11" s="1"/>
  <c r="K24" i="11"/>
  <c r="O22" i="11"/>
  <c r="AC18" i="11"/>
  <c r="AA21" i="11"/>
  <c r="Z20" i="11"/>
  <c r="Y19" i="11"/>
  <c r="U19" i="11"/>
  <c r="Q20" i="11"/>
  <c r="T20" i="11" s="1"/>
  <c r="R21" i="11"/>
  <c r="X19" i="11"/>
  <c r="AB19" i="11" s="1"/>
  <c r="S22" i="11"/>
  <c r="W21" i="11"/>
  <c r="A24" i="11"/>
  <c r="H23" i="11"/>
  <c r="G23" i="11"/>
  <c r="C25" i="11"/>
  <c r="B24" i="11"/>
  <c r="D24" i="11" s="1"/>
  <c r="I23" i="11" l="1"/>
  <c r="L23" i="11" s="1"/>
  <c r="AC19" i="11"/>
  <c r="Z21" i="11"/>
  <c r="Y20" i="11"/>
  <c r="AA22" i="11"/>
  <c r="U20" i="11"/>
  <c r="X20" i="11"/>
  <c r="Q21" i="11"/>
  <c r="T21" i="11" s="1"/>
  <c r="R22" i="11"/>
  <c r="S23" i="11"/>
  <c r="K25" i="11"/>
  <c r="M23" i="11"/>
  <c r="P23" i="11"/>
  <c r="O23" i="11"/>
  <c r="J25" i="11"/>
  <c r="I24" i="11"/>
  <c r="W22" i="11"/>
  <c r="G24" i="11"/>
  <c r="H24" i="11"/>
  <c r="A25" i="11"/>
  <c r="B25" i="11"/>
  <c r="D25" i="11" s="1"/>
  <c r="J24" i="11"/>
  <c r="P22" i="11"/>
  <c r="L24" i="11" l="1"/>
  <c r="M24" i="11" s="1"/>
  <c r="H25" i="11"/>
  <c r="G25" i="11"/>
  <c r="U21" i="11"/>
  <c r="S24" i="11"/>
  <c r="X21" i="11"/>
  <c r="R23" i="11"/>
  <c r="Q22" i="11"/>
  <c r="T22" i="11" s="1"/>
  <c r="AB20" i="11"/>
  <c r="P24" i="11"/>
  <c r="O24" i="11"/>
  <c r="I25" i="11"/>
  <c r="L25" i="11" s="1"/>
  <c r="M25" i="11" s="1"/>
  <c r="W23" i="11"/>
  <c r="AC20" i="11" l="1"/>
  <c r="Y21" i="11"/>
  <c r="AB21" i="11" s="1"/>
  <c r="AA23" i="11"/>
  <c r="Z22" i="11"/>
  <c r="U22" i="11"/>
  <c r="X22" i="11"/>
  <c r="Q23" i="11"/>
  <c r="T23" i="11" s="1"/>
  <c r="S25" i="11"/>
  <c r="R24" i="11"/>
  <c r="O25" i="11"/>
  <c r="P25" i="11"/>
  <c r="W24" i="11"/>
  <c r="U23" i="11" l="1"/>
  <c r="Q24" i="11"/>
  <c r="T24" i="11" s="1"/>
  <c r="R25" i="11"/>
  <c r="X23" i="11"/>
  <c r="W25" i="11"/>
  <c r="AC21" i="11"/>
  <c r="AB22" i="11"/>
  <c r="AA24" i="11"/>
  <c r="Z23" i="11"/>
  <c r="Y22" i="11"/>
  <c r="U24" i="11" l="1"/>
  <c r="Q25" i="11"/>
  <c r="T25" i="11" s="1"/>
  <c r="X24" i="11"/>
  <c r="AC22" i="11"/>
  <c r="AA25" i="11"/>
  <c r="Z24" i="11"/>
  <c r="Y23" i="11"/>
  <c r="AB23" i="11" s="1"/>
  <c r="U25" i="11" l="1"/>
  <c r="X25" i="11"/>
  <c r="AC23" i="11"/>
  <c r="Y24" i="11"/>
  <c r="AB24" i="11" s="1"/>
  <c r="Z25" i="11"/>
  <c r="AC24" i="11" l="1"/>
  <c r="Y25" i="11"/>
  <c r="AB25" i="11" s="1"/>
  <c r="AC25" i="11" s="1"/>
</calcChain>
</file>

<file path=xl/sharedStrings.xml><?xml version="1.0" encoding="utf-8"?>
<sst xmlns="http://schemas.openxmlformats.org/spreadsheetml/2006/main" count="31" uniqueCount="30">
  <si>
    <t>b=</t>
  </si>
  <si>
    <t>yi</t>
  </si>
  <si>
    <t>a=</t>
  </si>
  <si>
    <t>x</t>
  </si>
  <si>
    <t>y'=</t>
  </si>
  <si>
    <t>y(inicial)=</t>
  </si>
  <si>
    <t>h=</t>
  </si>
  <si>
    <t>pts=</t>
  </si>
  <si>
    <t>y</t>
  </si>
  <si>
    <t>t-y</t>
  </si>
  <si>
    <t>B1 =</t>
  </si>
  <si>
    <t>B2 =</t>
  </si>
  <si>
    <t>euler</t>
  </si>
  <si>
    <t>yi-1</t>
  </si>
  <si>
    <t>AB2</t>
  </si>
  <si>
    <t>B1</t>
  </si>
  <si>
    <t>B2</t>
  </si>
  <si>
    <t>B3</t>
  </si>
  <si>
    <t>B4</t>
  </si>
  <si>
    <t>AM4</t>
  </si>
  <si>
    <t>fi+1</t>
  </si>
  <si>
    <t>fi</t>
  </si>
  <si>
    <t>fi-1</t>
  </si>
  <si>
    <t>fi-2</t>
  </si>
  <si>
    <t>yi mejorado</t>
  </si>
  <si>
    <t>Error</t>
  </si>
  <si>
    <t>AB2 y Euler</t>
  </si>
  <si>
    <t>AM4 - Correcion 1</t>
  </si>
  <si>
    <t>AM4 - Correcion 2</t>
  </si>
  <si>
    <t>AM4 - Correcion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</si>
</sst>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1" fillId="6" borderId="1" xfId="0" applyFont="1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0" borderId="0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AM4 - Correcion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't-y AB2 euler -AM4'!$G$10:$G$25</c:f>
              <c:numCache>
                <c:formatCode>General</c:formatCode>
                <c:ptCount val="16"/>
                <c:pt idx="0">
                  <c:v>1</c:v>
                </c:pt>
                <c:pt idx="1">
                  <c:v>1.3333333333333333</c:v>
                </c:pt>
                <c:pt idx="2">
                  <c:v>1.6666666666666665</c:v>
                </c:pt>
                <c:pt idx="3">
                  <c:v>1.9999999999999998</c:v>
                </c:pt>
                <c:pt idx="4">
                  <c:v>2.333333333333333</c:v>
                </c:pt>
                <c:pt idx="5">
                  <c:v>2.6666666666666665</c:v>
                </c:pt>
                <c:pt idx="6">
                  <c:v>3</c:v>
                </c:pt>
                <c:pt idx="7">
                  <c:v>3.3333333333333335</c:v>
                </c:pt>
                <c:pt idx="8">
                  <c:v>3.666666666666667</c:v>
                </c:pt>
                <c:pt idx="9">
                  <c:v>4</c:v>
                </c:pt>
                <c:pt idx="10">
                  <c:v>4.333333333333333</c:v>
                </c:pt>
                <c:pt idx="11">
                  <c:v>4.6666666666666661</c:v>
                </c:pt>
                <c:pt idx="12">
                  <c:v>4.9999999999999991</c:v>
                </c:pt>
                <c:pt idx="13">
                  <c:v>5.3333333333333321</c:v>
                </c:pt>
                <c:pt idx="14">
                  <c:v>5.6666666666666652</c:v>
                </c:pt>
                <c:pt idx="15">
                  <c:v>5.9999999999999982</c:v>
                </c:pt>
              </c:numCache>
            </c:numRef>
          </c:xVal>
          <c:yVal>
            <c:numRef>
              <c:f>'t-y AB2 euler -AM4'!$L$10:$L$25</c:f>
              <c:numCache>
                <c:formatCode>General</c:formatCode>
                <c:ptCount val="16"/>
                <c:pt idx="0">
                  <c:v>2</c:v>
                </c:pt>
                <c:pt idx="1">
                  <c:v>1.6666666666666667</c:v>
                </c:pt>
                <c:pt idx="2">
                  <c:v>1.6666666666666667</c:v>
                </c:pt>
                <c:pt idx="3">
                  <c:v>1.7106481481481481</c:v>
                </c:pt>
                <c:pt idx="4">
                  <c:v>1.8414030349794237</c:v>
                </c:pt>
                <c:pt idx="5">
                  <c:v>2.0280916888145861</c:v>
                </c:pt>
                <c:pt idx="6">
                  <c:v>2.2564499055637319</c:v>
                </c:pt>
                <c:pt idx="7">
                  <c:v>2.5146402062279964</c:v>
                </c:pt>
                <c:pt idx="8">
                  <c:v>2.7943270430891838</c:v>
                </c:pt>
                <c:pt idx="9">
                  <c:v>3.0894538793987554</c:v>
                </c:pt>
                <c:pt idx="10">
                  <c:v>3.3956563582399704</c:v>
                </c:pt>
                <c:pt idx="11">
                  <c:v>3.709788408516026</c:v>
                </c:pt>
                <c:pt idx="12">
                  <c:v>4.0295856406769008</c:v>
                </c:pt>
                <c:pt idx="13">
                  <c:v>4.35342046669117</c:v>
                </c:pt>
                <c:pt idx="14">
                  <c:v>4.6801248764519308</c:v>
                </c:pt>
                <c:pt idx="15">
                  <c:v>5.0088621748959525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50-4CB2-A294-480C63A7D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906272"/>
        <c:axId val="1193335616"/>
      </c:scatterChart>
      <c:valAx>
        <c:axId val="119190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193335616"/>
        <c:crosses val="autoZero"/>
        <c:crossBetween val="midCat"/>
      </c:valAx>
      <c:valAx>
        <c:axId val="119333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19190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AB2 y Euler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't-y AB2 euler -AM4'!$A$10:$A$25</c:f>
              <c:numCache>
                <c:formatCode>General</c:formatCode>
                <c:ptCount val="16"/>
                <c:pt idx="0">
                  <c:v>1</c:v>
                </c:pt>
                <c:pt idx="1">
                  <c:v>1.3333333333333333</c:v>
                </c:pt>
                <c:pt idx="2">
                  <c:v>1.6666666666666665</c:v>
                </c:pt>
                <c:pt idx="3">
                  <c:v>1.9999999999999998</c:v>
                </c:pt>
                <c:pt idx="4">
                  <c:v>2.333333333333333</c:v>
                </c:pt>
                <c:pt idx="5">
                  <c:v>2.6666666666666665</c:v>
                </c:pt>
                <c:pt idx="6">
                  <c:v>3</c:v>
                </c:pt>
                <c:pt idx="7">
                  <c:v>3.3333333333333335</c:v>
                </c:pt>
                <c:pt idx="8">
                  <c:v>3.666666666666667</c:v>
                </c:pt>
                <c:pt idx="9">
                  <c:v>4</c:v>
                </c:pt>
                <c:pt idx="10">
                  <c:v>4.333333333333333</c:v>
                </c:pt>
                <c:pt idx="11">
                  <c:v>4.6666666666666661</c:v>
                </c:pt>
                <c:pt idx="12">
                  <c:v>4.9999999999999991</c:v>
                </c:pt>
                <c:pt idx="13">
                  <c:v>5.3333333333333321</c:v>
                </c:pt>
                <c:pt idx="14">
                  <c:v>5.6666666666666652</c:v>
                </c:pt>
                <c:pt idx="15">
                  <c:v>5.9999999999999982</c:v>
                </c:pt>
              </c:numCache>
            </c:numRef>
          </c:xVal>
          <c:yVal>
            <c:numRef>
              <c:f>'t-y AB2 euler -AM4'!$D$10:$D$25</c:f>
              <c:numCache>
                <c:formatCode>General</c:formatCode>
                <c:ptCount val="16"/>
                <c:pt idx="0">
                  <c:v>2</c:v>
                </c:pt>
                <c:pt idx="1">
                  <c:v>1.6666666666666667</c:v>
                </c:pt>
                <c:pt idx="2">
                  <c:v>1.6666666666666667</c:v>
                </c:pt>
                <c:pt idx="3">
                  <c:v>1.7222222222222223</c:v>
                </c:pt>
                <c:pt idx="4">
                  <c:v>1.8611111111111112</c:v>
                </c:pt>
                <c:pt idx="5">
                  <c:v>2.050925925925926</c:v>
                </c:pt>
                <c:pt idx="6">
                  <c:v>2.2800925925925926</c:v>
                </c:pt>
                <c:pt idx="7">
                  <c:v>2.5374228395061729</c:v>
                </c:pt>
                <c:pt idx="8">
                  <c:v>2.8153935185185186</c:v>
                </c:pt>
                <c:pt idx="9">
                  <c:v>3.1083783436213994</c:v>
                </c:pt>
                <c:pt idx="10">
                  <c:v>3.4123103137860085</c:v>
                </c:pt>
                <c:pt idx="11">
                  <c:v>3.7242182141632374</c:v>
                </c:pt>
                <c:pt idx="12">
                  <c:v>4.0419386038237306</c:v>
                </c:pt>
                <c:pt idx="13">
                  <c:v>4.3638945598279602</c:v>
                </c:pt>
                <c:pt idx="14">
                  <c:v>4.6889370472179346</c:v>
                </c:pt>
                <c:pt idx="15">
                  <c:v>5.0162287280247382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08-4899-B46F-4B5C03E57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453552"/>
        <c:axId val="1193354464"/>
      </c:scatterChart>
      <c:valAx>
        <c:axId val="108345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193354464"/>
        <c:crosses val="autoZero"/>
        <c:crossBetween val="midCat"/>
      </c:valAx>
      <c:valAx>
        <c:axId val="119335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8345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AM4 - Correcion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't-y AB2 euler -AM4'!$W$10:$W$25</c:f>
              <c:numCache>
                <c:formatCode>General</c:formatCode>
                <c:ptCount val="16"/>
                <c:pt idx="0">
                  <c:v>1</c:v>
                </c:pt>
                <c:pt idx="1">
                  <c:v>1.3333333333333333</c:v>
                </c:pt>
                <c:pt idx="2">
                  <c:v>1.6666666666666665</c:v>
                </c:pt>
                <c:pt idx="3">
                  <c:v>1.9999999999999998</c:v>
                </c:pt>
                <c:pt idx="4">
                  <c:v>2.333333333333333</c:v>
                </c:pt>
                <c:pt idx="5">
                  <c:v>2.6666666666666665</c:v>
                </c:pt>
                <c:pt idx="6">
                  <c:v>3</c:v>
                </c:pt>
                <c:pt idx="7">
                  <c:v>3.3333333333333335</c:v>
                </c:pt>
                <c:pt idx="8">
                  <c:v>3.666666666666667</c:v>
                </c:pt>
                <c:pt idx="9">
                  <c:v>4</c:v>
                </c:pt>
                <c:pt idx="10">
                  <c:v>4.333333333333333</c:v>
                </c:pt>
                <c:pt idx="11">
                  <c:v>4.6666666666666661</c:v>
                </c:pt>
                <c:pt idx="12">
                  <c:v>4.9999999999999991</c:v>
                </c:pt>
                <c:pt idx="13">
                  <c:v>5.3333333333333321</c:v>
                </c:pt>
                <c:pt idx="14">
                  <c:v>5.6666666666666652</c:v>
                </c:pt>
                <c:pt idx="15">
                  <c:v>5.9999999999999982</c:v>
                </c:pt>
              </c:numCache>
            </c:numRef>
          </c:xVal>
          <c:yVal>
            <c:numRef>
              <c:f>'t-y AB2 euler -AM4'!$AB$10:$AB$25</c:f>
              <c:numCache>
                <c:formatCode>General</c:formatCode>
                <c:ptCount val="16"/>
                <c:pt idx="0">
                  <c:v>2</c:v>
                </c:pt>
                <c:pt idx="1">
                  <c:v>1.6666666666666667</c:v>
                </c:pt>
                <c:pt idx="2">
                  <c:v>1.6666666666666667</c:v>
                </c:pt>
                <c:pt idx="3">
                  <c:v>1.7119140625</c:v>
                </c:pt>
                <c:pt idx="4">
                  <c:v>1.8443573374807098</c:v>
                </c:pt>
                <c:pt idx="5">
                  <c:v>2.0325145608058626</c:v>
                </c:pt>
                <c:pt idx="6">
                  <c:v>2.2619401390751293</c:v>
                </c:pt>
                <c:pt idx="7">
                  <c:v>2.5207288337582772</c:v>
                </c:pt>
                <c:pt idx="8">
                  <c:v>2.8005942522215603</c:v>
                </c:pt>
                <c:pt idx="9">
                  <c:v>3.0955625479294278</c:v>
                </c:pt>
                <c:pt idx="10">
                  <c:v>3.4013632028369161</c:v>
                </c:pt>
                <c:pt idx="11">
                  <c:v>3.7149367397537811</c:v>
                </c:pt>
                <c:pt idx="12">
                  <c:v>4.0340914794161629</c:v>
                </c:pt>
                <c:pt idx="13">
                  <c:v>4.3572564353239098</c:v>
                </c:pt>
                <c:pt idx="14">
                  <c:v>4.6833048257999881</c:v>
                </c:pt>
                <c:pt idx="15">
                  <c:v>5.0114278282319509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54-408F-B0A3-5552C0CEC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459792"/>
        <c:axId val="1193342064"/>
      </c:scatterChart>
      <c:valAx>
        <c:axId val="108345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193342064"/>
        <c:crosses val="autoZero"/>
        <c:crossBetween val="midCat"/>
      </c:valAx>
      <c:valAx>
        <c:axId val="119334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8345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AM4 - Correcion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't-y AB2 euler -AM4'!$O$10:$O$25</c:f>
              <c:numCache>
                <c:formatCode>General</c:formatCode>
                <c:ptCount val="16"/>
                <c:pt idx="0">
                  <c:v>1</c:v>
                </c:pt>
                <c:pt idx="1">
                  <c:v>1.3333333333333333</c:v>
                </c:pt>
                <c:pt idx="2">
                  <c:v>1.6666666666666665</c:v>
                </c:pt>
                <c:pt idx="3">
                  <c:v>1.9999999999999998</c:v>
                </c:pt>
                <c:pt idx="4">
                  <c:v>2.333333333333333</c:v>
                </c:pt>
                <c:pt idx="5">
                  <c:v>2.6666666666666665</c:v>
                </c:pt>
                <c:pt idx="6">
                  <c:v>3</c:v>
                </c:pt>
                <c:pt idx="7">
                  <c:v>3.3333333333333335</c:v>
                </c:pt>
                <c:pt idx="8">
                  <c:v>3.666666666666667</c:v>
                </c:pt>
                <c:pt idx="9">
                  <c:v>4</c:v>
                </c:pt>
                <c:pt idx="10">
                  <c:v>4.333333333333333</c:v>
                </c:pt>
                <c:pt idx="11">
                  <c:v>4.6666666666666661</c:v>
                </c:pt>
                <c:pt idx="12">
                  <c:v>4.9999999999999991</c:v>
                </c:pt>
                <c:pt idx="13">
                  <c:v>5.3333333333333321</c:v>
                </c:pt>
                <c:pt idx="14">
                  <c:v>5.6666666666666652</c:v>
                </c:pt>
                <c:pt idx="15">
                  <c:v>5.9999999999999982</c:v>
                </c:pt>
              </c:numCache>
            </c:numRef>
          </c:xVal>
          <c:yVal>
            <c:numRef>
              <c:f>'t-y AB2 euler -AM4'!$T$10:$T$25</c:f>
              <c:numCache>
                <c:formatCode>General</c:formatCode>
                <c:ptCount val="16"/>
                <c:pt idx="0">
                  <c:v>2</c:v>
                </c:pt>
                <c:pt idx="1">
                  <c:v>1.6666666666666667</c:v>
                </c:pt>
                <c:pt idx="2">
                  <c:v>1.6666666666666667</c:v>
                </c:pt>
                <c:pt idx="3">
                  <c:v>1.7120949074074074</c:v>
                </c:pt>
                <c:pt idx="4">
                  <c:v>1.8449315200617282</c:v>
                </c:pt>
                <c:pt idx="5">
                  <c:v>2.0336437949209816</c:v>
                </c:pt>
                <c:pt idx="6">
                  <c:v>2.2637171482449956</c:v>
                </c:pt>
                <c:pt idx="7">
                  <c:v>2.5231740896593884</c:v>
                </c:pt>
                <c:pt idx="8">
                  <c:v>2.8036697959784576</c:v>
                </c:pt>
                <c:pt idx="9">
                  <c:v>3.0991884385044637</c:v>
                </c:pt>
                <c:pt idx="10">
                  <c:v>3.4054340959279128</c:v>
                </c:pt>
                <c:pt idx="11">
                  <c:v>3.7193358861677637</c:v>
                </c:pt>
                <c:pt idx="12">
                  <c:v>4.0387015728046451</c:v>
                </c:pt>
                <c:pt idx="13">
                  <c:v>4.3619672846296744</c:v>
                </c:pt>
                <c:pt idx="14">
                  <c:v>4.6880182524327889</c:v>
                </c:pt>
                <c:pt idx="15">
                  <c:v>5.0160603146558049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D6-4582-8774-B6EE8F80F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456432"/>
        <c:axId val="1193337600"/>
      </c:scatterChart>
      <c:valAx>
        <c:axId val="108345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193337600"/>
        <c:crosses val="autoZero"/>
        <c:crossBetween val="midCat"/>
      </c:valAx>
      <c:valAx>
        <c:axId val="119333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8345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740787</xdr:colOff>
      <xdr:row>28</xdr:row>
      <xdr:rowOff>34738</xdr:rowOff>
    </xdr:from>
    <xdr:to>
      <xdr:col>12</xdr:col>
      <xdr:colOff>740787</xdr:colOff>
      <xdr:row>42</xdr:row>
      <xdr:rowOff>110938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02D33E9-909E-F585-4ACC-80F664645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70758</xdr:rowOff>
    </xdr:from>
    <xdr:to>
      <xdr:col>6</xdr:col>
      <xdr:colOff>0</xdr:colOff>
      <xdr:row>41</xdr:row>
      <xdr:rowOff>146958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31C0479-2A1F-9035-35D4-5B7EF5228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442231</xdr:colOff>
      <xdr:row>27</xdr:row>
      <xdr:rowOff>166007</xdr:rowOff>
    </xdr:from>
    <xdr:to>
      <xdr:col>28</xdr:col>
      <xdr:colOff>442231</xdr:colOff>
      <xdr:row>42</xdr:row>
      <xdr:rowOff>51707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5355EAD-21C6-0AE3-8FFF-06469E8E5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551089</xdr:colOff>
      <xdr:row>27</xdr:row>
      <xdr:rowOff>125186</xdr:rowOff>
    </xdr:from>
    <xdr:to>
      <xdr:col>20</xdr:col>
      <xdr:colOff>551089</xdr:colOff>
      <xdr:row>42</xdr:row>
      <xdr:rowOff>10886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A598383-8C8C-C1FF-419A-B3A27AA52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E1DD-0064-4962-918F-BDD2736C3E73}">
  <dimension ref="A1:AC25"/>
  <sheetViews>
    <sheetView tabSelected="1" zoomScale="85" zoomScaleNormal="85" workbookViewId="0">
      <selection activeCell="U25" sqref="U25"/>
    </sheetView>
  </sheetViews>
  <sheetFormatPr baseColWidth="10" defaultRowHeight="15" x14ac:dyDescent="0.25"/>
  <sheetData>
    <row r="1" spans="1:29" x14ac:dyDescent="0.25">
      <c r="A1" s="1" t="s">
        <v>4</v>
      </c>
      <c r="B1" s="2" t="s">
        <v>9</v>
      </c>
    </row>
    <row r="2" spans="1:29" x14ac:dyDescent="0.25">
      <c r="A2" s="1" t="s">
        <v>2</v>
      </c>
      <c r="B2" s="2">
        <v>1</v>
      </c>
      <c r="D2" s="3" t="s">
        <v>14</v>
      </c>
      <c r="E2" s="3"/>
      <c r="G2" s="5" t="s">
        <v>19</v>
      </c>
      <c r="H2" s="5"/>
      <c r="I2" s="5"/>
      <c r="J2" s="5"/>
    </row>
    <row r="3" spans="1:29" x14ac:dyDescent="0.25">
      <c r="A3" s="1" t="s">
        <v>0</v>
      </c>
      <c r="B3" s="2">
        <v>6</v>
      </c>
      <c r="D3" s="4" t="s">
        <v>10</v>
      </c>
      <c r="E3" s="4">
        <v>1.5</v>
      </c>
      <c r="G3" s="6" t="s">
        <v>15</v>
      </c>
      <c r="H3" s="6" t="s">
        <v>16</v>
      </c>
      <c r="I3" s="6" t="s">
        <v>17</v>
      </c>
      <c r="J3" s="6" t="s">
        <v>18</v>
      </c>
    </row>
    <row r="4" spans="1:29" x14ac:dyDescent="0.25">
      <c r="A4" s="1" t="s">
        <v>5</v>
      </c>
      <c r="B4" s="2">
        <v>2</v>
      </c>
      <c r="D4" s="4" t="s">
        <v>11</v>
      </c>
      <c r="E4" s="4">
        <v>-0.5</v>
      </c>
      <c r="G4" s="7">
        <f>9/24</f>
        <v>0.375</v>
      </c>
      <c r="H4" s="7">
        <f>19/24</f>
        <v>0.79166666666666663</v>
      </c>
      <c r="I4" s="7">
        <f>-5/24</f>
        <v>-0.20833333333333334</v>
      </c>
      <c r="J4" s="7">
        <f>1/24</f>
        <v>4.1666666666666664E-2</v>
      </c>
    </row>
    <row r="5" spans="1:29" x14ac:dyDescent="0.25">
      <c r="A5" s="1" t="s">
        <v>7</v>
      </c>
      <c r="B5" s="2">
        <v>16</v>
      </c>
    </row>
    <row r="6" spans="1:29" x14ac:dyDescent="0.25">
      <c r="A6" s="1" t="s">
        <v>6</v>
      </c>
      <c r="B6" s="2">
        <f>(B3-B2)/(B5-1)</f>
        <v>0.33333333333333331</v>
      </c>
    </row>
    <row r="7" spans="1:29" x14ac:dyDescent="0.25">
      <c r="A7" s="8"/>
      <c r="B7" s="8"/>
    </row>
    <row r="8" spans="1:29" x14ac:dyDescent="0.25">
      <c r="A8" s="9" t="s">
        <v>26</v>
      </c>
      <c r="B8" s="9"/>
      <c r="C8" s="9"/>
      <c r="D8" s="9"/>
      <c r="G8" s="9" t="s">
        <v>27</v>
      </c>
      <c r="H8" s="9"/>
      <c r="I8" s="9"/>
      <c r="J8" s="9"/>
      <c r="K8" s="9"/>
      <c r="L8" s="9"/>
      <c r="M8" s="9"/>
      <c r="O8" s="9" t="s">
        <v>28</v>
      </c>
      <c r="P8" s="9"/>
      <c r="Q8" s="9"/>
      <c r="R8" s="9"/>
      <c r="S8" s="9"/>
      <c r="T8" s="9"/>
      <c r="U8" s="9"/>
      <c r="W8" s="9" t="s">
        <v>29</v>
      </c>
      <c r="X8" s="9"/>
      <c r="Y8" s="9"/>
      <c r="Z8" s="9"/>
      <c r="AA8" s="9"/>
      <c r="AB8" s="9"/>
      <c r="AC8" s="9"/>
    </row>
    <row r="9" spans="1:29" x14ac:dyDescent="0.25">
      <c r="A9" s="10" t="s">
        <v>3</v>
      </c>
      <c r="B9" s="10" t="s">
        <v>1</v>
      </c>
      <c r="C9" s="10" t="s">
        <v>13</v>
      </c>
      <c r="D9" s="10" t="s">
        <v>8</v>
      </c>
      <c r="G9" s="10" t="s">
        <v>3</v>
      </c>
      <c r="H9" s="10" t="s">
        <v>20</v>
      </c>
      <c r="I9" s="10" t="s">
        <v>21</v>
      </c>
      <c r="J9" s="10" t="s">
        <v>22</v>
      </c>
      <c r="K9" s="10" t="s">
        <v>23</v>
      </c>
      <c r="L9" s="10" t="s">
        <v>24</v>
      </c>
      <c r="M9" s="10" t="s">
        <v>25</v>
      </c>
      <c r="O9" s="10" t="str">
        <f>G9</f>
        <v>x</v>
      </c>
      <c r="P9" s="10" t="str">
        <f t="shared" ref="P9:T9" si="0">H9</f>
        <v>fi+1</v>
      </c>
      <c r="Q9" s="10" t="str">
        <f t="shared" si="0"/>
        <v>fi</v>
      </c>
      <c r="R9" s="10" t="str">
        <f t="shared" si="0"/>
        <v>fi-1</v>
      </c>
      <c r="S9" s="10" t="str">
        <f t="shared" si="0"/>
        <v>fi-2</v>
      </c>
      <c r="T9" s="10" t="str">
        <f t="shared" si="0"/>
        <v>yi mejorado</v>
      </c>
      <c r="U9" s="10" t="str">
        <f>M9</f>
        <v>Error</v>
      </c>
      <c r="W9" s="10" t="str">
        <f>O9</f>
        <v>x</v>
      </c>
      <c r="X9" s="10" t="str">
        <f t="shared" ref="X9:AB9" si="1">P9</f>
        <v>fi+1</v>
      </c>
      <c r="Y9" s="10" t="str">
        <f t="shared" si="1"/>
        <v>fi</v>
      </c>
      <c r="Z9" s="10" t="str">
        <f t="shared" si="1"/>
        <v>fi-1</v>
      </c>
      <c r="AA9" s="10" t="str">
        <f t="shared" si="1"/>
        <v>fi-2</v>
      </c>
      <c r="AB9" s="10" t="str">
        <f t="shared" si="1"/>
        <v>yi mejorado</v>
      </c>
      <c r="AC9" s="10" t="str">
        <f>U9</f>
        <v>Error</v>
      </c>
    </row>
    <row r="10" spans="1:29" x14ac:dyDescent="0.25">
      <c r="A10" s="11">
        <f>B2</f>
        <v>1</v>
      </c>
      <c r="B10" s="11"/>
      <c r="C10" s="11"/>
      <c r="D10" s="11">
        <f>B4</f>
        <v>2</v>
      </c>
      <c r="G10" s="11">
        <f>A10</f>
        <v>1</v>
      </c>
      <c r="H10" s="11"/>
      <c r="I10" s="11"/>
      <c r="J10" s="11"/>
      <c r="K10" s="11"/>
      <c r="L10" s="11">
        <f>D10</f>
        <v>2</v>
      </c>
      <c r="M10" s="11">
        <f>ABS(L10-D10)</f>
        <v>0</v>
      </c>
      <c r="O10" s="11">
        <f t="shared" ref="O10:O25" si="2">G10</f>
        <v>1</v>
      </c>
      <c r="P10" s="11"/>
      <c r="Q10" s="11"/>
      <c r="R10" s="11"/>
      <c r="S10" s="11"/>
      <c r="T10" s="11">
        <f>L10</f>
        <v>2</v>
      </c>
      <c r="U10" s="11">
        <f>M10</f>
        <v>0</v>
      </c>
      <c r="W10" s="11">
        <f t="shared" ref="W10:W25" si="3">O10</f>
        <v>1</v>
      </c>
      <c r="X10" s="11"/>
      <c r="Y10" s="11"/>
      <c r="Z10" s="11"/>
      <c r="AA10" s="11"/>
      <c r="AB10" s="11">
        <f>T10</f>
        <v>2</v>
      </c>
      <c r="AC10" s="11">
        <v>0</v>
      </c>
    </row>
    <row r="11" spans="1:29" x14ac:dyDescent="0.25">
      <c r="A11" s="11">
        <f>A10+$B$6</f>
        <v>1.3333333333333333</v>
      </c>
      <c r="B11" s="11"/>
      <c r="C11" s="11"/>
      <c r="D11" s="11">
        <f>D10+(A10-D10)*$B$6</f>
        <v>1.6666666666666667</v>
      </c>
      <c r="E11" t="s">
        <v>12</v>
      </c>
      <c r="G11" s="11">
        <f t="shared" ref="G11:G15" si="4">A11</f>
        <v>1.3333333333333333</v>
      </c>
      <c r="H11" s="11"/>
      <c r="I11" s="11"/>
      <c r="J11" s="11"/>
      <c r="K11" s="11"/>
      <c r="L11" s="11">
        <f>D11</f>
        <v>1.6666666666666667</v>
      </c>
      <c r="M11" s="11">
        <f t="shared" ref="M11:M15" si="5">ABS(L11-D11)</f>
        <v>0</v>
      </c>
      <c r="O11" s="11">
        <f t="shared" si="2"/>
        <v>1.3333333333333333</v>
      </c>
      <c r="P11" s="11"/>
      <c r="Q11" s="11"/>
      <c r="R11" s="11"/>
      <c r="S11" s="11"/>
      <c r="T11" s="11">
        <f t="shared" ref="T11:U12" si="6">L11</f>
        <v>1.6666666666666667</v>
      </c>
      <c r="U11" s="11">
        <f t="shared" si="6"/>
        <v>0</v>
      </c>
      <c r="W11" s="11">
        <f t="shared" si="3"/>
        <v>1.3333333333333333</v>
      </c>
      <c r="X11" s="11"/>
      <c r="Y11" s="11"/>
      <c r="Z11" s="11"/>
      <c r="AA11" s="11"/>
      <c r="AB11" s="11">
        <f t="shared" ref="AB11:AB12" si="7">T11</f>
        <v>1.6666666666666667</v>
      </c>
      <c r="AC11" s="11">
        <v>0</v>
      </c>
    </row>
    <row r="12" spans="1:29" x14ac:dyDescent="0.25">
      <c r="A12" s="11">
        <f t="shared" ref="A12:A25" si="8">A11+$B$6</f>
        <v>1.6666666666666665</v>
      </c>
      <c r="B12" s="11">
        <f>A11-D11</f>
        <v>-0.33333333333333348</v>
      </c>
      <c r="C12" s="11">
        <f>A10-D10</f>
        <v>-1</v>
      </c>
      <c r="D12" s="11">
        <f>D11+($E$3*B12+$E$4*C12)*$B$6</f>
        <v>1.6666666666666667</v>
      </c>
      <c r="G12" s="11">
        <f t="shared" si="4"/>
        <v>1.6666666666666665</v>
      </c>
      <c r="H12" s="11"/>
      <c r="I12" s="11"/>
      <c r="J12" s="11"/>
      <c r="K12" s="11"/>
      <c r="L12" s="11">
        <f>D12</f>
        <v>1.6666666666666667</v>
      </c>
      <c r="M12" s="11">
        <f t="shared" si="5"/>
        <v>0</v>
      </c>
      <c r="O12" s="11">
        <f t="shared" si="2"/>
        <v>1.6666666666666665</v>
      </c>
      <c r="P12" s="11"/>
      <c r="Q12" s="11"/>
      <c r="R12" s="11"/>
      <c r="S12" s="11"/>
      <c r="T12" s="11">
        <f t="shared" si="6"/>
        <v>1.6666666666666667</v>
      </c>
      <c r="U12" s="11">
        <f t="shared" si="6"/>
        <v>0</v>
      </c>
      <c r="W12" s="11">
        <f t="shared" si="3"/>
        <v>1.6666666666666665</v>
      </c>
      <c r="X12" s="11"/>
      <c r="Y12" s="11"/>
      <c r="Z12" s="11"/>
      <c r="AA12" s="11"/>
      <c r="AB12" s="11">
        <f t="shared" si="7"/>
        <v>1.6666666666666667</v>
      </c>
      <c r="AC12" s="11">
        <v>0</v>
      </c>
    </row>
    <row r="13" spans="1:29" x14ac:dyDescent="0.25">
      <c r="A13" s="11">
        <f t="shared" si="8"/>
        <v>1.9999999999999998</v>
      </c>
      <c r="B13" s="11">
        <f t="shared" ref="B13:B15" si="9">A12-D12</f>
        <v>0</v>
      </c>
      <c r="C13" s="11">
        <f t="shared" ref="C13:C15" si="10">A11-D11</f>
        <v>-0.33333333333333348</v>
      </c>
      <c r="D13" s="11">
        <f t="shared" ref="D13:D15" si="11">D12+($E$3*B13+$E$4*C13)*$B$6</f>
        <v>1.7222222222222223</v>
      </c>
      <c r="G13" s="11">
        <f t="shared" si="4"/>
        <v>1.9999999999999998</v>
      </c>
      <c r="H13" s="11">
        <f>A13-D13</f>
        <v>0.27777777777777746</v>
      </c>
      <c r="I13" s="11">
        <f>G12-L12</f>
        <v>0</v>
      </c>
      <c r="J13" s="11">
        <f>G11-L11</f>
        <v>-0.33333333333333348</v>
      </c>
      <c r="K13" s="11">
        <f>G10-L10</f>
        <v>-1</v>
      </c>
      <c r="L13" s="11">
        <f>L12+($G$4*H13+$H$4*I13+$I$4*J13+$J$4*K13)*$B$6</f>
        <v>1.7106481481481481</v>
      </c>
      <c r="M13" s="11">
        <f t="shared" si="5"/>
        <v>1.1574074074074181E-2</v>
      </c>
      <c r="O13" s="11">
        <f t="shared" si="2"/>
        <v>1.9999999999999998</v>
      </c>
      <c r="P13" s="11">
        <f>G13-L13</f>
        <v>0.28935185185185164</v>
      </c>
      <c r="Q13" s="11">
        <f>O12-T12</f>
        <v>0</v>
      </c>
      <c r="R13" s="11">
        <f>O11-T11</f>
        <v>-0.33333333333333348</v>
      </c>
      <c r="S13" s="11">
        <f>O10-T10</f>
        <v>-1</v>
      </c>
      <c r="T13" s="11">
        <f>T12+($G$4*P13+$H$4*Q13+$I$4*R13+$J$4*S13)*$B$6</f>
        <v>1.7120949074074074</v>
      </c>
      <c r="U13" s="11">
        <f>ABS(T13-L13)</f>
        <v>1.4467592592593004E-3</v>
      </c>
      <c r="W13" s="11">
        <f t="shared" si="3"/>
        <v>1.9999999999999998</v>
      </c>
      <c r="X13" s="11">
        <f>O13-T13</f>
        <v>0.28790509259259234</v>
      </c>
      <c r="Y13" s="11">
        <f>W12-AB12</f>
        <v>0</v>
      </c>
      <c r="Z13" s="11">
        <f>W11-AB11</f>
        <v>-0.33333333333333348</v>
      </c>
      <c r="AA13" s="11">
        <f>W10-AB10</f>
        <v>-1</v>
      </c>
      <c r="AB13" s="11">
        <f>AB12+($G$4*X13+$H$4*Y13+$I$4*Z13+$J$4*AA13)*$B$6</f>
        <v>1.7119140625</v>
      </c>
      <c r="AC13" s="11">
        <f>ABS(AB13-T13)</f>
        <v>1.808449074074403E-4</v>
      </c>
    </row>
    <row r="14" spans="1:29" x14ac:dyDescent="0.25">
      <c r="A14" s="11">
        <f t="shared" si="8"/>
        <v>2.333333333333333</v>
      </c>
      <c r="B14" s="11">
        <f t="shared" si="9"/>
        <v>0.27777777777777746</v>
      </c>
      <c r="C14" s="11">
        <f t="shared" si="10"/>
        <v>0</v>
      </c>
      <c r="D14" s="11">
        <f t="shared" si="11"/>
        <v>1.8611111111111112</v>
      </c>
      <c r="G14" s="11">
        <f t="shared" si="4"/>
        <v>2.333333333333333</v>
      </c>
      <c r="H14" s="11">
        <f t="shared" ref="H14:H15" si="12">A14-D14</f>
        <v>0.47222222222222188</v>
      </c>
      <c r="I14" s="11">
        <f t="shared" ref="I14:I15" si="13">G13-L13</f>
        <v>0.28935185185185164</v>
      </c>
      <c r="J14" s="11">
        <f t="shared" ref="J14:J15" si="14">G12-L12</f>
        <v>0</v>
      </c>
      <c r="K14" s="11">
        <f t="shared" ref="K14:K15" si="15">G11-L11</f>
        <v>-0.33333333333333348</v>
      </c>
      <c r="L14" s="11">
        <f t="shared" ref="L14:L15" si="16">L13+($G$4*H14+$H$4*I14+$I$4*J14+$J$4*K14)*$B$6</f>
        <v>1.8414030349794237</v>
      </c>
      <c r="M14" s="11">
        <f t="shared" si="5"/>
        <v>1.9708076131687458E-2</v>
      </c>
      <c r="O14" s="11">
        <f t="shared" si="2"/>
        <v>2.333333333333333</v>
      </c>
      <c r="P14" s="11">
        <f t="shared" ref="P14:P25" si="17">G14-L14</f>
        <v>0.49193029835390933</v>
      </c>
      <c r="Q14" s="11">
        <f t="shared" ref="Q14:Q25" si="18">O13-T13</f>
        <v>0.28790509259259234</v>
      </c>
      <c r="R14" s="11">
        <f t="shared" ref="R14:R25" si="19">O12-T12</f>
        <v>0</v>
      </c>
      <c r="S14" s="11">
        <f t="shared" ref="S14:S25" si="20">O11-T11</f>
        <v>-0.33333333333333348</v>
      </c>
      <c r="T14" s="11">
        <f t="shared" ref="T14:T25" si="21">T13+($G$4*P14+$H$4*Q14+$I$4*R14+$J$4*S14)*$B$6</f>
        <v>1.8449315200617282</v>
      </c>
      <c r="U14" s="11">
        <f t="shared" ref="U14:U25" si="22">ABS(T14-L14)</f>
        <v>3.5284850823045222E-3</v>
      </c>
      <c r="W14" s="11">
        <f t="shared" si="3"/>
        <v>2.333333333333333</v>
      </c>
      <c r="X14" s="11">
        <f t="shared" ref="X14:X25" si="23">O14-T14</f>
        <v>0.48840181327160481</v>
      </c>
      <c r="Y14" s="11">
        <f t="shared" ref="Y14:Y25" si="24">W13-AB13</f>
        <v>0.28808593749999978</v>
      </c>
      <c r="Z14" s="11">
        <f t="shared" ref="Z14:Z25" si="25">W12-AB12</f>
        <v>0</v>
      </c>
      <c r="AA14" s="11">
        <f t="shared" ref="AA14:AA25" si="26">W11-AB11</f>
        <v>-0.33333333333333348</v>
      </c>
      <c r="AB14" s="11">
        <f t="shared" ref="AB14:AB25" si="27">AB13+($G$4*X14+$H$4*Y14+$I$4*Z14+$J$4*AA14)*$B$6</f>
        <v>1.8443573374807098</v>
      </c>
      <c r="AC14" s="11">
        <f t="shared" ref="AC14:AC25" si="28">ABS(AB14-T14)</f>
        <v>5.7418258101837871E-4</v>
      </c>
    </row>
    <row r="15" spans="1:29" x14ac:dyDescent="0.25">
      <c r="A15" s="11">
        <f t="shared" si="8"/>
        <v>2.6666666666666665</v>
      </c>
      <c r="B15" s="11">
        <f t="shared" si="9"/>
        <v>0.47222222222222188</v>
      </c>
      <c r="C15" s="11">
        <f t="shared" si="10"/>
        <v>0.27777777777777746</v>
      </c>
      <c r="D15" s="11">
        <f t="shared" si="11"/>
        <v>2.050925925925926</v>
      </c>
      <c r="G15" s="11">
        <f t="shared" si="4"/>
        <v>2.6666666666666665</v>
      </c>
      <c r="H15" s="11">
        <f t="shared" si="12"/>
        <v>0.61574074074074048</v>
      </c>
      <c r="I15" s="11">
        <f t="shared" si="13"/>
        <v>0.49193029835390933</v>
      </c>
      <c r="J15" s="11">
        <f t="shared" si="14"/>
        <v>0.28935185185185164</v>
      </c>
      <c r="K15" s="11">
        <f t="shared" si="15"/>
        <v>0</v>
      </c>
      <c r="L15" s="11">
        <f t="shared" si="16"/>
        <v>2.0280916888145861</v>
      </c>
      <c r="M15" s="11">
        <f t="shared" si="5"/>
        <v>2.2834237111339917E-2</v>
      </c>
      <c r="O15" s="11">
        <f t="shared" si="2"/>
        <v>2.6666666666666665</v>
      </c>
      <c r="P15" s="11">
        <f t="shared" si="17"/>
        <v>0.63857497785208039</v>
      </c>
      <c r="Q15" s="11">
        <f t="shared" si="18"/>
        <v>0.48840181327160481</v>
      </c>
      <c r="R15" s="11">
        <f t="shared" si="19"/>
        <v>0.28790509259259234</v>
      </c>
      <c r="S15" s="11">
        <f t="shared" si="20"/>
        <v>0</v>
      </c>
      <c r="T15" s="11">
        <f t="shared" si="21"/>
        <v>2.0336437949209816</v>
      </c>
      <c r="U15" s="11">
        <f t="shared" si="22"/>
        <v>5.5521061063954491E-3</v>
      </c>
      <c r="W15" s="11">
        <f t="shared" si="3"/>
        <v>2.6666666666666665</v>
      </c>
      <c r="X15" s="11">
        <f t="shared" si="23"/>
        <v>0.63302287174568495</v>
      </c>
      <c r="Y15" s="11">
        <f t="shared" si="24"/>
        <v>0.48897599585262319</v>
      </c>
      <c r="Z15" s="11">
        <f t="shared" si="25"/>
        <v>0.28808593749999978</v>
      </c>
      <c r="AA15" s="11">
        <f t="shared" si="26"/>
        <v>0</v>
      </c>
      <c r="AB15" s="11">
        <f t="shared" si="27"/>
        <v>2.0325145608058626</v>
      </c>
      <c r="AC15" s="11">
        <f t="shared" si="28"/>
        <v>1.1292341151190044E-3</v>
      </c>
    </row>
    <row r="16" spans="1:29" x14ac:dyDescent="0.25">
      <c r="A16" s="11">
        <f t="shared" si="8"/>
        <v>3</v>
      </c>
      <c r="B16" s="11">
        <f t="shared" ref="B16:B25" si="29">A15-D15</f>
        <v>0.61574074074074048</v>
      </c>
      <c r="C16" s="11">
        <f t="shared" ref="C16:C25" si="30">A14-D14</f>
        <v>0.47222222222222188</v>
      </c>
      <c r="D16" s="11">
        <f t="shared" ref="D16:D25" si="31">D15+($E$3*B16+$E$4*C16)*$B$6</f>
        <v>2.2800925925925926</v>
      </c>
      <c r="G16" s="11">
        <f t="shared" ref="G16:G25" si="32">A16</f>
        <v>3</v>
      </c>
      <c r="H16" s="11">
        <f t="shared" ref="H16:H25" si="33">A16-D16</f>
        <v>0.71990740740740744</v>
      </c>
      <c r="I16" s="11">
        <f t="shared" ref="I16:I25" si="34">G15-L15</f>
        <v>0.63857497785208039</v>
      </c>
      <c r="J16" s="11">
        <f t="shared" ref="J16:J25" si="35">G14-L14</f>
        <v>0.49193029835390933</v>
      </c>
      <c r="K16" s="11">
        <f t="shared" ref="K16:K25" si="36">G13-L13</f>
        <v>0.28935185185185164</v>
      </c>
      <c r="L16" s="11">
        <f t="shared" ref="L16:L25" si="37">L15+($G$4*H16+$H$4*I16+$I$4*J16+$J$4*K16)*$B$6</f>
        <v>2.2564499055637319</v>
      </c>
      <c r="M16" s="11">
        <f t="shared" ref="M16:M25" si="38">ABS(L16-D16)</f>
        <v>2.3642687028860632E-2</v>
      </c>
      <c r="O16" s="11">
        <f t="shared" si="2"/>
        <v>3</v>
      </c>
      <c r="P16" s="11">
        <f t="shared" si="17"/>
        <v>0.74355009443626807</v>
      </c>
      <c r="Q16" s="11">
        <f t="shared" si="18"/>
        <v>0.63302287174568495</v>
      </c>
      <c r="R16" s="11">
        <f t="shared" si="19"/>
        <v>0.48840181327160481</v>
      </c>
      <c r="S16" s="11">
        <f t="shared" si="20"/>
        <v>0.28790509259259234</v>
      </c>
      <c r="T16" s="11">
        <f t="shared" si="21"/>
        <v>2.2637171482449956</v>
      </c>
      <c r="U16" s="11">
        <f t="shared" si="22"/>
        <v>7.2672426812636637E-3</v>
      </c>
      <c r="W16" s="11">
        <f t="shared" si="3"/>
        <v>3</v>
      </c>
      <c r="X16" s="11">
        <f t="shared" si="23"/>
        <v>0.73628285175500441</v>
      </c>
      <c r="Y16" s="11">
        <f t="shared" si="24"/>
        <v>0.63415210586080395</v>
      </c>
      <c r="Z16" s="11">
        <f t="shared" si="25"/>
        <v>0.48897599585262319</v>
      </c>
      <c r="AA16" s="11">
        <f t="shared" si="26"/>
        <v>0.28808593749999978</v>
      </c>
      <c r="AB16" s="11">
        <f t="shared" si="27"/>
        <v>2.2619401390751293</v>
      </c>
      <c r="AC16" s="11">
        <f t="shared" si="28"/>
        <v>1.7770091698663393E-3</v>
      </c>
    </row>
    <row r="17" spans="1:29" x14ac:dyDescent="0.25">
      <c r="A17" s="11">
        <f t="shared" si="8"/>
        <v>3.3333333333333335</v>
      </c>
      <c r="B17" s="11">
        <f t="shared" si="29"/>
        <v>0.71990740740740744</v>
      </c>
      <c r="C17" s="11">
        <f t="shared" si="30"/>
        <v>0.61574074074074048</v>
      </c>
      <c r="D17" s="11">
        <f t="shared" si="31"/>
        <v>2.5374228395061729</v>
      </c>
      <c r="G17" s="11">
        <f t="shared" si="32"/>
        <v>3.3333333333333335</v>
      </c>
      <c r="H17" s="11">
        <f t="shared" si="33"/>
        <v>0.79591049382716061</v>
      </c>
      <c r="I17" s="11">
        <f t="shared" si="34"/>
        <v>0.74355009443626807</v>
      </c>
      <c r="J17" s="11">
        <f t="shared" si="35"/>
        <v>0.63857497785208039</v>
      </c>
      <c r="K17" s="11">
        <f t="shared" si="36"/>
        <v>0.49193029835390933</v>
      </c>
      <c r="L17" s="11">
        <f t="shared" si="37"/>
        <v>2.5146402062279964</v>
      </c>
      <c r="M17" s="11">
        <f t="shared" si="38"/>
        <v>2.2782633278176423E-2</v>
      </c>
      <c r="O17" s="11">
        <f t="shared" si="2"/>
        <v>3.3333333333333335</v>
      </c>
      <c r="P17" s="11">
        <f t="shared" si="17"/>
        <v>0.81869312710533704</v>
      </c>
      <c r="Q17" s="11">
        <f t="shared" si="18"/>
        <v>0.73628285175500441</v>
      </c>
      <c r="R17" s="11">
        <f t="shared" si="19"/>
        <v>0.63302287174568495</v>
      </c>
      <c r="S17" s="11">
        <f t="shared" si="20"/>
        <v>0.48840181327160481</v>
      </c>
      <c r="T17" s="11">
        <f t="shared" si="21"/>
        <v>2.5231740896593884</v>
      </c>
      <c r="U17" s="11">
        <f t="shared" si="22"/>
        <v>8.5338834313919421E-3</v>
      </c>
      <c r="W17" s="11">
        <f t="shared" si="3"/>
        <v>3.3333333333333335</v>
      </c>
      <c r="X17" s="11">
        <f t="shared" si="23"/>
        <v>0.8101592436739451</v>
      </c>
      <c r="Y17" s="11">
        <f t="shared" si="24"/>
        <v>0.73805986092487075</v>
      </c>
      <c r="Z17" s="11">
        <f t="shared" si="25"/>
        <v>0.63415210586080395</v>
      </c>
      <c r="AA17" s="11">
        <f t="shared" si="26"/>
        <v>0.48897599585262319</v>
      </c>
      <c r="AB17" s="11">
        <f t="shared" si="27"/>
        <v>2.5207288337582772</v>
      </c>
      <c r="AC17" s="11">
        <f t="shared" si="28"/>
        <v>2.4452559011112207E-3</v>
      </c>
    </row>
    <row r="18" spans="1:29" x14ac:dyDescent="0.25">
      <c r="A18" s="11">
        <f t="shared" si="8"/>
        <v>3.666666666666667</v>
      </c>
      <c r="B18" s="11">
        <f t="shared" si="29"/>
        <v>0.79591049382716061</v>
      </c>
      <c r="C18" s="11">
        <f t="shared" si="30"/>
        <v>0.71990740740740744</v>
      </c>
      <c r="D18" s="11">
        <f t="shared" si="31"/>
        <v>2.8153935185185186</v>
      </c>
      <c r="G18" s="11">
        <f t="shared" si="32"/>
        <v>3.666666666666667</v>
      </c>
      <c r="H18" s="11">
        <f t="shared" si="33"/>
        <v>0.85127314814814836</v>
      </c>
      <c r="I18" s="11">
        <f t="shared" si="34"/>
        <v>0.81869312710533704</v>
      </c>
      <c r="J18" s="11">
        <f t="shared" si="35"/>
        <v>0.74355009443626807</v>
      </c>
      <c r="K18" s="11">
        <f t="shared" si="36"/>
        <v>0.63857497785208039</v>
      </c>
      <c r="L18" s="11">
        <f t="shared" si="37"/>
        <v>2.7943270430891838</v>
      </c>
      <c r="M18" s="11">
        <f t="shared" si="38"/>
        <v>2.1066475429334819E-2</v>
      </c>
      <c r="O18" s="11">
        <f t="shared" si="2"/>
        <v>3.666666666666667</v>
      </c>
      <c r="P18" s="11">
        <f t="shared" si="17"/>
        <v>0.87233962357748318</v>
      </c>
      <c r="Q18" s="11">
        <f t="shared" si="18"/>
        <v>0.8101592436739451</v>
      </c>
      <c r="R18" s="11">
        <f t="shared" si="19"/>
        <v>0.73628285175500441</v>
      </c>
      <c r="S18" s="11">
        <f t="shared" si="20"/>
        <v>0.63302287174568495</v>
      </c>
      <c r="T18" s="11">
        <f t="shared" si="21"/>
        <v>2.8036697959784576</v>
      </c>
      <c r="U18" s="11">
        <f t="shared" si="22"/>
        <v>9.3427528892737755E-3</v>
      </c>
      <c r="W18" s="11">
        <f t="shared" si="3"/>
        <v>3.666666666666667</v>
      </c>
      <c r="X18" s="11">
        <f t="shared" si="23"/>
        <v>0.86299687068820941</v>
      </c>
      <c r="Y18" s="11">
        <f t="shared" si="24"/>
        <v>0.81260449957505632</v>
      </c>
      <c r="Z18" s="11">
        <f t="shared" si="25"/>
        <v>0.73805986092487075</v>
      </c>
      <c r="AA18" s="11">
        <f t="shared" si="26"/>
        <v>0.63415210586080395</v>
      </c>
      <c r="AB18" s="11">
        <f t="shared" si="27"/>
        <v>2.8005942522215603</v>
      </c>
      <c r="AC18" s="11">
        <f t="shared" si="28"/>
        <v>3.0755437568972255E-3</v>
      </c>
    </row>
    <row r="19" spans="1:29" x14ac:dyDescent="0.25">
      <c r="A19" s="11">
        <f t="shared" si="8"/>
        <v>4</v>
      </c>
      <c r="B19" s="11">
        <f t="shared" si="29"/>
        <v>0.85127314814814836</v>
      </c>
      <c r="C19" s="11">
        <f t="shared" si="30"/>
        <v>0.79591049382716061</v>
      </c>
      <c r="D19" s="11">
        <f t="shared" si="31"/>
        <v>3.1083783436213994</v>
      </c>
      <c r="G19" s="11">
        <f t="shared" si="32"/>
        <v>4</v>
      </c>
      <c r="H19" s="11">
        <f t="shared" si="33"/>
        <v>0.89162165637860058</v>
      </c>
      <c r="I19" s="11">
        <f t="shared" si="34"/>
        <v>0.87233962357748318</v>
      </c>
      <c r="J19" s="11">
        <f t="shared" si="35"/>
        <v>0.81869312710533704</v>
      </c>
      <c r="K19" s="11">
        <f t="shared" si="36"/>
        <v>0.74355009443626807</v>
      </c>
      <c r="L19" s="11">
        <f t="shared" si="37"/>
        <v>3.0894538793987554</v>
      </c>
      <c r="M19" s="11">
        <f t="shared" si="38"/>
        <v>1.8924464222644044E-2</v>
      </c>
      <c r="O19" s="11">
        <f t="shared" si="2"/>
        <v>4</v>
      </c>
      <c r="P19" s="11">
        <f t="shared" si="17"/>
        <v>0.91054612060124462</v>
      </c>
      <c r="Q19" s="11">
        <f t="shared" si="18"/>
        <v>0.86299687068820941</v>
      </c>
      <c r="R19" s="11">
        <f t="shared" si="19"/>
        <v>0.8101592436739451</v>
      </c>
      <c r="S19" s="11">
        <f t="shared" si="20"/>
        <v>0.73628285175500441</v>
      </c>
      <c r="T19" s="11">
        <f t="shared" si="21"/>
        <v>3.0991884385044637</v>
      </c>
      <c r="U19" s="11">
        <f t="shared" si="22"/>
        <v>9.734559105708307E-3</v>
      </c>
      <c r="W19" s="11">
        <f t="shared" si="3"/>
        <v>4</v>
      </c>
      <c r="X19" s="11">
        <f t="shared" si="23"/>
        <v>0.90081156149553632</v>
      </c>
      <c r="Y19" s="11">
        <f t="shared" si="24"/>
        <v>0.86607241444510663</v>
      </c>
      <c r="Z19" s="11">
        <f t="shared" si="25"/>
        <v>0.81260449957505632</v>
      </c>
      <c r="AA19" s="11">
        <f t="shared" si="26"/>
        <v>0.73805986092487075</v>
      </c>
      <c r="AB19" s="11">
        <f t="shared" si="27"/>
        <v>3.0955625479294278</v>
      </c>
      <c r="AC19" s="11">
        <f t="shared" si="28"/>
        <v>3.6258905750359283E-3</v>
      </c>
    </row>
    <row r="20" spans="1:29" x14ac:dyDescent="0.25">
      <c r="A20" s="11">
        <f t="shared" si="8"/>
        <v>4.333333333333333</v>
      </c>
      <c r="B20" s="11">
        <f t="shared" si="29"/>
        <v>0.89162165637860058</v>
      </c>
      <c r="C20" s="11">
        <f t="shared" si="30"/>
        <v>0.85127314814814836</v>
      </c>
      <c r="D20" s="11">
        <f t="shared" si="31"/>
        <v>3.4123103137860085</v>
      </c>
      <c r="G20" s="11">
        <f t="shared" si="32"/>
        <v>4.333333333333333</v>
      </c>
      <c r="H20" s="11">
        <f t="shared" si="33"/>
        <v>0.92102301954732457</v>
      </c>
      <c r="I20" s="11">
        <f t="shared" si="34"/>
        <v>0.91054612060124462</v>
      </c>
      <c r="J20" s="11">
        <f t="shared" si="35"/>
        <v>0.87233962357748318</v>
      </c>
      <c r="K20" s="11">
        <f t="shared" si="36"/>
        <v>0.81869312710533704</v>
      </c>
      <c r="L20" s="11">
        <f t="shared" si="37"/>
        <v>3.3956563582399704</v>
      </c>
      <c r="M20" s="11">
        <f t="shared" si="38"/>
        <v>1.6653955546038102E-2</v>
      </c>
      <c r="O20" s="11">
        <f t="shared" si="2"/>
        <v>4.333333333333333</v>
      </c>
      <c r="P20" s="11">
        <f t="shared" si="17"/>
        <v>0.93767697509336267</v>
      </c>
      <c r="Q20" s="11">
        <f t="shared" si="18"/>
        <v>0.90081156149553632</v>
      </c>
      <c r="R20" s="11">
        <f t="shared" si="19"/>
        <v>0.86299687068820941</v>
      </c>
      <c r="S20" s="11">
        <f t="shared" si="20"/>
        <v>0.8101592436739451</v>
      </c>
      <c r="T20" s="11">
        <f t="shared" si="21"/>
        <v>3.4054340959279128</v>
      </c>
      <c r="U20" s="11">
        <f t="shared" si="22"/>
        <v>9.7777376879424338E-3</v>
      </c>
      <c r="W20" s="11">
        <f t="shared" si="3"/>
        <v>4.333333333333333</v>
      </c>
      <c r="X20" s="11">
        <f t="shared" si="23"/>
        <v>0.92789923740542024</v>
      </c>
      <c r="Y20" s="11">
        <f t="shared" si="24"/>
        <v>0.90443745207057225</v>
      </c>
      <c r="Z20" s="11">
        <f t="shared" si="25"/>
        <v>0.86607241444510663</v>
      </c>
      <c r="AA20" s="11">
        <f t="shared" si="26"/>
        <v>0.81260449957505632</v>
      </c>
      <c r="AB20" s="11">
        <f t="shared" si="27"/>
        <v>3.4013632028369161</v>
      </c>
      <c r="AC20" s="11">
        <f t="shared" si="28"/>
        <v>4.07089309099673E-3</v>
      </c>
    </row>
    <row r="21" spans="1:29" x14ac:dyDescent="0.25">
      <c r="A21" s="11">
        <f t="shared" si="8"/>
        <v>4.6666666666666661</v>
      </c>
      <c r="B21" s="11">
        <f t="shared" si="29"/>
        <v>0.92102301954732457</v>
      </c>
      <c r="C21" s="11">
        <f t="shared" si="30"/>
        <v>0.89162165637860058</v>
      </c>
      <c r="D21" s="11">
        <f t="shared" si="31"/>
        <v>3.7242182141632374</v>
      </c>
      <c r="G21" s="11">
        <f t="shared" si="32"/>
        <v>4.6666666666666661</v>
      </c>
      <c r="H21" s="11">
        <f t="shared" si="33"/>
        <v>0.94244845250342868</v>
      </c>
      <c r="I21" s="11">
        <f t="shared" si="34"/>
        <v>0.93767697509336267</v>
      </c>
      <c r="J21" s="11">
        <f t="shared" si="35"/>
        <v>0.91054612060124462</v>
      </c>
      <c r="K21" s="11">
        <f t="shared" si="36"/>
        <v>0.87233962357748318</v>
      </c>
      <c r="L21" s="11">
        <f t="shared" si="37"/>
        <v>3.709788408516026</v>
      </c>
      <c r="M21" s="11">
        <f t="shared" si="38"/>
        <v>1.4429805647211413E-2</v>
      </c>
      <c r="O21" s="11">
        <f t="shared" si="2"/>
        <v>4.6666666666666661</v>
      </c>
      <c r="P21" s="11">
        <f t="shared" si="17"/>
        <v>0.95687825815064009</v>
      </c>
      <c r="Q21" s="11">
        <f t="shared" si="18"/>
        <v>0.92789923740542024</v>
      </c>
      <c r="R21" s="11">
        <f t="shared" si="19"/>
        <v>0.90081156149553632</v>
      </c>
      <c r="S21" s="11">
        <f t="shared" si="20"/>
        <v>0.86299687068820941</v>
      </c>
      <c r="T21" s="11">
        <f t="shared" si="21"/>
        <v>3.7193358861677637</v>
      </c>
      <c r="U21" s="11">
        <f t="shared" si="22"/>
        <v>9.5474776517376903E-3</v>
      </c>
      <c r="W21" s="11">
        <f t="shared" si="3"/>
        <v>4.6666666666666661</v>
      </c>
      <c r="X21" s="11">
        <f t="shared" si="23"/>
        <v>0.9473307804989024</v>
      </c>
      <c r="Y21" s="11">
        <f t="shared" si="24"/>
        <v>0.93197013049641697</v>
      </c>
      <c r="Z21" s="11">
        <f t="shared" si="25"/>
        <v>0.90443745207057225</v>
      </c>
      <c r="AA21" s="11">
        <f t="shared" si="26"/>
        <v>0.86607241444510663</v>
      </c>
      <c r="AB21" s="11">
        <f t="shared" si="27"/>
        <v>3.7149367397537811</v>
      </c>
      <c r="AC21" s="11">
        <f t="shared" si="28"/>
        <v>4.3991464139825354E-3</v>
      </c>
    </row>
    <row r="22" spans="1:29" x14ac:dyDescent="0.25">
      <c r="A22" s="11">
        <f t="shared" si="8"/>
        <v>4.9999999999999991</v>
      </c>
      <c r="B22" s="11">
        <f t="shared" si="29"/>
        <v>0.94244845250342868</v>
      </c>
      <c r="C22" s="11">
        <f t="shared" si="30"/>
        <v>0.92102301954732457</v>
      </c>
      <c r="D22" s="11">
        <f t="shared" si="31"/>
        <v>4.0419386038237306</v>
      </c>
      <c r="G22" s="11">
        <f t="shared" si="32"/>
        <v>4.9999999999999991</v>
      </c>
      <c r="H22" s="11">
        <f t="shared" si="33"/>
        <v>0.95806139617626851</v>
      </c>
      <c r="I22" s="11">
        <f t="shared" si="34"/>
        <v>0.95687825815064009</v>
      </c>
      <c r="J22" s="11">
        <f t="shared" si="35"/>
        <v>0.93767697509336267</v>
      </c>
      <c r="K22" s="11">
        <f t="shared" si="36"/>
        <v>0.91054612060124462</v>
      </c>
      <c r="L22" s="11">
        <f t="shared" si="37"/>
        <v>4.0295856406769008</v>
      </c>
      <c r="M22" s="11">
        <f t="shared" si="38"/>
        <v>1.2352963146829765E-2</v>
      </c>
      <c r="O22" s="11">
        <f t="shared" si="2"/>
        <v>4.9999999999999991</v>
      </c>
      <c r="P22" s="11">
        <f t="shared" si="17"/>
        <v>0.97041435932309827</v>
      </c>
      <c r="Q22" s="11">
        <f t="shared" si="18"/>
        <v>0.9473307804989024</v>
      </c>
      <c r="R22" s="11">
        <f t="shared" si="19"/>
        <v>0.92789923740542024</v>
      </c>
      <c r="S22" s="11">
        <f t="shared" si="20"/>
        <v>0.90081156149553632</v>
      </c>
      <c r="T22" s="11">
        <f t="shared" si="21"/>
        <v>4.0387015728046451</v>
      </c>
      <c r="U22" s="11">
        <f t="shared" si="22"/>
        <v>9.1159321277443084E-3</v>
      </c>
      <c r="W22" s="11">
        <f t="shared" si="3"/>
        <v>4.9999999999999991</v>
      </c>
      <c r="X22" s="11">
        <f t="shared" si="23"/>
        <v>0.96129842719535397</v>
      </c>
      <c r="Y22" s="11">
        <f t="shared" si="24"/>
        <v>0.95172992691288494</v>
      </c>
      <c r="Z22" s="11">
        <f t="shared" si="25"/>
        <v>0.93197013049641697</v>
      </c>
      <c r="AA22" s="11">
        <f t="shared" si="26"/>
        <v>0.90443745207057225</v>
      </c>
      <c r="AB22" s="11">
        <f t="shared" si="27"/>
        <v>4.0340914794161629</v>
      </c>
      <c r="AC22" s="11">
        <f t="shared" si="28"/>
        <v>4.6100933884822837E-3</v>
      </c>
    </row>
    <row r="23" spans="1:29" x14ac:dyDescent="0.25">
      <c r="A23" s="11">
        <f t="shared" si="8"/>
        <v>5.3333333333333321</v>
      </c>
      <c r="B23" s="11">
        <f t="shared" si="29"/>
        <v>0.95806139617626851</v>
      </c>
      <c r="C23" s="11">
        <f t="shared" si="30"/>
        <v>0.94244845250342868</v>
      </c>
      <c r="D23" s="11">
        <f t="shared" si="31"/>
        <v>4.3638945598279602</v>
      </c>
      <c r="G23" s="11">
        <f t="shared" si="32"/>
        <v>5.3333333333333321</v>
      </c>
      <c r="H23" s="11">
        <f t="shared" si="33"/>
        <v>0.969438773505372</v>
      </c>
      <c r="I23" s="11">
        <f t="shared" si="34"/>
        <v>0.97041435932309827</v>
      </c>
      <c r="J23" s="11">
        <f t="shared" si="35"/>
        <v>0.95687825815064009</v>
      </c>
      <c r="K23" s="11">
        <f t="shared" si="36"/>
        <v>0.93767697509336267</v>
      </c>
      <c r="L23" s="11">
        <f t="shared" si="37"/>
        <v>4.35342046669117</v>
      </c>
      <c r="M23" s="11">
        <f t="shared" si="38"/>
        <v>1.0474093136790152E-2</v>
      </c>
      <c r="O23" s="11">
        <f t="shared" si="2"/>
        <v>5.3333333333333321</v>
      </c>
      <c r="P23" s="11">
        <f t="shared" si="17"/>
        <v>0.97991286664216215</v>
      </c>
      <c r="Q23" s="11">
        <f t="shared" si="18"/>
        <v>0.96129842719535397</v>
      </c>
      <c r="R23" s="11">
        <f t="shared" si="19"/>
        <v>0.9473307804989024</v>
      </c>
      <c r="S23" s="11">
        <f t="shared" si="20"/>
        <v>0.92789923740542024</v>
      </c>
      <c r="T23" s="11">
        <f t="shared" si="21"/>
        <v>4.3619672846296744</v>
      </c>
      <c r="U23" s="11">
        <f t="shared" si="22"/>
        <v>8.5468179385044252E-3</v>
      </c>
      <c r="W23" s="11">
        <f t="shared" si="3"/>
        <v>5.3333333333333321</v>
      </c>
      <c r="X23" s="11">
        <f t="shared" si="23"/>
        <v>0.97136604870365773</v>
      </c>
      <c r="Y23" s="11">
        <f t="shared" si="24"/>
        <v>0.96590852058383625</v>
      </c>
      <c r="Z23" s="11">
        <f t="shared" si="25"/>
        <v>0.95172992691288494</v>
      </c>
      <c r="AA23" s="11">
        <f t="shared" si="26"/>
        <v>0.93197013049641697</v>
      </c>
      <c r="AB23" s="11">
        <f t="shared" si="27"/>
        <v>4.3572564353239098</v>
      </c>
      <c r="AC23" s="11">
        <f t="shared" si="28"/>
        <v>4.7108493057645973E-3</v>
      </c>
    </row>
    <row r="24" spans="1:29" x14ac:dyDescent="0.25">
      <c r="A24" s="11">
        <f t="shared" si="8"/>
        <v>5.6666666666666652</v>
      </c>
      <c r="B24" s="11">
        <f t="shared" si="29"/>
        <v>0.969438773505372</v>
      </c>
      <c r="C24" s="11">
        <f t="shared" si="30"/>
        <v>0.95806139617626851</v>
      </c>
      <c r="D24" s="11">
        <f t="shared" si="31"/>
        <v>4.6889370472179346</v>
      </c>
      <c r="G24" s="11">
        <f t="shared" si="32"/>
        <v>5.6666666666666652</v>
      </c>
      <c r="H24" s="11">
        <f t="shared" si="33"/>
        <v>0.9777296194487306</v>
      </c>
      <c r="I24" s="11">
        <f t="shared" si="34"/>
        <v>0.97991286664216215</v>
      </c>
      <c r="J24" s="11">
        <f t="shared" si="35"/>
        <v>0.97041435932309827</v>
      </c>
      <c r="K24" s="11">
        <f t="shared" si="36"/>
        <v>0.95687825815064009</v>
      </c>
      <c r="L24" s="11">
        <f t="shared" si="37"/>
        <v>4.6801248764519308</v>
      </c>
      <c r="M24" s="11">
        <f t="shared" si="38"/>
        <v>8.812170766003824E-3</v>
      </c>
      <c r="O24" s="11">
        <f t="shared" si="2"/>
        <v>5.6666666666666652</v>
      </c>
      <c r="P24" s="11">
        <f t="shared" si="17"/>
        <v>0.98654179021473443</v>
      </c>
      <c r="Q24" s="11">
        <f t="shared" si="18"/>
        <v>0.97136604870365773</v>
      </c>
      <c r="R24" s="11">
        <f t="shared" si="19"/>
        <v>0.96129842719535397</v>
      </c>
      <c r="S24" s="11">
        <f t="shared" si="20"/>
        <v>0.9473307804989024</v>
      </c>
      <c r="T24" s="11">
        <f t="shared" si="21"/>
        <v>4.6880182524327889</v>
      </c>
      <c r="U24" s="11">
        <f t="shared" si="22"/>
        <v>7.8933759808581527E-3</v>
      </c>
      <c r="W24" s="11">
        <f t="shared" si="3"/>
        <v>5.6666666666666652</v>
      </c>
      <c r="X24" s="11">
        <f t="shared" si="23"/>
        <v>0.97864841423387627</v>
      </c>
      <c r="Y24" s="11">
        <f t="shared" si="24"/>
        <v>0.97607689800942232</v>
      </c>
      <c r="Z24" s="11">
        <f t="shared" si="25"/>
        <v>0.96590852058383625</v>
      </c>
      <c r="AA24" s="11">
        <f t="shared" si="26"/>
        <v>0.95172992691288494</v>
      </c>
      <c r="AB24" s="11">
        <f t="shared" si="27"/>
        <v>4.6833048257999881</v>
      </c>
      <c r="AC24" s="11">
        <f t="shared" si="28"/>
        <v>4.7134266328008323E-3</v>
      </c>
    </row>
    <row r="25" spans="1:29" x14ac:dyDescent="0.25">
      <c r="A25" s="11">
        <f t="shared" si="8"/>
        <v>5.9999999999999982</v>
      </c>
      <c r="B25" s="11">
        <f t="shared" si="29"/>
        <v>0.9777296194487306</v>
      </c>
      <c r="C25" s="11">
        <f t="shared" si="30"/>
        <v>0.969438773505372</v>
      </c>
      <c r="D25" s="11">
        <f t="shared" si="31"/>
        <v>5.0162287280247382</v>
      </c>
      <c r="G25" s="11">
        <f t="shared" si="32"/>
        <v>5.9999999999999982</v>
      </c>
      <c r="H25" s="11">
        <f t="shared" si="33"/>
        <v>0.98377127197526004</v>
      </c>
      <c r="I25" s="11">
        <f t="shared" si="34"/>
        <v>0.98654179021473443</v>
      </c>
      <c r="J25" s="11">
        <f t="shared" si="35"/>
        <v>0.97991286664216215</v>
      </c>
      <c r="K25" s="11">
        <f t="shared" si="36"/>
        <v>0.97041435932309827</v>
      </c>
      <c r="L25" s="11">
        <f t="shared" si="37"/>
        <v>5.0088621748959525</v>
      </c>
      <c r="M25" s="11">
        <f t="shared" si="38"/>
        <v>7.3665531287856467E-3</v>
      </c>
      <c r="O25" s="11">
        <f t="shared" si="2"/>
        <v>5.9999999999999982</v>
      </c>
      <c r="P25" s="11">
        <f t="shared" si="17"/>
        <v>0.99113782510404569</v>
      </c>
      <c r="Q25" s="11">
        <f t="shared" si="18"/>
        <v>0.97864841423387627</v>
      </c>
      <c r="R25" s="11">
        <f t="shared" si="19"/>
        <v>0.97136604870365773</v>
      </c>
      <c r="S25" s="11">
        <f t="shared" si="20"/>
        <v>0.96129842719535397</v>
      </c>
      <c r="T25" s="11">
        <f t="shared" si="21"/>
        <v>5.0160603146558049</v>
      </c>
      <c r="U25" s="11">
        <f t="shared" si="22"/>
        <v>7.1981397598523955E-3</v>
      </c>
      <c r="W25" s="11">
        <f t="shared" si="3"/>
        <v>5.9999999999999982</v>
      </c>
      <c r="X25" s="11">
        <f t="shared" si="23"/>
        <v>0.98393968534419329</v>
      </c>
      <c r="Y25" s="11">
        <f t="shared" si="24"/>
        <v>0.98336184086667711</v>
      </c>
      <c r="Z25" s="11">
        <f t="shared" si="25"/>
        <v>0.97607689800942232</v>
      </c>
      <c r="AA25" s="11">
        <f t="shared" si="26"/>
        <v>0.96590852058383625</v>
      </c>
      <c r="AB25" s="11">
        <f t="shared" si="27"/>
        <v>5.0114278282319509</v>
      </c>
      <c r="AC25" s="11">
        <f t="shared" si="28"/>
        <v>4.6324864238540542E-3</v>
      </c>
    </row>
  </sheetData>
  <mergeCells count="6">
    <mergeCell ref="W8:AC8"/>
    <mergeCell ref="D2:E2"/>
    <mergeCell ref="G2:J2"/>
    <mergeCell ref="A8:D8"/>
    <mergeCell ref="G8:M8"/>
    <mergeCell ref="O8:U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t-y AB2 euler -AM4</vt:lpstr>
    </vt:vector>
  </TitlesOfParts>
  <Company>Instituto Tecnologico de Costa 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Rodriguez</cp:lastModifiedBy>
  <dcterms:created xsi:type="dcterms:W3CDTF">2023-08-21T14:35:04Z</dcterms:created>
  <dcterms:modified xsi:type="dcterms:W3CDTF">2023-11-20T15:35:00Z</dcterms:modified>
</cp:coreProperties>
</file>