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88" documentId="11_0B1D56BE9CDCCE836B02CE7A5FB0D4A9BBFD1C62" xr6:coauthVersionLast="47" xr6:coauthVersionMax="47" xr10:uidLastSave="{B2A4E83F-8FE8-4823-843E-E748BD20213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S25" i="1"/>
  <c r="Q33" i="1"/>
  <c r="U32" i="1"/>
  <c r="X14" i="1"/>
  <c r="S11" i="1"/>
  <c r="W11" i="1"/>
  <c r="X27" i="1"/>
  <c r="X25" i="1"/>
  <c r="V22" i="1"/>
  <c r="V16" i="1"/>
  <c r="N20" i="1"/>
  <c r="N17" i="1"/>
  <c r="N22" i="1"/>
  <c r="S16" i="1"/>
  <c r="Q28" i="1"/>
  <c r="I32" i="1"/>
  <c r="N31" i="1"/>
  <c r="N30" i="1"/>
  <c r="N29" i="1"/>
  <c r="M27" i="1"/>
  <c r="R21" i="1"/>
  <c r="O24" i="1"/>
  <c r="L25" i="1"/>
  <c r="H27" i="1"/>
  <c r="F27" i="1"/>
  <c r="D27" i="1"/>
  <c r="AN7" i="1"/>
  <c r="AN8" i="1"/>
  <c r="H20" i="1"/>
  <c r="P13" i="1"/>
  <c r="N3" i="1"/>
  <c r="F19" i="1"/>
  <c r="O8" i="1"/>
  <c r="O6" i="1"/>
  <c r="K17" i="1"/>
  <c r="L13" i="1"/>
  <c r="K5" i="1"/>
  <c r="M9" i="1"/>
  <c r="C9" i="1"/>
  <c r="H12" i="1"/>
  <c r="H9" i="1"/>
  <c r="H3" i="1"/>
</calcChain>
</file>

<file path=xl/sharedStrings.xml><?xml version="1.0" encoding="utf-8"?>
<sst xmlns="http://schemas.openxmlformats.org/spreadsheetml/2006/main" count="2" uniqueCount="2">
  <si>
    <t>=T.DIST.RT(2,20,True)</t>
  </si>
  <si>
    <t>=T.DIST(3.07,24)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</si>
</sst>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N33"/>
  <sheetViews>
    <sheetView tabSelected="1" topLeftCell="D7" workbookViewId="0">
      <selection activeCell="P19" sqref="P19"/>
    </sheetView>
  </sheetViews>
  <sheetFormatPr defaultRowHeight="15"/>
  <sheetData>
    <row r="3" spans="3:40">
      <c r="H3">
        <f>_xlfn.NORM.S.INV(0.975)</f>
        <v>1.9599639845400536</v>
      </c>
      <c r="N3">
        <f>_xlfn.T.INV(0.025,29)</f>
        <v>-2.0452296421327048</v>
      </c>
    </row>
    <row r="5" spans="3:40">
      <c r="K5">
        <f>_xlfn.T.DIST.RT(6.54,40)</f>
        <v>4.119987132426208E-8</v>
      </c>
    </row>
    <row r="6" spans="3:40">
      <c r="O6">
        <f>_xlfn.T.DIST(6.54,40,TRUE)</f>
        <v>0.99999995880012871</v>
      </c>
    </row>
    <row r="7" spans="3:40">
      <c r="AN7">
        <f>0.5-_xlfn.NORM.S.DIST(2.07,TRUE)</f>
        <v>-0.48077382777248268</v>
      </c>
    </row>
    <row r="8" spans="3:40">
      <c r="O8">
        <f>_xlfn.T.DIST.RT(6.54,40)</f>
        <v>4.119987132426208E-8</v>
      </c>
      <c r="AN8">
        <f>0.5-AN7</f>
        <v>0.98077382777248268</v>
      </c>
    </row>
    <row r="9" spans="3:40">
      <c r="C9">
        <f>_xlfn.T.DIST.RT(4.14,30)</f>
        <v>1.2976925045590261E-4</v>
      </c>
      <c r="H9">
        <f>_xlfn.T.DIST(2,20,TRUE)</f>
        <v>0.97036723227671473</v>
      </c>
      <c r="M9">
        <f>_xlfn.T.INV(0.01,30)</f>
        <v>-2.4572615424005915</v>
      </c>
    </row>
    <row r="10" spans="3:40">
      <c r="H10" t="s">
        <v>0</v>
      </c>
    </row>
    <row r="11" spans="3:40">
      <c r="S11">
        <f>_xlfn.BINOM.DIST(1,5,0.5,FALSE)</f>
        <v>0.15624999999999992</v>
      </c>
      <c r="W11">
        <f>_xlfn.BINOM.DIST(2,6,0.2,FALSE)</f>
        <v>0.24575999999999998</v>
      </c>
    </row>
    <row r="12" spans="3:40">
      <c r="H12">
        <f>_xlfn.T.INV(0.05,20)</f>
        <v>-1.7247182429207868</v>
      </c>
    </row>
    <row r="13" spans="3:40">
      <c r="L13">
        <f>_xlfn.T.INV(0.01,40)</f>
        <v>-2.4232567793348583</v>
      </c>
      <c r="P13">
        <f>_xlfn.T.DIST.RT(1.512,58)</f>
        <v>6.798189092710516E-2</v>
      </c>
    </row>
    <row r="14" spans="3:40">
      <c r="X14">
        <f>_xlfn.BINOM.DIST(0,12,0.1,FALSE)</f>
        <v>0.282429536481</v>
      </c>
    </row>
    <row r="15" spans="3:40">
      <c r="I15" t="s">
        <v>1</v>
      </c>
    </row>
    <row r="16" spans="3:40">
      <c r="S16">
        <f>_xlfn.T.INV(0.05,63)</f>
        <v>-1.6694022217068125</v>
      </c>
      <c r="V16">
        <f>_xlfn.T.INV.2T(0.05,39)</f>
        <v>2.0226909200367595</v>
      </c>
    </row>
    <row r="17" spans="4:24">
      <c r="K17">
        <f>_xlfn.T.DIST.RT(3,24)</f>
        <v>3.1028683082623722E-3</v>
      </c>
      <c r="N17">
        <f>_xlfn.T.DIST.2T(3.07,24)</f>
        <v>5.251781838151599E-3</v>
      </c>
    </row>
    <row r="18" spans="4:24">
      <c r="P18">
        <f>1-_xlfn.POISSON.DIST(0,0.64,TRUE)</f>
        <v>0.47270757595695145</v>
      </c>
    </row>
    <row r="19" spans="4:24">
      <c r="F19">
        <f>_xlfn.T.DIST.RT(1.72,14)</f>
        <v>5.37251725410497E-2</v>
      </c>
    </row>
    <row r="20" spans="4:24">
      <c r="H20">
        <f>_xlfn.NORM.S.INV(0.025)</f>
        <v>-1.9599639845400538</v>
      </c>
      <c r="N20">
        <f>_xlfn.T.INV(0.005,24)</f>
        <v>-2.7969395047744556</v>
      </c>
    </row>
    <row r="21" spans="4:24">
      <c r="R21">
        <f>0.5-_xlfn.NORM.S.DIST(-3.914,TRUE)</f>
        <v>0.49995461018244908</v>
      </c>
    </row>
    <row r="22" spans="4:24">
      <c r="N22">
        <f>_xlfn.T.INV.2T(0.1,24)</f>
        <v>1.7108820799094284</v>
      </c>
      <c r="V22">
        <f>_xlfn.T.DIST.RT(2.51,39)</f>
        <v>8.1663286870049864E-3</v>
      </c>
    </row>
    <row r="24" spans="4:24">
      <c r="O24">
        <f>_xlfn.NORM.S.INV(0.02)</f>
        <v>-2.0537489106318225</v>
      </c>
    </row>
    <row r="25" spans="4:24">
      <c r="L25">
        <f>0.5-_xlfn.NORM.S.DIST(3.13,TRUE)</f>
        <v>-0.49912596848436841</v>
      </c>
      <c r="S25">
        <f>_xlfn.POISSON.DIST(0,16,TRUE)</f>
        <v>1.1253517471925912E-7</v>
      </c>
      <c r="X25">
        <f>_xlfn.T.INV(0.49,39)</f>
        <v>-2.5230207569963765E-2</v>
      </c>
    </row>
    <row r="27" spans="4:24">
      <c r="D27">
        <f>_xlfn.NORM.S.DIST(3.125,TRUE)</f>
        <v>0.99911097470089161</v>
      </c>
      <c r="F27">
        <f>_xlfn.NORM.INV(0.04,51,2)</f>
        <v>47.498627857495663</v>
      </c>
      <c r="H27">
        <f>_xlfn.NORM.S.INV(0.04)</f>
        <v>-1.7506860712521695</v>
      </c>
      <c r="M27">
        <f>_xlfn.NORM.DIST(75,100,SQRT(15),TRUE)</f>
        <v>5.4119369546745228E-11</v>
      </c>
      <c r="X27">
        <f>_xlfn.T.INV.2T(0.98,39)</f>
        <v>2.5230207569963765E-2</v>
      </c>
    </row>
    <row r="28" spans="4:24">
      <c r="Q28">
        <f>1-_xlfn.NORM.S.DIST(1.7,TRUE)</f>
        <v>4.4565462758543006E-2</v>
      </c>
    </row>
    <row r="29" spans="4:24">
      <c r="N29">
        <f>_xlfn.NORM.DIST(4.7,5,2.1,TRUE)</f>
        <v>0.44320150318353185</v>
      </c>
    </row>
    <row r="30" spans="4:24">
      <c r="N30">
        <f>_xlfn.NORM.DIST(1.3,5,2.1,TRUE)</f>
        <v>3.9042694968427716E-2</v>
      </c>
    </row>
    <row r="31" spans="4:24">
      <c r="N31">
        <f>N29-N30</f>
        <v>0.40415880821510414</v>
      </c>
    </row>
    <row r="32" spans="4:24">
      <c r="I32">
        <f>_xlfn.NORM.INV(0.25,13,SQRT(2))</f>
        <v>12.04612744759106</v>
      </c>
      <c r="U32">
        <f>1-_xlfn.POISSON.DIST(2,2.4,TRUE)</f>
        <v>0.43029125334248952</v>
      </c>
    </row>
    <row r="33" spans="17:17">
      <c r="Q33">
        <f>1-_xlfn.POISSON.DIST(1,3,TRUE)</f>
        <v>0.80085172652854419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2024-10-01T19:29:24Z</dcterms:created>
  <dcterms:modified xsi:type="dcterms:W3CDTF">2024-10-03T10:47:59Z</dcterms:modified>
  <cp:category/>
  <cp:contentStatus/>
</cp:coreProperties>
</file>