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255" documentId="11_0B1D56BE9CDCCE836B02CE7A5FB0D4A9BBFD1C62" xr6:coauthVersionLast="47" xr6:coauthVersionMax="47" xr10:uidLastSave="{A092022C-12B7-40D0-AE06-6E6341F29B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" i="1" l="1"/>
  <c r="AO17" i="1"/>
  <c r="AO16" i="1"/>
  <c r="AO14" i="1"/>
  <c r="AO13" i="1"/>
  <c r="AO10" i="1"/>
  <c r="AP6" i="1"/>
  <c r="AO5" i="1"/>
  <c r="AL6" i="1"/>
  <c r="AL4" i="1"/>
  <c r="AG24" i="1"/>
  <c r="AG22" i="1"/>
  <c r="AG19" i="1"/>
  <c r="AG16" i="1"/>
  <c r="AE15" i="1"/>
  <c r="AD5" i="1"/>
  <c r="AD11" i="1"/>
  <c r="AD8" i="1"/>
  <c r="AD13" i="1"/>
  <c r="AC20" i="1"/>
  <c r="AC17" i="1"/>
  <c r="X20" i="1"/>
  <c r="AA4" i="1"/>
  <c r="AB11" i="1" a="1"/>
  <c r="AB11" i="1"/>
  <c r="AA16" i="1"/>
  <c r="AA17" i="1"/>
  <c r="AA21" i="1"/>
  <c r="Y6" i="1"/>
  <c r="AB9" i="1"/>
  <c r="Y15" i="1"/>
  <c r="Y14" i="1"/>
  <c r="Y12" i="1"/>
  <c r="Y10" i="1"/>
  <c r="O14" i="1"/>
  <c r="P12" i="1"/>
  <c r="O9" i="1"/>
  <c r="L9" i="1"/>
  <c r="L7" i="1"/>
  <c r="J12" i="1"/>
  <c r="J9" i="1"/>
  <c r="J8" i="1"/>
  <c r="I6" i="1"/>
  <c r="F24" i="1"/>
  <c r="F21" i="1"/>
  <c r="F17" i="1"/>
  <c r="D22" i="1"/>
  <c r="D19" i="1"/>
  <c r="D13" i="1"/>
  <c r="D10" i="1"/>
  <c r="D7" i="1"/>
  <c r="D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<sst xmlns="http://schemas.openxmlformats.org/spreadsheetml/2006/main" count="2" uniqueCount="2">
  <si>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§</t>
  </si>
  <si>
    <t>z§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</si>
</sst>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P24"/>
  <sheetViews>
    <sheetView tabSelected="1" topLeftCell="AH1" workbookViewId="0">
      <selection activeCell="AJ15" sqref="AJ15"/>
    </sheetView>
  </sheetViews>
  <sheetFormatPr defaultRowHeight="15"/>
  <sheetData>
    <row r="3" spans="2:42">
      <c r="B3">
        <f>1-_xlfn.EXPON.DIST(0.55,1/5,TRUE)</f>
        <v>0.89583413529652822</v>
      </c>
    </row>
    <row r="4" spans="2:42">
      <c r="D4">
        <f>1-_xlfn.NORM.DIST(1039,900,100,TRUE)</f>
        <v>8.2264438677668972E-2</v>
      </c>
      <c r="AA4">
        <f>_xlfn.NORM.S.DIST(-1.85,TRUE)</f>
        <v>3.2156774795613713E-2</v>
      </c>
      <c r="AL4">
        <f>_xlfn.POISSON.DIST(2,1.4,TRUE)</f>
        <v>0.83349773812262984</v>
      </c>
    </row>
    <row r="5" spans="2:42">
      <c r="AD5">
        <f>_xlfn.T.INV.2T(0.05,60)</f>
        <v>2.0002978220142609</v>
      </c>
      <c r="AO5">
        <f>_xlfn.BINOM.DIST(7,15,0.45,FALSE)</f>
        <v>0.20134352310667816</v>
      </c>
    </row>
    <row r="6" spans="2:42">
      <c r="I6">
        <f>_xlfn.POISSON.DIST(2,3.2,FALSE)</f>
        <v>0.20870248436923503</v>
      </c>
      <c r="Y6">
        <f>1-_xlfn.POISSON.DIST(1,2.5,TRUE)</f>
        <v>0.71270250481635422</v>
      </c>
      <c r="AL6">
        <f>_xlfn.POISSON.DIST(0,1.4,FALSE)</f>
        <v>0.24659696394160649</v>
      </c>
      <c r="AP6">
        <f>_xlfn.NORM.S.INV(0.9)</f>
        <v>1.2815515655446006</v>
      </c>
    </row>
    <row r="7" spans="2:42">
      <c r="D7">
        <f>_xlfn.POISSON.DIST(2,1.5,TRUE)</f>
        <v>0.80884683053805806</v>
      </c>
      <c r="L7">
        <f>_xlfn.NORM.DIST(110,100,15,TRUE)</f>
        <v>0.74750746245307709</v>
      </c>
    </row>
    <row r="8" spans="2:42">
      <c r="J8">
        <f>_xlfn.POISSON.DIST(5,8.1,FALSE)</f>
        <v>8.8197960978864745E-2</v>
      </c>
      <c r="AD8">
        <f>_xlfn.NORM.S.DIST(2.23,TRUE)</f>
        <v>0.98712627856139801</v>
      </c>
    </row>
    <row r="9" spans="2:42">
      <c r="J9">
        <f>_xlfn.POISSON.DIST(6,8.1,FALSE)</f>
        <v>0.11906724732146746</v>
      </c>
      <c r="L9">
        <f>_xlfn.NORM.S.INV(0.747507)</f>
        <v>0.66666521900430553</v>
      </c>
      <c r="O9">
        <f>1-_xlfn.NORM.DIST(210,200,20,TRUE)</f>
        <v>0.30853753872598688</v>
      </c>
      <c r="AB9">
        <f>_xlfn.NORM.S.INV(0.006)</f>
        <v>-2.5121443279304616</v>
      </c>
    </row>
    <row r="10" spans="2:42">
      <c r="D10">
        <f>_xlfn.EXPON.DIST(38,1/40,FALSE)</f>
        <v>9.6685255863625304E-3</v>
      </c>
      <c r="Y10">
        <f>_xlfn.NORM.INV(0.1,0,1)</f>
        <v>-1.2815515655446006</v>
      </c>
      <c r="AO10">
        <f>_xlfn.BINOM.DIST(5,10,0.2,FALSE)</f>
        <v>2.6424115200000015E-2</v>
      </c>
    </row>
    <row r="11" spans="2:42">
      <c r="AB11" t="e" cm="1">
        <f t="array" aca="1" ref="AB11" ca="1">norm</f>
        <v>#NAME?</v>
      </c>
      <c r="AD11">
        <f>_xlfn.NORM.S.DIST(-1.85,TRUE)</f>
        <v>3.2156774795613713E-2</v>
      </c>
    </row>
    <row r="12" spans="2:42">
      <c r="J12">
        <f>_xlfn.NORM.S.DIST(-2.054,TRUE)</f>
        <v>1.9987845855041885E-2</v>
      </c>
      <c r="O12" t="s">
        <v>0</v>
      </c>
      <c r="P12">
        <f>1-_xlfn.NORM.S.DIST(0.5,TRUE)</f>
        <v>0.30853753872598688</v>
      </c>
      <c r="Y12">
        <f>_xlfn.NORM.INV(0.55,0,1)</f>
        <v>0.12566134685507416</v>
      </c>
    </row>
    <row r="13" spans="2:42">
      <c r="D13">
        <f>_xlfn.EXPON.DIST(22,1/40,FALSE)</f>
        <v>1.4423745259512167E-2</v>
      </c>
      <c r="AD13">
        <f>_xlfn.NORM.S.INV(0.05)</f>
        <v>-1.6448536269514726</v>
      </c>
      <c r="AO13">
        <f>_xlfn.NORM.DIST(15,18,3,TRUE)</f>
        <v>0.15865525393145699</v>
      </c>
    </row>
    <row r="14" spans="2:42">
      <c r="O14">
        <f>_xlfn.NORM.INV(0.0571,200,20)</f>
        <v>168.40813097948825</v>
      </c>
      <c r="Y14">
        <f>_xlfn.NORM.S.INV(0.1)</f>
        <v>-1.2815515655446006</v>
      </c>
      <c r="AJ14">
        <f>1-_xlfn.POISSON.DIST(1,2.5,TRUE)</f>
        <v>0.71270250481635422</v>
      </c>
      <c r="AO14">
        <f>_xlfn.NORM.INV(0.1,18,3)</f>
        <v>14.155345303366198</v>
      </c>
    </row>
    <row r="15" spans="2:42">
      <c r="Y15">
        <f>_xlfn.NORM.S.INV(0.55)</f>
        <v>0.12566134685507416</v>
      </c>
      <c r="AE15">
        <f>_xlfn.T.DIST.2T(2.27,65)</f>
        <v>2.6530815519519173E-2</v>
      </c>
    </row>
    <row r="16" spans="2:42">
      <c r="AA16">
        <f>_xlfn.BINOM.DIST(5,10,1/3,FALSE)</f>
        <v>0.13656454808718177</v>
      </c>
      <c r="AG16">
        <f>_xlfn.T.DIST.RT(2827.98,27)</f>
        <v>1.0345191891577416E-75</v>
      </c>
      <c r="AO16">
        <f>_xlfn.POISSON.DIST(0,2,TRUE)</f>
        <v>0.1353352832366127</v>
      </c>
    </row>
    <row r="17" spans="4:41">
      <c r="F17">
        <f>_xlfn.NORM.S.DIST(1.64,TRUE)</f>
        <v>0.94949741652589625</v>
      </c>
      <c r="AA17">
        <f>_xlfn.BINOM.DIST(5,10,2/3,FALSE)</f>
        <v>0.13656454808718191</v>
      </c>
      <c r="AC17">
        <f>_xlfn.NORM.S.INV(0.025)</f>
        <v>-1.9599639845400538</v>
      </c>
      <c r="AO17">
        <f>_xlfn.EXPON.DIST(20,0.025,TRUE)</f>
        <v>0.39346934028736658</v>
      </c>
    </row>
    <row r="18" spans="4:41">
      <c r="F18" t="s">
        <v>1</v>
      </c>
    </row>
    <row r="19" spans="4:41">
      <c r="D19">
        <f>_xlfn.NORM.DIST(-10.5,-8,2,TRUE)</f>
        <v>0.10564977366685525</v>
      </c>
      <c r="AG19">
        <f>_xlfn.T.DIST.RT(2.83,27)</f>
        <v>4.3392633550676197E-3</v>
      </c>
    </row>
    <row r="20" spans="4:41">
      <c r="X20">
        <f>_xlfn.NORM.S.DIST(-0.68,TRUE)*2</f>
        <v>0.49650446090714095</v>
      </c>
      <c r="AC20">
        <f>_xlfn.NORM.S.DIST(2.23,TRUE)</f>
        <v>0.98712627856139801</v>
      </c>
    </row>
    <row r="21" spans="4:41">
      <c r="F21">
        <f>_xlfn.NORM.S.DIST(0.01,TRUE)</f>
        <v>0.5039893563146316</v>
      </c>
      <c r="AA21">
        <f>_xlfn.BINOM.DIST(2,7,0.05,TRUE)</f>
        <v>0.99624295703124999</v>
      </c>
    </row>
    <row r="22" spans="4:41">
      <c r="D22">
        <f>_xlfn.NORM.S.DIST(4.9,TRUE)</f>
        <v>0.99999952081672339</v>
      </c>
      <c r="AG22">
        <f>_xlfn.T.INV.2T(0.05,27)</f>
        <v>2.0518305164802859</v>
      </c>
    </row>
    <row r="24" spans="4:41">
      <c r="F24">
        <f>_xlfn.BINOM.DIST(1,5,0.14,TRUE)</f>
        <v>0.85333272960000006</v>
      </c>
      <c r="AG24">
        <f>_xlfn.T.INV.2T(0.05,60)</f>
        <v>2.0002978220142609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2024-10-03T11:01:05Z</dcterms:created>
  <dcterms:modified xsi:type="dcterms:W3CDTF">2024-10-11T14:29:10Z</dcterms:modified>
  <cp:category/>
  <cp:contentStatus/>
</cp:coreProperties>
</file>