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157" documentId="11_0B1D56BE9CDCCE836B02CE7A5FB0D4A9BBFD1C62" xr6:coauthVersionLast="47" xr6:coauthVersionMax="47" xr10:uidLastSave="{C10A0184-5C52-46F5-9F3A-8EF61AF74E78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Q18" i="1"/>
  <c r="Q22" i="1"/>
  <c r="L11" i="1"/>
  <c r="B14" i="1"/>
  <c r="B26" i="1"/>
  <c r="D57" i="1"/>
  <c r="L22" i="1"/>
  <c r="O35" i="1"/>
  <c r="K34" i="1"/>
  <c r="L34" i="1"/>
  <c r="N29" i="1"/>
  <c r="O20" i="1"/>
  <c r="O17" i="1"/>
  <c r="L18" i="1"/>
  <c r="N24" i="1"/>
  <c r="K30" i="1"/>
  <c r="P10" i="1"/>
  <c r="P9" i="1"/>
  <c r="C29" i="1"/>
  <c r="D42" i="1"/>
  <c r="G41" i="1"/>
  <c r="G38" i="1"/>
  <c r="G37" i="1"/>
  <c r="E40" i="1"/>
  <c r="E33" i="1"/>
  <c r="E36" i="1"/>
  <c r="J24" i="1"/>
  <c r="H31" i="1"/>
  <c r="H26" i="1"/>
  <c r="G15" i="1"/>
  <c r="I9" i="1"/>
  <c r="I20" i="1"/>
  <c r="I19" i="1"/>
  <c r="I17" i="1"/>
  <c r="I16" i="1"/>
  <c r="I14" i="1"/>
  <c r="G11" i="1"/>
  <c r="F25" i="1"/>
  <c r="F22" i="1"/>
  <c r="F21" i="1"/>
  <c r="D22" i="1"/>
  <c r="B22" i="1"/>
  <c r="B21" i="1"/>
  <c r="B20" i="1"/>
  <c r="D18" i="1"/>
  <c r="D17" i="1"/>
  <c r="D15" i="1"/>
  <c r="D12" i="1"/>
  <c r="D11" i="1"/>
  <c r="F6" i="1"/>
  <c r="F3" i="1"/>
  <c r="B9" i="1"/>
  <c r="B8" i="1"/>
  <c r="B6" i="1"/>
  <c r="B4" i="1"/>
</calcChain>
</file>

<file path=xl/sharedStrings.xml><?xml version="1.0" encoding="utf-8"?>
<sst xmlns="http://schemas.openxmlformats.org/spreadsheetml/2006/main" count="310" uniqueCount="34">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</sst>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2">
    <dxf>
      <numFmt numFmtId="13" formatCode="0%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'Rating' appear highly correlated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Sheet3!E1</c:f>
              <c:strCache>
                <c:ptCount val="1"/>
                <c:pt idx="0">
                  <c:v>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4CD-4C50-BD96-E7F58E7EA1F9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89785651793525"/>
                  <c:y val="-0.15824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Sheet3!$D$2:$D$76</c:f>
              <c:numCache>
                <c:formatCode>_("$"* #,##0_);_("$"* \(#,##0\);_("$"* "-"??_);_(@_)</c:formatCode>
                <c:ptCount val="75"/>
                <c:pt idx="0">
                  <c:v>20000</c:v>
                </c:pt>
                <c:pt idx="1">
                  <c:v>3700</c:v>
                </c:pt>
                <c:pt idx="2">
                  <c:v>4000</c:v>
                </c:pt>
                <c:pt idx="3">
                  <c:v>13300</c:v>
                </c:pt>
                <c:pt idx="4">
                  <c:v>36000</c:v>
                </c:pt>
                <c:pt idx="5">
                  <c:v>2300</c:v>
                </c:pt>
                <c:pt idx="6">
                  <c:v>2300</c:v>
                </c:pt>
                <c:pt idx="7">
                  <c:v>3400</c:v>
                </c:pt>
                <c:pt idx="8">
                  <c:v>6300</c:v>
                </c:pt>
                <c:pt idx="9">
                  <c:v>5400</c:v>
                </c:pt>
                <c:pt idx="10">
                  <c:v>17000</c:v>
                </c:pt>
                <c:pt idx="11">
                  <c:v>21600</c:v>
                </c:pt>
                <c:pt idx="12">
                  <c:v>29800</c:v>
                </c:pt>
                <c:pt idx="13">
                  <c:v>1000</c:v>
                </c:pt>
                <c:pt idx="14">
                  <c:v>6700</c:v>
                </c:pt>
                <c:pt idx="15">
                  <c:v>600</c:v>
                </c:pt>
                <c:pt idx="16">
                  <c:v>3500</c:v>
                </c:pt>
                <c:pt idx="17">
                  <c:v>7500</c:v>
                </c:pt>
                <c:pt idx="18">
                  <c:v>63700</c:v>
                </c:pt>
                <c:pt idx="19">
                  <c:v>9300</c:v>
                </c:pt>
                <c:pt idx="20">
                  <c:v>8500</c:v>
                </c:pt>
                <c:pt idx="21">
                  <c:v>33700</c:v>
                </c:pt>
                <c:pt idx="22">
                  <c:v>600</c:v>
                </c:pt>
                <c:pt idx="23">
                  <c:v>3100</c:v>
                </c:pt>
                <c:pt idx="24">
                  <c:v>30700</c:v>
                </c:pt>
                <c:pt idx="25">
                  <c:v>16400</c:v>
                </c:pt>
                <c:pt idx="26">
                  <c:v>22100</c:v>
                </c:pt>
                <c:pt idx="27">
                  <c:v>34000</c:v>
                </c:pt>
                <c:pt idx="28">
                  <c:v>700</c:v>
                </c:pt>
                <c:pt idx="29">
                  <c:v>3300</c:v>
                </c:pt>
                <c:pt idx="30">
                  <c:v>16900</c:v>
                </c:pt>
                <c:pt idx="31">
                  <c:v>36700</c:v>
                </c:pt>
                <c:pt idx="32">
                  <c:v>8300</c:v>
                </c:pt>
                <c:pt idx="33">
                  <c:v>2900</c:v>
                </c:pt>
                <c:pt idx="34">
                  <c:v>8700</c:v>
                </c:pt>
                <c:pt idx="35">
                  <c:v>35000</c:v>
                </c:pt>
                <c:pt idx="36">
                  <c:v>8300</c:v>
                </c:pt>
                <c:pt idx="37">
                  <c:v>16700</c:v>
                </c:pt>
                <c:pt idx="38">
                  <c:v>1800</c:v>
                </c:pt>
                <c:pt idx="39">
                  <c:v>3700</c:v>
                </c:pt>
                <c:pt idx="40">
                  <c:v>12000</c:v>
                </c:pt>
                <c:pt idx="41">
                  <c:v>10000</c:v>
                </c:pt>
                <c:pt idx="42">
                  <c:v>500</c:v>
                </c:pt>
                <c:pt idx="43">
                  <c:v>21800</c:v>
                </c:pt>
                <c:pt idx="44">
                  <c:v>16400</c:v>
                </c:pt>
                <c:pt idx="45">
                  <c:v>400</c:v>
                </c:pt>
                <c:pt idx="46">
                  <c:v>3300</c:v>
                </c:pt>
                <c:pt idx="47">
                  <c:v>5000</c:v>
                </c:pt>
                <c:pt idx="48">
                  <c:v>3300</c:v>
                </c:pt>
                <c:pt idx="49">
                  <c:v>800</c:v>
                </c:pt>
                <c:pt idx="50">
                  <c:v>15600</c:v>
                </c:pt>
                <c:pt idx="51">
                  <c:v>1500</c:v>
                </c:pt>
                <c:pt idx="52">
                  <c:v>6200</c:v>
                </c:pt>
                <c:pt idx="53">
                  <c:v>27000</c:v>
                </c:pt>
                <c:pt idx="54">
                  <c:v>2800</c:v>
                </c:pt>
                <c:pt idx="55">
                  <c:v>6700</c:v>
                </c:pt>
                <c:pt idx="56">
                  <c:v>13300</c:v>
                </c:pt>
                <c:pt idx="57">
                  <c:v>13800</c:v>
                </c:pt>
                <c:pt idx="58">
                  <c:v>2400</c:v>
                </c:pt>
                <c:pt idx="59">
                  <c:v>300</c:v>
                </c:pt>
                <c:pt idx="60">
                  <c:v>2100</c:v>
                </c:pt>
                <c:pt idx="61">
                  <c:v>2300</c:v>
                </c:pt>
                <c:pt idx="62">
                  <c:v>10000</c:v>
                </c:pt>
                <c:pt idx="63">
                  <c:v>500</c:v>
                </c:pt>
                <c:pt idx="64">
                  <c:v>3800</c:v>
                </c:pt>
                <c:pt idx="65">
                  <c:v>3200</c:v>
                </c:pt>
                <c:pt idx="66">
                  <c:v>23000</c:v>
                </c:pt>
                <c:pt idx="67">
                  <c:v>700</c:v>
                </c:pt>
                <c:pt idx="68">
                  <c:v>1300</c:v>
                </c:pt>
                <c:pt idx="69">
                  <c:v>1300</c:v>
                </c:pt>
                <c:pt idx="70">
                  <c:v>22100</c:v>
                </c:pt>
                <c:pt idx="71">
                  <c:v>3100</c:v>
                </c:pt>
                <c:pt idx="72">
                  <c:v>500</c:v>
                </c:pt>
                <c:pt idx="73">
                  <c:v>3100</c:v>
                </c:pt>
                <c:pt idx="74">
                  <c:v>8700</c:v>
                </c:pt>
              </c:numCache>
            </c:numRef>
          </c:xVal>
          <c:yVal>
            <c:numRef>
              <c:f>Sheet3!$E$2:$E$76</c:f>
              <c:numCache>
                <c:formatCode>0%</c:formatCode>
                <c:ptCount val="75"/>
                <c:pt idx="0">
                  <c:v>0.75</c:v>
                </c:pt>
                <c:pt idx="1">
                  <c:v>0.22</c:v>
                </c:pt>
                <c:pt idx="2">
                  <c:v>0.22</c:v>
                </c:pt>
                <c:pt idx="3">
                  <c:v>0.56000000000000005</c:v>
                </c:pt>
                <c:pt idx="4">
                  <c:v>1</c:v>
                </c:pt>
                <c:pt idx="5">
                  <c:v>0.35</c:v>
                </c:pt>
                <c:pt idx="6">
                  <c:v>0.28000000000000003</c:v>
                </c:pt>
                <c:pt idx="7">
                  <c:v>0.36</c:v>
                </c:pt>
                <c:pt idx="8">
                  <c:v>0.4</c:v>
                </c:pt>
                <c:pt idx="9">
                  <c:v>0.38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0.23</c:v>
                </c:pt>
                <c:pt idx="14">
                  <c:v>0.05</c:v>
                </c:pt>
                <c:pt idx="15">
                  <c:v>0.27</c:v>
                </c:pt>
                <c:pt idx="16">
                  <c:v>0.5</c:v>
                </c:pt>
                <c:pt idx="17">
                  <c:v>0.4</c:v>
                </c:pt>
                <c:pt idx="18">
                  <c:v>0.9</c:v>
                </c:pt>
                <c:pt idx="19">
                  <c:v>0.6</c:v>
                </c:pt>
                <c:pt idx="20">
                  <c:v>0.46</c:v>
                </c:pt>
                <c:pt idx="21">
                  <c:v>0.92</c:v>
                </c:pt>
                <c:pt idx="22">
                  <c:v>0.15</c:v>
                </c:pt>
                <c:pt idx="23">
                  <c:v>0.35</c:v>
                </c:pt>
                <c:pt idx="24">
                  <c:v>0.95</c:v>
                </c:pt>
                <c:pt idx="25">
                  <c:v>0.8</c:v>
                </c:pt>
                <c:pt idx="26">
                  <c:v>0.9</c:v>
                </c:pt>
                <c:pt idx="27">
                  <c:v>0.95</c:v>
                </c:pt>
                <c:pt idx="28">
                  <c:v>0.1</c:v>
                </c:pt>
                <c:pt idx="29">
                  <c:v>0.3</c:v>
                </c:pt>
                <c:pt idx="30">
                  <c:v>0.65</c:v>
                </c:pt>
                <c:pt idx="31">
                  <c:v>0.9</c:v>
                </c:pt>
                <c:pt idx="32">
                  <c:v>0.99</c:v>
                </c:pt>
                <c:pt idx="33">
                  <c:v>0.36</c:v>
                </c:pt>
                <c:pt idx="34">
                  <c:v>0.9</c:v>
                </c:pt>
                <c:pt idx="35">
                  <c:v>1</c:v>
                </c:pt>
                <c:pt idx="36">
                  <c:v>0.46</c:v>
                </c:pt>
                <c:pt idx="37">
                  <c:v>0.75</c:v>
                </c:pt>
                <c:pt idx="38">
                  <c:v>0.15</c:v>
                </c:pt>
                <c:pt idx="39">
                  <c:v>0.48</c:v>
                </c:pt>
                <c:pt idx="40">
                  <c:v>0.66</c:v>
                </c:pt>
                <c:pt idx="41">
                  <c:v>0.85</c:v>
                </c:pt>
                <c:pt idx="42">
                  <c:v>0.35</c:v>
                </c:pt>
                <c:pt idx="43">
                  <c:v>0.96</c:v>
                </c:pt>
                <c:pt idx="44">
                  <c:v>0.7</c:v>
                </c:pt>
                <c:pt idx="45">
                  <c:v>0.2</c:v>
                </c:pt>
                <c:pt idx="46">
                  <c:v>0.36</c:v>
                </c:pt>
                <c:pt idx="47">
                  <c:v>0.35</c:v>
                </c:pt>
                <c:pt idx="48">
                  <c:v>0.38</c:v>
                </c:pt>
                <c:pt idx="49">
                  <c:v>0.36</c:v>
                </c:pt>
                <c:pt idx="50">
                  <c:v>0.65</c:v>
                </c:pt>
                <c:pt idx="51">
                  <c:v>0.17</c:v>
                </c:pt>
                <c:pt idx="52">
                  <c:v>0.38</c:v>
                </c:pt>
                <c:pt idx="53">
                  <c:v>0.88</c:v>
                </c:pt>
                <c:pt idx="54">
                  <c:v>0.38</c:v>
                </c:pt>
                <c:pt idx="55">
                  <c:v>0.46</c:v>
                </c:pt>
                <c:pt idx="56">
                  <c:v>0.5</c:v>
                </c:pt>
                <c:pt idx="57">
                  <c:v>0.85</c:v>
                </c:pt>
                <c:pt idx="58">
                  <c:v>0.35</c:v>
                </c:pt>
                <c:pt idx="59">
                  <c:v>0.05</c:v>
                </c:pt>
                <c:pt idx="60">
                  <c:v>0.49</c:v>
                </c:pt>
                <c:pt idx="61">
                  <c:v>0.34</c:v>
                </c:pt>
                <c:pt idx="62">
                  <c:v>0.66</c:v>
                </c:pt>
                <c:pt idx="63">
                  <c:v>0.22</c:v>
                </c:pt>
                <c:pt idx="64">
                  <c:v>0.48</c:v>
                </c:pt>
                <c:pt idx="65">
                  <c:v>0.48</c:v>
                </c:pt>
                <c:pt idx="66">
                  <c:v>1</c:v>
                </c:pt>
                <c:pt idx="67">
                  <c:v>0.28000000000000003</c:v>
                </c:pt>
                <c:pt idx="68">
                  <c:v>0.9</c:v>
                </c:pt>
                <c:pt idx="69">
                  <c:v>0.25</c:v>
                </c:pt>
                <c:pt idx="70">
                  <c:v>0.99</c:v>
                </c:pt>
                <c:pt idx="71">
                  <c:v>0.42</c:v>
                </c:pt>
                <c:pt idx="72">
                  <c:v>0.5</c:v>
                </c:pt>
                <c:pt idx="73">
                  <c:v>0.22</c:v>
                </c:pt>
                <c:pt idx="74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FE1C910F-3551-4742-B8C2-C3423E63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63079"/>
        <c:axId val="314710536"/>
      </c:scatterChart>
      <c:valAx>
        <c:axId val="624963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105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147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63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17</xdr:row>
      <xdr:rowOff>123825</xdr:rowOff>
    </xdr:from>
    <xdr:to>
      <xdr:col>13</xdr:col>
      <xdr:colOff>476250</xdr:colOff>
      <xdr:row>32</xdr:row>
      <xdr:rowOff>9525</xdr:rowOff>
    </xdr:to>
    <xdr:graphicFrame macro="">
      <xdr:nvGraphicFramePr>
        <xdr:cNvPr id="2" name="Chart 1" descr="Chart type: Scatter. Field: 'Sales' and Field: 'Rating' appear highly correlated with 1 outlier.&#10;&#10;Description automatically generated">
          <a:extLst>
            <a:ext uri="{FF2B5EF4-FFF2-40B4-BE49-F238E27FC236}">
              <a16:creationId xmlns:a16="http://schemas.microsoft.com/office/drawing/2014/main" id="{D7D0ED6A-7E8C-7E56-E32E-ADE0CB0F8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1CD70F-70D9-4CE3-AB98-286BB5723B67}" name="Table1" displayName="Table1" ref="A1:E76" totalsRowShown="0" headerRowDxfId="11">
  <autoFilter ref="A1:E76" xr:uid="{6D1CD70F-70D9-4CE3-AB98-286BB5723B67}"/>
  <tableColumns count="5">
    <tableColumn id="1" xr3:uid="{1691044E-C6B6-4AAE-80C9-C44428A57DC8}" name="Year" dataDxfId="10"/>
    <tableColumn id="2" xr3:uid="{4A4252EB-D176-4DBD-802C-B0481D267375}" name="Category" dataDxfId="9"/>
    <tableColumn id="3" xr3:uid="{15FC127D-BCDC-4F2B-94BF-3C4034DDE615}" name="Product" dataDxfId="8"/>
    <tableColumn id="4" xr3:uid="{281CF79C-60A9-4C3F-AF70-10E8FA95FCB6}" name="Sales" dataDxfId="7"/>
    <tableColumn id="5" xr3:uid="{9C53A40C-83A4-4C4D-B59E-B35B6CA8722E}" name="Rating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B1E1BF-F199-41C2-BE4A-862853DDB4DB}" name="Table2" displayName="Table2" ref="A1:E76" totalsRowShown="0" headerRowDxfId="5">
  <autoFilter ref="A1:E76" xr:uid="{2CB1E1BF-F199-41C2-BE4A-862853DDB4DB}"/>
  <tableColumns count="5">
    <tableColumn id="1" xr3:uid="{28099B50-E20B-424A-AF4D-8F2C248B266B}" name="Year" dataDxfId="4"/>
    <tableColumn id="2" xr3:uid="{6067491B-92E0-47F0-9F4F-6D789C54A4D4}" name="Category" dataDxfId="3"/>
    <tableColumn id="3" xr3:uid="{615467D0-41D8-4EBA-8699-69FCD46A8A1F}" name="Product" dataDxfId="2"/>
    <tableColumn id="4" xr3:uid="{8E1DC4C6-9CC9-4CC4-AB3A-EBD9AE7CCD7C}" name="Sales" dataDxfId="1"/>
    <tableColumn id="5" xr3:uid="{9AE4FCC5-A826-417B-B1CD-1A50F4E7E1E4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57"/>
  <sheetViews>
    <sheetView tabSelected="1" topLeftCell="L9" workbookViewId="0">
      <selection activeCell="R12" sqref="R12"/>
    </sheetView>
  </sheetViews>
  <sheetFormatPr defaultRowHeight="15"/>
  <sheetData>
    <row r="3" spans="2:18">
      <c r="F3">
        <f>COMBIN(52,13)</f>
        <v>635013559599.99976</v>
      </c>
    </row>
    <row r="4" spans="2:18">
      <c r="B4">
        <f>PERMUT(3,3)</f>
        <v>6</v>
      </c>
    </row>
    <row r="6" spans="2:18">
      <c r="B6">
        <f>PERMUT(10,3)</f>
        <v>720</v>
      </c>
      <c r="F6">
        <f>COMBIN(13,8)+COMBIN(13,2)</f>
        <v>1365</v>
      </c>
    </row>
    <row r="8" spans="2:18">
      <c r="B8">
        <f>COMBIN(15,9)</f>
        <v>5005</v>
      </c>
    </row>
    <row r="9" spans="2:18">
      <c r="B9">
        <f>_xlfn.COMBINA(7,4)</f>
        <v>209.99999999999997</v>
      </c>
      <c r="I9">
        <f>_xlfn.NORM.S.INV(0.05)</f>
        <v>-1.6448536269514726</v>
      </c>
      <c r="P9">
        <f>_xlfn.NORM.DIST(31.9,32.06,0.1,TRUE)</f>
        <v>5.479929169955388E-2</v>
      </c>
    </row>
    <row r="10" spans="2:18">
      <c r="P10">
        <f>1-_xlfn.NORM.DIST(32.3,32.06,0.1,TRUE)</f>
        <v>8.1975359245972657E-3</v>
      </c>
    </row>
    <row r="11" spans="2:18">
      <c r="D11">
        <f>1-_xlfn.POISSON.DIST(1,2.5,TRUE)</f>
        <v>0.71270250481635422</v>
      </c>
      <c r="G11">
        <f>_xlfn.NORM.INV(0.9,10.82,3.27)</f>
        <v>15.010673619330845</v>
      </c>
      <c r="L11">
        <f>_xlfn.NORM.S.INV(0.005)</f>
        <v>-2.5758293035488999</v>
      </c>
    </row>
    <row r="12" spans="2:18">
      <c r="D12">
        <f>_xlfn.POISSON.DIST(0,7.5,FALSE)</f>
        <v>5.5308437014783363E-4</v>
      </c>
      <c r="R12">
        <f>_xlfn.T.INV.2T(0.02,18)</f>
        <v>2.552379630182251</v>
      </c>
    </row>
    <row r="14" spans="2:18">
      <c r="B14">
        <f>_xlfn.NORM.INV(0.95,100,20)</f>
        <v>132.89707253902944</v>
      </c>
      <c r="I14">
        <f>_xlfn.NORM.S.INV(0.25)-_xlfn.NORM.S.INV(0.1)</f>
        <v>0.60706181534851866</v>
      </c>
    </row>
    <row r="15" spans="2:18">
      <c r="D15">
        <f>1-_xlfn.POISSON.DIST(9,200,TRUE)</f>
        <v>1</v>
      </c>
      <c r="G15">
        <f>_xlfn.T.DIST.2T(7.29,120)</f>
        <v>3.6027320046376063E-11</v>
      </c>
    </row>
    <row r="16" spans="2:18">
      <c r="I16">
        <f>_xlfn.NORM.S.INV(0.25)</f>
        <v>-0.67448975019608193</v>
      </c>
    </row>
    <row r="17" spans="2:17">
      <c r="D17">
        <f>1-_xlfn.EXPON.DIST(12,5,TRUE)</f>
        <v>0</v>
      </c>
      <c r="I17">
        <f>_xlfn.NORM.S.INV(0.1)</f>
        <v>-1.2815515655446006</v>
      </c>
      <c r="O17">
        <f>1-_xlfn.T.DIST(3.14,24,TRUE)</f>
        <v>2.2197239321335438E-3</v>
      </c>
    </row>
    <row r="18" spans="2:17">
      <c r="D18">
        <f>_xlfn.NORM.S.DIST(1.1785,TRUE)</f>
        <v>0.88070133383111293</v>
      </c>
      <c r="L18">
        <f>_xlfn.NORM.S.DIST(-3.16,TRUE)</f>
        <v>7.8884569437557184E-4</v>
      </c>
      <c r="Q18">
        <f>_xlfn.T.DIST.2T(2,68)</f>
        <v>4.9496480417202088E-2</v>
      </c>
    </row>
    <row r="19" spans="2:17">
      <c r="I19">
        <f>_xlfn.NORM.S.DIST(I16,TRUE)</f>
        <v>0.24999999999999989</v>
      </c>
    </row>
    <row r="20" spans="2:17">
      <c r="B20">
        <f>_xlfn.BINOM.DIST(1,10,0.5,FALSE)</f>
        <v>9.7656250000000017E-3</v>
      </c>
      <c r="I20">
        <f>_xlfn.NORM.S.DIST(I17,TRUE)</f>
        <v>9.9999999999999978E-2</v>
      </c>
      <c r="O20">
        <f>_xlfn.T.DIST.RT(3.14,24)</f>
        <v>2.2197239321335108E-3</v>
      </c>
    </row>
    <row r="21" spans="2:17">
      <c r="B21">
        <f>_xlfn.BINOM.DIST(2,20,0.5,FALSE)</f>
        <v>1.8119812011718755E-4</v>
      </c>
      <c r="F21">
        <f>_xlfn.NORM.DIST(0.816,0.82,0.004,TRUE)</f>
        <v>0.1586552539314568</v>
      </c>
    </row>
    <row r="22" spans="2:17">
      <c r="B22">
        <f>_xlfn.BINOM.DIST(3,30,0.5,FALSE)</f>
        <v>3.781169652938836E-6</v>
      </c>
      <c r="D22">
        <f>_xlfn.NORM.S.DIST(1.5,TRUE)</f>
        <v>0.93319279873114191</v>
      </c>
      <c r="F22">
        <f>1-_xlfn.NORM.DIST(0.826,0.82,0.004,TRUE)</f>
        <v>6.6807201268857863E-2</v>
      </c>
      <c r="L22">
        <f>_xlfn.T.INV(0.05,59)</f>
        <v>-1.6710930321038957</v>
      </c>
      <c r="Q22">
        <f>1-_xlfn.NORM.S.DIST(0.88,TRUE)</f>
        <v>0.18942965477671214</v>
      </c>
    </row>
    <row r="24" spans="2:17">
      <c r="J24">
        <f>_xlfn.CHISQ.DIST.RT(18.4,12)</f>
        <v>0.10407391846190521</v>
      </c>
      <c r="N24">
        <f>1-_xlfn.NORM.S.DIST(0.88,TRUE)</f>
        <v>0.18942965477671214</v>
      </c>
    </row>
    <row r="25" spans="2:17">
      <c r="F25">
        <f>F21+F22</f>
        <v>0.22546245520031466</v>
      </c>
    </row>
    <row r="26" spans="2:17">
      <c r="B26">
        <f>1-_xlfn.BINOM.DIST(7,8,0.5,TRUE)</f>
        <v>3.90625E-3</v>
      </c>
      <c r="H26">
        <f>_xlfn.T.DIST.2T(2.68,10)</f>
        <v>2.3092722527496837E-2</v>
      </c>
    </row>
    <row r="29" spans="2:17">
      <c r="C29">
        <f>_xlfn.BINOM.DIST(3,12,0.3,TRUE)</f>
        <v>0.49251577343499986</v>
      </c>
      <c r="N29">
        <f>_xlfn.T.DIST.RT(2,68)</f>
        <v>2.4748240208601044E-2</v>
      </c>
    </row>
    <row r="30" spans="2:17">
      <c r="K30">
        <f>_xlfn.NORM.S.INV(0.01)</f>
        <v>-2.3263478740408408</v>
      </c>
    </row>
    <row r="31" spans="2:17">
      <c r="H31">
        <f>_xlfn.CHISQ.INV.RT(0.01,4)</f>
        <v>13.276704135987623</v>
      </c>
    </row>
    <row r="33" spans="4:15">
      <c r="E33">
        <f>_xlfn.EXPON.DIST(0.55,2,TRUE)</f>
        <v>0.6671289163019205</v>
      </c>
    </row>
    <row r="34" spans="4:15">
      <c r="K34">
        <f>_xlfn.T.DIST.2T(0.01,18)</f>
        <v>0.9921312880965929</v>
      </c>
      <c r="L34">
        <f>_xlfn.T.INV.2T(0.01,18)</f>
        <v>2.8784404727386073</v>
      </c>
    </row>
    <row r="35" spans="4:15">
      <c r="O35">
        <f>_xlfn.T.DIST.RT(3.5,18)</f>
        <v>1.2783636833857441E-3</v>
      </c>
    </row>
    <row r="36" spans="4:15">
      <c r="E36">
        <f>1-_xlfn.BINOM.DIST(6,8,0.2,TRUE)</f>
        <v>8.4479999999942379E-5</v>
      </c>
    </row>
    <row r="37" spans="4:15">
      <c r="G37">
        <f>_xlfn.NORM.DIST(44,40,4,TRUE)</f>
        <v>0.84134474606854304</v>
      </c>
    </row>
    <row r="38" spans="4:15">
      <c r="G38">
        <f>_xlfn.NORM.DIST(50,40,4,TRUE)</f>
        <v>0.99379033467422384</v>
      </c>
    </row>
    <row r="40" spans="4:15">
      <c r="E40">
        <f>_xlfn.POISSON.DIST(2,3,TRUE)</f>
        <v>0.42319008112684342</v>
      </c>
    </row>
    <row r="41" spans="4:15">
      <c r="G41">
        <f>G38-G37</f>
        <v>0.1524455886056808</v>
      </c>
    </row>
    <row r="42" spans="4:15">
      <c r="D42">
        <f>1-_xlfn.POISSON.DIST(1,5,TRUE)</f>
        <v>0.95957231800548715</v>
      </c>
    </row>
    <row r="57" spans="4:4">
      <c r="D57">
        <f>_xlfn.CHISQ.INV.RT(0.05,2)</f>
        <v>5.9914645471079817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9BA7-43D8-4793-948D-E6B3EB9DBE07}">
  <dimension ref="A1:E76"/>
  <sheetViews>
    <sheetView workbookViewId="0"/>
  </sheetViews>
  <sheetFormatPr defaultRowHeight="15"/>
  <cols>
    <col min="1" max="1" width="7.42578125" bestFit="1" customWidth="1"/>
    <col min="2" max="2" width="12.28515625" bestFit="1" customWidth="1"/>
    <col min="3" max="3" width="15.42578125" bestFit="1" customWidth="1"/>
    <col min="4" max="5" width="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2017</v>
      </c>
      <c r="B2" t="s">
        <v>5</v>
      </c>
      <c r="C2" t="s">
        <v>6</v>
      </c>
      <c r="D2" s="1">
        <v>20000</v>
      </c>
      <c r="E2" s="2">
        <v>0.75</v>
      </c>
    </row>
    <row r="3" spans="1:5">
      <c r="A3">
        <v>2015</v>
      </c>
      <c r="B3" t="s">
        <v>7</v>
      </c>
      <c r="C3" t="s">
        <v>8</v>
      </c>
      <c r="D3" s="1">
        <v>3700</v>
      </c>
      <c r="E3" s="2">
        <v>0.22</v>
      </c>
    </row>
    <row r="4" spans="1:5">
      <c r="A4">
        <v>2017</v>
      </c>
      <c r="B4" t="s">
        <v>7</v>
      </c>
      <c r="C4" t="s">
        <v>9</v>
      </c>
      <c r="D4" s="1">
        <v>4000</v>
      </c>
      <c r="E4" s="2">
        <v>0.22</v>
      </c>
    </row>
    <row r="5" spans="1:5">
      <c r="A5">
        <v>2015</v>
      </c>
      <c r="B5" t="s">
        <v>7</v>
      </c>
      <c r="C5" t="s">
        <v>10</v>
      </c>
      <c r="D5" s="1">
        <v>13300</v>
      </c>
      <c r="E5" s="2">
        <v>0.56000000000000005</v>
      </c>
    </row>
    <row r="6" spans="1:5">
      <c r="A6">
        <v>2017</v>
      </c>
      <c r="B6" t="s">
        <v>7</v>
      </c>
      <c r="C6" t="s">
        <v>11</v>
      </c>
      <c r="D6" s="1">
        <v>36000</v>
      </c>
      <c r="E6" s="2">
        <v>1</v>
      </c>
    </row>
    <row r="7" spans="1:5">
      <c r="A7">
        <v>2015</v>
      </c>
      <c r="B7" t="s">
        <v>5</v>
      </c>
      <c r="C7" t="s">
        <v>12</v>
      </c>
      <c r="D7" s="1">
        <v>2300</v>
      </c>
      <c r="E7" s="2">
        <v>0.35</v>
      </c>
    </row>
    <row r="8" spans="1:5">
      <c r="A8">
        <v>2016</v>
      </c>
      <c r="B8" t="s">
        <v>7</v>
      </c>
      <c r="C8" t="s">
        <v>8</v>
      </c>
      <c r="D8" s="1">
        <v>2300</v>
      </c>
      <c r="E8" s="2">
        <v>0.28000000000000003</v>
      </c>
    </row>
    <row r="9" spans="1:5">
      <c r="A9">
        <v>2016</v>
      </c>
      <c r="B9" t="s">
        <v>5</v>
      </c>
      <c r="C9" t="s">
        <v>13</v>
      </c>
      <c r="D9" s="1">
        <v>3400</v>
      </c>
      <c r="E9" s="2">
        <v>0.36</v>
      </c>
    </row>
    <row r="10" spans="1:5">
      <c r="A10">
        <v>2016</v>
      </c>
      <c r="B10" t="s">
        <v>14</v>
      </c>
      <c r="C10" t="s">
        <v>15</v>
      </c>
      <c r="D10" s="1">
        <v>6300</v>
      </c>
      <c r="E10" s="2">
        <v>0.4</v>
      </c>
    </row>
    <row r="11" spans="1:5">
      <c r="A11">
        <v>2017</v>
      </c>
      <c r="B11" t="s">
        <v>5</v>
      </c>
      <c r="C11" t="s">
        <v>13</v>
      </c>
      <c r="D11" s="1">
        <v>5400</v>
      </c>
      <c r="E11" s="2">
        <v>0.38</v>
      </c>
    </row>
    <row r="12" spans="1:5">
      <c r="A12">
        <v>2016</v>
      </c>
      <c r="B12" t="s">
        <v>16</v>
      </c>
      <c r="C12" t="s">
        <v>17</v>
      </c>
      <c r="D12" s="1">
        <v>17000</v>
      </c>
      <c r="E12" s="2">
        <v>0.9</v>
      </c>
    </row>
    <row r="13" spans="1:5">
      <c r="A13">
        <v>2016</v>
      </c>
      <c r="B13" t="s">
        <v>16</v>
      </c>
      <c r="C13" t="s">
        <v>18</v>
      </c>
      <c r="D13" s="1">
        <v>21600</v>
      </c>
      <c r="E13" s="2">
        <v>0.9</v>
      </c>
    </row>
    <row r="14" spans="1:5">
      <c r="A14">
        <v>2016</v>
      </c>
      <c r="B14" t="s">
        <v>16</v>
      </c>
      <c r="C14" t="s">
        <v>19</v>
      </c>
      <c r="D14" s="1">
        <v>29800</v>
      </c>
      <c r="E14" s="2">
        <v>0.9</v>
      </c>
    </row>
    <row r="15" spans="1:5">
      <c r="A15">
        <v>2016</v>
      </c>
      <c r="B15" t="s">
        <v>5</v>
      </c>
      <c r="C15" t="s">
        <v>20</v>
      </c>
      <c r="D15" s="1">
        <v>1000</v>
      </c>
      <c r="E15" s="2">
        <v>0.23</v>
      </c>
    </row>
    <row r="16" spans="1:5">
      <c r="A16">
        <v>2015</v>
      </c>
      <c r="B16" t="s">
        <v>7</v>
      </c>
      <c r="C16" t="s">
        <v>21</v>
      </c>
      <c r="D16" s="1">
        <v>6700</v>
      </c>
      <c r="E16" s="2">
        <v>0.05</v>
      </c>
    </row>
    <row r="17" spans="1:5">
      <c r="A17">
        <v>2017</v>
      </c>
      <c r="B17" t="s">
        <v>5</v>
      </c>
      <c r="C17" t="s">
        <v>20</v>
      </c>
      <c r="D17" s="1">
        <v>600</v>
      </c>
      <c r="E17" s="2">
        <v>0.27</v>
      </c>
    </row>
    <row r="18" spans="1:5">
      <c r="A18">
        <v>2015</v>
      </c>
      <c r="B18" t="s">
        <v>14</v>
      </c>
      <c r="C18" t="s">
        <v>22</v>
      </c>
      <c r="D18" s="1">
        <v>3500</v>
      </c>
      <c r="E18" s="2">
        <v>0.5</v>
      </c>
    </row>
    <row r="19" spans="1:5">
      <c r="A19">
        <v>2017</v>
      </c>
      <c r="B19" t="s">
        <v>7</v>
      </c>
      <c r="C19" t="s">
        <v>21</v>
      </c>
      <c r="D19" s="1">
        <v>7500</v>
      </c>
      <c r="E19" s="2">
        <v>0.4</v>
      </c>
    </row>
    <row r="20" spans="1:5">
      <c r="A20">
        <v>2017</v>
      </c>
      <c r="B20" t="s">
        <v>16</v>
      </c>
      <c r="C20" t="s">
        <v>23</v>
      </c>
      <c r="D20" s="1">
        <v>63700</v>
      </c>
      <c r="E20" s="2">
        <v>0.9</v>
      </c>
    </row>
    <row r="21" spans="1:5">
      <c r="A21">
        <v>2017</v>
      </c>
      <c r="B21" t="s">
        <v>14</v>
      </c>
      <c r="C21" t="s">
        <v>24</v>
      </c>
      <c r="D21" s="1">
        <v>9300</v>
      </c>
      <c r="E21" s="2">
        <v>0.6</v>
      </c>
    </row>
    <row r="22" spans="1:5">
      <c r="A22">
        <v>2017</v>
      </c>
      <c r="B22" t="s">
        <v>14</v>
      </c>
      <c r="C22" t="s">
        <v>15</v>
      </c>
      <c r="D22" s="1">
        <v>8500</v>
      </c>
      <c r="E22" s="2">
        <v>0.46</v>
      </c>
    </row>
    <row r="23" spans="1:5">
      <c r="A23">
        <v>2017</v>
      </c>
      <c r="B23" t="s">
        <v>16</v>
      </c>
      <c r="C23" t="s">
        <v>25</v>
      </c>
      <c r="D23" s="1">
        <v>33700</v>
      </c>
      <c r="E23" s="2">
        <v>0.92</v>
      </c>
    </row>
    <row r="24" spans="1:5">
      <c r="A24">
        <v>2017</v>
      </c>
      <c r="B24" t="s">
        <v>7</v>
      </c>
      <c r="C24" t="s">
        <v>26</v>
      </c>
      <c r="D24" s="1">
        <v>600</v>
      </c>
      <c r="E24" s="2">
        <v>0.15</v>
      </c>
    </row>
    <row r="25" spans="1:5">
      <c r="A25">
        <v>2015</v>
      </c>
      <c r="B25" t="s">
        <v>14</v>
      </c>
      <c r="C25" t="s">
        <v>15</v>
      </c>
      <c r="D25" s="1">
        <v>3100</v>
      </c>
      <c r="E25" s="2">
        <v>0.35</v>
      </c>
    </row>
    <row r="26" spans="1:5">
      <c r="A26">
        <v>2017</v>
      </c>
      <c r="B26" t="s">
        <v>16</v>
      </c>
      <c r="C26" t="s">
        <v>27</v>
      </c>
      <c r="D26" s="1">
        <v>30700</v>
      </c>
      <c r="E26" s="2">
        <v>0.95</v>
      </c>
    </row>
    <row r="27" spans="1:5">
      <c r="A27">
        <v>2016</v>
      </c>
      <c r="B27" t="s">
        <v>16</v>
      </c>
      <c r="C27" t="s">
        <v>27</v>
      </c>
      <c r="D27" s="1">
        <v>16400</v>
      </c>
      <c r="E27" s="2">
        <v>0.8</v>
      </c>
    </row>
    <row r="28" spans="1:5">
      <c r="A28">
        <v>2016</v>
      </c>
      <c r="B28" t="s">
        <v>16</v>
      </c>
      <c r="C28" t="s">
        <v>25</v>
      </c>
      <c r="D28" s="1">
        <v>22100</v>
      </c>
      <c r="E28" s="2">
        <v>0.9</v>
      </c>
    </row>
    <row r="29" spans="1:5">
      <c r="A29">
        <v>2017</v>
      </c>
      <c r="B29" t="s">
        <v>16</v>
      </c>
      <c r="C29" t="s">
        <v>17</v>
      </c>
      <c r="D29" s="1">
        <v>34000</v>
      </c>
      <c r="E29" s="2">
        <v>0.95</v>
      </c>
    </row>
    <row r="30" spans="1:5">
      <c r="A30">
        <v>2015</v>
      </c>
      <c r="B30" t="s">
        <v>16</v>
      </c>
      <c r="C30" t="s">
        <v>27</v>
      </c>
      <c r="D30" s="1">
        <v>700</v>
      </c>
      <c r="E30" s="2">
        <v>0.1</v>
      </c>
    </row>
    <row r="31" spans="1:5">
      <c r="A31">
        <v>2015</v>
      </c>
      <c r="B31" t="s">
        <v>7</v>
      </c>
      <c r="C31" t="s">
        <v>11</v>
      </c>
      <c r="D31" s="1">
        <v>3300</v>
      </c>
      <c r="E31" s="2">
        <v>0.3</v>
      </c>
    </row>
    <row r="32" spans="1:5">
      <c r="A32">
        <v>2017</v>
      </c>
      <c r="B32" t="s">
        <v>14</v>
      </c>
      <c r="C32" t="s">
        <v>22</v>
      </c>
      <c r="D32" s="1">
        <v>16900</v>
      </c>
      <c r="E32" s="2">
        <v>0.65</v>
      </c>
    </row>
    <row r="33" spans="1:5">
      <c r="A33">
        <v>2017</v>
      </c>
      <c r="B33" t="s">
        <v>16</v>
      </c>
      <c r="C33" t="s">
        <v>18</v>
      </c>
      <c r="D33" s="1">
        <v>36700</v>
      </c>
      <c r="E33" s="2">
        <v>0.9</v>
      </c>
    </row>
    <row r="34" spans="1:5">
      <c r="A34">
        <v>2015</v>
      </c>
      <c r="B34" t="s">
        <v>16</v>
      </c>
      <c r="C34" t="s">
        <v>17</v>
      </c>
      <c r="D34" s="1">
        <v>8300</v>
      </c>
      <c r="E34" s="2">
        <v>0.99</v>
      </c>
    </row>
    <row r="35" spans="1:5">
      <c r="A35">
        <v>2016</v>
      </c>
      <c r="B35" t="s">
        <v>7</v>
      </c>
      <c r="C35" t="s">
        <v>9</v>
      </c>
      <c r="D35" s="1">
        <v>2900</v>
      </c>
      <c r="E35" s="2">
        <v>0.36</v>
      </c>
    </row>
    <row r="36" spans="1:5">
      <c r="A36">
        <v>2015</v>
      </c>
      <c r="B36" t="s">
        <v>16</v>
      </c>
      <c r="C36" t="s">
        <v>23</v>
      </c>
      <c r="D36" s="1">
        <v>8700</v>
      </c>
      <c r="E36" s="2">
        <v>0.9</v>
      </c>
    </row>
    <row r="37" spans="1:5">
      <c r="A37">
        <v>2017</v>
      </c>
      <c r="B37" t="s">
        <v>16</v>
      </c>
      <c r="C37" t="s">
        <v>19</v>
      </c>
      <c r="D37" s="1">
        <v>35000</v>
      </c>
      <c r="E37" s="2">
        <v>1</v>
      </c>
    </row>
    <row r="38" spans="1:5">
      <c r="A38">
        <v>2016</v>
      </c>
      <c r="B38" t="s">
        <v>14</v>
      </c>
      <c r="C38" t="s">
        <v>22</v>
      </c>
      <c r="D38" s="1">
        <v>8300</v>
      </c>
      <c r="E38" s="2">
        <v>0.46</v>
      </c>
    </row>
    <row r="39" spans="1:5">
      <c r="A39">
        <v>2016</v>
      </c>
      <c r="B39" t="s">
        <v>5</v>
      </c>
      <c r="C39" t="s">
        <v>28</v>
      </c>
      <c r="D39" s="1">
        <v>16700</v>
      </c>
      <c r="E39" s="2">
        <v>0.75</v>
      </c>
    </row>
    <row r="40" spans="1:5">
      <c r="A40">
        <v>2016</v>
      </c>
      <c r="B40" t="s">
        <v>14</v>
      </c>
      <c r="C40" t="s">
        <v>29</v>
      </c>
      <c r="D40" s="1">
        <v>1800</v>
      </c>
      <c r="E40" s="2">
        <v>0.15</v>
      </c>
    </row>
    <row r="41" spans="1:5">
      <c r="A41">
        <v>2017</v>
      </c>
      <c r="B41" t="s">
        <v>7</v>
      </c>
      <c r="C41" t="s">
        <v>8</v>
      </c>
      <c r="D41" s="1">
        <v>3700</v>
      </c>
      <c r="E41" s="2">
        <v>0.48</v>
      </c>
    </row>
    <row r="42" spans="1:5">
      <c r="A42">
        <v>2016</v>
      </c>
      <c r="B42" t="s">
        <v>7</v>
      </c>
      <c r="C42" t="s">
        <v>10</v>
      </c>
      <c r="D42" s="1">
        <v>12000</v>
      </c>
      <c r="E42" s="2">
        <v>0.66</v>
      </c>
    </row>
    <row r="43" spans="1:5">
      <c r="A43">
        <v>2015</v>
      </c>
      <c r="B43" t="s">
        <v>16</v>
      </c>
      <c r="C43" t="s">
        <v>19</v>
      </c>
      <c r="D43" s="1">
        <v>10000</v>
      </c>
      <c r="E43" s="2">
        <v>0.85</v>
      </c>
    </row>
    <row r="44" spans="1:5">
      <c r="A44">
        <v>2015</v>
      </c>
      <c r="B44" t="s">
        <v>5</v>
      </c>
      <c r="C44" t="s">
        <v>20</v>
      </c>
      <c r="D44" s="1">
        <v>500</v>
      </c>
      <c r="E44" s="2">
        <v>0.35</v>
      </c>
    </row>
    <row r="45" spans="1:5">
      <c r="A45">
        <v>2017</v>
      </c>
      <c r="B45" t="s">
        <v>5</v>
      </c>
      <c r="C45" t="s">
        <v>28</v>
      </c>
      <c r="D45" s="1">
        <v>21800</v>
      </c>
      <c r="E45" s="2">
        <v>0.96</v>
      </c>
    </row>
    <row r="46" spans="1:5">
      <c r="A46">
        <v>2016</v>
      </c>
      <c r="B46" t="s">
        <v>5</v>
      </c>
      <c r="C46" t="s">
        <v>6</v>
      </c>
      <c r="D46" s="1">
        <v>16400</v>
      </c>
      <c r="E46" s="2">
        <v>0.7</v>
      </c>
    </row>
    <row r="47" spans="1:5">
      <c r="A47">
        <v>2016</v>
      </c>
      <c r="B47" t="s">
        <v>7</v>
      </c>
      <c r="C47" t="s">
        <v>26</v>
      </c>
      <c r="D47" s="1">
        <v>400</v>
      </c>
      <c r="E47" s="2">
        <v>0.2</v>
      </c>
    </row>
    <row r="48" spans="1:5">
      <c r="A48">
        <v>2015</v>
      </c>
      <c r="B48" t="s">
        <v>7</v>
      </c>
      <c r="C48" t="s">
        <v>30</v>
      </c>
      <c r="D48" s="1">
        <v>3300</v>
      </c>
      <c r="E48" s="2">
        <v>0.36</v>
      </c>
    </row>
    <row r="49" spans="1:5">
      <c r="A49">
        <v>2017</v>
      </c>
      <c r="B49" t="s">
        <v>5</v>
      </c>
      <c r="C49" t="s">
        <v>12</v>
      </c>
      <c r="D49" s="1">
        <v>5000</v>
      </c>
      <c r="E49" s="2">
        <v>0.35</v>
      </c>
    </row>
    <row r="50" spans="1:5">
      <c r="A50">
        <v>2016</v>
      </c>
      <c r="B50" t="s">
        <v>5</v>
      </c>
      <c r="C50" t="s">
        <v>12</v>
      </c>
      <c r="D50" s="1">
        <v>3300</v>
      </c>
      <c r="E50" s="2">
        <v>0.38</v>
      </c>
    </row>
    <row r="51" spans="1:5">
      <c r="A51">
        <v>2015</v>
      </c>
      <c r="B51" t="s">
        <v>5</v>
      </c>
      <c r="C51" t="s">
        <v>31</v>
      </c>
      <c r="D51" s="1">
        <v>800</v>
      </c>
      <c r="E51" s="2">
        <v>0.36</v>
      </c>
    </row>
    <row r="52" spans="1:5">
      <c r="A52">
        <v>2016</v>
      </c>
      <c r="B52" t="s">
        <v>7</v>
      </c>
      <c r="C52" t="s">
        <v>32</v>
      </c>
      <c r="D52" s="1">
        <v>15600</v>
      </c>
      <c r="E52" s="2">
        <v>0.65</v>
      </c>
    </row>
    <row r="53" spans="1:5">
      <c r="A53">
        <v>2016</v>
      </c>
      <c r="B53" t="s">
        <v>5</v>
      </c>
      <c r="C53" t="s">
        <v>31</v>
      </c>
      <c r="D53" s="1">
        <v>1500</v>
      </c>
      <c r="E53" s="2">
        <v>0.17</v>
      </c>
    </row>
    <row r="54" spans="1:5">
      <c r="A54">
        <v>2017</v>
      </c>
      <c r="B54" t="s">
        <v>5</v>
      </c>
      <c r="C54" t="s">
        <v>31</v>
      </c>
      <c r="D54" s="1">
        <v>6200</v>
      </c>
      <c r="E54" s="2">
        <v>0.38</v>
      </c>
    </row>
    <row r="55" spans="1:5">
      <c r="A55">
        <v>2017</v>
      </c>
      <c r="B55" t="s">
        <v>7</v>
      </c>
      <c r="C55" t="s">
        <v>32</v>
      </c>
      <c r="D55" s="1">
        <v>27000</v>
      </c>
      <c r="E55" s="2">
        <v>0.88</v>
      </c>
    </row>
    <row r="56" spans="1:5">
      <c r="A56">
        <v>2016</v>
      </c>
      <c r="B56" t="s">
        <v>5</v>
      </c>
      <c r="C56" t="s">
        <v>33</v>
      </c>
      <c r="D56" s="1">
        <v>2800</v>
      </c>
      <c r="E56" s="2">
        <v>0.38</v>
      </c>
    </row>
    <row r="57" spans="1:5">
      <c r="A57">
        <v>2016</v>
      </c>
      <c r="B57" t="s">
        <v>14</v>
      </c>
      <c r="C57" t="s">
        <v>24</v>
      </c>
      <c r="D57" s="1">
        <v>6700</v>
      </c>
      <c r="E57" s="2">
        <v>0.46</v>
      </c>
    </row>
    <row r="58" spans="1:5">
      <c r="A58">
        <v>2015</v>
      </c>
      <c r="B58" t="s">
        <v>7</v>
      </c>
      <c r="C58" t="s">
        <v>32</v>
      </c>
      <c r="D58" s="1">
        <v>13300</v>
      </c>
      <c r="E58" s="2">
        <v>0.5</v>
      </c>
    </row>
    <row r="59" spans="1:5">
      <c r="A59">
        <v>2016</v>
      </c>
      <c r="B59" t="s">
        <v>16</v>
      </c>
      <c r="C59" t="s">
        <v>23</v>
      </c>
      <c r="D59" s="1">
        <v>13800</v>
      </c>
      <c r="E59" s="2">
        <v>0.85</v>
      </c>
    </row>
    <row r="60" spans="1:5">
      <c r="A60">
        <v>2017</v>
      </c>
      <c r="B60" t="s">
        <v>7</v>
      </c>
      <c r="C60" t="s">
        <v>30</v>
      </c>
      <c r="D60" s="1">
        <v>2400</v>
      </c>
      <c r="E60" s="2">
        <v>0.35</v>
      </c>
    </row>
    <row r="61" spans="1:5">
      <c r="A61">
        <v>2015</v>
      </c>
      <c r="B61" t="s">
        <v>16</v>
      </c>
      <c r="C61" t="s">
        <v>25</v>
      </c>
      <c r="D61" s="1">
        <v>300</v>
      </c>
      <c r="E61" s="2">
        <v>0.05</v>
      </c>
    </row>
    <row r="62" spans="1:5">
      <c r="A62">
        <v>2015</v>
      </c>
      <c r="B62" t="s">
        <v>5</v>
      </c>
      <c r="C62" t="s">
        <v>33</v>
      </c>
      <c r="D62" s="1">
        <v>2100</v>
      </c>
      <c r="E62" s="2">
        <v>0.49</v>
      </c>
    </row>
    <row r="63" spans="1:5">
      <c r="A63">
        <v>2015</v>
      </c>
      <c r="B63" t="s">
        <v>5</v>
      </c>
      <c r="C63" t="s">
        <v>13</v>
      </c>
      <c r="D63" s="1">
        <v>2300</v>
      </c>
      <c r="E63" s="2">
        <v>0.34</v>
      </c>
    </row>
    <row r="64" spans="1:5">
      <c r="A64">
        <v>2015</v>
      </c>
      <c r="B64" t="s">
        <v>5</v>
      </c>
      <c r="C64" t="s">
        <v>28</v>
      </c>
      <c r="D64" s="1">
        <v>10000</v>
      </c>
      <c r="E64" s="2">
        <v>0.66</v>
      </c>
    </row>
    <row r="65" spans="1:5">
      <c r="A65">
        <v>2015</v>
      </c>
      <c r="B65" t="s">
        <v>14</v>
      </c>
      <c r="C65" t="s">
        <v>29</v>
      </c>
      <c r="D65" s="1">
        <v>500</v>
      </c>
      <c r="E65" s="2">
        <v>0.22</v>
      </c>
    </row>
    <row r="66" spans="1:5">
      <c r="A66">
        <v>2016</v>
      </c>
      <c r="B66" t="s">
        <v>7</v>
      </c>
      <c r="C66" t="s">
        <v>21</v>
      </c>
      <c r="D66" s="1">
        <v>3800</v>
      </c>
      <c r="E66" s="2">
        <v>0.48</v>
      </c>
    </row>
    <row r="67" spans="1:5">
      <c r="A67">
        <v>2015</v>
      </c>
      <c r="B67" t="s">
        <v>14</v>
      </c>
      <c r="C67" t="s">
        <v>24</v>
      </c>
      <c r="D67" s="1">
        <v>3200</v>
      </c>
      <c r="E67" s="2">
        <v>0.48</v>
      </c>
    </row>
    <row r="68" spans="1:5">
      <c r="A68">
        <v>2017</v>
      </c>
      <c r="B68" t="s">
        <v>7</v>
      </c>
      <c r="C68" t="s">
        <v>10</v>
      </c>
      <c r="D68" s="1">
        <v>23000</v>
      </c>
      <c r="E68" s="2">
        <v>1</v>
      </c>
    </row>
    <row r="69" spans="1:5">
      <c r="A69">
        <v>2015</v>
      </c>
      <c r="B69" t="s">
        <v>7</v>
      </c>
      <c r="C69" t="s">
        <v>9</v>
      </c>
      <c r="D69" s="1">
        <v>700</v>
      </c>
      <c r="E69" s="2">
        <v>0.28000000000000003</v>
      </c>
    </row>
    <row r="70" spans="1:5">
      <c r="A70">
        <v>2015</v>
      </c>
      <c r="B70" t="s">
        <v>16</v>
      </c>
      <c r="C70" t="s">
        <v>18</v>
      </c>
      <c r="D70" s="1">
        <v>1300</v>
      </c>
      <c r="E70" s="2">
        <v>0.9</v>
      </c>
    </row>
    <row r="71" spans="1:5">
      <c r="A71">
        <v>2016</v>
      </c>
      <c r="B71" t="s">
        <v>7</v>
      </c>
      <c r="C71" t="s">
        <v>30</v>
      </c>
      <c r="D71" s="1">
        <v>1300</v>
      </c>
      <c r="E71" s="2">
        <v>0.25</v>
      </c>
    </row>
    <row r="72" spans="1:5">
      <c r="A72">
        <v>2016</v>
      </c>
      <c r="B72" t="s">
        <v>7</v>
      </c>
      <c r="C72" t="s">
        <v>11</v>
      </c>
      <c r="D72" s="1">
        <v>22100</v>
      </c>
      <c r="E72" s="2">
        <v>0.99</v>
      </c>
    </row>
    <row r="73" spans="1:5">
      <c r="A73">
        <v>2017</v>
      </c>
      <c r="B73" t="s">
        <v>5</v>
      </c>
      <c r="C73" t="s">
        <v>33</v>
      </c>
      <c r="D73" s="1">
        <v>3100</v>
      </c>
      <c r="E73" s="2">
        <v>0.42</v>
      </c>
    </row>
    <row r="74" spans="1:5">
      <c r="A74">
        <v>2015</v>
      </c>
      <c r="B74" t="s">
        <v>7</v>
      </c>
      <c r="C74" t="s">
        <v>26</v>
      </c>
      <c r="D74" s="1">
        <v>500</v>
      </c>
      <c r="E74" s="2">
        <v>0.5</v>
      </c>
    </row>
    <row r="75" spans="1:5">
      <c r="A75">
        <v>2017</v>
      </c>
      <c r="B75" t="s">
        <v>14</v>
      </c>
      <c r="C75" t="s">
        <v>29</v>
      </c>
      <c r="D75" s="1">
        <v>3100</v>
      </c>
      <c r="E75" s="2">
        <v>0.22</v>
      </c>
    </row>
    <row r="76" spans="1:5">
      <c r="A76">
        <v>2015</v>
      </c>
      <c r="B76" t="s">
        <v>5</v>
      </c>
      <c r="C76" t="s">
        <v>6</v>
      </c>
      <c r="D76" s="1">
        <v>8700</v>
      </c>
      <c r="E76" s="2">
        <v>0.92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2FD1-7040-4573-8C27-E226833BBF58}">
  <dimension ref="A1:E76"/>
  <sheetViews>
    <sheetView topLeftCell="A17" workbookViewId="0"/>
  </sheetViews>
  <sheetFormatPr defaultRowHeight="15"/>
  <cols>
    <col min="1" max="1" width="7.42578125" bestFit="1" customWidth="1"/>
    <col min="2" max="2" width="12.28515625" bestFit="1" customWidth="1"/>
    <col min="3" max="3" width="15.42578125" bestFit="1" customWidth="1"/>
    <col min="4" max="5" width="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2017</v>
      </c>
      <c r="B2" t="s">
        <v>5</v>
      </c>
      <c r="C2" t="s">
        <v>6</v>
      </c>
      <c r="D2" s="1">
        <v>20000</v>
      </c>
      <c r="E2" s="2">
        <v>0.75</v>
      </c>
    </row>
    <row r="3" spans="1:5">
      <c r="A3">
        <v>2015</v>
      </c>
      <c r="B3" t="s">
        <v>7</v>
      </c>
      <c r="C3" t="s">
        <v>8</v>
      </c>
      <c r="D3" s="1">
        <v>3700</v>
      </c>
      <c r="E3" s="2">
        <v>0.22</v>
      </c>
    </row>
    <row r="4" spans="1:5">
      <c r="A4">
        <v>2017</v>
      </c>
      <c r="B4" t="s">
        <v>7</v>
      </c>
      <c r="C4" t="s">
        <v>9</v>
      </c>
      <c r="D4" s="1">
        <v>4000</v>
      </c>
      <c r="E4" s="2">
        <v>0.22</v>
      </c>
    </row>
    <row r="5" spans="1:5">
      <c r="A5">
        <v>2015</v>
      </c>
      <c r="B5" t="s">
        <v>7</v>
      </c>
      <c r="C5" t="s">
        <v>10</v>
      </c>
      <c r="D5" s="1">
        <v>13300</v>
      </c>
      <c r="E5" s="2">
        <v>0.56000000000000005</v>
      </c>
    </row>
    <row r="6" spans="1:5">
      <c r="A6">
        <v>2017</v>
      </c>
      <c r="B6" t="s">
        <v>7</v>
      </c>
      <c r="C6" t="s">
        <v>11</v>
      </c>
      <c r="D6" s="1">
        <v>36000</v>
      </c>
      <c r="E6" s="2">
        <v>1</v>
      </c>
    </row>
    <row r="7" spans="1:5">
      <c r="A7">
        <v>2015</v>
      </c>
      <c r="B7" t="s">
        <v>5</v>
      </c>
      <c r="C7" t="s">
        <v>12</v>
      </c>
      <c r="D7" s="1">
        <v>2300</v>
      </c>
      <c r="E7" s="2">
        <v>0.35</v>
      </c>
    </row>
    <row r="8" spans="1:5">
      <c r="A8">
        <v>2016</v>
      </c>
      <c r="B8" t="s">
        <v>7</v>
      </c>
      <c r="C8" t="s">
        <v>8</v>
      </c>
      <c r="D8" s="1">
        <v>2300</v>
      </c>
      <c r="E8" s="2">
        <v>0.28000000000000003</v>
      </c>
    </row>
    <row r="9" spans="1:5">
      <c r="A9">
        <v>2016</v>
      </c>
      <c r="B9" t="s">
        <v>5</v>
      </c>
      <c r="C9" t="s">
        <v>13</v>
      </c>
      <c r="D9" s="1">
        <v>3400</v>
      </c>
      <c r="E9" s="2">
        <v>0.36</v>
      </c>
    </row>
    <row r="10" spans="1:5">
      <c r="A10">
        <v>2016</v>
      </c>
      <c r="B10" t="s">
        <v>14</v>
      </c>
      <c r="C10" t="s">
        <v>15</v>
      </c>
      <c r="D10" s="1">
        <v>6300</v>
      </c>
      <c r="E10" s="2">
        <v>0.4</v>
      </c>
    </row>
    <row r="11" spans="1:5">
      <c r="A11">
        <v>2017</v>
      </c>
      <c r="B11" t="s">
        <v>5</v>
      </c>
      <c r="C11" t="s">
        <v>13</v>
      </c>
      <c r="D11" s="1">
        <v>5400</v>
      </c>
      <c r="E11" s="2">
        <v>0.38</v>
      </c>
    </row>
    <row r="12" spans="1:5">
      <c r="A12">
        <v>2016</v>
      </c>
      <c r="B12" t="s">
        <v>16</v>
      </c>
      <c r="C12" t="s">
        <v>17</v>
      </c>
      <c r="D12" s="1">
        <v>17000</v>
      </c>
      <c r="E12" s="2">
        <v>0.9</v>
      </c>
    </row>
    <row r="13" spans="1:5">
      <c r="A13">
        <v>2016</v>
      </c>
      <c r="B13" t="s">
        <v>16</v>
      </c>
      <c r="C13" t="s">
        <v>18</v>
      </c>
      <c r="D13" s="1">
        <v>21600</v>
      </c>
      <c r="E13" s="2">
        <v>0.9</v>
      </c>
    </row>
    <row r="14" spans="1:5">
      <c r="A14">
        <v>2016</v>
      </c>
      <c r="B14" t="s">
        <v>16</v>
      </c>
      <c r="C14" t="s">
        <v>19</v>
      </c>
      <c r="D14" s="1">
        <v>29800</v>
      </c>
      <c r="E14" s="2">
        <v>0.9</v>
      </c>
    </row>
    <row r="15" spans="1:5">
      <c r="A15">
        <v>2016</v>
      </c>
      <c r="B15" t="s">
        <v>5</v>
      </c>
      <c r="C15" t="s">
        <v>20</v>
      </c>
      <c r="D15" s="1">
        <v>1000</v>
      </c>
      <c r="E15" s="2">
        <v>0.23</v>
      </c>
    </row>
    <row r="16" spans="1:5">
      <c r="A16">
        <v>2015</v>
      </c>
      <c r="B16" t="s">
        <v>7</v>
      </c>
      <c r="C16" t="s">
        <v>21</v>
      </c>
      <c r="D16" s="1">
        <v>6700</v>
      </c>
      <c r="E16" s="2">
        <v>0.05</v>
      </c>
    </row>
    <row r="17" spans="1:5">
      <c r="A17">
        <v>2017</v>
      </c>
      <c r="B17" t="s">
        <v>5</v>
      </c>
      <c r="C17" t="s">
        <v>20</v>
      </c>
      <c r="D17" s="1">
        <v>600</v>
      </c>
      <c r="E17" s="2">
        <v>0.27</v>
      </c>
    </row>
    <row r="18" spans="1:5">
      <c r="A18">
        <v>2015</v>
      </c>
      <c r="B18" t="s">
        <v>14</v>
      </c>
      <c r="C18" t="s">
        <v>22</v>
      </c>
      <c r="D18" s="1">
        <v>3500</v>
      </c>
      <c r="E18" s="2">
        <v>0.5</v>
      </c>
    </row>
    <row r="19" spans="1:5">
      <c r="A19">
        <v>2017</v>
      </c>
      <c r="B19" t="s">
        <v>7</v>
      </c>
      <c r="C19" t="s">
        <v>21</v>
      </c>
      <c r="D19" s="1">
        <v>7500</v>
      </c>
      <c r="E19" s="2">
        <v>0.4</v>
      </c>
    </row>
    <row r="20" spans="1:5">
      <c r="A20">
        <v>2017</v>
      </c>
      <c r="B20" t="s">
        <v>16</v>
      </c>
      <c r="C20" t="s">
        <v>23</v>
      </c>
      <c r="D20" s="1">
        <v>63700</v>
      </c>
      <c r="E20" s="2">
        <v>0.9</v>
      </c>
    </row>
    <row r="21" spans="1:5">
      <c r="A21">
        <v>2017</v>
      </c>
      <c r="B21" t="s">
        <v>14</v>
      </c>
      <c r="C21" t="s">
        <v>24</v>
      </c>
      <c r="D21" s="1">
        <v>9300</v>
      </c>
      <c r="E21" s="2">
        <v>0.6</v>
      </c>
    </row>
    <row r="22" spans="1:5">
      <c r="A22">
        <v>2017</v>
      </c>
      <c r="B22" t="s">
        <v>14</v>
      </c>
      <c r="C22" t="s">
        <v>15</v>
      </c>
      <c r="D22" s="1">
        <v>8500</v>
      </c>
      <c r="E22" s="2">
        <v>0.46</v>
      </c>
    </row>
    <row r="23" spans="1:5">
      <c r="A23">
        <v>2017</v>
      </c>
      <c r="B23" t="s">
        <v>16</v>
      </c>
      <c r="C23" t="s">
        <v>25</v>
      </c>
      <c r="D23" s="1">
        <v>33700</v>
      </c>
      <c r="E23" s="2">
        <v>0.92</v>
      </c>
    </row>
    <row r="24" spans="1:5">
      <c r="A24">
        <v>2017</v>
      </c>
      <c r="B24" t="s">
        <v>7</v>
      </c>
      <c r="C24" t="s">
        <v>26</v>
      </c>
      <c r="D24" s="1">
        <v>600</v>
      </c>
      <c r="E24" s="2">
        <v>0.15</v>
      </c>
    </row>
    <row r="25" spans="1:5">
      <c r="A25">
        <v>2015</v>
      </c>
      <c r="B25" t="s">
        <v>14</v>
      </c>
      <c r="C25" t="s">
        <v>15</v>
      </c>
      <c r="D25" s="1">
        <v>3100</v>
      </c>
      <c r="E25" s="2">
        <v>0.35</v>
      </c>
    </row>
    <row r="26" spans="1:5">
      <c r="A26">
        <v>2017</v>
      </c>
      <c r="B26" t="s">
        <v>16</v>
      </c>
      <c r="C26" t="s">
        <v>27</v>
      </c>
      <c r="D26" s="1">
        <v>30700</v>
      </c>
      <c r="E26" s="2">
        <v>0.95</v>
      </c>
    </row>
    <row r="27" spans="1:5">
      <c r="A27">
        <v>2016</v>
      </c>
      <c r="B27" t="s">
        <v>16</v>
      </c>
      <c r="C27" t="s">
        <v>27</v>
      </c>
      <c r="D27" s="1">
        <v>16400</v>
      </c>
      <c r="E27" s="2">
        <v>0.8</v>
      </c>
    </row>
    <row r="28" spans="1:5">
      <c r="A28">
        <v>2016</v>
      </c>
      <c r="B28" t="s">
        <v>16</v>
      </c>
      <c r="C28" t="s">
        <v>25</v>
      </c>
      <c r="D28" s="1">
        <v>22100</v>
      </c>
      <c r="E28" s="2">
        <v>0.9</v>
      </c>
    </row>
    <row r="29" spans="1:5">
      <c r="A29">
        <v>2017</v>
      </c>
      <c r="B29" t="s">
        <v>16</v>
      </c>
      <c r="C29" t="s">
        <v>17</v>
      </c>
      <c r="D29" s="1">
        <v>34000</v>
      </c>
      <c r="E29" s="2">
        <v>0.95</v>
      </c>
    </row>
    <row r="30" spans="1:5">
      <c r="A30">
        <v>2015</v>
      </c>
      <c r="B30" t="s">
        <v>16</v>
      </c>
      <c r="C30" t="s">
        <v>27</v>
      </c>
      <c r="D30" s="1">
        <v>700</v>
      </c>
      <c r="E30" s="2">
        <v>0.1</v>
      </c>
    </row>
    <row r="31" spans="1:5">
      <c r="A31">
        <v>2015</v>
      </c>
      <c r="B31" t="s">
        <v>7</v>
      </c>
      <c r="C31" t="s">
        <v>11</v>
      </c>
      <c r="D31" s="1">
        <v>3300</v>
      </c>
      <c r="E31" s="2">
        <v>0.3</v>
      </c>
    </row>
    <row r="32" spans="1:5">
      <c r="A32">
        <v>2017</v>
      </c>
      <c r="B32" t="s">
        <v>14</v>
      </c>
      <c r="C32" t="s">
        <v>22</v>
      </c>
      <c r="D32" s="1">
        <v>16900</v>
      </c>
      <c r="E32" s="2">
        <v>0.65</v>
      </c>
    </row>
    <row r="33" spans="1:5">
      <c r="A33">
        <v>2017</v>
      </c>
      <c r="B33" t="s">
        <v>16</v>
      </c>
      <c r="C33" t="s">
        <v>18</v>
      </c>
      <c r="D33" s="1">
        <v>36700</v>
      </c>
      <c r="E33" s="2">
        <v>0.9</v>
      </c>
    </row>
    <row r="34" spans="1:5">
      <c r="A34">
        <v>2015</v>
      </c>
      <c r="B34" t="s">
        <v>16</v>
      </c>
      <c r="C34" t="s">
        <v>17</v>
      </c>
      <c r="D34" s="1">
        <v>8300</v>
      </c>
      <c r="E34" s="2">
        <v>0.99</v>
      </c>
    </row>
    <row r="35" spans="1:5">
      <c r="A35">
        <v>2016</v>
      </c>
      <c r="B35" t="s">
        <v>7</v>
      </c>
      <c r="C35" t="s">
        <v>9</v>
      </c>
      <c r="D35" s="1">
        <v>2900</v>
      </c>
      <c r="E35" s="2">
        <v>0.36</v>
      </c>
    </row>
    <row r="36" spans="1:5">
      <c r="A36">
        <v>2015</v>
      </c>
      <c r="B36" t="s">
        <v>16</v>
      </c>
      <c r="C36" t="s">
        <v>23</v>
      </c>
      <c r="D36" s="1">
        <v>8700</v>
      </c>
      <c r="E36" s="2">
        <v>0.9</v>
      </c>
    </row>
    <row r="37" spans="1:5">
      <c r="A37">
        <v>2017</v>
      </c>
      <c r="B37" t="s">
        <v>16</v>
      </c>
      <c r="C37" t="s">
        <v>19</v>
      </c>
      <c r="D37" s="1">
        <v>35000</v>
      </c>
      <c r="E37" s="2">
        <v>1</v>
      </c>
    </row>
    <row r="38" spans="1:5">
      <c r="A38">
        <v>2016</v>
      </c>
      <c r="B38" t="s">
        <v>14</v>
      </c>
      <c r="C38" t="s">
        <v>22</v>
      </c>
      <c r="D38" s="1">
        <v>8300</v>
      </c>
      <c r="E38" s="2">
        <v>0.46</v>
      </c>
    </row>
    <row r="39" spans="1:5">
      <c r="A39">
        <v>2016</v>
      </c>
      <c r="B39" t="s">
        <v>5</v>
      </c>
      <c r="C39" t="s">
        <v>28</v>
      </c>
      <c r="D39" s="1">
        <v>16700</v>
      </c>
      <c r="E39" s="2">
        <v>0.75</v>
      </c>
    </row>
    <row r="40" spans="1:5">
      <c r="A40">
        <v>2016</v>
      </c>
      <c r="B40" t="s">
        <v>14</v>
      </c>
      <c r="C40" t="s">
        <v>29</v>
      </c>
      <c r="D40" s="1">
        <v>1800</v>
      </c>
      <c r="E40" s="2">
        <v>0.15</v>
      </c>
    </row>
    <row r="41" spans="1:5">
      <c r="A41">
        <v>2017</v>
      </c>
      <c r="B41" t="s">
        <v>7</v>
      </c>
      <c r="C41" t="s">
        <v>8</v>
      </c>
      <c r="D41" s="1">
        <v>3700</v>
      </c>
      <c r="E41" s="2">
        <v>0.48</v>
      </c>
    </row>
    <row r="42" spans="1:5">
      <c r="A42">
        <v>2016</v>
      </c>
      <c r="B42" t="s">
        <v>7</v>
      </c>
      <c r="C42" t="s">
        <v>10</v>
      </c>
      <c r="D42" s="1">
        <v>12000</v>
      </c>
      <c r="E42" s="2">
        <v>0.66</v>
      </c>
    </row>
    <row r="43" spans="1:5">
      <c r="A43">
        <v>2015</v>
      </c>
      <c r="B43" t="s">
        <v>16</v>
      </c>
      <c r="C43" t="s">
        <v>19</v>
      </c>
      <c r="D43" s="1">
        <v>10000</v>
      </c>
      <c r="E43" s="2">
        <v>0.85</v>
      </c>
    </row>
    <row r="44" spans="1:5">
      <c r="A44">
        <v>2015</v>
      </c>
      <c r="B44" t="s">
        <v>5</v>
      </c>
      <c r="C44" t="s">
        <v>20</v>
      </c>
      <c r="D44" s="1">
        <v>500</v>
      </c>
      <c r="E44" s="2">
        <v>0.35</v>
      </c>
    </row>
    <row r="45" spans="1:5">
      <c r="A45">
        <v>2017</v>
      </c>
      <c r="B45" t="s">
        <v>5</v>
      </c>
      <c r="C45" t="s">
        <v>28</v>
      </c>
      <c r="D45" s="1">
        <v>21800</v>
      </c>
      <c r="E45" s="2">
        <v>0.96</v>
      </c>
    </row>
    <row r="46" spans="1:5">
      <c r="A46">
        <v>2016</v>
      </c>
      <c r="B46" t="s">
        <v>5</v>
      </c>
      <c r="C46" t="s">
        <v>6</v>
      </c>
      <c r="D46" s="1">
        <v>16400</v>
      </c>
      <c r="E46" s="2">
        <v>0.7</v>
      </c>
    </row>
    <row r="47" spans="1:5">
      <c r="A47">
        <v>2016</v>
      </c>
      <c r="B47" t="s">
        <v>7</v>
      </c>
      <c r="C47" t="s">
        <v>26</v>
      </c>
      <c r="D47" s="1">
        <v>400</v>
      </c>
      <c r="E47" s="2">
        <v>0.2</v>
      </c>
    </row>
    <row r="48" spans="1:5">
      <c r="A48">
        <v>2015</v>
      </c>
      <c r="B48" t="s">
        <v>7</v>
      </c>
      <c r="C48" t="s">
        <v>30</v>
      </c>
      <c r="D48" s="1">
        <v>3300</v>
      </c>
      <c r="E48" s="2">
        <v>0.36</v>
      </c>
    </row>
    <row r="49" spans="1:5">
      <c r="A49">
        <v>2017</v>
      </c>
      <c r="B49" t="s">
        <v>5</v>
      </c>
      <c r="C49" t="s">
        <v>12</v>
      </c>
      <c r="D49" s="1">
        <v>5000</v>
      </c>
      <c r="E49" s="2">
        <v>0.35</v>
      </c>
    </row>
    <row r="50" spans="1:5">
      <c r="A50">
        <v>2016</v>
      </c>
      <c r="B50" t="s">
        <v>5</v>
      </c>
      <c r="C50" t="s">
        <v>12</v>
      </c>
      <c r="D50" s="1">
        <v>3300</v>
      </c>
      <c r="E50" s="2">
        <v>0.38</v>
      </c>
    </row>
    <row r="51" spans="1:5">
      <c r="A51">
        <v>2015</v>
      </c>
      <c r="B51" t="s">
        <v>5</v>
      </c>
      <c r="C51" t="s">
        <v>31</v>
      </c>
      <c r="D51" s="1">
        <v>800</v>
      </c>
      <c r="E51" s="2">
        <v>0.36</v>
      </c>
    </row>
    <row r="52" spans="1:5">
      <c r="A52">
        <v>2016</v>
      </c>
      <c r="B52" t="s">
        <v>7</v>
      </c>
      <c r="C52" t="s">
        <v>32</v>
      </c>
      <c r="D52" s="1">
        <v>15600</v>
      </c>
      <c r="E52" s="2">
        <v>0.65</v>
      </c>
    </row>
    <row r="53" spans="1:5">
      <c r="A53">
        <v>2016</v>
      </c>
      <c r="B53" t="s">
        <v>5</v>
      </c>
      <c r="C53" t="s">
        <v>31</v>
      </c>
      <c r="D53" s="1">
        <v>1500</v>
      </c>
      <c r="E53" s="2">
        <v>0.17</v>
      </c>
    </row>
    <row r="54" spans="1:5">
      <c r="A54">
        <v>2017</v>
      </c>
      <c r="B54" t="s">
        <v>5</v>
      </c>
      <c r="C54" t="s">
        <v>31</v>
      </c>
      <c r="D54" s="1">
        <v>6200</v>
      </c>
      <c r="E54" s="2">
        <v>0.38</v>
      </c>
    </row>
    <row r="55" spans="1:5">
      <c r="A55">
        <v>2017</v>
      </c>
      <c r="B55" t="s">
        <v>7</v>
      </c>
      <c r="C55" t="s">
        <v>32</v>
      </c>
      <c r="D55" s="1">
        <v>27000</v>
      </c>
      <c r="E55" s="2">
        <v>0.88</v>
      </c>
    </row>
    <row r="56" spans="1:5">
      <c r="A56">
        <v>2016</v>
      </c>
      <c r="B56" t="s">
        <v>5</v>
      </c>
      <c r="C56" t="s">
        <v>33</v>
      </c>
      <c r="D56" s="1">
        <v>2800</v>
      </c>
      <c r="E56" s="2">
        <v>0.38</v>
      </c>
    </row>
    <row r="57" spans="1:5">
      <c r="A57">
        <v>2016</v>
      </c>
      <c r="B57" t="s">
        <v>14</v>
      </c>
      <c r="C57" t="s">
        <v>24</v>
      </c>
      <c r="D57" s="1">
        <v>6700</v>
      </c>
      <c r="E57" s="2">
        <v>0.46</v>
      </c>
    </row>
    <row r="58" spans="1:5">
      <c r="A58">
        <v>2015</v>
      </c>
      <c r="B58" t="s">
        <v>7</v>
      </c>
      <c r="C58" t="s">
        <v>32</v>
      </c>
      <c r="D58" s="1">
        <v>13300</v>
      </c>
      <c r="E58" s="2">
        <v>0.5</v>
      </c>
    </row>
    <row r="59" spans="1:5">
      <c r="A59">
        <v>2016</v>
      </c>
      <c r="B59" t="s">
        <v>16</v>
      </c>
      <c r="C59" t="s">
        <v>23</v>
      </c>
      <c r="D59" s="1">
        <v>13800</v>
      </c>
      <c r="E59" s="2">
        <v>0.85</v>
      </c>
    </row>
    <row r="60" spans="1:5">
      <c r="A60">
        <v>2017</v>
      </c>
      <c r="B60" t="s">
        <v>7</v>
      </c>
      <c r="C60" t="s">
        <v>30</v>
      </c>
      <c r="D60" s="1">
        <v>2400</v>
      </c>
      <c r="E60" s="2">
        <v>0.35</v>
      </c>
    </row>
    <row r="61" spans="1:5">
      <c r="A61">
        <v>2015</v>
      </c>
      <c r="B61" t="s">
        <v>16</v>
      </c>
      <c r="C61" t="s">
        <v>25</v>
      </c>
      <c r="D61" s="1">
        <v>300</v>
      </c>
      <c r="E61" s="2">
        <v>0.05</v>
      </c>
    </row>
    <row r="62" spans="1:5">
      <c r="A62">
        <v>2015</v>
      </c>
      <c r="B62" t="s">
        <v>5</v>
      </c>
      <c r="C62" t="s">
        <v>33</v>
      </c>
      <c r="D62" s="1">
        <v>2100</v>
      </c>
      <c r="E62" s="2">
        <v>0.49</v>
      </c>
    </row>
    <row r="63" spans="1:5">
      <c r="A63">
        <v>2015</v>
      </c>
      <c r="B63" t="s">
        <v>5</v>
      </c>
      <c r="C63" t="s">
        <v>13</v>
      </c>
      <c r="D63" s="1">
        <v>2300</v>
      </c>
      <c r="E63" s="2">
        <v>0.34</v>
      </c>
    </row>
    <row r="64" spans="1:5">
      <c r="A64">
        <v>2015</v>
      </c>
      <c r="B64" t="s">
        <v>5</v>
      </c>
      <c r="C64" t="s">
        <v>28</v>
      </c>
      <c r="D64" s="1">
        <v>10000</v>
      </c>
      <c r="E64" s="2">
        <v>0.66</v>
      </c>
    </row>
    <row r="65" spans="1:5">
      <c r="A65">
        <v>2015</v>
      </c>
      <c r="B65" t="s">
        <v>14</v>
      </c>
      <c r="C65" t="s">
        <v>29</v>
      </c>
      <c r="D65" s="1">
        <v>500</v>
      </c>
      <c r="E65" s="2">
        <v>0.22</v>
      </c>
    </row>
    <row r="66" spans="1:5">
      <c r="A66">
        <v>2016</v>
      </c>
      <c r="B66" t="s">
        <v>7</v>
      </c>
      <c r="C66" t="s">
        <v>21</v>
      </c>
      <c r="D66" s="1">
        <v>3800</v>
      </c>
      <c r="E66" s="2">
        <v>0.48</v>
      </c>
    </row>
    <row r="67" spans="1:5">
      <c r="A67">
        <v>2015</v>
      </c>
      <c r="B67" t="s">
        <v>14</v>
      </c>
      <c r="C67" t="s">
        <v>24</v>
      </c>
      <c r="D67" s="1">
        <v>3200</v>
      </c>
      <c r="E67" s="2">
        <v>0.48</v>
      </c>
    </row>
    <row r="68" spans="1:5">
      <c r="A68">
        <v>2017</v>
      </c>
      <c r="B68" t="s">
        <v>7</v>
      </c>
      <c r="C68" t="s">
        <v>10</v>
      </c>
      <c r="D68" s="1">
        <v>23000</v>
      </c>
      <c r="E68" s="2">
        <v>1</v>
      </c>
    </row>
    <row r="69" spans="1:5">
      <c r="A69">
        <v>2015</v>
      </c>
      <c r="B69" t="s">
        <v>7</v>
      </c>
      <c r="C69" t="s">
        <v>9</v>
      </c>
      <c r="D69" s="1">
        <v>700</v>
      </c>
      <c r="E69" s="2">
        <v>0.28000000000000003</v>
      </c>
    </row>
    <row r="70" spans="1:5">
      <c r="A70">
        <v>2015</v>
      </c>
      <c r="B70" t="s">
        <v>16</v>
      </c>
      <c r="C70" t="s">
        <v>18</v>
      </c>
      <c r="D70" s="1">
        <v>1300</v>
      </c>
      <c r="E70" s="2">
        <v>0.9</v>
      </c>
    </row>
    <row r="71" spans="1:5">
      <c r="A71">
        <v>2016</v>
      </c>
      <c r="B71" t="s">
        <v>7</v>
      </c>
      <c r="C71" t="s">
        <v>30</v>
      </c>
      <c r="D71" s="1">
        <v>1300</v>
      </c>
      <c r="E71" s="2">
        <v>0.25</v>
      </c>
    </row>
    <row r="72" spans="1:5">
      <c r="A72">
        <v>2016</v>
      </c>
      <c r="B72" t="s">
        <v>7</v>
      </c>
      <c r="C72" t="s">
        <v>11</v>
      </c>
      <c r="D72" s="1">
        <v>22100</v>
      </c>
      <c r="E72" s="2">
        <v>0.99</v>
      </c>
    </row>
    <row r="73" spans="1:5">
      <c r="A73">
        <v>2017</v>
      </c>
      <c r="B73" t="s">
        <v>5</v>
      </c>
      <c r="C73" t="s">
        <v>33</v>
      </c>
      <c r="D73" s="1">
        <v>3100</v>
      </c>
      <c r="E73" s="2">
        <v>0.42</v>
      </c>
    </row>
    <row r="74" spans="1:5">
      <c r="A74">
        <v>2015</v>
      </c>
      <c r="B74" t="s">
        <v>7</v>
      </c>
      <c r="C74" t="s">
        <v>26</v>
      </c>
      <c r="D74" s="1">
        <v>500</v>
      </c>
      <c r="E74" s="2">
        <v>0.5</v>
      </c>
    </row>
    <row r="75" spans="1:5">
      <c r="A75">
        <v>2017</v>
      </c>
      <c r="B75" t="s">
        <v>14</v>
      </c>
      <c r="C75" t="s">
        <v>29</v>
      </c>
      <c r="D75" s="1">
        <v>3100</v>
      </c>
      <c r="E75" s="2">
        <v>0.22</v>
      </c>
    </row>
    <row r="76" spans="1:5">
      <c r="A76">
        <v>2015</v>
      </c>
      <c r="B76" t="s">
        <v>5</v>
      </c>
      <c r="C76" t="s">
        <v>6</v>
      </c>
      <c r="D76" s="1">
        <v>8700</v>
      </c>
      <c r="E76" s="2">
        <v>0.92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2024-11-09T18:14:36Z</dcterms:created>
  <dcterms:modified xsi:type="dcterms:W3CDTF">2024-11-09T18:15:10Z</dcterms:modified>
  <cp:category/>
  <cp:contentStatus/>
</cp:coreProperties>
</file>