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ob\Desktop\ITMO\Informatics\Lab5\"/>
    </mc:Choice>
  </mc:AlternateContent>
  <xr:revisionPtr revIDLastSave="0" documentId="13_ncr:1_{8E4751AE-FEA7-4FD5-9299-D1C9651EEB0B}" xr6:coauthVersionLast="47" xr6:coauthVersionMax="47" xr10:uidLastSave="{00000000-0000-0000-0000-000000000000}"/>
  <bookViews>
    <workbookView xWindow="-120" yWindow="-120" windowWidth="29040" windowHeight="15720" activeTab="1" xr2:uid="{9A6C0A43-F925-4E53-B5EF-71C0424EE06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2" l="1"/>
  <c r="AB53" i="2"/>
  <c r="AH19" i="2"/>
  <c r="H4" i="2"/>
  <c r="H5" i="2"/>
  <c r="H6" i="2"/>
  <c r="H7" i="2"/>
  <c r="H8" i="2"/>
  <c r="H9" i="2"/>
  <c r="H10" i="2"/>
  <c r="H11" i="2"/>
  <c r="H12" i="2"/>
  <c r="H13" i="2"/>
  <c r="H14" i="2"/>
  <c r="H3" i="2"/>
  <c r="AA7" i="2"/>
  <c r="D7" i="2"/>
  <c r="D6" i="2"/>
  <c r="D12" i="2" s="1"/>
  <c r="D5" i="2"/>
  <c r="D11" i="2" s="1"/>
  <c r="H50" i="2" s="1"/>
  <c r="D4" i="2"/>
  <c r="G4" i="2" s="1"/>
  <c r="D3" i="2"/>
  <c r="D9" i="2" s="1"/>
  <c r="H41" i="2" s="1"/>
  <c r="Y11" i="2" l="1"/>
  <c r="H34" i="2"/>
  <c r="Y12" i="2"/>
  <c r="Y3" i="2"/>
  <c r="Y5" i="2"/>
  <c r="Y9" i="2"/>
  <c r="Y7" i="2"/>
  <c r="Y6" i="2"/>
  <c r="Y4" i="2"/>
  <c r="Q4" i="2"/>
  <c r="J7" i="2"/>
  <c r="J12" i="2"/>
  <c r="J11" i="2"/>
  <c r="J9" i="2"/>
  <c r="G7" i="2"/>
  <c r="G6" i="2"/>
  <c r="X12" i="2"/>
  <c r="P12" i="2"/>
  <c r="X11" i="2"/>
  <c r="P11" i="2"/>
  <c r="X9" i="2"/>
  <c r="P9" i="2"/>
  <c r="X7" i="2"/>
  <c r="P7" i="2"/>
  <c r="G5" i="2"/>
  <c r="W12" i="2"/>
  <c r="O12" i="2"/>
  <c r="W11" i="2"/>
  <c r="O11" i="2"/>
  <c r="W9" i="2"/>
  <c r="O9" i="2"/>
  <c r="W7" i="2"/>
  <c r="O7" i="2"/>
  <c r="G12" i="2"/>
  <c r="V12" i="2"/>
  <c r="N12" i="2"/>
  <c r="V11" i="2"/>
  <c r="N11" i="2"/>
  <c r="V9" i="2"/>
  <c r="N9" i="2"/>
  <c r="V7" i="2"/>
  <c r="N7" i="2"/>
  <c r="G11" i="2"/>
  <c r="AD50" i="2" s="1"/>
  <c r="U12" i="2"/>
  <c r="M12" i="2"/>
  <c r="U11" i="2"/>
  <c r="M11" i="2"/>
  <c r="U9" i="2"/>
  <c r="M9" i="2"/>
  <c r="U7" i="2"/>
  <c r="M7" i="2"/>
  <c r="Q12" i="2"/>
  <c r="Q11" i="2"/>
  <c r="Q9" i="2"/>
  <c r="Q7" i="2"/>
  <c r="T12" i="2"/>
  <c r="L12" i="2"/>
  <c r="T11" i="2"/>
  <c r="L11" i="2"/>
  <c r="T9" i="2"/>
  <c r="L9" i="2"/>
  <c r="T7" i="2"/>
  <c r="L7" i="2"/>
  <c r="G9" i="2"/>
  <c r="S12" i="2"/>
  <c r="K12" i="2"/>
  <c r="S11" i="2"/>
  <c r="K11" i="2"/>
  <c r="S9" i="2"/>
  <c r="K9" i="2"/>
  <c r="S7" i="2"/>
  <c r="K7" i="2"/>
  <c r="G3" i="2"/>
  <c r="I12" i="2"/>
  <c r="I11" i="2"/>
  <c r="I9" i="2"/>
  <c r="I7" i="2"/>
  <c r="R12" i="2"/>
  <c r="R11" i="2"/>
  <c r="R9" i="2"/>
  <c r="R7" i="2"/>
  <c r="D13" i="2"/>
  <c r="D8" i="2"/>
  <c r="D10" i="2"/>
  <c r="Y10" i="2" s="1"/>
  <c r="O4" i="2" l="1"/>
  <c r="H57" i="2"/>
  <c r="H17" i="2"/>
  <c r="H66" i="2"/>
  <c r="H26" i="2"/>
  <c r="J4" i="2"/>
  <c r="K4" i="2"/>
  <c r="H33" i="2"/>
  <c r="W33" i="2" s="1"/>
  <c r="H25" i="2"/>
  <c r="V25" i="2" s="1"/>
  <c r="H18" i="2"/>
  <c r="R18" i="2" s="1"/>
  <c r="H65" i="2"/>
  <c r="Y13" i="2"/>
  <c r="L4" i="2"/>
  <c r="R4" i="2"/>
  <c r="T4" i="2"/>
  <c r="M4" i="2"/>
  <c r="Y8" i="2"/>
  <c r="P4" i="2"/>
  <c r="I4" i="2"/>
  <c r="S4" i="2"/>
  <c r="V4" i="2"/>
  <c r="U4" i="2"/>
  <c r="W4" i="2"/>
  <c r="N4" i="2"/>
  <c r="X4" i="2"/>
  <c r="G10" i="2"/>
  <c r="X41" i="2"/>
  <c r="P41" i="2"/>
  <c r="W41" i="2"/>
  <c r="O41" i="2"/>
  <c r="V41" i="2"/>
  <c r="N41" i="2"/>
  <c r="Q41" i="2"/>
  <c r="I41" i="2"/>
  <c r="U41" i="2"/>
  <c r="M41" i="2"/>
  <c r="T41" i="2"/>
  <c r="L41" i="2"/>
  <c r="S41" i="2"/>
  <c r="K41" i="2"/>
  <c r="R41" i="2"/>
  <c r="J41" i="2"/>
  <c r="AD17" i="2"/>
  <c r="AD57" i="2"/>
  <c r="G13" i="2"/>
  <c r="AD65" i="2" s="1"/>
  <c r="AD66" i="2"/>
  <c r="AD26" i="2"/>
  <c r="AD18" i="2"/>
  <c r="AD33" i="2"/>
  <c r="AD25" i="2"/>
  <c r="G8" i="2"/>
  <c r="X50" i="2"/>
  <c r="P50" i="2"/>
  <c r="W50" i="2"/>
  <c r="O50" i="2"/>
  <c r="V50" i="2"/>
  <c r="N50" i="2"/>
  <c r="Q50" i="2"/>
  <c r="I50" i="2"/>
  <c r="U50" i="2"/>
  <c r="M50" i="2"/>
  <c r="T50" i="2"/>
  <c r="L50" i="2"/>
  <c r="S50" i="2"/>
  <c r="K50" i="2"/>
  <c r="R50" i="2"/>
  <c r="J50" i="2"/>
  <c r="AD34" i="2"/>
  <c r="AD41" i="2"/>
  <c r="J6" i="2"/>
  <c r="R6" i="2"/>
  <c r="K6" i="2"/>
  <c r="S6" i="2"/>
  <c r="L6" i="2"/>
  <c r="T6" i="2"/>
  <c r="I6" i="2"/>
  <c r="Q6" i="2"/>
  <c r="M6" i="2"/>
  <c r="U6" i="2"/>
  <c r="N6" i="2"/>
  <c r="V6" i="2"/>
  <c r="O6" i="2"/>
  <c r="W6" i="2"/>
  <c r="P6" i="2"/>
  <c r="X6" i="2"/>
  <c r="K3" i="2"/>
  <c r="S3" i="2"/>
  <c r="J3" i="2"/>
  <c r="L3" i="2"/>
  <c r="T3" i="2"/>
  <c r="M3" i="2"/>
  <c r="U3" i="2"/>
  <c r="R3" i="2"/>
  <c r="N3" i="2"/>
  <c r="V3" i="2"/>
  <c r="O3" i="2"/>
  <c r="W3" i="2"/>
  <c r="P3" i="2"/>
  <c r="X3" i="2"/>
  <c r="Q3" i="2"/>
  <c r="I3" i="2"/>
  <c r="J5" i="2"/>
  <c r="R5" i="2"/>
  <c r="Q5" i="2"/>
  <c r="K5" i="2"/>
  <c r="S5" i="2"/>
  <c r="L5" i="2"/>
  <c r="T5" i="2"/>
  <c r="I5" i="2"/>
  <c r="M5" i="2"/>
  <c r="U5" i="2"/>
  <c r="N5" i="2"/>
  <c r="V5" i="2"/>
  <c r="O5" i="2"/>
  <c r="W5" i="2"/>
  <c r="P5" i="2"/>
  <c r="X5" i="2"/>
  <c r="X34" i="2"/>
  <c r="P34" i="2"/>
  <c r="Q34" i="2"/>
  <c r="W34" i="2"/>
  <c r="O34" i="2"/>
  <c r="V34" i="2"/>
  <c r="N34" i="2"/>
  <c r="I34" i="2"/>
  <c r="U34" i="2"/>
  <c r="M34" i="2"/>
  <c r="T34" i="2"/>
  <c r="L34" i="2"/>
  <c r="S34" i="2"/>
  <c r="K34" i="2"/>
  <c r="R34" i="2"/>
  <c r="J34" i="2"/>
  <c r="D14" i="2"/>
  <c r="Y14" i="2" s="1"/>
  <c r="W18" i="2" l="1"/>
  <c r="T18" i="2"/>
  <c r="K18" i="2"/>
  <c r="M18" i="2"/>
  <c r="J18" i="2"/>
  <c r="S18" i="2"/>
  <c r="O18" i="2"/>
  <c r="X18" i="2"/>
  <c r="N18" i="2"/>
  <c r="P18" i="2"/>
  <c r="U18" i="2"/>
  <c r="Q18" i="2"/>
  <c r="R33" i="2"/>
  <c r="I33" i="2"/>
  <c r="K33" i="2"/>
  <c r="Q33" i="2"/>
  <c r="L33" i="2"/>
  <c r="P33" i="2"/>
  <c r="T33" i="2"/>
  <c r="X33" i="2"/>
  <c r="W32" i="2" s="1"/>
  <c r="W36" i="2" s="1"/>
  <c r="O33" i="2"/>
  <c r="M33" i="2"/>
  <c r="V33" i="2"/>
  <c r="U33" i="2"/>
  <c r="S25" i="2"/>
  <c r="O25" i="2"/>
  <c r="L25" i="2"/>
  <c r="W25" i="2"/>
  <c r="J33" i="2"/>
  <c r="N33" i="2"/>
  <c r="L18" i="2"/>
  <c r="I18" i="2"/>
  <c r="T25" i="2"/>
  <c r="Q25" i="2"/>
  <c r="M25" i="2"/>
  <c r="P25" i="2"/>
  <c r="X25" i="2"/>
  <c r="U25" i="2"/>
  <c r="S33" i="2"/>
  <c r="V18" i="2"/>
  <c r="J25" i="2"/>
  <c r="I25" i="2"/>
  <c r="R25" i="2"/>
  <c r="N25" i="2"/>
  <c r="H42" i="2"/>
  <c r="H49" i="2"/>
  <c r="H58" i="2"/>
  <c r="K25" i="2"/>
  <c r="G14" i="2"/>
  <c r="V57" i="2"/>
  <c r="Q57" i="2"/>
  <c r="M57" i="2"/>
  <c r="W57" i="2"/>
  <c r="S57" i="2"/>
  <c r="J57" i="2"/>
  <c r="U57" i="2"/>
  <c r="P57" i="2"/>
  <c r="I57" i="2"/>
  <c r="R57" i="2"/>
  <c r="O57" i="2"/>
  <c r="X57" i="2"/>
  <c r="L57" i="2"/>
  <c r="K57" i="2"/>
  <c r="T57" i="2"/>
  <c r="N57" i="2"/>
  <c r="X66" i="2"/>
  <c r="P66" i="2"/>
  <c r="W66" i="2"/>
  <c r="O66" i="2"/>
  <c r="V66" i="2"/>
  <c r="N66" i="2"/>
  <c r="Q66" i="2"/>
  <c r="I66" i="2"/>
  <c r="U66" i="2"/>
  <c r="M66" i="2"/>
  <c r="T66" i="2"/>
  <c r="L66" i="2"/>
  <c r="S66" i="2"/>
  <c r="K66" i="2"/>
  <c r="R66" i="2"/>
  <c r="J66" i="2"/>
  <c r="AD68" i="2"/>
  <c r="J13" i="2"/>
  <c r="R13" i="2"/>
  <c r="I13" i="2"/>
  <c r="K13" i="2"/>
  <c r="S13" i="2"/>
  <c r="L13" i="2"/>
  <c r="T13" i="2"/>
  <c r="Q13" i="2"/>
  <c r="M13" i="2"/>
  <c r="U13" i="2"/>
  <c r="N13" i="2"/>
  <c r="V13" i="2"/>
  <c r="O13" i="2"/>
  <c r="W13" i="2"/>
  <c r="P13" i="2"/>
  <c r="X13" i="2"/>
  <c r="J8" i="2"/>
  <c r="R8" i="2"/>
  <c r="I8" i="2"/>
  <c r="K8" i="2"/>
  <c r="S8" i="2"/>
  <c r="L8" i="2"/>
  <c r="T8" i="2"/>
  <c r="Q8" i="2"/>
  <c r="M8" i="2"/>
  <c r="U8" i="2"/>
  <c r="N8" i="2"/>
  <c r="V8" i="2"/>
  <c r="O8" i="2"/>
  <c r="W8" i="2"/>
  <c r="P8" i="2"/>
  <c r="X8" i="2"/>
  <c r="J17" i="2"/>
  <c r="R17" i="2"/>
  <c r="I17" i="2"/>
  <c r="K17" i="2"/>
  <c r="S17" i="2"/>
  <c r="L17" i="2"/>
  <c r="T17" i="2"/>
  <c r="Q17" i="2"/>
  <c r="M17" i="2"/>
  <c r="U17" i="2"/>
  <c r="N17" i="2"/>
  <c r="V17" i="2"/>
  <c r="O17" i="2"/>
  <c r="W17" i="2"/>
  <c r="P17" i="2"/>
  <c r="X17" i="2"/>
  <c r="AD28" i="2"/>
  <c r="AD20" i="2"/>
  <c r="AD36" i="2"/>
  <c r="AD49" i="2"/>
  <c r="AD52" i="2" s="1"/>
  <c r="AD58" i="2"/>
  <c r="AD60" i="2" s="1"/>
  <c r="AD42" i="2"/>
  <c r="AD44" i="2" s="1"/>
  <c r="X26" i="2"/>
  <c r="P26" i="2"/>
  <c r="W26" i="2"/>
  <c r="O26" i="2"/>
  <c r="V26" i="2"/>
  <c r="N26" i="2"/>
  <c r="Q26" i="2"/>
  <c r="I26" i="2"/>
  <c r="U26" i="2"/>
  <c r="M26" i="2"/>
  <c r="T26" i="2"/>
  <c r="L26" i="2"/>
  <c r="S26" i="2"/>
  <c r="K26" i="2"/>
  <c r="R26" i="2"/>
  <c r="J26" i="2"/>
  <c r="J10" i="2"/>
  <c r="R10" i="2"/>
  <c r="I10" i="2"/>
  <c r="K10" i="2"/>
  <c r="S10" i="2"/>
  <c r="L10" i="2"/>
  <c r="T10" i="2"/>
  <c r="Q10" i="2"/>
  <c r="M10" i="2"/>
  <c r="U10" i="2"/>
  <c r="N10" i="2"/>
  <c r="V10" i="2"/>
  <c r="O10" i="2"/>
  <c r="W10" i="2"/>
  <c r="P10" i="2"/>
  <c r="X10" i="2"/>
  <c r="W16" i="2" l="1"/>
  <c r="V16" i="2" s="1"/>
  <c r="V20" i="2" s="1"/>
  <c r="X36" i="2"/>
  <c r="V32" i="2"/>
  <c r="V36" i="2" s="1"/>
  <c r="X20" i="2"/>
  <c r="X49" i="2"/>
  <c r="P49" i="2"/>
  <c r="W49" i="2"/>
  <c r="O49" i="2"/>
  <c r="V49" i="2"/>
  <c r="N49" i="2"/>
  <c r="Q49" i="2"/>
  <c r="I49" i="2"/>
  <c r="U49" i="2"/>
  <c r="M49" i="2"/>
  <c r="T49" i="2"/>
  <c r="L49" i="2"/>
  <c r="S49" i="2"/>
  <c r="K49" i="2"/>
  <c r="R49" i="2"/>
  <c r="J49" i="2"/>
  <c r="X65" i="2"/>
  <c r="U65" i="2"/>
  <c r="T65" i="2"/>
  <c r="N65" i="2"/>
  <c r="I65" i="2"/>
  <c r="V65" i="2"/>
  <c r="R65" i="2"/>
  <c r="L65" i="2"/>
  <c r="Q65" i="2"/>
  <c r="M65" i="2"/>
  <c r="K65" i="2"/>
  <c r="S65" i="2"/>
  <c r="O65" i="2"/>
  <c r="P65" i="2"/>
  <c r="J65" i="2"/>
  <c r="W65" i="2"/>
  <c r="X42" i="2"/>
  <c r="X44" i="2" s="1"/>
  <c r="P42" i="2"/>
  <c r="Q42" i="2"/>
  <c r="W42" i="2"/>
  <c r="O42" i="2"/>
  <c r="V42" i="2"/>
  <c r="N42" i="2"/>
  <c r="I42" i="2"/>
  <c r="U42" i="2"/>
  <c r="M42" i="2"/>
  <c r="T42" i="2"/>
  <c r="L42" i="2"/>
  <c r="S42" i="2"/>
  <c r="K42" i="2"/>
  <c r="R42" i="2"/>
  <c r="J42" i="2"/>
  <c r="X28" i="2"/>
  <c r="W24" i="2"/>
  <c r="J14" i="2"/>
  <c r="R14" i="2"/>
  <c r="I14" i="2"/>
  <c r="K14" i="2"/>
  <c r="S14" i="2"/>
  <c r="L14" i="2"/>
  <c r="T14" i="2"/>
  <c r="Q14" i="2"/>
  <c r="M14" i="2"/>
  <c r="U14" i="2"/>
  <c r="N14" i="2"/>
  <c r="V14" i="2"/>
  <c r="O14" i="2"/>
  <c r="W14" i="2"/>
  <c r="P14" i="2"/>
  <c r="X14" i="2"/>
  <c r="X58" i="2"/>
  <c r="X60" i="2" s="1"/>
  <c r="V58" i="2"/>
  <c r="S58" i="2"/>
  <c r="P58" i="2"/>
  <c r="K58" i="2"/>
  <c r="I58" i="2"/>
  <c r="T58" i="2"/>
  <c r="O58" i="2"/>
  <c r="R58" i="2"/>
  <c r="Q58" i="2"/>
  <c r="L58" i="2"/>
  <c r="U58" i="2"/>
  <c r="M58" i="2"/>
  <c r="N58" i="2"/>
  <c r="J58" i="2"/>
  <c r="W58" i="2"/>
  <c r="W20" i="2" l="1"/>
  <c r="U32" i="2"/>
  <c r="T32" i="2" s="1"/>
  <c r="U16" i="2"/>
  <c r="W56" i="2"/>
  <c r="V56" i="2" s="1"/>
  <c r="V60" i="2" s="1"/>
  <c r="V24" i="2"/>
  <c r="W28" i="2"/>
  <c r="W40" i="2"/>
  <c r="V40" i="2" s="1"/>
  <c r="U40" i="2" s="1"/>
  <c r="U44" i="2" s="1"/>
  <c r="W64" i="2"/>
  <c r="W68" i="2" s="1"/>
  <c r="X68" i="2"/>
  <c r="W48" i="2"/>
  <c r="W52" i="2" s="1"/>
  <c r="X52" i="2"/>
  <c r="V44" i="2" l="1"/>
  <c r="W44" i="2"/>
  <c r="U36" i="2"/>
  <c r="U20" i="2"/>
  <c r="T16" i="2"/>
  <c r="T40" i="2"/>
  <c r="T44" i="2" s="1"/>
  <c r="W60" i="2"/>
  <c r="V64" i="2"/>
  <c r="U56" i="2"/>
  <c r="V28" i="2"/>
  <c r="U24" i="2"/>
  <c r="V48" i="2"/>
  <c r="AH34" i="2"/>
  <c r="T36" i="2"/>
  <c r="S32" i="2"/>
  <c r="AH18" i="2" l="1"/>
  <c r="S16" i="2"/>
  <c r="T20" i="2"/>
  <c r="T56" i="2"/>
  <c r="U60" i="2"/>
  <c r="T24" i="2"/>
  <c r="U28" i="2"/>
  <c r="U64" i="2"/>
  <c r="V68" i="2"/>
  <c r="V52" i="2"/>
  <c r="U48" i="2"/>
  <c r="S40" i="2"/>
  <c r="S44" i="2" s="1"/>
  <c r="AH42" i="2"/>
  <c r="R32" i="2"/>
  <c r="S36" i="2"/>
  <c r="R16" i="2" l="1"/>
  <c r="S20" i="2"/>
  <c r="U52" i="2"/>
  <c r="T48" i="2"/>
  <c r="R40" i="2"/>
  <c r="R44" i="2" s="1"/>
  <c r="U68" i="2"/>
  <c r="T64" i="2"/>
  <c r="T28" i="2"/>
  <c r="AH26" i="2"/>
  <c r="S24" i="2"/>
  <c r="AH58" i="2"/>
  <c r="T60" i="2"/>
  <c r="S56" i="2"/>
  <c r="Q32" i="2"/>
  <c r="R36" i="2"/>
  <c r="R20" i="2" l="1"/>
  <c r="Q16" i="2"/>
  <c r="R56" i="2"/>
  <c r="S60" i="2"/>
  <c r="Q40" i="2"/>
  <c r="Q44" i="2" s="1"/>
  <c r="AH66" i="2"/>
  <c r="S64" i="2"/>
  <c r="T68" i="2"/>
  <c r="S48" i="2"/>
  <c r="AH50" i="2"/>
  <c r="T52" i="2"/>
  <c r="S28" i="2"/>
  <c r="R24" i="2"/>
  <c r="P32" i="2"/>
  <c r="Q36" i="2"/>
  <c r="P16" i="2" l="1"/>
  <c r="Q20" i="2"/>
  <c r="R64" i="2"/>
  <c r="S68" i="2"/>
  <c r="R48" i="2"/>
  <c r="S52" i="2"/>
  <c r="Q24" i="2"/>
  <c r="R28" i="2"/>
  <c r="P40" i="2"/>
  <c r="P44" i="2" s="1"/>
  <c r="Q56" i="2"/>
  <c r="R60" i="2"/>
  <c r="O32" i="2"/>
  <c r="P36" i="2"/>
  <c r="P20" i="2" l="1"/>
  <c r="O16" i="2"/>
  <c r="Q60" i="2"/>
  <c r="P56" i="2"/>
  <c r="O40" i="2"/>
  <c r="O44" i="2" s="1"/>
  <c r="R52" i="2"/>
  <c r="Q48" i="2"/>
  <c r="Q64" i="2"/>
  <c r="R68" i="2"/>
  <c r="P24" i="2"/>
  <c r="Q28" i="2"/>
  <c r="N32" i="2"/>
  <c r="O36" i="2"/>
  <c r="N16" i="2" l="1"/>
  <c r="O20" i="2"/>
  <c r="P64" i="2"/>
  <c r="Q68" i="2"/>
  <c r="P28" i="2"/>
  <c r="O24" i="2"/>
  <c r="P48" i="2"/>
  <c r="Q52" i="2"/>
  <c r="N40" i="2"/>
  <c r="N44" i="2" s="1"/>
  <c r="P60" i="2"/>
  <c r="O56" i="2"/>
  <c r="M32" i="2"/>
  <c r="N36" i="2"/>
  <c r="M16" i="2" l="1"/>
  <c r="N20" i="2"/>
  <c r="M40" i="2"/>
  <c r="M44" i="2" s="1"/>
  <c r="P52" i="2"/>
  <c r="O48" i="2"/>
  <c r="N56" i="2"/>
  <c r="O60" i="2"/>
  <c r="O28" i="2"/>
  <c r="N24" i="2"/>
  <c r="P68" i="2"/>
  <c r="O64" i="2"/>
  <c r="L32" i="2"/>
  <c r="M36" i="2"/>
  <c r="M20" i="2" l="1"/>
  <c r="L16" i="2"/>
  <c r="N48" i="2"/>
  <c r="O52" i="2"/>
  <c r="M56" i="2"/>
  <c r="N60" i="2"/>
  <c r="N28" i="2"/>
  <c r="M24" i="2"/>
  <c r="N64" i="2"/>
  <c r="O68" i="2"/>
  <c r="L40" i="2"/>
  <c r="L44" i="2" s="1"/>
  <c r="L36" i="2"/>
  <c r="K32" i="2"/>
  <c r="L20" i="2" l="1"/>
  <c r="K16" i="2"/>
  <c r="M64" i="2"/>
  <c r="N68" i="2"/>
  <c r="L24" i="2"/>
  <c r="M28" i="2"/>
  <c r="M60" i="2"/>
  <c r="L56" i="2"/>
  <c r="K40" i="2"/>
  <c r="K44" i="2" s="1"/>
  <c r="M48" i="2"/>
  <c r="N52" i="2"/>
  <c r="J32" i="2"/>
  <c r="K36" i="2"/>
  <c r="J16" i="2" l="1"/>
  <c r="K20" i="2"/>
  <c r="J40" i="2"/>
  <c r="J44" i="2" s="1"/>
  <c r="L60" i="2"/>
  <c r="K56" i="2"/>
  <c r="K24" i="2"/>
  <c r="L28" i="2"/>
  <c r="L48" i="2"/>
  <c r="M52" i="2"/>
  <c r="M68" i="2"/>
  <c r="L64" i="2"/>
  <c r="J36" i="2"/>
  <c r="I32" i="2"/>
  <c r="I16" i="2" l="1"/>
  <c r="J20" i="2"/>
  <c r="L52" i="2"/>
  <c r="K48" i="2"/>
  <c r="K28" i="2"/>
  <c r="J24" i="2"/>
  <c r="K60" i="2"/>
  <c r="J56" i="2"/>
  <c r="L68" i="2"/>
  <c r="K64" i="2"/>
  <c r="I40" i="2"/>
  <c r="I44" i="2" s="1"/>
  <c r="AH32" i="2"/>
  <c r="AH37" i="2" s="1"/>
  <c r="I36" i="2"/>
  <c r="I20" i="2" l="1"/>
  <c r="Z20" i="2" s="1"/>
  <c r="AH16" i="2"/>
  <c r="AH21" i="2" s="1"/>
  <c r="J60" i="2"/>
  <c r="I56" i="2"/>
  <c r="I24" i="2"/>
  <c r="J28" i="2"/>
  <c r="K68" i="2"/>
  <c r="J64" i="2"/>
  <c r="K52" i="2"/>
  <c r="J48" i="2"/>
  <c r="AH40" i="2"/>
  <c r="AH45" i="2" s="1"/>
  <c r="I37" i="2"/>
  <c r="AH36" i="2"/>
  <c r="Z36" i="2"/>
  <c r="W37" i="2" s="1"/>
  <c r="W38" i="2" s="1"/>
  <c r="H36" i="2"/>
  <c r="O21" i="2" l="1"/>
  <c r="O22" i="2" s="1"/>
  <c r="H20" i="2"/>
  <c r="Q21" i="2"/>
  <c r="I21" i="2"/>
  <c r="AH20" i="2"/>
  <c r="M21" i="2"/>
  <c r="M22" i="2" s="1"/>
  <c r="W21" i="2"/>
  <c r="W22" i="2" s="1"/>
  <c r="L21" i="2"/>
  <c r="L22" i="2" s="1"/>
  <c r="R21" i="2"/>
  <c r="R22" i="2" s="1"/>
  <c r="N21" i="2"/>
  <c r="N22" i="2" s="1"/>
  <c r="J21" i="2"/>
  <c r="J22" i="2" s="1"/>
  <c r="X21" i="2"/>
  <c r="X22" i="2" s="1"/>
  <c r="S21" i="2"/>
  <c r="S22" i="2" s="1"/>
  <c r="K21" i="2"/>
  <c r="K22" i="2" s="1"/>
  <c r="P21" i="2"/>
  <c r="P22" i="2" s="1"/>
  <c r="T21" i="2"/>
  <c r="T22" i="2" s="1"/>
  <c r="V21" i="2"/>
  <c r="V22" i="2" s="1"/>
  <c r="U21" i="2"/>
  <c r="U22" i="2" s="1"/>
  <c r="J52" i="2"/>
  <c r="I48" i="2"/>
  <c r="I64" i="2"/>
  <c r="J68" i="2"/>
  <c r="AH24" i="2"/>
  <c r="AH29" i="2" s="1"/>
  <c r="I28" i="2"/>
  <c r="Z28" i="2" s="1"/>
  <c r="I60" i="2"/>
  <c r="AH56" i="2"/>
  <c r="AH61" i="2" s="1"/>
  <c r="H44" i="2"/>
  <c r="AH44" i="2"/>
  <c r="Z44" i="2"/>
  <c r="K45" i="2" s="1"/>
  <c r="K46" i="2" s="1"/>
  <c r="I45" i="2"/>
  <c r="M37" i="2"/>
  <c r="M38" i="2" s="1"/>
  <c r="P37" i="2"/>
  <c r="P38" i="2" s="1"/>
  <c r="K37" i="2"/>
  <c r="K38" i="2" s="1"/>
  <c r="N37" i="2"/>
  <c r="N38" i="2" s="1"/>
  <c r="Q37" i="2"/>
  <c r="X37" i="2"/>
  <c r="X38" i="2" s="1"/>
  <c r="V37" i="2"/>
  <c r="V38" i="2" s="1"/>
  <c r="J37" i="2"/>
  <c r="J38" i="2" s="1"/>
  <c r="U37" i="2"/>
  <c r="U38" i="2" s="1"/>
  <c r="S37" i="2"/>
  <c r="S38" i="2" s="1"/>
  <c r="L37" i="2"/>
  <c r="L38" i="2" s="1"/>
  <c r="O37" i="2"/>
  <c r="O38" i="2" s="1"/>
  <c r="R37" i="2"/>
  <c r="R38" i="2" s="1"/>
  <c r="T37" i="2"/>
  <c r="T38" i="2" s="1"/>
  <c r="AH17" i="2" l="1"/>
  <c r="Z21" i="2"/>
  <c r="Q22" i="2"/>
  <c r="AB21" i="2" s="1"/>
  <c r="O45" i="2"/>
  <c r="O46" i="2" s="1"/>
  <c r="J45" i="2"/>
  <c r="J46" i="2" s="1"/>
  <c r="AH60" i="2"/>
  <c r="Z60" i="2"/>
  <c r="U61" i="2" s="1"/>
  <c r="U62" i="2" s="1"/>
  <c r="H60" i="2"/>
  <c r="I61" i="2"/>
  <c r="AH64" i="2"/>
  <c r="AH69" i="2" s="1"/>
  <c r="I68" i="2"/>
  <c r="I29" i="2"/>
  <c r="AH28" i="2"/>
  <c r="R29" i="2"/>
  <c r="R30" i="2" s="1"/>
  <c r="H28" i="2"/>
  <c r="N45" i="2"/>
  <c r="N46" i="2" s="1"/>
  <c r="W45" i="2"/>
  <c r="W46" i="2" s="1"/>
  <c r="P45" i="2"/>
  <c r="P46" i="2" s="1"/>
  <c r="U45" i="2"/>
  <c r="U46" i="2" s="1"/>
  <c r="Q45" i="2"/>
  <c r="R45" i="2"/>
  <c r="R46" i="2" s="1"/>
  <c r="L45" i="2"/>
  <c r="L46" i="2" s="1"/>
  <c r="S45" i="2"/>
  <c r="S46" i="2" s="1"/>
  <c r="T45" i="2"/>
  <c r="T46" i="2" s="1"/>
  <c r="AH48" i="2"/>
  <c r="AH53" i="2" s="1"/>
  <c r="I52" i="2"/>
  <c r="M45" i="2"/>
  <c r="M46" i="2" s="1"/>
  <c r="V45" i="2"/>
  <c r="V46" i="2" s="1"/>
  <c r="X45" i="2"/>
  <c r="X46" i="2" s="1"/>
  <c r="AH33" i="2"/>
  <c r="Q38" i="2"/>
  <c r="AB37" i="2" s="1"/>
  <c r="Z37" i="2"/>
  <c r="AH35" i="2" s="1"/>
  <c r="P61" i="2" l="1"/>
  <c r="P62" i="2" s="1"/>
  <c r="R61" i="2"/>
  <c r="R62" i="2" s="1"/>
  <c r="V61" i="2"/>
  <c r="V62" i="2" s="1"/>
  <c r="X61" i="2"/>
  <c r="X62" i="2" s="1"/>
  <c r="S61" i="2"/>
  <c r="S62" i="2" s="1"/>
  <c r="W61" i="2"/>
  <c r="W62" i="2" s="1"/>
  <c r="K29" i="2"/>
  <c r="K30" i="2" s="1"/>
  <c r="Q29" i="2"/>
  <c r="T61" i="2"/>
  <c r="T62" i="2" s="1"/>
  <c r="L61" i="2"/>
  <c r="L62" i="2" s="1"/>
  <c r="U29" i="2"/>
  <c r="U30" i="2" s="1"/>
  <c r="S29" i="2"/>
  <c r="S30" i="2" s="1"/>
  <c r="O61" i="2"/>
  <c r="O62" i="2" s="1"/>
  <c r="W29" i="2"/>
  <c r="W30" i="2" s="1"/>
  <c r="I69" i="2"/>
  <c r="AH68" i="2"/>
  <c r="Z68" i="2"/>
  <c r="W69" i="2" s="1"/>
  <c r="W70" i="2" s="1"/>
  <c r="H68" i="2"/>
  <c r="K69" i="2"/>
  <c r="K70" i="2" s="1"/>
  <c r="S69" i="2"/>
  <c r="S70" i="2" s="1"/>
  <c r="N69" i="2"/>
  <c r="N70" i="2" s="1"/>
  <c r="T69" i="2"/>
  <c r="T70" i="2" s="1"/>
  <c r="Q69" i="2"/>
  <c r="X69" i="2"/>
  <c r="X70" i="2" s="1"/>
  <c r="R69" i="2"/>
  <c r="R70" i="2" s="1"/>
  <c r="V69" i="2"/>
  <c r="V70" i="2" s="1"/>
  <c r="P69" i="2"/>
  <c r="P70" i="2" s="1"/>
  <c r="L69" i="2"/>
  <c r="L70" i="2" s="1"/>
  <c r="M69" i="2"/>
  <c r="M70" i="2" s="1"/>
  <c r="J69" i="2"/>
  <c r="J70" i="2" s="1"/>
  <c r="U69" i="2"/>
  <c r="U70" i="2" s="1"/>
  <c r="O69" i="2"/>
  <c r="O70" i="2" s="1"/>
  <c r="L29" i="2"/>
  <c r="L30" i="2" s="1"/>
  <c r="Q46" i="2"/>
  <c r="AB45" i="2" s="1"/>
  <c r="AH41" i="2"/>
  <c r="P29" i="2"/>
  <c r="P30" i="2" s="1"/>
  <c r="V29" i="2"/>
  <c r="V30" i="2" s="1"/>
  <c r="Q61" i="2"/>
  <c r="M29" i="2"/>
  <c r="M30" i="2" s="1"/>
  <c r="O29" i="2"/>
  <c r="O30" i="2" s="1"/>
  <c r="X29" i="2"/>
  <c r="X30" i="2" s="1"/>
  <c r="Z52" i="2"/>
  <c r="U53" i="2" s="1"/>
  <c r="U54" i="2" s="1"/>
  <c r="I53" i="2"/>
  <c r="AH52" i="2"/>
  <c r="H52" i="2"/>
  <c r="T29" i="2"/>
  <c r="T30" i="2" s="1"/>
  <c r="N29" i="2"/>
  <c r="N30" i="2" s="1"/>
  <c r="J61" i="2"/>
  <c r="J62" i="2" s="1"/>
  <c r="K61" i="2"/>
  <c r="K62" i="2" s="1"/>
  <c r="J29" i="2"/>
  <c r="J30" i="2" s="1"/>
  <c r="N61" i="2"/>
  <c r="N62" i="2" s="1"/>
  <c r="M61" i="2"/>
  <c r="M62" i="2" s="1"/>
  <c r="Z45" i="2"/>
  <c r="AH43" i="2" s="1"/>
  <c r="R53" i="2" l="1"/>
  <c r="R54" i="2" s="1"/>
  <c r="W53" i="2"/>
  <c r="W54" i="2" s="1"/>
  <c r="L53" i="2"/>
  <c r="L54" i="2" s="1"/>
  <c r="S53" i="2"/>
  <c r="S54" i="2" s="1"/>
  <c r="M53" i="2"/>
  <c r="M54" i="2" s="1"/>
  <c r="N53" i="2"/>
  <c r="N54" i="2" s="1"/>
  <c r="K53" i="2"/>
  <c r="K54" i="2" s="1"/>
  <c r="O53" i="2"/>
  <c r="O54" i="2" s="1"/>
  <c r="T53" i="2"/>
  <c r="T54" i="2" s="1"/>
  <c r="X53" i="2"/>
  <c r="X54" i="2" s="1"/>
  <c r="P53" i="2"/>
  <c r="P54" i="2" s="1"/>
  <c r="J53" i="2"/>
  <c r="J54" i="2" s="1"/>
  <c r="V53" i="2"/>
  <c r="V54" i="2" s="1"/>
  <c r="Q53" i="2"/>
  <c r="Q54" i="2" s="1"/>
  <c r="Z29" i="2"/>
  <c r="AH27" i="2" s="1"/>
  <c r="Z61" i="2"/>
  <c r="AH59" i="2" s="1"/>
  <c r="AH57" i="2"/>
  <c r="Q62" i="2"/>
  <c r="AB61" i="2" s="1"/>
  <c r="AH65" i="2"/>
  <c r="Q70" i="2"/>
  <c r="AB69" i="2" s="1"/>
  <c r="Z69" i="2"/>
  <c r="AH67" i="2" s="1"/>
  <c r="Q30" i="2"/>
  <c r="AB29" i="2" s="1"/>
  <c r="AH25" i="2"/>
  <c r="AH49" i="2" l="1"/>
  <c r="Z53" i="2"/>
  <c r="AH51" i="2" s="1"/>
</calcChain>
</file>

<file path=xl/sharedStrings.xml><?xml version="1.0" encoding="utf-8"?>
<sst xmlns="http://schemas.openxmlformats.org/spreadsheetml/2006/main" count="173" uniqueCount="68">
  <si>
    <t>a</t>
  </si>
  <si>
    <t>c</t>
  </si>
  <si>
    <t>var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</si>
  <si>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</si>
  <si>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</si>
  <si>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</si>
  <si>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</si>
  <si>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</si>
  <si>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</si>
  <si>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</si>
  <si>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</si>
  <si>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</si>
  <si>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A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</si>
  <si>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</si>
  <si>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</si>
  <si>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</si>
  <si>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</si>
  <si>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</si>
  <si>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</si>
  <si>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</si>
  <si>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</si>
  <si>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</si>
  <si>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</si>
  <si>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</si>
  <si>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</si>
  <si>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</si>
  <si>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</si>
  <si>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</si>
  <si>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=</t>
  </si>
  <si>
    <t>Выход за ОДЗ</t>
  </si>
  <si>
    <t>ОДЗ</t>
  </si>
  <si>
    <t>Вес разряда</t>
  </si>
  <si>
    <t>CF</t>
  </si>
  <si>
    <t>PF</t>
  </si>
  <si>
    <t>AF</t>
  </si>
  <si>
    <t>ZF</t>
  </si>
  <si>
    <t>SF</t>
  </si>
  <si>
    <t>OF</t>
  </si>
  <si>
    <t>Апр.</t>
  </si>
  <si>
    <t>При сложении двух положительных чисел получилось положительное число. Результат выполнения корректен и совпадает с суммой десятичных эквивалентов</t>
  </si>
  <si>
    <t>При сложении двух положительных чисел получилось отрицательное число. Результат выполнения операции некорректен, так как образовалось переполнение формата. Результат не совпадает с суммой десятичных эквивалентов.</t>
  </si>
  <si>
    <t>При сложении положительного и отрицательного числа получилось положительное число. Результат корректен, перенос из старшего разряда ни на что не влияет. Результат совпадает с суммой десятичных эквивалентов.</t>
  </si>
  <si>
    <t>При сложении двух отрицательных чисел получилось отрицательное число. Результат корректен и совпадает с суммой десятичных эквивалентов.</t>
  </si>
  <si>
    <t>При сложении двух отрицательных чисел получилось положительное число. Результат некорректен, образовался перенос из старшего разряда и переполнение формата. Результат не совпадает с суммой десятичных эквивалентов.</t>
  </si>
  <si>
    <t>При сложении положительного и отрицательного числа получилось отцриательное число. Результат операции корректен и совпадает с суммой десятичных эквивалентов.</t>
  </si>
  <si>
    <t>При сложении отрицательного и положительного числа получилось положительное число. Результат операции корректен и совпадает с суммой десятичных эквивалентов.</t>
  </si>
  <si>
    <t>C</t>
  </si>
  <si>
    <t>A =</t>
  </si>
  <si>
    <t>C =</t>
  </si>
  <si>
    <t>A+C =</t>
  </si>
  <si>
    <t>A+C+C =</t>
  </si>
  <si>
    <t>C-A =</t>
  </si>
  <si>
    <t>65536-X4 =</t>
  </si>
  <si>
    <t>-X1 =</t>
  </si>
  <si>
    <t>-X2 =</t>
  </si>
  <si>
    <t>-X3 =</t>
  </si>
  <si>
    <t>-X4 =</t>
  </si>
  <si>
    <t>-X5 =</t>
  </si>
  <si>
    <t>-X6 =</t>
  </si>
  <si>
    <t>&lt;= A &lt;=</t>
  </si>
  <si>
    <t>перенос</t>
  </si>
  <si>
    <t>вес разряда</t>
  </si>
  <si>
    <t>+</t>
  </si>
  <si>
    <t>--------</t>
  </si>
  <si>
    <t>-----------------------------------------------------------------------------------------------------------------------------------------------</t>
  </si>
  <si>
    <t>Кол-во разрядов</t>
  </si>
  <si>
    <t>n =</t>
  </si>
  <si>
    <t>cf = 1, of = 1, af = 1, zf = 1, pf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</si>
</sst>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0"/>
      <color theme="0" tint="-0.49998474074526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dotted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dotted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dotted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4" fillId="2" borderId="30" xfId="0" applyFont="1" applyFill="1" applyBorder="1" applyAlignment="1">
      <alignment horizontal="right" vertical="center"/>
    </xf>
    <xf numFmtId="0" fontId="9" fillId="2" borderId="1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2" fillId="5" borderId="0" xfId="0" quotePrefix="1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31"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4747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B3B"/>
      <color rgb="FFFF4747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8C55-A00B-402D-A972-ED59DEE9C591}">
  <dimension ref="B1:E3"/>
  <sheetViews>
    <sheetView workbookViewId="0">
      <selection activeCell="H13" sqref="H13"/>
    </sheetView>
  </sheetViews>
  <sheetFormatPr defaultRowHeight="15" x14ac:dyDescent="0.25"/>
  <sheetData>
    <row r="1" spans="2:5" x14ac:dyDescent="0.25">
      <c r="B1" t="s">
        <v>2</v>
      </c>
      <c r="C1">
        <v>21</v>
      </c>
    </row>
    <row r="2" spans="2:5" x14ac:dyDescent="0.25">
      <c r="B2" t="s">
        <v>0</v>
      </c>
      <c r="C2">
        <v>6006</v>
      </c>
    </row>
    <row r="3" spans="2:5" x14ac:dyDescent="0.25">
      <c r="B3" t="s">
        <v>1</v>
      </c>
      <c r="C3">
        <v>24257</v>
      </c>
      <c r="E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ADCC-B7AC-4ABD-9A0E-A3E29B74500E}">
  <dimension ref="B1:AP75"/>
  <sheetViews>
    <sheetView tabSelected="1" zoomScale="85" zoomScaleNormal="85" workbookViewId="0">
      <selection activeCell="AO4" sqref="AO4"/>
    </sheetView>
  </sheetViews>
  <sheetFormatPr defaultRowHeight="15.75" x14ac:dyDescent="0.25"/>
  <cols>
    <col min="1" max="1" width="9.140625" style="30"/>
    <col min="2" max="2" width="4.85546875" style="30" bestFit="1" customWidth="1"/>
    <col min="3" max="3" width="12.42578125" style="30" bestFit="1" customWidth="1"/>
    <col min="4" max="4" width="7.7109375" style="30" bestFit="1" customWidth="1"/>
    <col min="5" max="5" width="9.140625" style="30"/>
    <col min="6" max="6" width="4.85546875" style="30" bestFit="1" customWidth="1"/>
    <col min="7" max="7" width="7.7109375" style="30" bestFit="1" customWidth="1"/>
    <col min="8" max="8" width="20.28515625" style="30" bestFit="1" customWidth="1"/>
    <col min="9" max="9" width="6" style="30" customWidth="1"/>
    <col min="10" max="10" width="6.85546875" style="30" bestFit="1" customWidth="1"/>
    <col min="11" max="11" width="5.85546875" style="30" bestFit="1" customWidth="1"/>
    <col min="12" max="24" width="6" style="30" customWidth="1"/>
    <col min="25" max="25" width="8" style="30" bestFit="1" customWidth="1"/>
    <col min="26" max="26" width="19.5703125" style="30" bestFit="1" customWidth="1"/>
    <col min="27" max="27" width="2.140625" style="30" bestFit="1" customWidth="1"/>
    <col min="28" max="28" width="9.28515625" style="30" bestFit="1" customWidth="1"/>
    <col min="29" max="29" width="2.42578125" style="30" customWidth="1"/>
    <col min="30" max="30" width="9.28515625" style="30" bestFit="1" customWidth="1"/>
    <col min="31" max="32" width="2.42578125" style="30" customWidth="1"/>
    <col min="33" max="33" width="4.42578125" style="30" bestFit="1" customWidth="1"/>
    <col min="34" max="34" width="2.7109375" style="30" bestFit="1" customWidth="1"/>
    <col min="35" max="35" width="3" style="30" bestFit="1" customWidth="1"/>
    <col min="36" max="37" width="2.42578125" style="30" customWidth="1"/>
    <col min="38" max="16384" width="9.140625" style="30"/>
  </cols>
  <sheetData>
    <row r="1" spans="2:42" ht="16.5" thickBot="1" x14ac:dyDescent="0.3"/>
    <row r="2" spans="2:42" ht="32.25" thickBot="1" x14ac:dyDescent="0.3">
      <c r="F2" s="48"/>
      <c r="G2" s="49"/>
      <c r="H2" s="50"/>
      <c r="I2" s="9">
        <v>1</v>
      </c>
      <c r="J2" s="8">
        <v>2</v>
      </c>
      <c r="K2" s="8">
        <v>3</v>
      </c>
      <c r="L2" s="10">
        <v>4</v>
      </c>
      <c r="M2" s="9">
        <v>5</v>
      </c>
      <c r="N2" s="8">
        <v>6</v>
      </c>
      <c r="O2" s="8">
        <v>7</v>
      </c>
      <c r="P2" s="10">
        <v>8</v>
      </c>
      <c r="Q2" s="9">
        <v>9</v>
      </c>
      <c r="R2" s="8">
        <v>10</v>
      </c>
      <c r="S2" s="8">
        <v>11</v>
      </c>
      <c r="T2" s="10">
        <v>12</v>
      </c>
      <c r="U2" s="9">
        <v>13</v>
      </c>
      <c r="V2" s="8">
        <v>14</v>
      </c>
      <c r="W2" s="8">
        <v>15</v>
      </c>
      <c r="X2" s="10">
        <v>16</v>
      </c>
      <c r="Y2" s="19" t="s">
        <v>29</v>
      </c>
    </row>
    <row r="3" spans="2:42" ht="18.75" x14ac:dyDescent="0.25">
      <c r="B3" s="4" t="s">
        <v>3</v>
      </c>
      <c r="C3" s="20" t="s">
        <v>47</v>
      </c>
      <c r="D3" s="21">
        <f>AD3</f>
        <v>6006</v>
      </c>
      <c r="F3" s="7" t="s">
        <v>16</v>
      </c>
      <c r="G3" s="12">
        <f t="shared" ref="G3:G14" si="0">D3</f>
        <v>6006</v>
      </c>
      <c r="H3" s="22" t="str">
        <f>IFERROR(_xlfn.BASE(D3,2,$AM$4),"1"&amp;MID(_xlfn.BASE(2^15+D3,2,$AM$4),2,$AM$4-1))</f>
        <v>0001011101110110</v>
      </c>
      <c r="I3" s="11">
        <f t="shared" ref="I3:X14" si="1">IFERROR(VALUE(MID($H3,I$2,1)),".")</f>
        <v>0</v>
      </c>
      <c r="J3" s="12">
        <f t="shared" si="1"/>
        <v>0</v>
      </c>
      <c r="K3" s="12">
        <f t="shared" si="1"/>
        <v>0</v>
      </c>
      <c r="L3" s="13">
        <f t="shared" si="1"/>
        <v>1</v>
      </c>
      <c r="M3" s="11">
        <f t="shared" si="1"/>
        <v>0</v>
      </c>
      <c r="N3" s="12">
        <f t="shared" si="1"/>
        <v>1</v>
      </c>
      <c r="O3" s="12">
        <f t="shared" si="1"/>
        <v>1</v>
      </c>
      <c r="P3" s="13">
        <f t="shared" si="1"/>
        <v>1</v>
      </c>
      <c r="Q3" s="11">
        <f t="shared" si="1"/>
        <v>0</v>
      </c>
      <c r="R3" s="12">
        <f t="shared" si="1"/>
        <v>1</v>
      </c>
      <c r="S3" s="12">
        <f t="shared" si="1"/>
        <v>1</v>
      </c>
      <c r="T3" s="13">
        <f t="shared" si="1"/>
        <v>1</v>
      </c>
      <c r="U3" s="11">
        <f t="shared" si="1"/>
        <v>0</v>
      </c>
      <c r="V3" s="12">
        <f t="shared" si="1"/>
        <v>1</v>
      </c>
      <c r="W3" s="12">
        <f t="shared" si="1"/>
        <v>1</v>
      </c>
      <c r="X3" s="13">
        <f t="shared" si="1"/>
        <v>0</v>
      </c>
      <c r="Y3" s="23">
        <f t="shared" ref="Y3:Y14" si="2">IF(NOT(AND($AA$7&lt;=D3,D3&lt;=$AF$7)),1,0)</f>
        <v>0</v>
      </c>
      <c r="AA3" s="53" t="s">
        <v>12</v>
      </c>
      <c r="AB3" s="51"/>
      <c r="AC3" s="51"/>
      <c r="AD3" s="51">
        <v>6006</v>
      </c>
      <c r="AE3" s="52"/>
      <c r="AL3" s="71" t="s">
        <v>65</v>
      </c>
      <c r="AM3" s="72"/>
    </row>
    <row r="4" spans="2:42" ht="21.75" thickBot="1" x14ac:dyDescent="0.3">
      <c r="B4" s="2" t="s">
        <v>4</v>
      </c>
      <c r="C4" s="24" t="s">
        <v>48</v>
      </c>
      <c r="D4" s="25">
        <f>AD4</f>
        <v>24257</v>
      </c>
      <c r="F4" s="5" t="s">
        <v>17</v>
      </c>
      <c r="G4" s="1">
        <f t="shared" si="0"/>
        <v>24257</v>
      </c>
      <c r="H4" s="22" t="str">
        <f t="shared" ref="H4:H14" si="3">IFERROR(_xlfn.BASE(D4,2,$AM$4),"1"&amp;MID(_xlfn.BASE(2^15+D4,2,$AM$4),2,$AM$4-1))</f>
        <v>0101111011000001</v>
      </c>
      <c r="I4" s="14">
        <f t="shared" si="1"/>
        <v>0</v>
      </c>
      <c r="J4" s="1">
        <f t="shared" si="1"/>
        <v>1</v>
      </c>
      <c r="K4" s="1">
        <f t="shared" si="1"/>
        <v>0</v>
      </c>
      <c r="L4" s="15">
        <f t="shared" si="1"/>
        <v>1</v>
      </c>
      <c r="M4" s="14">
        <f t="shared" si="1"/>
        <v>1</v>
      </c>
      <c r="N4" s="1">
        <f t="shared" si="1"/>
        <v>1</v>
      </c>
      <c r="O4" s="1">
        <f t="shared" si="1"/>
        <v>1</v>
      </c>
      <c r="P4" s="15">
        <f t="shared" si="1"/>
        <v>0</v>
      </c>
      <c r="Q4" s="14">
        <f t="shared" si="1"/>
        <v>1</v>
      </c>
      <c r="R4" s="1">
        <f t="shared" si="1"/>
        <v>1</v>
      </c>
      <c r="S4" s="1">
        <f t="shared" si="1"/>
        <v>0</v>
      </c>
      <c r="T4" s="15">
        <f t="shared" si="1"/>
        <v>0</v>
      </c>
      <c r="U4" s="14">
        <f t="shared" si="1"/>
        <v>0</v>
      </c>
      <c r="V4" s="1">
        <f t="shared" si="1"/>
        <v>0</v>
      </c>
      <c r="W4" s="1">
        <f t="shared" si="1"/>
        <v>0</v>
      </c>
      <c r="X4" s="15">
        <f t="shared" si="1"/>
        <v>1</v>
      </c>
      <c r="Y4" s="26">
        <f t="shared" si="2"/>
        <v>0</v>
      </c>
      <c r="AA4" s="54" t="s">
        <v>46</v>
      </c>
      <c r="AB4" s="55"/>
      <c r="AC4" s="56"/>
      <c r="AD4" s="57">
        <v>24257</v>
      </c>
      <c r="AE4" s="58"/>
      <c r="AL4" s="43" t="s">
        <v>66</v>
      </c>
      <c r="AM4" s="44">
        <v>16</v>
      </c>
    </row>
    <row r="5" spans="2:42" ht="16.5" thickBot="1" x14ac:dyDescent="0.3">
      <c r="B5" s="2" t="s">
        <v>5</v>
      </c>
      <c r="C5" s="24" t="s">
        <v>49</v>
      </c>
      <c r="D5" s="25">
        <f>AD3+AD4</f>
        <v>30263</v>
      </c>
      <c r="F5" s="5" t="s">
        <v>18</v>
      </c>
      <c r="G5" s="1">
        <f t="shared" si="0"/>
        <v>30263</v>
      </c>
      <c r="H5" s="22" t="str">
        <f t="shared" si="3"/>
        <v>0111011000110111</v>
      </c>
      <c r="I5" s="14">
        <f t="shared" si="1"/>
        <v>0</v>
      </c>
      <c r="J5" s="1">
        <f t="shared" si="1"/>
        <v>1</v>
      </c>
      <c r="K5" s="1">
        <f t="shared" si="1"/>
        <v>1</v>
      </c>
      <c r="L5" s="15">
        <f t="shared" si="1"/>
        <v>1</v>
      </c>
      <c r="M5" s="14">
        <f t="shared" si="1"/>
        <v>0</v>
      </c>
      <c r="N5" s="1">
        <f t="shared" si="1"/>
        <v>1</v>
      </c>
      <c r="O5" s="1">
        <f t="shared" si="1"/>
        <v>1</v>
      </c>
      <c r="P5" s="15">
        <f t="shared" si="1"/>
        <v>0</v>
      </c>
      <c r="Q5" s="14">
        <f t="shared" si="1"/>
        <v>0</v>
      </c>
      <c r="R5" s="1">
        <f t="shared" si="1"/>
        <v>0</v>
      </c>
      <c r="S5" s="1">
        <f t="shared" si="1"/>
        <v>1</v>
      </c>
      <c r="T5" s="15">
        <f t="shared" si="1"/>
        <v>1</v>
      </c>
      <c r="U5" s="14">
        <f t="shared" si="1"/>
        <v>0</v>
      </c>
      <c r="V5" s="1">
        <f t="shared" si="1"/>
        <v>1</v>
      </c>
      <c r="W5" s="1">
        <f t="shared" si="1"/>
        <v>1</v>
      </c>
      <c r="X5" s="15">
        <f t="shared" si="1"/>
        <v>1</v>
      </c>
      <c r="Y5" s="26">
        <f t="shared" si="2"/>
        <v>0</v>
      </c>
    </row>
    <row r="6" spans="2:42" ht="18.75" x14ac:dyDescent="0.25">
      <c r="B6" s="2" t="s">
        <v>6</v>
      </c>
      <c r="C6" s="24" t="s">
        <v>50</v>
      </c>
      <c r="D6" s="25">
        <f>AD3+AD4+AD4</f>
        <v>54520</v>
      </c>
      <c r="F6" s="5" t="s">
        <v>19</v>
      </c>
      <c r="G6" s="1">
        <f t="shared" si="0"/>
        <v>54520</v>
      </c>
      <c r="H6" s="22" t="str">
        <f t="shared" si="3"/>
        <v>1101010011111000</v>
      </c>
      <c r="I6" s="14">
        <f t="shared" si="1"/>
        <v>1</v>
      </c>
      <c r="J6" s="1">
        <f t="shared" si="1"/>
        <v>1</v>
      </c>
      <c r="K6" s="1">
        <f t="shared" si="1"/>
        <v>0</v>
      </c>
      <c r="L6" s="15">
        <f t="shared" si="1"/>
        <v>1</v>
      </c>
      <c r="M6" s="14">
        <f t="shared" si="1"/>
        <v>0</v>
      </c>
      <c r="N6" s="1">
        <f t="shared" si="1"/>
        <v>1</v>
      </c>
      <c r="O6" s="1">
        <f t="shared" si="1"/>
        <v>0</v>
      </c>
      <c r="P6" s="15">
        <f t="shared" si="1"/>
        <v>0</v>
      </c>
      <c r="Q6" s="14">
        <f t="shared" si="1"/>
        <v>1</v>
      </c>
      <c r="R6" s="1">
        <f t="shared" si="1"/>
        <v>1</v>
      </c>
      <c r="S6" s="1">
        <f t="shared" si="1"/>
        <v>1</v>
      </c>
      <c r="T6" s="15">
        <f t="shared" si="1"/>
        <v>1</v>
      </c>
      <c r="U6" s="14">
        <f t="shared" si="1"/>
        <v>1</v>
      </c>
      <c r="V6" s="1">
        <f t="shared" si="1"/>
        <v>0</v>
      </c>
      <c r="W6" s="1">
        <f t="shared" si="1"/>
        <v>0</v>
      </c>
      <c r="X6" s="15">
        <f t="shared" si="1"/>
        <v>0</v>
      </c>
      <c r="Y6" s="26">
        <f t="shared" si="2"/>
        <v>1</v>
      </c>
      <c r="AA6" s="68" t="s">
        <v>30</v>
      </c>
      <c r="AB6" s="69"/>
      <c r="AC6" s="69"/>
      <c r="AD6" s="69"/>
      <c r="AE6" s="69"/>
      <c r="AF6" s="69"/>
      <c r="AG6" s="69"/>
      <c r="AH6" s="69"/>
      <c r="AI6" s="70"/>
    </row>
    <row r="7" spans="2:42" ht="19.5" thickBot="1" x14ac:dyDescent="0.3">
      <c r="B7" s="2" t="s">
        <v>7</v>
      </c>
      <c r="C7" s="24" t="s">
        <v>51</v>
      </c>
      <c r="D7" s="25">
        <f>AD4-AD3</f>
        <v>18251</v>
      </c>
      <c r="F7" s="5" t="s">
        <v>20</v>
      </c>
      <c r="G7" s="1">
        <f t="shared" si="0"/>
        <v>18251</v>
      </c>
      <c r="H7" s="22" t="str">
        <f t="shared" si="3"/>
        <v>0100011101001011</v>
      </c>
      <c r="I7" s="14">
        <f t="shared" si="1"/>
        <v>0</v>
      </c>
      <c r="J7" s="1">
        <f t="shared" si="1"/>
        <v>1</v>
      </c>
      <c r="K7" s="1">
        <f t="shared" si="1"/>
        <v>0</v>
      </c>
      <c r="L7" s="15">
        <f t="shared" si="1"/>
        <v>0</v>
      </c>
      <c r="M7" s="14">
        <f t="shared" si="1"/>
        <v>0</v>
      </c>
      <c r="N7" s="1">
        <f t="shared" si="1"/>
        <v>1</v>
      </c>
      <c r="O7" s="1">
        <f t="shared" si="1"/>
        <v>1</v>
      </c>
      <c r="P7" s="15">
        <f t="shared" si="1"/>
        <v>1</v>
      </c>
      <c r="Q7" s="14">
        <f t="shared" si="1"/>
        <v>0</v>
      </c>
      <c r="R7" s="1">
        <f t="shared" si="1"/>
        <v>1</v>
      </c>
      <c r="S7" s="1">
        <f t="shared" si="1"/>
        <v>0</v>
      </c>
      <c r="T7" s="15">
        <f t="shared" si="1"/>
        <v>0</v>
      </c>
      <c r="U7" s="14">
        <f t="shared" si="1"/>
        <v>1</v>
      </c>
      <c r="V7" s="1">
        <f t="shared" si="1"/>
        <v>0</v>
      </c>
      <c r="W7" s="1">
        <f t="shared" si="1"/>
        <v>1</v>
      </c>
      <c r="X7" s="15">
        <f t="shared" si="1"/>
        <v>1</v>
      </c>
      <c r="Y7" s="26">
        <f t="shared" si="2"/>
        <v>0</v>
      </c>
      <c r="AA7" s="60">
        <f>-2^(AM4-1)</f>
        <v>-32768</v>
      </c>
      <c r="AB7" s="61"/>
      <c r="AC7" s="65" t="s">
        <v>59</v>
      </c>
      <c r="AD7" s="66"/>
      <c r="AE7" s="67"/>
      <c r="AF7" s="62">
        <f>2^(AM4-1)-1</f>
        <v>32767</v>
      </c>
      <c r="AG7" s="63"/>
      <c r="AH7" s="63"/>
      <c r="AI7" s="64"/>
    </row>
    <row r="8" spans="2:42" x14ac:dyDescent="0.25">
      <c r="B8" s="2" t="s">
        <v>8</v>
      </c>
      <c r="C8" s="24" t="s">
        <v>52</v>
      </c>
      <c r="D8" s="25">
        <f>65536-D6</f>
        <v>11016</v>
      </c>
      <c r="F8" s="5" t="s">
        <v>21</v>
      </c>
      <c r="G8" s="1">
        <f t="shared" si="0"/>
        <v>11016</v>
      </c>
      <c r="H8" s="22" t="str">
        <f t="shared" si="3"/>
        <v>0010101100001000</v>
      </c>
      <c r="I8" s="14">
        <f t="shared" si="1"/>
        <v>0</v>
      </c>
      <c r="J8" s="1">
        <f t="shared" si="1"/>
        <v>0</v>
      </c>
      <c r="K8" s="1">
        <f t="shared" si="1"/>
        <v>1</v>
      </c>
      <c r="L8" s="15">
        <f t="shared" si="1"/>
        <v>0</v>
      </c>
      <c r="M8" s="14">
        <f t="shared" si="1"/>
        <v>1</v>
      </c>
      <c r="N8" s="1">
        <f t="shared" si="1"/>
        <v>0</v>
      </c>
      <c r="O8" s="1">
        <f t="shared" si="1"/>
        <v>1</v>
      </c>
      <c r="P8" s="15">
        <f t="shared" si="1"/>
        <v>1</v>
      </c>
      <c r="Q8" s="14">
        <f t="shared" si="1"/>
        <v>0</v>
      </c>
      <c r="R8" s="1">
        <f t="shared" si="1"/>
        <v>0</v>
      </c>
      <c r="S8" s="1">
        <f t="shared" si="1"/>
        <v>0</v>
      </c>
      <c r="T8" s="15">
        <f t="shared" si="1"/>
        <v>0</v>
      </c>
      <c r="U8" s="14">
        <f t="shared" si="1"/>
        <v>1</v>
      </c>
      <c r="V8" s="1">
        <f t="shared" si="1"/>
        <v>0</v>
      </c>
      <c r="W8" s="1">
        <f t="shared" si="1"/>
        <v>0</v>
      </c>
      <c r="X8" s="15">
        <f t="shared" si="1"/>
        <v>0</v>
      </c>
      <c r="Y8" s="26">
        <f t="shared" si="2"/>
        <v>0</v>
      </c>
    </row>
    <row r="9" spans="2:42" x14ac:dyDescent="0.25">
      <c r="B9" s="2" t="s">
        <v>9</v>
      </c>
      <c r="C9" s="24" t="s">
        <v>53</v>
      </c>
      <c r="D9" s="25">
        <f>-D3</f>
        <v>-6006</v>
      </c>
      <c r="F9" s="5" t="s">
        <v>22</v>
      </c>
      <c r="G9" s="1">
        <f t="shared" si="0"/>
        <v>-6006</v>
      </c>
      <c r="H9" s="22" t="str">
        <f t="shared" si="3"/>
        <v>1110100010001010</v>
      </c>
      <c r="I9" s="14">
        <f t="shared" si="1"/>
        <v>1</v>
      </c>
      <c r="J9" s="1">
        <f t="shared" si="1"/>
        <v>1</v>
      </c>
      <c r="K9" s="1">
        <f t="shared" si="1"/>
        <v>1</v>
      </c>
      <c r="L9" s="15">
        <f t="shared" si="1"/>
        <v>0</v>
      </c>
      <c r="M9" s="14">
        <f t="shared" si="1"/>
        <v>1</v>
      </c>
      <c r="N9" s="1">
        <f t="shared" si="1"/>
        <v>0</v>
      </c>
      <c r="O9" s="1">
        <f t="shared" si="1"/>
        <v>0</v>
      </c>
      <c r="P9" s="15">
        <f t="shared" si="1"/>
        <v>0</v>
      </c>
      <c r="Q9" s="14">
        <f t="shared" si="1"/>
        <v>1</v>
      </c>
      <c r="R9" s="1">
        <f t="shared" si="1"/>
        <v>0</v>
      </c>
      <c r="S9" s="1">
        <f t="shared" si="1"/>
        <v>0</v>
      </c>
      <c r="T9" s="15">
        <f t="shared" si="1"/>
        <v>0</v>
      </c>
      <c r="U9" s="14">
        <f t="shared" si="1"/>
        <v>1</v>
      </c>
      <c r="V9" s="1">
        <f t="shared" si="1"/>
        <v>0</v>
      </c>
      <c r="W9" s="1">
        <f t="shared" si="1"/>
        <v>1</v>
      </c>
      <c r="X9" s="15">
        <f t="shared" si="1"/>
        <v>0</v>
      </c>
      <c r="Y9" s="26">
        <f t="shared" si="2"/>
        <v>0</v>
      </c>
    </row>
    <row r="10" spans="2:42" x14ac:dyDescent="0.25">
      <c r="B10" s="2" t="s">
        <v>10</v>
      </c>
      <c r="C10" s="24" t="s">
        <v>54</v>
      </c>
      <c r="D10" s="25">
        <f t="shared" ref="D10:D14" si="4">-D4</f>
        <v>-24257</v>
      </c>
      <c r="F10" s="5" t="s">
        <v>23</v>
      </c>
      <c r="G10" s="1">
        <f t="shared" si="0"/>
        <v>-24257</v>
      </c>
      <c r="H10" s="22" t="str">
        <f t="shared" si="3"/>
        <v>1010000100111111</v>
      </c>
      <c r="I10" s="14">
        <f t="shared" si="1"/>
        <v>1</v>
      </c>
      <c r="J10" s="1">
        <f t="shared" si="1"/>
        <v>0</v>
      </c>
      <c r="K10" s="1">
        <f t="shared" si="1"/>
        <v>1</v>
      </c>
      <c r="L10" s="15">
        <f t="shared" si="1"/>
        <v>0</v>
      </c>
      <c r="M10" s="14">
        <f t="shared" si="1"/>
        <v>0</v>
      </c>
      <c r="N10" s="1">
        <f t="shared" si="1"/>
        <v>0</v>
      </c>
      <c r="O10" s="1">
        <f t="shared" si="1"/>
        <v>0</v>
      </c>
      <c r="P10" s="15">
        <f t="shared" si="1"/>
        <v>1</v>
      </c>
      <c r="Q10" s="14">
        <f t="shared" si="1"/>
        <v>0</v>
      </c>
      <c r="R10" s="1">
        <f t="shared" si="1"/>
        <v>0</v>
      </c>
      <c r="S10" s="1">
        <f t="shared" si="1"/>
        <v>1</v>
      </c>
      <c r="T10" s="15">
        <f t="shared" si="1"/>
        <v>1</v>
      </c>
      <c r="U10" s="14">
        <f t="shared" si="1"/>
        <v>1</v>
      </c>
      <c r="V10" s="1">
        <f t="shared" si="1"/>
        <v>1</v>
      </c>
      <c r="W10" s="1">
        <f t="shared" si="1"/>
        <v>1</v>
      </c>
      <c r="X10" s="15">
        <f t="shared" si="1"/>
        <v>1</v>
      </c>
      <c r="Y10" s="26">
        <f t="shared" si="2"/>
        <v>0</v>
      </c>
    </row>
    <row r="11" spans="2:42" x14ac:dyDescent="0.25">
      <c r="B11" s="2" t="s">
        <v>11</v>
      </c>
      <c r="C11" s="24" t="s">
        <v>55</v>
      </c>
      <c r="D11" s="25">
        <f t="shared" si="4"/>
        <v>-30263</v>
      </c>
      <c r="F11" s="5" t="s">
        <v>24</v>
      </c>
      <c r="G11" s="1">
        <f t="shared" si="0"/>
        <v>-30263</v>
      </c>
      <c r="H11" s="22" t="str">
        <f t="shared" si="3"/>
        <v>1000100111001001</v>
      </c>
      <c r="I11" s="14">
        <f t="shared" si="1"/>
        <v>1</v>
      </c>
      <c r="J11" s="1">
        <f t="shared" si="1"/>
        <v>0</v>
      </c>
      <c r="K11" s="1">
        <f t="shared" si="1"/>
        <v>0</v>
      </c>
      <c r="L11" s="15">
        <f t="shared" si="1"/>
        <v>0</v>
      </c>
      <c r="M11" s="14">
        <f t="shared" si="1"/>
        <v>1</v>
      </c>
      <c r="N11" s="1">
        <f t="shared" si="1"/>
        <v>0</v>
      </c>
      <c r="O11" s="1">
        <f t="shared" si="1"/>
        <v>0</v>
      </c>
      <c r="P11" s="15">
        <f t="shared" si="1"/>
        <v>1</v>
      </c>
      <c r="Q11" s="14">
        <f t="shared" si="1"/>
        <v>1</v>
      </c>
      <c r="R11" s="1">
        <f t="shared" si="1"/>
        <v>1</v>
      </c>
      <c r="S11" s="1">
        <f t="shared" si="1"/>
        <v>0</v>
      </c>
      <c r="T11" s="15">
        <f t="shared" si="1"/>
        <v>0</v>
      </c>
      <c r="U11" s="14">
        <f t="shared" si="1"/>
        <v>1</v>
      </c>
      <c r="V11" s="1">
        <f t="shared" si="1"/>
        <v>0</v>
      </c>
      <c r="W11" s="1">
        <f t="shared" si="1"/>
        <v>0</v>
      </c>
      <c r="X11" s="15">
        <f t="shared" si="1"/>
        <v>1</v>
      </c>
      <c r="Y11" s="26">
        <f t="shared" si="2"/>
        <v>0</v>
      </c>
    </row>
    <row r="12" spans="2:42" x14ac:dyDescent="0.25">
      <c r="B12" s="2" t="s">
        <v>13</v>
      </c>
      <c r="C12" s="24" t="s">
        <v>56</v>
      </c>
      <c r="D12" s="25">
        <f t="shared" si="4"/>
        <v>-54520</v>
      </c>
      <c r="F12" s="5" t="s">
        <v>25</v>
      </c>
      <c r="G12" s="1">
        <f t="shared" si="0"/>
        <v>-54520</v>
      </c>
      <c r="H12" s="22" t="e">
        <f t="shared" si="3"/>
        <v>#NUM!</v>
      </c>
      <c r="I12" s="14" t="str">
        <f t="shared" si="1"/>
        <v>.</v>
      </c>
      <c r="J12" s="1" t="str">
        <f t="shared" si="1"/>
        <v>.</v>
      </c>
      <c r="K12" s="1" t="str">
        <f t="shared" si="1"/>
        <v>.</v>
      </c>
      <c r="L12" s="15" t="str">
        <f t="shared" si="1"/>
        <v>.</v>
      </c>
      <c r="M12" s="14" t="str">
        <f t="shared" si="1"/>
        <v>.</v>
      </c>
      <c r="N12" s="1" t="str">
        <f t="shared" si="1"/>
        <v>.</v>
      </c>
      <c r="O12" s="1" t="str">
        <f t="shared" si="1"/>
        <v>.</v>
      </c>
      <c r="P12" s="15" t="str">
        <f t="shared" si="1"/>
        <v>.</v>
      </c>
      <c r="Q12" s="14" t="str">
        <f t="shared" si="1"/>
        <v>.</v>
      </c>
      <c r="R12" s="1" t="str">
        <f t="shared" si="1"/>
        <v>.</v>
      </c>
      <c r="S12" s="1" t="str">
        <f t="shared" si="1"/>
        <v>.</v>
      </c>
      <c r="T12" s="15" t="str">
        <f t="shared" si="1"/>
        <v>.</v>
      </c>
      <c r="U12" s="14" t="str">
        <f t="shared" si="1"/>
        <v>.</v>
      </c>
      <c r="V12" s="1" t="str">
        <f t="shared" si="1"/>
        <v>.</v>
      </c>
      <c r="W12" s="1" t="str">
        <f t="shared" si="1"/>
        <v>.</v>
      </c>
      <c r="X12" s="15" t="str">
        <f t="shared" si="1"/>
        <v>.</v>
      </c>
      <c r="Y12" s="26">
        <f t="shared" si="2"/>
        <v>1</v>
      </c>
    </row>
    <row r="13" spans="2:42" x14ac:dyDescent="0.25">
      <c r="B13" s="2" t="s">
        <v>14</v>
      </c>
      <c r="C13" s="24" t="s">
        <v>57</v>
      </c>
      <c r="D13" s="25">
        <f t="shared" si="4"/>
        <v>-18251</v>
      </c>
      <c r="F13" s="5" t="s">
        <v>26</v>
      </c>
      <c r="G13" s="1">
        <f t="shared" si="0"/>
        <v>-18251</v>
      </c>
      <c r="H13" s="22" t="str">
        <f t="shared" si="3"/>
        <v>1011100010110101</v>
      </c>
      <c r="I13" s="14">
        <f t="shared" si="1"/>
        <v>1</v>
      </c>
      <c r="J13" s="1">
        <f t="shared" si="1"/>
        <v>0</v>
      </c>
      <c r="K13" s="1">
        <f t="shared" si="1"/>
        <v>1</v>
      </c>
      <c r="L13" s="15">
        <f t="shared" si="1"/>
        <v>1</v>
      </c>
      <c r="M13" s="14">
        <f t="shared" si="1"/>
        <v>1</v>
      </c>
      <c r="N13" s="1">
        <f t="shared" si="1"/>
        <v>0</v>
      </c>
      <c r="O13" s="1">
        <f t="shared" si="1"/>
        <v>0</v>
      </c>
      <c r="P13" s="15">
        <f t="shared" si="1"/>
        <v>0</v>
      </c>
      <c r="Q13" s="14">
        <f t="shared" si="1"/>
        <v>1</v>
      </c>
      <c r="R13" s="1">
        <f t="shared" si="1"/>
        <v>0</v>
      </c>
      <c r="S13" s="1">
        <f t="shared" si="1"/>
        <v>1</v>
      </c>
      <c r="T13" s="15">
        <f t="shared" si="1"/>
        <v>1</v>
      </c>
      <c r="U13" s="14">
        <f t="shared" si="1"/>
        <v>0</v>
      </c>
      <c r="V13" s="1">
        <f t="shared" si="1"/>
        <v>1</v>
      </c>
      <c r="W13" s="1">
        <f t="shared" si="1"/>
        <v>0</v>
      </c>
      <c r="X13" s="15">
        <f t="shared" si="1"/>
        <v>1</v>
      </c>
      <c r="Y13" s="26">
        <f t="shared" si="2"/>
        <v>0</v>
      </c>
    </row>
    <row r="14" spans="2:42" ht="16.5" thickBot="1" x14ac:dyDescent="0.3">
      <c r="B14" s="3" t="s">
        <v>15</v>
      </c>
      <c r="C14" s="27" t="s">
        <v>58</v>
      </c>
      <c r="D14" s="28">
        <f t="shared" si="4"/>
        <v>-11016</v>
      </c>
      <c r="F14" s="6" t="s">
        <v>27</v>
      </c>
      <c r="G14" s="17">
        <f t="shared" si="0"/>
        <v>-11016</v>
      </c>
      <c r="H14" s="22" t="str">
        <f t="shared" si="3"/>
        <v>1101010011111000</v>
      </c>
      <c r="I14" s="16">
        <f t="shared" si="1"/>
        <v>1</v>
      </c>
      <c r="J14" s="17">
        <f t="shared" si="1"/>
        <v>1</v>
      </c>
      <c r="K14" s="17">
        <f t="shared" si="1"/>
        <v>0</v>
      </c>
      <c r="L14" s="18">
        <f t="shared" si="1"/>
        <v>1</v>
      </c>
      <c r="M14" s="16">
        <f t="shared" si="1"/>
        <v>0</v>
      </c>
      <c r="N14" s="17">
        <f t="shared" si="1"/>
        <v>1</v>
      </c>
      <c r="O14" s="17">
        <f t="shared" si="1"/>
        <v>0</v>
      </c>
      <c r="P14" s="18">
        <f t="shared" si="1"/>
        <v>0</v>
      </c>
      <c r="Q14" s="16">
        <f t="shared" si="1"/>
        <v>1</v>
      </c>
      <c r="R14" s="17">
        <f t="shared" si="1"/>
        <v>1</v>
      </c>
      <c r="S14" s="17">
        <f t="shared" si="1"/>
        <v>1</v>
      </c>
      <c r="T14" s="18">
        <f t="shared" si="1"/>
        <v>1</v>
      </c>
      <c r="U14" s="16">
        <f t="shared" si="1"/>
        <v>1</v>
      </c>
      <c r="V14" s="17">
        <f t="shared" si="1"/>
        <v>0</v>
      </c>
      <c r="W14" s="17">
        <f t="shared" si="1"/>
        <v>0</v>
      </c>
      <c r="X14" s="18">
        <f t="shared" si="1"/>
        <v>0</v>
      </c>
      <c r="Y14" s="29">
        <f t="shared" si="2"/>
        <v>0</v>
      </c>
    </row>
    <row r="15" spans="2:42" ht="16.5" thickBot="1" x14ac:dyDescent="0.3"/>
    <row r="16" spans="2:42" ht="18.75" x14ac:dyDescent="0.25">
      <c r="F16" s="45">
        <v>1</v>
      </c>
      <c r="G16" s="42"/>
      <c r="H16" s="34" t="s">
        <v>60</v>
      </c>
      <c r="I16" s="31">
        <f t="shared" ref="I16:V16" si="5">IF(J17+J18+J16&gt;1,1,0)</f>
        <v>0</v>
      </c>
      <c r="J16" s="31">
        <f t="shared" si="5"/>
        <v>0</v>
      </c>
      <c r="K16" s="31">
        <f t="shared" si="5"/>
        <v>1</v>
      </c>
      <c r="L16" s="31">
        <f>IF(M17+M18+M16&gt;1,1,0)</f>
        <v>1</v>
      </c>
      <c r="M16" s="31">
        <f t="shared" si="5"/>
        <v>1</v>
      </c>
      <c r="N16" s="31">
        <f t="shared" si="5"/>
        <v>1</v>
      </c>
      <c r="O16" s="31">
        <f t="shared" si="5"/>
        <v>1</v>
      </c>
      <c r="P16" s="31">
        <f>IF(Q17+Q18+Q16&gt;1,1,0)</f>
        <v>1</v>
      </c>
      <c r="Q16" s="31">
        <f t="shared" si="5"/>
        <v>1</v>
      </c>
      <c r="R16" s="31">
        <f t="shared" si="5"/>
        <v>0</v>
      </c>
      <c r="S16" s="31">
        <f t="shared" si="5"/>
        <v>0</v>
      </c>
      <c r="T16" s="31">
        <f t="shared" si="5"/>
        <v>0</v>
      </c>
      <c r="U16" s="31">
        <f t="shared" si="5"/>
        <v>0</v>
      </c>
      <c r="V16" s="31">
        <f t="shared" si="5"/>
        <v>0</v>
      </c>
      <c r="W16" s="31">
        <f>IF(X17+X18+X16&gt;1,1,0)</f>
        <v>0</v>
      </c>
      <c r="AG16" s="35" t="s">
        <v>32</v>
      </c>
      <c r="AH16" s="36">
        <f>IF(SUM(I16:I18)&gt;1,1,0)</f>
        <v>0</v>
      </c>
      <c r="AJ16" s="59" t="s">
        <v>39</v>
      </c>
      <c r="AK16" s="59"/>
      <c r="AL16" s="59"/>
      <c r="AM16" s="59"/>
      <c r="AN16" s="59"/>
      <c r="AO16" s="59"/>
      <c r="AP16" s="59"/>
    </row>
    <row r="17" spans="6:42" ht="18.75" x14ac:dyDescent="0.25">
      <c r="F17" s="45"/>
      <c r="G17" s="32" t="s">
        <v>16</v>
      </c>
      <c r="H17" s="30" t="str">
        <f>VLOOKUP(G17,$F$3:$H$14,3,0)</f>
        <v>0001011101110110</v>
      </c>
      <c r="I17" s="30">
        <f t="shared" ref="I17:X18" si="6">IFERROR(VALUE(MID($H17,I$2,1)),".")</f>
        <v>0</v>
      </c>
      <c r="J17" s="30">
        <f t="shared" si="6"/>
        <v>0</v>
      </c>
      <c r="K17" s="30">
        <f t="shared" si="6"/>
        <v>0</v>
      </c>
      <c r="L17" s="30">
        <f t="shared" si="6"/>
        <v>1</v>
      </c>
      <c r="M17" s="30">
        <f t="shared" si="6"/>
        <v>0</v>
      </c>
      <c r="N17" s="30">
        <f t="shared" si="6"/>
        <v>1</v>
      </c>
      <c r="O17" s="30">
        <f t="shared" si="6"/>
        <v>1</v>
      </c>
      <c r="P17" s="30">
        <f t="shared" si="6"/>
        <v>1</v>
      </c>
      <c r="Q17" s="30">
        <f t="shared" si="6"/>
        <v>0</v>
      </c>
      <c r="R17" s="30">
        <f t="shared" si="6"/>
        <v>1</v>
      </c>
      <c r="S17" s="30">
        <f t="shared" si="6"/>
        <v>1</v>
      </c>
      <c r="T17" s="30">
        <f t="shared" si="6"/>
        <v>1</v>
      </c>
      <c r="U17" s="30">
        <f t="shared" si="6"/>
        <v>0</v>
      </c>
      <c r="V17" s="30">
        <f t="shared" si="6"/>
        <v>1</v>
      </c>
      <c r="W17" s="30">
        <f t="shared" si="6"/>
        <v>1</v>
      </c>
      <c r="X17" s="30">
        <f t="shared" si="6"/>
        <v>0</v>
      </c>
      <c r="AC17" s="46" t="s">
        <v>62</v>
      </c>
      <c r="AD17" s="30">
        <f>VLOOKUP(G17,$F$3:$H$14,2,0)</f>
        <v>6006</v>
      </c>
      <c r="AG17" s="37" t="s">
        <v>33</v>
      </c>
      <c r="AH17" s="38">
        <f>IF(MOD(COUNTIF(Q21:X21,1),2)=0,1,0)</f>
        <v>0</v>
      </c>
      <c r="AJ17" s="59"/>
      <c r="AK17" s="59"/>
      <c r="AL17" s="59"/>
      <c r="AM17" s="59"/>
      <c r="AN17" s="59"/>
      <c r="AO17" s="59"/>
      <c r="AP17" s="59"/>
    </row>
    <row r="18" spans="6:42" ht="18.75" x14ac:dyDescent="0.25">
      <c r="F18" s="45"/>
      <c r="G18" s="32" t="s">
        <v>17</v>
      </c>
      <c r="H18" s="30" t="str">
        <f>VLOOKUP(G18,$F$3:$H$14,3,0)</f>
        <v>0101111011000001</v>
      </c>
      <c r="I18" s="30">
        <f t="shared" si="6"/>
        <v>0</v>
      </c>
      <c r="J18" s="30">
        <f t="shared" si="6"/>
        <v>1</v>
      </c>
      <c r="K18" s="30">
        <f t="shared" si="6"/>
        <v>0</v>
      </c>
      <c r="L18" s="30">
        <f t="shared" si="6"/>
        <v>1</v>
      </c>
      <c r="M18" s="30">
        <f t="shared" si="6"/>
        <v>1</v>
      </c>
      <c r="N18" s="30">
        <f t="shared" si="6"/>
        <v>1</v>
      </c>
      <c r="O18" s="30">
        <f t="shared" si="6"/>
        <v>1</v>
      </c>
      <c r="P18" s="30">
        <f t="shared" si="6"/>
        <v>0</v>
      </c>
      <c r="Q18" s="30">
        <f t="shared" si="6"/>
        <v>1</v>
      </c>
      <c r="R18" s="30">
        <f t="shared" si="6"/>
        <v>1</v>
      </c>
      <c r="S18" s="30">
        <f t="shared" si="6"/>
        <v>0</v>
      </c>
      <c r="T18" s="30">
        <f t="shared" si="6"/>
        <v>0</v>
      </c>
      <c r="U18" s="30">
        <f t="shared" si="6"/>
        <v>0</v>
      </c>
      <c r="V18" s="30">
        <f t="shared" si="6"/>
        <v>0</v>
      </c>
      <c r="W18" s="30">
        <f t="shared" si="6"/>
        <v>0</v>
      </c>
      <c r="X18" s="30">
        <f t="shared" si="6"/>
        <v>1</v>
      </c>
      <c r="AC18" s="46"/>
      <c r="AD18" s="30">
        <f>VLOOKUP(G18,$F$3:$H$14,2,0)</f>
        <v>24257</v>
      </c>
      <c r="AG18" s="37" t="s">
        <v>34</v>
      </c>
      <c r="AH18" s="38">
        <f>T16</f>
        <v>0</v>
      </c>
      <c r="AJ18" s="59"/>
      <c r="AK18" s="59"/>
      <c r="AL18" s="59"/>
      <c r="AM18" s="59"/>
      <c r="AN18" s="59"/>
      <c r="AO18" s="59"/>
      <c r="AP18" s="59"/>
    </row>
    <row r="19" spans="6:42" ht="18.75" x14ac:dyDescent="0.25">
      <c r="F19" s="45"/>
      <c r="G19" s="42"/>
      <c r="I19" s="47" t="s">
        <v>64</v>
      </c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33"/>
      <c r="AD19" s="33" t="s">
        <v>63</v>
      </c>
      <c r="AG19" s="37" t="s">
        <v>35</v>
      </c>
      <c r="AH19" s="38">
        <f>IF(Z21="0000000000000000",1,0)</f>
        <v>0</v>
      </c>
      <c r="AJ19" s="59"/>
      <c r="AK19" s="59"/>
      <c r="AL19" s="59"/>
      <c r="AM19" s="59"/>
      <c r="AN19" s="59"/>
      <c r="AO19" s="59"/>
      <c r="AP19" s="59"/>
    </row>
    <row r="20" spans="6:42" ht="18.75" x14ac:dyDescent="0.25">
      <c r="F20" s="45"/>
      <c r="G20" s="42"/>
      <c r="H20" s="30" t="str">
        <f>IF(I20=1,"Адоп.","Апр.")</f>
        <v>Апр.</v>
      </c>
      <c r="I20" s="30">
        <f t="shared" ref="I20:W20" si="7">MOD(I17+I18+I16,2)</f>
        <v>0</v>
      </c>
      <c r="J20" s="30">
        <f t="shared" si="7"/>
        <v>1</v>
      </c>
      <c r="K20" s="30">
        <f t="shared" si="7"/>
        <v>1</v>
      </c>
      <c r="L20" s="30">
        <f t="shared" si="7"/>
        <v>1</v>
      </c>
      <c r="M20" s="30">
        <f t="shared" si="7"/>
        <v>0</v>
      </c>
      <c r="N20" s="30">
        <f t="shared" si="7"/>
        <v>1</v>
      </c>
      <c r="O20" s="30">
        <f t="shared" si="7"/>
        <v>1</v>
      </c>
      <c r="P20" s="30">
        <f t="shared" si="7"/>
        <v>0</v>
      </c>
      <c r="Q20" s="30">
        <f t="shared" si="7"/>
        <v>0</v>
      </c>
      <c r="R20" s="30">
        <f t="shared" si="7"/>
        <v>0</v>
      </c>
      <c r="S20" s="30">
        <f t="shared" si="7"/>
        <v>1</v>
      </c>
      <c r="T20" s="30">
        <f t="shared" si="7"/>
        <v>1</v>
      </c>
      <c r="U20" s="30">
        <f t="shared" si="7"/>
        <v>0</v>
      </c>
      <c r="V20" s="30">
        <f t="shared" si="7"/>
        <v>1</v>
      </c>
      <c r="W20" s="30">
        <f t="shared" si="7"/>
        <v>1</v>
      </c>
      <c r="X20" s="30">
        <f>MOD(X17+X18+X16,2)</f>
        <v>1</v>
      </c>
      <c r="Y20" s="30" t="s">
        <v>28</v>
      </c>
      <c r="Z20" s="41" t="str">
        <f>I20&amp;J20&amp;K20&amp;L20&amp;M20&amp;N20&amp;O20&amp;P20&amp;Q20&amp;R20&amp;S20&amp;T20&amp;U20&amp;V20&amp;W20&amp;X20</f>
        <v>0111011000110111</v>
      </c>
      <c r="AA20" s="33"/>
      <c r="AD20" s="32">
        <f>SUM(AD17:AD18)</f>
        <v>30263</v>
      </c>
      <c r="AG20" s="37" t="s">
        <v>36</v>
      </c>
      <c r="AH20" s="38">
        <f>I20</f>
        <v>0</v>
      </c>
      <c r="AJ20" s="59"/>
      <c r="AK20" s="59"/>
      <c r="AL20" s="59"/>
      <c r="AM20" s="59"/>
      <c r="AN20" s="59"/>
      <c r="AO20" s="59"/>
      <c r="AP20" s="59"/>
    </row>
    <row r="21" spans="6:42" ht="19.5" thickBot="1" x14ac:dyDescent="0.3">
      <c r="F21" s="45"/>
      <c r="G21" s="42"/>
      <c r="H21" s="30" t="s">
        <v>38</v>
      </c>
      <c r="I21" s="30">
        <f>I20</f>
        <v>0</v>
      </c>
      <c r="J21" s="30">
        <f t="shared" ref="J21:X21" si="8">IF($I20=1,VALUE(IF(IFERROR(FIND("1",$Z20,J$2+1),"ERROR")="ERROR",MID($Z20,J$2,1),1-J20)),J20)</f>
        <v>1</v>
      </c>
      <c r="K21" s="30">
        <f t="shared" si="8"/>
        <v>1</v>
      </c>
      <c r="L21" s="30">
        <f t="shared" si="8"/>
        <v>1</v>
      </c>
      <c r="M21" s="30">
        <f t="shared" si="8"/>
        <v>0</v>
      </c>
      <c r="N21" s="30">
        <f t="shared" si="8"/>
        <v>1</v>
      </c>
      <c r="O21" s="30">
        <f t="shared" si="8"/>
        <v>1</v>
      </c>
      <c r="P21" s="30">
        <f t="shared" si="8"/>
        <v>0</v>
      </c>
      <c r="Q21" s="30">
        <f t="shared" si="8"/>
        <v>0</v>
      </c>
      <c r="R21" s="30">
        <f t="shared" si="8"/>
        <v>0</v>
      </c>
      <c r="S21" s="30">
        <f t="shared" si="8"/>
        <v>1</v>
      </c>
      <c r="T21" s="30">
        <f t="shared" si="8"/>
        <v>1</v>
      </c>
      <c r="U21" s="30">
        <f t="shared" si="8"/>
        <v>0</v>
      </c>
      <c r="V21" s="30">
        <f t="shared" si="8"/>
        <v>1</v>
      </c>
      <c r="W21" s="30">
        <f t="shared" si="8"/>
        <v>1</v>
      </c>
      <c r="X21" s="30">
        <f t="shared" si="8"/>
        <v>1</v>
      </c>
      <c r="Y21" s="30" t="s">
        <v>28</v>
      </c>
      <c r="Z21" s="30" t="str">
        <f>I21&amp;J21&amp;K21&amp;L21&amp;M21&amp;N21&amp;O21&amp;P21&amp;Q21&amp;R21&amp;S21&amp;T21&amp;U21&amp;V21&amp;W21&amp;X21</f>
        <v>0111011000110111</v>
      </c>
      <c r="AA21" s="33" t="s">
        <v>28</v>
      </c>
      <c r="AB21" s="32">
        <f>IF(I20=1,-SUM(J22:X22),SUM(J22:X22))</f>
        <v>30263</v>
      </c>
      <c r="AG21" s="39" t="s">
        <v>37</v>
      </c>
      <c r="AH21" s="40">
        <f>IF(_xlfn.XOR(AH16,I16),1,0)</f>
        <v>0</v>
      </c>
      <c r="AJ21" s="59"/>
      <c r="AK21" s="59"/>
      <c r="AL21" s="59"/>
      <c r="AM21" s="59"/>
      <c r="AN21" s="59"/>
      <c r="AO21" s="59"/>
      <c r="AP21" s="59"/>
    </row>
    <row r="22" spans="6:42" ht="18.75" x14ac:dyDescent="0.25">
      <c r="F22" s="45"/>
      <c r="G22" s="42"/>
      <c r="H22" s="34" t="s">
        <v>61</v>
      </c>
      <c r="I22" s="31"/>
      <c r="J22" s="31">
        <f t="shared" ref="J22:X22" si="9">J21*2^(16-J$2)</f>
        <v>16384</v>
      </c>
      <c r="K22" s="31">
        <f t="shared" si="9"/>
        <v>8192</v>
      </c>
      <c r="L22" s="31">
        <f t="shared" si="9"/>
        <v>4096</v>
      </c>
      <c r="M22" s="31">
        <f t="shared" si="9"/>
        <v>0</v>
      </c>
      <c r="N22" s="31">
        <f t="shared" si="9"/>
        <v>1024</v>
      </c>
      <c r="O22" s="31">
        <f t="shared" si="9"/>
        <v>512</v>
      </c>
      <c r="P22" s="31">
        <f t="shared" si="9"/>
        <v>0</v>
      </c>
      <c r="Q22" s="31">
        <f t="shared" si="9"/>
        <v>0</v>
      </c>
      <c r="R22" s="31">
        <f t="shared" si="9"/>
        <v>0</v>
      </c>
      <c r="S22" s="31">
        <f t="shared" si="9"/>
        <v>32</v>
      </c>
      <c r="T22" s="31">
        <f t="shared" si="9"/>
        <v>16</v>
      </c>
      <c r="U22" s="31">
        <f t="shared" si="9"/>
        <v>0</v>
      </c>
      <c r="V22" s="31">
        <f t="shared" si="9"/>
        <v>4</v>
      </c>
      <c r="W22" s="31">
        <f t="shared" si="9"/>
        <v>2</v>
      </c>
      <c r="X22" s="31">
        <f t="shared" si="9"/>
        <v>1</v>
      </c>
      <c r="AJ22" s="59"/>
      <c r="AK22" s="59"/>
      <c r="AL22" s="59"/>
      <c r="AM22" s="59"/>
      <c r="AN22" s="59"/>
      <c r="AO22" s="59"/>
      <c r="AP22" s="59"/>
    </row>
    <row r="23" spans="6:42" ht="19.5" thickBot="1" x14ac:dyDescent="0.3">
      <c r="F23" s="45"/>
      <c r="G23" s="42"/>
    </row>
    <row r="24" spans="6:42" ht="18.75" x14ac:dyDescent="0.25">
      <c r="F24" s="45">
        <v>2</v>
      </c>
      <c r="G24" s="42"/>
      <c r="H24" s="34" t="s">
        <v>60</v>
      </c>
      <c r="I24" s="31">
        <f t="shared" ref="I24:V24" si="10">IF(J25+J26+J24&gt;1,1,0)</f>
        <v>1</v>
      </c>
      <c r="J24" s="31">
        <f t="shared" si="10"/>
        <v>1</v>
      </c>
      <c r="K24" s="31">
        <f t="shared" si="10"/>
        <v>1</v>
      </c>
      <c r="L24" s="31">
        <f>IF(M25+M26+M24&gt;1,1,0)</f>
        <v>1</v>
      </c>
      <c r="M24" s="31">
        <f t="shared" si="10"/>
        <v>1</v>
      </c>
      <c r="N24" s="31">
        <f t="shared" si="10"/>
        <v>1</v>
      </c>
      <c r="O24" s="31">
        <f t="shared" si="10"/>
        <v>0</v>
      </c>
      <c r="P24" s="31">
        <f>IF(Q25+Q26+Q24&gt;1,1,0)</f>
        <v>0</v>
      </c>
      <c r="Q24" s="31">
        <f t="shared" si="10"/>
        <v>0</v>
      </c>
      <c r="R24" s="31">
        <f t="shared" si="10"/>
        <v>0</v>
      </c>
      <c r="S24" s="31">
        <f t="shared" si="10"/>
        <v>0</v>
      </c>
      <c r="T24" s="31">
        <f t="shared" si="10"/>
        <v>0</v>
      </c>
      <c r="U24" s="31">
        <f t="shared" si="10"/>
        <v>1</v>
      </c>
      <c r="V24" s="31">
        <f t="shared" si="10"/>
        <v>1</v>
      </c>
      <c r="W24" s="31">
        <f>IF(X25+X26+X24&gt;1,1,0)</f>
        <v>1</v>
      </c>
      <c r="AG24" s="35" t="s">
        <v>32</v>
      </c>
      <c r="AH24" s="36">
        <f>IF(SUM(I24:I26)&gt;1,1,0)</f>
        <v>0</v>
      </c>
      <c r="AJ24" s="59" t="s">
        <v>40</v>
      </c>
      <c r="AK24" s="59"/>
      <c r="AL24" s="59"/>
      <c r="AM24" s="59"/>
      <c r="AN24" s="59"/>
      <c r="AO24" s="59"/>
      <c r="AP24" s="59"/>
    </row>
    <row r="25" spans="6:42" ht="18.75" x14ac:dyDescent="0.25">
      <c r="F25" s="45"/>
      <c r="G25" s="32" t="s">
        <v>17</v>
      </c>
      <c r="H25" s="30" t="str">
        <f>VLOOKUP(G25,$F$3:$H$14,3,0)</f>
        <v>0101111011000001</v>
      </c>
      <c r="I25" s="30">
        <f t="shared" ref="I25:X26" si="11">IFERROR(VALUE(MID($H25,I$2,1)),".")</f>
        <v>0</v>
      </c>
      <c r="J25" s="30">
        <f t="shared" si="11"/>
        <v>1</v>
      </c>
      <c r="K25" s="30">
        <f t="shared" si="11"/>
        <v>0</v>
      </c>
      <c r="L25" s="30">
        <f t="shared" si="11"/>
        <v>1</v>
      </c>
      <c r="M25" s="30">
        <f t="shared" si="11"/>
        <v>1</v>
      </c>
      <c r="N25" s="30">
        <f t="shared" si="11"/>
        <v>1</v>
      </c>
      <c r="O25" s="30">
        <f t="shared" si="11"/>
        <v>1</v>
      </c>
      <c r="P25" s="30">
        <f t="shared" si="11"/>
        <v>0</v>
      </c>
      <c r="Q25" s="30">
        <f t="shared" si="11"/>
        <v>1</v>
      </c>
      <c r="R25" s="30">
        <f t="shared" si="11"/>
        <v>1</v>
      </c>
      <c r="S25" s="30">
        <f t="shared" si="11"/>
        <v>0</v>
      </c>
      <c r="T25" s="30">
        <f t="shared" si="11"/>
        <v>0</v>
      </c>
      <c r="U25" s="30">
        <f t="shared" si="11"/>
        <v>0</v>
      </c>
      <c r="V25" s="30">
        <f t="shared" si="11"/>
        <v>0</v>
      </c>
      <c r="W25" s="30">
        <f t="shared" si="11"/>
        <v>0</v>
      </c>
      <c r="X25" s="30">
        <f t="shared" si="11"/>
        <v>1</v>
      </c>
      <c r="AC25" s="46" t="s">
        <v>62</v>
      </c>
      <c r="AD25" s="30">
        <f>VLOOKUP(G25,$F$3:$H$14,2,0)</f>
        <v>24257</v>
      </c>
      <c r="AG25" s="37" t="s">
        <v>33</v>
      </c>
      <c r="AH25" s="38">
        <f>IF(MOD(COUNTIF(Q29:X29,1),2)=0,1,0)</f>
        <v>0</v>
      </c>
      <c r="AJ25" s="59"/>
      <c r="AK25" s="59"/>
      <c r="AL25" s="59"/>
      <c r="AM25" s="59"/>
      <c r="AN25" s="59"/>
      <c r="AO25" s="59"/>
      <c r="AP25" s="59"/>
    </row>
    <row r="26" spans="6:42" ht="18.75" x14ac:dyDescent="0.25">
      <c r="F26" s="45"/>
      <c r="G26" s="32" t="s">
        <v>18</v>
      </c>
      <c r="H26" s="30" t="str">
        <f>VLOOKUP(G26,$F$3:$H$14,3,0)</f>
        <v>0111011000110111</v>
      </c>
      <c r="I26" s="30">
        <f t="shared" si="11"/>
        <v>0</v>
      </c>
      <c r="J26" s="30">
        <f t="shared" si="11"/>
        <v>1</v>
      </c>
      <c r="K26" s="30">
        <f t="shared" si="11"/>
        <v>1</v>
      </c>
      <c r="L26" s="30">
        <f t="shared" si="11"/>
        <v>1</v>
      </c>
      <c r="M26" s="30">
        <f t="shared" si="11"/>
        <v>0</v>
      </c>
      <c r="N26" s="30">
        <f t="shared" si="11"/>
        <v>1</v>
      </c>
      <c r="O26" s="30">
        <f t="shared" si="11"/>
        <v>1</v>
      </c>
      <c r="P26" s="30">
        <f t="shared" si="11"/>
        <v>0</v>
      </c>
      <c r="Q26" s="30">
        <f t="shared" si="11"/>
        <v>0</v>
      </c>
      <c r="R26" s="30">
        <f t="shared" si="11"/>
        <v>0</v>
      </c>
      <c r="S26" s="30">
        <f t="shared" si="11"/>
        <v>1</v>
      </c>
      <c r="T26" s="30">
        <f t="shared" si="11"/>
        <v>1</v>
      </c>
      <c r="U26" s="30">
        <f t="shared" si="11"/>
        <v>0</v>
      </c>
      <c r="V26" s="30">
        <f t="shared" si="11"/>
        <v>1</v>
      </c>
      <c r="W26" s="30">
        <f t="shared" si="11"/>
        <v>1</v>
      </c>
      <c r="X26" s="30">
        <f t="shared" si="11"/>
        <v>1</v>
      </c>
      <c r="AC26" s="46"/>
      <c r="AD26" s="30">
        <f>VLOOKUP(G26,$F$3:$H$14,2,0)</f>
        <v>30263</v>
      </c>
      <c r="AG26" s="37" t="s">
        <v>34</v>
      </c>
      <c r="AH26" s="38">
        <f>T24</f>
        <v>0</v>
      </c>
      <c r="AJ26" s="59"/>
      <c r="AK26" s="59"/>
      <c r="AL26" s="59"/>
      <c r="AM26" s="59"/>
      <c r="AN26" s="59"/>
      <c r="AO26" s="59"/>
      <c r="AP26" s="59"/>
    </row>
    <row r="27" spans="6:42" ht="18.75" x14ac:dyDescent="0.25">
      <c r="F27" s="45"/>
      <c r="G27" s="42"/>
      <c r="I27" s="47" t="s">
        <v>64</v>
      </c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33"/>
      <c r="AD27" s="33" t="s">
        <v>63</v>
      </c>
      <c r="AG27" s="37" t="s">
        <v>35</v>
      </c>
      <c r="AH27" s="38">
        <f>IF(Z29="0000000000000000",1,0)</f>
        <v>0</v>
      </c>
      <c r="AJ27" s="59"/>
      <c r="AK27" s="59"/>
      <c r="AL27" s="59"/>
      <c r="AM27" s="59"/>
      <c r="AN27" s="59"/>
      <c r="AO27" s="59"/>
      <c r="AP27" s="59"/>
    </row>
    <row r="28" spans="6:42" ht="18.75" x14ac:dyDescent="0.25">
      <c r="F28" s="45"/>
      <c r="G28" s="42"/>
      <c r="H28" s="30" t="str">
        <f>IF(I28=1,"Адоп.","Апр.")</f>
        <v>Адоп.</v>
      </c>
      <c r="I28" s="30">
        <f t="shared" ref="I28:W28" si="12">MOD(I25+I26+I24,2)</f>
        <v>1</v>
      </c>
      <c r="J28" s="30">
        <f t="shared" si="12"/>
        <v>1</v>
      </c>
      <c r="K28" s="30">
        <f t="shared" si="12"/>
        <v>0</v>
      </c>
      <c r="L28" s="30">
        <f t="shared" si="12"/>
        <v>1</v>
      </c>
      <c r="M28" s="30">
        <f t="shared" si="12"/>
        <v>0</v>
      </c>
      <c r="N28" s="30">
        <f t="shared" si="12"/>
        <v>1</v>
      </c>
      <c r="O28" s="30">
        <f t="shared" si="12"/>
        <v>0</v>
      </c>
      <c r="P28" s="30">
        <f t="shared" si="12"/>
        <v>0</v>
      </c>
      <c r="Q28" s="30">
        <f t="shared" si="12"/>
        <v>1</v>
      </c>
      <c r="R28" s="30">
        <f t="shared" si="12"/>
        <v>1</v>
      </c>
      <c r="S28" s="30">
        <f t="shared" si="12"/>
        <v>1</v>
      </c>
      <c r="T28" s="30">
        <f t="shared" si="12"/>
        <v>1</v>
      </c>
      <c r="U28" s="30">
        <f t="shared" si="12"/>
        <v>1</v>
      </c>
      <c r="V28" s="30">
        <f t="shared" si="12"/>
        <v>0</v>
      </c>
      <c r="W28" s="30">
        <f t="shared" si="12"/>
        <v>0</v>
      </c>
      <c r="X28" s="30">
        <f>MOD(X25+X26+X24,2)</f>
        <v>0</v>
      </c>
      <c r="Y28" s="30" t="s">
        <v>28</v>
      </c>
      <c r="Z28" s="41" t="str">
        <f>I28&amp;J28&amp;K28&amp;L28&amp;M28&amp;N28&amp;O28&amp;P28&amp;Q28&amp;R28&amp;S28&amp;T28&amp;U28&amp;V28&amp;W28&amp;X28</f>
        <v>1101010011111000</v>
      </c>
      <c r="AA28" s="33"/>
      <c r="AD28" s="32">
        <f>SUM(AD25:AD26)</f>
        <v>54520</v>
      </c>
      <c r="AG28" s="37" t="s">
        <v>36</v>
      </c>
      <c r="AH28" s="38">
        <f>I28</f>
        <v>1</v>
      </c>
      <c r="AJ28" s="59"/>
      <c r="AK28" s="59"/>
      <c r="AL28" s="59"/>
      <c r="AM28" s="59"/>
      <c r="AN28" s="59"/>
      <c r="AO28" s="59"/>
      <c r="AP28" s="59"/>
    </row>
    <row r="29" spans="6:42" ht="19.5" thickBot="1" x14ac:dyDescent="0.3">
      <c r="F29" s="45"/>
      <c r="G29" s="42"/>
      <c r="H29" s="30" t="s">
        <v>38</v>
      </c>
      <c r="I29" s="30">
        <f>I28</f>
        <v>1</v>
      </c>
      <c r="J29" s="30">
        <f t="shared" ref="J29:X29" si="13">IF($I28=1,VALUE(IF(IFERROR(FIND("1",$Z28,J$2+1),"ERROR")="ERROR",MID($Z28,J$2,1),1-J28)),J28)</f>
        <v>0</v>
      </c>
      <c r="K29" s="30">
        <f t="shared" si="13"/>
        <v>1</v>
      </c>
      <c r="L29" s="30">
        <f t="shared" si="13"/>
        <v>0</v>
      </c>
      <c r="M29" s="30">
        <f t="shared" si="13"/>
        <v>1</v>
      </c>
      <c r="N29" s="30">
        <f t="shared" si="13"/>
        <v>0</v>
      </c>
      <c r="O29" s="30">
        <f t="shared" si="13"/>
        <v>1</v>
      </c>
      <c r="P29" s="30">
        <f t="shared" si="13"/>
        <v>1</v>
      </c>
      <c r="Q29" s="30">
        <f t="shared" si="13"/>
        <v>0</v>
      </c>
      <c r="R29" s="30">
        <f t="shared" si="13"/>
        <v>0</v>
      </c>
      <c r="S29" s="30">
        <f t="shared" si="13"/>
        <v>0</v>
      </c>
      <c r="T29" s="30">
        <f t="shared" si="13"/>
        <v>0</v>
      </c>
      <c r="U29" s="30">
        <f t="shared" si="13"/>
        <v>1</v>
      </c>
      <c r="V29" s="30">
        <f t="shared" si="13"/>
        <v>0</v>
      </c>
      <c r="W29" s="30">
        <f t="shared" si="13"/>
        <v>0</v>
      </c>
      <c r="X29" s="30">
        <f t="shared" si="13"/>
        <v>0</v>
      </c>
      <c r="Y29" s="30" t="s">
        <v>28</v>
      </c>
      <c r="Z29" s="30" t="str">
        <f>I29&amp;J29&amp;K29&amp;L29&amp;M29&amp;N29&amp;O29&amp;P29&amp;Q29&amp;R29&amp;S29&amp;T29&amp;U29&amp;V29&amp;W29&amp;X29</f>
        <v>1010101100001000</v>
      </c>
      <c r="AA29" s="33" t="s">
        <v>28</v>
      </c>
      <c r="AB29" s="32">
        <f>IF(I28=1,-SUM(J30:X30),SUM(J30:X30))</f>
        <v>-11016</v>
      </c>
      <c r="AG29" s="39" t="s">
        <v>37</v>
      </c>
      <c r="AH29" s="40">
        <f>IF(_xlfn.XOR(AH24,I24),1,0)</f>
        <v>1</v>
      </c>
      <c r="AJ29" s="59"/>
      <c r="AK29" s="59"/>
      <c r="AL29" s="59"/>
      <c r="AM29" s="59"/>
      <c r="AN29" s="59"/>
      <c r="AO29" s="59"/>
      <c r="AP29" s="59"/>
    </row>
    <row r="30" spans="6:42" ht="18.75" x14ac:dyDescent="0.25">
      <c r="F30" s="45"/>
      <c r="G30" s="42"/>
      <c r="H30" s="34" t="s">
        <v>31</v>
      </c>
      <c r="I30" s="31"/>
      <c r="J30" s="31">
        <f t="shared" ref="J30:X30" si="14">J29*2^(16-J$2)</f>
        <v>0</v>
      </c>
      <c r="K30" s="31">
        <f t="shared" si="14"/>
        <v>8192</v>
      </c>
      <c r="L30" s="31">
        <f t="shared" si="14"/>
        <v>0</v>
      </c>
      <c r="M30" s="31">
        <f t="shared" si="14"/>
        <v>2048</v>
      </c>
      <c r="N30" s="31">
        <f t="shared" si="14"/>
        <v>0</v>
      </c>
      <c r="O30" s="31">
        <f t="shared" si="14"/>
        <v>512</v>
      </c>
      <c r="P30" s="31">
        <f t="shared" si="14"/>
        <v>256</v>
      </c>
      <c r="Q30" s="31">
        <f t="shared" si="14"/>
        <v>0</v>
      </c>
      <c r="R30" s="31">
        <f t="shared" si="14"/>
        <v>0</v>
      </c>
      <c r="S30" s="31">
        <f t="shared" si="14"/>
        <v>0</v>
      </c>
      <c r="T30" s="31">
        <f t="shared" si="14"/>
        <v>0</v>
      </c>
      <c r="U30" s="31">
        <f t="shared" si="14"/>
        <v>8</v>
      </c>
      <c r="V30" s="31">
        <f t="shared" si="14"/>
        <v>0</v>
      </c>
      <c r="W30" s="31">
        <f t="shared" si="14"/>
        <v>0</v>
      </c>
      <c r="X30" s="31">
        <f t="shared" si="14"/>
        <v>0</v>
      </c>
      <c r="AJ30" s="59"/>
      <c r="AK30" s="59"/>
      <c r="AL30" s="59"/>
      <c r="AM30" s="59"/>
      <c r="AN30" s="59"/>
      <c r="AO30" s="59"/>
      <c r="AP30" s="59"/>
    </row>
    <row r="31" spans="6:42" ht="19.5" thickBot="1" x14ac:dyDescent="0.3">
      <c r="F31" s="45"/>
      <c r="G31" s="42"/>
    </row>
    <row r="32" spans="6:42" ht="18.75" x14ac:dyDescent="0.25">
      <c r="F32" s="45">
        <v>3</v>
      </c>
      <c r="G32" s="42"/>
      <c r="H32" s="34" t="s">
        <v>60</v>
      </c>
      <c r="I32" s="31">
        <f t="shared" ref="I32:V32" si="15">IF(J33+J34+J32&gt;1,1,0)</f>
        <v>1</v>
      </c>
      <c r="J32" s="31">
        <f t="shared" si="15"/>
        <v>1</v>
      </c>
      <c r="K32" s="31">
        <f t="shared" si="15"/>
        <v>1</v>
      </c>
      <c r="L32" s="31">
        <f>IF(M33+M34+M32&gt;1,1,0)</f>
        <v>1</v>
      </c>
      <c r="M32" s="31">
        <f t="shared" si="15"/>
        <v>0</v>
      </c>
      <c r="N32" s="31">
        <f t="shared" si="15"/>
        <v>0</v>
      </c>
      <c r="O32" s="31">
        <f t="shared" si="15"/>
        <v>0</v>
      </c>
      <c r="P32" s="31">
        <f>IF(Q33+Q34+Q32&gt;1,1,0)</f>
        <v>1</v>
      </c>
      <c r="Q32" s="31">
        <f t="shared" si="15"/>
        <v>0</v>
      </c>
      <c r="R32" s="31">
        <f t="shared" si="15"/>
        <v>0</v>
      </c>
      <c r="S32" s="31">
        <f t="shared" si="15"/>
        <v>0</v>
      </c>
      <c r="T32" s="31">
        <f t="shared" si="15"/>
        <v>0</v>
      </c>
      <c r="U32" s="31">
        <f t="shared" si="15"/>
        <v>0</v>
      </c>
      <c r="V32" s="31">
        <f t="shared" si="15"/>
        <v>0</v>
      </c>
      <c r="W32" s="31">
        <f>IF(X33+X34+X32&gt;1,1,0)</f>
        <v>0</v>
      </c>
      <c r="AG32" s="35" t="s">
        <v>32</v>
      </c>
      <c r="AH32" s="36">
        <f>IF(SUM(I32:I34)&gt;1,1,0)</f>
        <v>1</v>
      </c>
      <c r="AJ32" s="59" t="s">
        <v>41</v>
      </c>
      <c r="AK32" s="59"/>
      <c r="AL32" s="59"/>
      <c r="AM32" s="59"/>
      <c r="AN32" s="59"/>
      <c r="AO32" s="59"/>
      <c r="AP32" s="59"/>
    </row>
    <row r="33" spans="6:42" ht="18.75" x14ac:dyDescent="0.25">
      <c r="F33" s="45"/>
      <c r="G33" s="32" t="s">
        <v>17</v>
      </c>
      <c r="H33" s="30" t="str">
        <f>VLOOKUP(G33,$F$3:$H$14,3,0)</f>
        <v>0101111011000001</v>
      </c>
      <c r="I33" s="30">
        <f t="shared" ref="I33:X34" si="16">IFERROR(VALUE(MID($H33,I$2,1)),".")</f>
        <v>0</v>
      </c>
      <c r="J33" s="30">
        <f t="shared" si="16"/>
        <v>1</v>
      </c>
      <c r="K33" s="30">
        <f t="shared" si="16"/>
        <v>0</v>
      </c>
      <c r="L33" s="30">
        <f t="shared" si="16"/>
        <v>1</v>
      </c>
      <c r="M33" s="30">
        <f t="shared" si="16"/>
        <v>1</v>
      </c>
      <c r="N33" s="30">
        <f t="shared" si="16"/>
        <v>1</v>
      </c>
      <c r="O33" s="30">
        <f t="shared" si="16"/>
        <v>1</v>
      </c>
      <c r="P33" s="30">
        <f t="shared" si="16"/>
        <v>0</v>
      </c>
      <c r="Q33" s="30">
        <f t="shared" si="16"/>
        <v>1</v>
      </c>
      <c r="R33" s="30">
        <f t="shared" si="16"/>
        <v>1</v>
      </c>
      <c r="S33" s="30">
        <f t="shared" si="16"/>
        <v>0</v>
      </c>
      <c r="T33" s="30">
        <f t="shared" si="16"/>
        <v>0</v>
      </c>
      <c r="U33" s="30">
        <f t="shared" si="16"/>
        <v>0</v>
      </c>
      <c r="V33" s="30">
        <f t="shared" si="16"/>
        <v>0</v>
      </c>
      <c r="W33" s="30">
        <f t="shared" si="16"/>
        <v>0</v>
      </c>
      <c r="X33" s="30">
        <f t="shared" si="16"/>
        <v>1</v>
      </c>
      <c r="AC33" s="46" t="s">
        <v>62</v>
      </c>
      <c r="AD33" s="30">
        <f>VLOOKUP(G33,$F$3:$H$14,2,0)</f>
        <v>24257</v>
      </c>
      <c r="AG33" s="37" t="s">
        <v>33</v>
      </c>
      <c r="AH33" s="38">
        <f>IF(MOD(COUNTIF(Q37:X37,1),2)=0,1,0)</f>
        <v>1</v>
      </c>
      <c r="AJ33" s="59"/>
      <c r="AK33" s="59"/>
      <c r="AL33" s="59"/>
      <c r="AM33" s="59"/>
      <c r="AN33" s="59"/>
      <c r="AO33" s="59"/>
      <c r="AP33" s="59"/>
    </row>
    <row r="34" spans="6:42" ht="18.75" x14ac:dyDescent="0.25">
      <c r="F34" s="45"/>
      <c r="G34" s="32" t="s">
        <v>22</v>
      </c>
      <c r="H34" s="30" t="str">
        <f>VLOOKUP(G34,$F$3:$H$14,3,0)</f>
        <v>1110100010001010</v>
      </c>
      <c r="I34" s="30">
        <f t="shared" si="16"/>
        <v>1</v>
      </c>
      <c r="J34" s="30">
        <f t="shared" si="16"/>
        <v>1</v>
      </c>
      <c r="K34" s="30">
        <f t="shared" si="16"/>
        <v>1</v>
      </c>
      <c r="L34" s="30">
        <f t="shared" si="16"/>
        <v>0</v>
      </c>
      <c r="M34" s="30">
        <f t="shared" si="16"/>
        <v>1</v>
      </c>
      <c r="N34" s="30">
        <f t="shared" si="16"/>
        <v>0</v>
      </c>
      <c r="O34" s="30">
        <f t="shared" si="16"/>
        <v>0</v>
      </c>
      <c r="P34" s="30">
        <f t="shared" si="16"/>
        <v>0</v>
      </c>
      <c r="Q34" s="30">
        <f t="shared" si="16"/>
        <v>1</v>
      </c>
      <c r="R34" s="30">
        <f t="shared" si="16"/>
        <v>0</v>
      </c>
      <c r="S34" s="30">
        <f t="shared" si="16"/>
        <v>0</v>
      </c>
      <c r="T34" s="30">
        <f t="shared" si="16"/>
        <v>0</v>
      </c>
      <c r="U34" s="30">
        <f t="shared" si="16"/>
        <v>1</v>
      </c>
      <c r="V34" s="30">
        <f t="shared" si="16"/>
        <v>0</v>
      </c>
      <c r="W34" s="30">
        <f t="shared" si="16"/>
        <v>1</v>
      </c>
      <c r="X34" s="30">
        <f t="shared" si="16"/>
        <v>0</v>
      </c>
      <c r="AC34" s="46"/>
      <c r="AD34" s="30">
        <f>VLOOKUP(G34,$F$3:$H$14,2,0)</f>
        <v>-6006</v>
      </c>
      <c r="AG34" s="37" t="s">
        <v>34</v>
      </c>
      <c r="AH34" s="38">
        <f>T32</f>
        <v>0</v>
      </c>
      <c r="AJ34" s="59"/>
      <c r="AK34" s="59"/>
      <c r="AL34" s="59"/>
      <c r="AM34" s="59"/>
      <c r="AN34" s="59"/>
      <c r="AO34" s="59"/>
      <c r="AP34" s="59"/>
    </row>
    <row r="35" spans="6:42" ht="18.75" x14ac:dyDescent="0.25">
      <c r="F35" s="45"/>
      <c r="G35" s="42"/>
      <c r="I35" s="47" t="s">
        <v>64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33"/>
      <c r="AD35" s="33" t="s">
        <v>63</v>
      </c>
      <c r="AG35" s="37" t="s">
        <v>35</v>
      </c>
      <c r="AH35" s="38">
        <f>IF(Z37="0000000000000000",1,0)</f>
        <v>0</v>
      </c>
      <c r="AJ35" s="59"/>
      <c r="AK35" s="59"/>
      <c r="AL35" s="59"/>
      <c r="AM35" s="59"/>
      <c r="AN35" s="59"/>
      <c r="AO35" s="59"/>
      <c r="AP35" s="59"/>
    </row>
    <row r="36" spans="6:42" ht="18.75" x14ac:dyDescent="0.25">
      <c r="F36" s="45"/>
      <c r="G36" s="42"/>
      <c r="H36" s="30" t="str">
        <f>IF(I36=1,"Адоп.","Апр.")</f>
        <v>Апр.</v>
      </c>
      <c r="I36" s="30">
        <f t="shared" ref="I36:W36" si="17">MOD(I33+I34+I32,2)</f>
        <v>0</v>
      </c>
      <c r="J36" s="30">
        <f t="shared" si="17"/>
        <v>1</v>
      </c>
      <c r="K36" s="30">
        <f t="shared" si="17"/>
        <v>0</v>
      </c>
      <c r="L36" s="30">
        <f t="shared" si="17"/>
        <v>0</v>
      </c>
      <c r="M36" s="30">
        <f t="shared" si="17"/>
        <v>0</v>
      </c>
      <c r="N36" s="30">
        <f t="shared" si="17"/>
        <v>1</v>
      </c>
      <c r="O36" s="30">
        <f t="shared" si="17"/>
        <v>1</v>
      </c>
      <c r="P36" s="30">
        <f t="shared" si="17"/>
        <v>1</v>
      </c>
      <c r="Q36" s="30">
        <f t="shared" si="17"/>
        <v>0</v>
      </c>
      <c r="R36" s="30">
        <f t="shared" si="17"/>
        <v>1</v>
      </c>
      <c r="S36" s="30">
        <f t="shared" si="17"/>
        <v>0</v>
      </c>
      <c r="T36" s="30">
        <f t="shared" si="17"/>
        <v>0</v>
      </c>
      <c r="U36" s="30">
        <f t="shared" si="17"/>
        <v>1</v>
      </c>
      <c r="V36" s="30">
        <f t="shared" si="17"/>
        <v>0</v>
      </c>
      <c r="W36" s="30">
        <f t="shared" si="17"/>
        <v>1</v>
      </c>
      <c r="X36" s="30">
        <f>MOD(X33+X34+X32,2)</f>
        <v>1</v>
      </c>
      <c r="Y36" s="30" t="s">
        <v>28</v>
      </c>
      <c r="Z36" s="41" t="str">
        <f>I36&amp;J36&amp;K36&amp;L36&amp;M36&amp;N36&amp;O36&amp;P36&amp;Q36&amp;R36&amp;S36&amp;T36&amp;U36&amp;V36&amp;W36&amp;X36</f>
        <v>0100011101001011</v>
      </c>
      <c r="AA36" s="33"/>
      <c r="AD36" s="32">
        <f>SUM(AD33:AD34)</f>
        <v>18251</v>
      </c>
      <c r="AG36" s="37" t="s">
        <v>36</v>
      </c>
      <c r="AH36" s="38">
        <f>I36</f>
        <v>0</v>
      </c>
      <c r="AJ36" s="59"/>
      <c r="AK36" s="59"/>
      <c r="AL36" s="59"/>
      <c r="AM36" s="59"/>
      <c r="AN36" s="59"/>
      <c r="AO36" s="59"/>
      <c r="AP36" s="59"/>
    </row>
    <row r="37" spans="6:42" ht="19.5" thickBot="1" x14ac:dyDescent="0.3">
      <c r="F37" s="45"/>
      <c r="G37" s="42"/>
      <c r="H37" s="30" t="s">
        <v>38</v>
      </c>
      <c r="I37" s="30">
        <f>I36</f>
        <v>0</v>
      </c>
      <c r="J37" s="30">
        <f t="shared" ref="J37:X37" si="18">IF($I36=1,VALUE(IF(IFERROR(FIND("1",$Z36,J$2+1),"ERROR")="ERROR",MID($Z36,J$2,1),1-J36)),J36)</f>
        <v>1</v>
      </c>
      <c r="K37" s="30">
        <f t="shared" si="18"/>
        <v>0</v>
      </c>
      <c r="L37" s="30">
        <f t="shared" si="18"/>
        <v>0</v>
      </c>
      <c r="M37" s="30">
        <f t="shared" si="18"/>
        <v>0</v>
      </c>
      <c r="N37" s="30">
        <f t="shared" si="18"/>
        <v>1</v>
      </c>
      <c r="O37" s="30">
        <f t="shared" si="18"/>
        <v>1</v>
      </c>
      <c r="P37" s="30">
        <f t="shared" si="18"/>
        <v>1</v>
      </c>
      <c r="Q37" s="30">
        <f t="shared" si="18"/>
        <v>0</v>
      </c>
      <c r="R37" s="30">
        <f t="shared" si="18"/>
        <v>1</v>
      </c>
      <c r="S37" s="30">
        <f t="shared" si="18"/>
        <v>0</v>
      </c>
      <c r="T37" s="30">
        <f t="shared" si="18"/>
        <v>0</v>
      </c>
      <c r="U37" s="30">
        <f t="shared" si="18"/>
        <v>1</v>
      </c>
      <c r="V37" s="30">
        <f t="shared" si="18"/>
        <v>0</v>
      </c>
      <c r="W37" s="30">
        <f t="shared" si="18"/>
        <v>1</v>
      </c>
      <c r="X37" s="30">
        <f t="shared" si="18"/>
        <v>1</v>
      </c>
      <c r="Y37" s="30" t="s">
        <v>28</v>
      </c>
      <c r="Z37" s="30" t="str">
        <f>I37&amp;J37&amp;K37&amp;L37&amp;M37&amp;N37&amp;O37&amp;P37&amp;Q37&amp;R37&amp;S37&amp;T37&amp;U37&amp;V37&amp;W37&amp;X37</f>
        <v>0100011101001011</v>
      </c>
      <c r="AA37" s="33" t="s">
        <v>28</v>
      </c>
      <c r="AB37" s="32">
        <f>IF(I36=1,-SUM(J38:X38),SUM(J38:X38))</f>
        <v>18251</v>
      </c>
      <c r="AG37" s="39" t="s">
        <v>37</v>
      </c>
      <c r="AH37" s="40">
        <f>IF(_xlfn.XOR(AH32,I32),1,0)</f>
        <v>0</v>
      </c>
      <c r="AJ37" s="59"/>
      <c r="AK37" s="59"/>
      <c r="AL37" s="59"/>
      <c r="AM37" s="59"/>
      <c r="AN37" s="59"/>
      <c r="AO37" s="59"/>
      <c r="AP37" s="59"/>
    </row>
    <row r="38" spans="6:42" ht="18.75" x14ac:dyDescent="0.25">
      <c r="F38" s="45"/>
      <c r="G38" s="42"/>
      <c r="H38" s="34" t="s">
        <v>31</v>
      </c>
      <c r="I38" s="31"/>
      <c r="J38" s="31">
        <f t="shared" ref="J38:X38" si="19">J37*2^(16-J$2)</f>
        <v>16384</v>
      </c>
      <c r="K38" s="31">
        <f t="shared" si="19"/>
        <v>0</v>
      </c>
      <c r="L38" s="31">
        <f t="shared" si="19"/>
        <v>0</v>
      </c>
      <c r="M38" s="31">
        <f t="shared" si="19"/>
        <v>0</v>
      </c>
      <c r="N38" s="31">
        <f t="shared" si="19"/>
        <v>1024</v>
      </c>
      <c r="O38" s="31">
        <f t="shared" si="19"/>
        <v>512</v>
      </c>
      <c r="P38" s="31">
        <f t="shared" si="19"/>
        <v>256</v>
      </c>
      <c r="Q38" s="31">
        <f t="shared" si="19"/>
        <v>0</v>
      </c>
      <c r="R38" s="31">
        <f t="shared" si="19"/>
        <v>64</v>
      </c>
      <c r="S38" s="31">
        <f t="shared" si="19"/>
        <v>0</v>
      </c>
      <c r="T38" s="31">
        <f t="shared" si="19"/>
        <v>0</v>
      </c>
      <c r="U38" s="31">
        <f t="shared" si="19"/>
        <v>8</v>
      </c>
      <c r="V38" s="31">
        <f t="shared" si="19"/>
        <v>0</v>
      </c>
      <c r="W38" s="31">
        <f t="shared" si="19"/>
        <v>2</v>
      </c>
      <c r="X38" s="31">
        <f t="shared" si="19"/>
        <v>1</v>
      </c>
      <c r="AJ38" s="59"/>
      <c r="AK38" s="59"/>
      <c r="AL38" s="59"/>
      <c r="AM38" s="59"/>
      <c r="AN38" s="59"/>
      <c r="AO38" s="59"/>
      <c r="AP38" s="59"/>
    </row>
    <row r="39" spans="6:42" ht="19.5" thickBot="1" x14ac:dyDescent="0.3">
      <c r="F39" s="45"/>
      <c r="G39" s="42"/>
    </row>
    <row r="40" spans="6:42" ht="18.75" x14ac:dyDescent="0.25">
      <c r="F40" s="45">
        <v>4</v>
      </c>
      <c r="G40" s="42"/>
      <c r="H40" s="34" t="s">
        <v>60</v>
      </c>
      <c r="I40" s="31">
        <f t="shared" ref="I40:V40" si="20">IF(J41+J42+J40&gt;1,1,0)</f>
        <v>1</v>
      </c>
      <c r="J40" s="31">
        <f t="shared" si="20"/>
        <v>1</v>
      </c>
      <c r="K40" s="31">
        <f t="shared" si="20"/>
        <v>0</v>
      </c>
      <c r="L40" s="31">
        <f>IF(M41+M42+M40&gt;1,1,0)</f>
        <v>0</v>
      </c>
      <c r="M40" s="31">
        <f t="shared" si="20"/>
        <v>0</v>
      </c>
      <c r="N40" s="31">
        <f t="shared" si="20"/>
        <v>0</v>
      </c>
      <c r="O40" s="31">
        <f t="shared" si="20"/>
        <v>0</v>
      </c>
      <c r="P40" s="31">
        <f>IF(Q41+Q42+Q40&gt;1,1,0)</f>
        <v>0</v>
      </c>
      <c r="Q40" s="31">
        <f t="shared" si="20"/>
        <v>0</v>
      </c>
      <c r="R40" s="31">
        <f t="shared" si="20"/>
        <v>1</v>
      </c>
      <c r="S40" s="31">
        <f t="shared" si="20"/>
        <v>1</v>
      </c>
      <c r="T40" s="31">
        <f t="shared" si="20"/>
        <v>1</v>
      </c>
      <c r="U40" s="31">
        <f t="shared" si="20"/>
        <v>1</v>
      </c>
      <c r="V40" s="31">
        <f t="shared" si="20"/>
        <v>1</v>
      </c>
      <c r="W40" s="31">
        <f>IF(X41+X42+X40&gt;1,1,0)</f>
        <v>0</v>
      </c>
      <c r="AG40" s="35" t="s">
        <v>32</v>
      </c>
      <c r="AH40" s="36">
        <f>IF(SUM(I40:I42)&gt;1,1,0)</f>
        <v>1</v>
      </c>
      <c r="AJ40" s="59" t="s">
        <v>42</v>
      </c>
      <c r="AK40" s="59"/>
      <c r="AL40" s="59"/>
      <c r="AM40" s="59"/>
      <c r="AN40" s="59"/>
      <c r="AO40" s="59"/>
      <c r="AP40" s="59"/>
    </row>
    <row r="41" spans="6:42" ht="18.75" x14ac:dyDescent="0.25">
      <c r="F41" s="45"/>
      <c r="G41" s="32" t="s">
        <v>22</v>
      </c>
      <c r="H41" s="30" t="str">
        <f>VLOOKUP(G41,$F$3:$H$14,3,0)</f>
        <v>1110100010001010</v>
      </c>
      <c r="I41" s="30">
        <f t="shared" ref="I41:X42" si="21">IFERROR(VALUE(MID($H41,I$2,1)),".")</f>
        <v>1</v>
      </c>
      <c r="J41" s="30">
        <f t="shared" si="21"/>
        <v>1</v>
      </c>
      <c r="K41" s="30">
        <f t="shared" si="21"/>
        <v>1</v>
      </c>
      <c r="L41" s="30">
        <f t="shared" si="21"/>
        <v>0</v>
      </c>
      <c r="M41" s="30">
        <f t="shared" si="21"/>
        <v>1</v>
      </c>
      <c r="N41" s="30">
        <f t="shared" si="21"/>
        <v>0</v>
      </c>
      <c r="O41" s="30">
        <f t="shared" si="21"/>
        <v>0</v>
      </c>
      <c r="P41" s="30">
        <f t="shared" si="21"/>
        <v>0</v>
      </c>
      <c r="Q41" s="30">
        <f t="shared" si="21"/>
        <v>1</v>
      </c>
      <c r="R41" s="30">
        <f t="shared" si="21"/>
        <v>0</v>
      </c>
      <c r="S41" s="30">
        <f t="shared" si="21"/>
        <v>0</v>
      </c>
      <c r="T41" s="30">
        <f t="shared" si="21"/>
        <v>0</v>
      </c>
      <c r="U41" s="30">
        <f t="shared" si="21"/>
        <v>1</v>
      </c>
      <c r="V41" s="30">
        <f t="shared" si="21"/>
        <v>0</v>
      </c>
      <c r="W41" s="30">
        <f t="shared" si="21"/>
        <v>1</v>
      </c>
      <c r="X41" s="30">
        <f t="shared" si="21"/>
        <v>0</v>
      </c>
      <c r="AC41" s="46" t="s">
        <v>62</v>
      </c>
      <c r="AD41" s="30">
        <f>VLOOKUP(G41,$F$3:$H$14,2,0)</f>
        <v>-6006</v>
      </c>
      <c r="AG41" s="37" t="s">
        <v>33</v>
      </c>
      <c r="AH41" s="38">
        <f>IF(MOD(COUNTIF(Q45:X45,1),2)=0,1,0)</f>
        <v>0</v>
      </c>
      <c r="AJ41" s="59"/>
      <c r="AK41" s="59"/>
      <c r="AL41" s="59"/>
      <c r="AM41" s="59"/>
      <c r="AN41" s="59"/>
      <c r="AO41" s="59"/>
      <c r="AP41" s="59"/>
    </row>
    <row r="42" spans="6:42" ht="18.75" x14ac:dyDescent="0.25">
      <c r="F42" s="45"/>
      <c r="G42" s="32" t="s">
        <v>23</v>
      </c>
      <c r="H42" s="30" t="str">
        <f>VLOOKUP(G42,$F$3:$H$14,3,0)</f>
        <v>1010000100111111</v>
      </c>
      <c r="I42" s="30">
        <f t="shared" si="21"/>
        <v>1</v>
      </c>
      <c r="J42" s="30">
        <f t="shared" si="21"/>
        <v>0</v>
      </c>
      <c r="K42" s="30">
        <f t="shared" si="21"/>
        <v>1</v>
      </c>
      <c r="L42" s="30">
        <f t="shared" si="21"/>
        <v>0</v>
      </c>
      <c r="M42" s="30">
        <f t="shared" si="21"/>
        <v>0</v>
      </c>
      <c r="N42" s="30">
        <f t="shared" si="21"/>
        <v>0</v>
      </c>
      <c r="O42" s="30">
        <f t="shared" si="21"/>
        <v>0</v>
      </c>
      <c r="P42" s="30">
        <f t="shared" si="21"/>
        <v>1</v>
      </c>
      <c r="Q42" s="30">
        <f t="shared" si="21"/>
        <v>0</v>
      </c>
      <c r="R42" s="30">
        <f t="shared" si="21"/>
        <v>0</v>
      </c>
      <c r="S42" s="30">
        <f t="shared" si="21"/>
        <v>1</v>
      </c>
      <c r="T42" s="30">
        <f t="shared" si="21"/>
        <v>1</v>
      </c>
      <c r="U42" s="30">
        <f t="shared" si="21"/>
        <v>1</v>
      </c>
      <c r="V42" s="30">
        <f t="shared" si="21"/>
        <v>1</v>
      </c>
      <c r="W42" s="30">
        <f t="shared" si="21"/>
        <v>1</v>
      </c>
      <c r="X42" s="30">
        <f t="shared" si="21"/>
        <v>1</v>
      </c>
      <c r="AC42" s="46"/>
      <c r="AD42" s="30">
        <f>VLOOKUP(G42,$F$3:$H$14,2,0)</f>
        <v>-24257</v>
      </c>
      <c r="AG42" s="37" t="s">
        <v>34</v>
      </c>
      <c r="AH42" s="38">
        <f>T40</f>
        <v>1</v>
      </c>
      <c r="AJ42" s="59"/>
      <c r="AK42" s="59"/>
      <c r="AL42" s="59"/>
      <c r="AM42" s="59"/>
      <c r="AN42" s="59"/>
      <c r="AO42" s="59"/>
      <c r="AP42" s="59"/>
    </row>
    <row r="43" spans="6:42" ht="18.75" x14ac:dyDescent="0.25">
      <c r="F43" s="45"/>
      <c r="G43" s="42"/>
      <c r="I43" s="47" t="s">
        <v>64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33"/>
      <c r="AD43" s="33" t="s">
        <v>63</v>
      </c>
      <c r="AG43" s="37" t="s">
        <v>35</v>
      </c>
      <c r="AH43" s="38">
        <f>IF(Z45="0000000000000000",1,0)</f>
        <v>0</v>
      </c>
      <c r="AJ43" s="59"/>
      <c r="AK43" s="59"/>
      <c r="AL43" s="59"/>
      <c r="AM43" s="59"/>
      <c r="AN43" s="59"/>
      <c r="AO43" s="59"/>
      <c r="AP43" s="59"/>
    </row>
    <row r="44" spans="6:42" ht="18.75" x14ac:dyDescent="0.25">
      <c r="F44" s="45"/>
      <c r="G44" s="42"/>
      <c r="H44" s="30" t="str">
        <f>IF(I44=1,"Адоп.","Апр.")</f>
        <v>Адоп.</v>
      </c>
      <c r="I44" s="30">
        <f t="shared" ref="I44:W44" si="22">MOD(I41+I42+I40,2)</f>
        <v>1</v>
      </c>
      <c r="J44" s="30">
        <f t="shared" si="22"/>
        <v>0</v>
      </c>
      <c r="K44" s="30">
        <f t="shared" si="22"/>
        <v>0</v>
      </c>
      <c r="L44" s="30">
        <f t="shared" si="22"/>
        <v>0</v>
      </c>
      <c r="M44" s="30">
        <f t="shared" si="22"/>
        <v>1</v>
      </c>
      <c r="N44" s="30">
        <f t="shared" si="22"/>
        <v>0</v>
      </c>
      <c r="O44" s="30">
        <f t="shared" si="22"/>
        <v>0</v>
      </c>
      <c r="P44" s="30">
        <f t="shared" si="22"/>
        <v>1</v>
      </c>
      <c r="Q44" s="30">
        <f t="shared" si="22"/>
        <v>1</v>
      </c>
      <c r="R44" s="30">
        <f t="shared" si="22"/>
        <v>1</v>
      </c>
      <c r="S44" s="30">
        <f t="shared" si="22"/>
        <v>0</v>
      </c>
      <c r="T44" s="30">
        <f t="shared" si="22"/>
        <v>0</v>
      </c>
      <c r="U44" s="30">
        <f t="shared" si="22"/>
        <v>1</v>
      </c>
      <c r="V44" s="30">
        <f t="shared" si="22"/>
        <v>0</v>
      </c>
      <c r="W44" s="30">
        <f t="shared" si="22"/>
        <v>0</v>
      </c>
      <c r="X44" s="30">
        <f>MOD(X41+X42+X40,2)</f>
        <v>1</v>
      </c>
      <c r="Y44" s="30" t="s">
        <v>28</v>
      </c>
      <c r="Z44" s="41" t="str">
        <f>I44&amp;J44&amp;K44&amp;L44&amp;M44&amp;N44&amp;O44&amp;P44&amp;Q44&amp;R44&amp;S44&amp;T44&amp;U44&amp;V44&amp;W44&amp;X44</f>
        <v>1000100111001001</v>
      </c>
      <c r="AA44" s="33"/>
      <c r="AD44" s="32">
        <f>SUM(AD41:AD42)</f>
        <v>-30263</v>
      </c>
      <c r="AG44" s="37" t="s">
        <v>36</v>
      </c>
      <c r="AH44" s="38">
        <f>I44</f>
        <v>1</v>
      </c>
      <c r="AJ44" s="59"/>
      <c r="AK44" s="59"/>
      <c r="AL44" s="59"/>
      <c r="AM44" s="59"/>
      <c r="AN44" s="59"/>
      <c r="AO44" s="59"/>
      <c r="AP44" s="59"/>
    </row>
    <row r="45" spans="6:42" ht="19.5" thickBot="1" x14ac:dyDescent="0.3">
      <c r="F45" s="45"/>
      <c r="G45" s="42"/>
      <c r="H45" s="30" t="s">
        <v>38</v>
      </c>
      <c r="I45" s="30">
        <f>I44</f>
        <v>1</v>
      </c>
      <c r="J45" s="30">
        <f t="shared" ref="J45:X45" si="23">IF($I44=1,VALUE(IF(IFERROR(FIND("1",$Z44,J$2+1),"ERROR")="ERROR",MID($Z44,J$2,1),1-J44)),J44)</f>
        <v>1</v>
      </c>
      <c r="K45" s="30">
        <f t="shared" si="23"/>
        <v>1</v>
      </c>
      <c r="L45" s="30">
        <f t="shared" si="23"/>
        <v>1</v>
      </c>
      <c r="M45" s="30">
        <f t="shared" si="23"/>
        <v>0</v>
      </c>
      <c r="N45" s="30">
        <f t="shared" si="23"/>
        <v>1</v>
      </c>
      <c r="O45" s="30">
        <f t="shared" si="23"/>
        <v>1</v>
      </c>
      <c r="P45" s="30">
        <f t="shared" si="23"/>
        <v>0</v>
      </c>
      <c r="Q45" s="30">
        <f t="shared" si="23"/>
        <v>0</v>
      </c>
      <c r="R45" s="30">
        <f t="shared" si="23"/>
        <v>0</v>
      </c>
      <c r="S45" s="30">
        <f t="shared" si="23"/>
        <v>1</v>
      </c>
      <c r="T45" s="30">
        <f t="shared" si="23"/>
        <v>1</v>
      </c>
      <c r="U45" s="30">
        <f t="shared" si="23"/>
        <v>0</v>
      </c>
      <c r="V45" s="30">
        <f t="shared" si="23"/>
        <v>1</v>
      </c>
      <c r="W45" s="30">
        <f t="shared" si="23"/>
        <v>1</v>
      </c>
      <c r="X45" s="30">
        <f t="shared" si="23"/>
        <v>1</v>
      </c>
      <c r="Y45" s="30" t="s">
        <v>28</v>
      </c>
      <c r="Z45" s="30" t="str">
        <f>I45&amp;J45&amp;K45&amp;L45&amp;M45&amp;N45&amp;O45&amp;P45&amp;Q45&amp;R45&amp;S45&amp;T45&amp;U45&amp;V45&amp;W45&amp;X45</f>
        <v>1111011000110111</v>
      </c>
      <c r="AA45" s="33" t="s">
        <v>28</v>
      </c>
      <c r="AB45" s="32">
        <f>IF(I44=1,-SUM(J46:X46),SUM(J46:X46))</f>
        <v>-30263</v>
      </c>
      <c r="AG45" s="39" t="s">
        <v>37</v>
      </c>
      <c r="AH45" s="40">
        <f>IF(_xlfn.XOR(AH40,I40),1,0)</f>
        <v>0</v>
      </c>
      <c r="AJ45" s="59"/>
      <c r="AK45" s="59"/>
      <c r="AL45" s="59"/>
      <c r="AM45" s="59"/>
      <c r="AN45" s="59"/>
      <c r="AO45" s="59"/>
      <c r="AP45" s="59"/>
    </row>
    <row r="46" spans="6:42" ht="18.75" x14ac:dyDescent="0.25">
      <c r="F46" s="45"/>
      <c r="G46" s="42"/>
      <c r="H46" s="34" t="s">
        <v>31</v>
      </c>
      <c r="I46" s="31"/>
      <c r="J46" s="31">
        <f t="shared" ref="J46:X46" si="24">J45*2^(16-J$2)</f>
        <v>16384</v>
      </c>
      <c r="K46" s="31">
        <f t="shared" si="24"/>
        <v>8192</v>
      </c>
      <c r="L46" s="31">
        <f t="shared" si="24"/>
        <v>4096</v>
      </c>
      <c r="M46" s="31">
        <f t="shared" si="24"/>
        <v>0</v>
      </c>
      <c r="N46" s="31">
        <f t="shared" si="24"/>
        <v>1024</v>
      </c>
      <c r="O46" s="31">
        <f t="shared" si="24"/>
        <v>512</v>
      </c>
      <c r="P46" s="31">
        <f t="shared" si="24"/>
        <v>0</v>
      </c>
      <c r="Q46" s="31">
        <f t="shared" si="24"/>
        <v>0</v>
      </c>
      <c r="R46" s="31">
        <f t="shared" si="24"/>
        <v>0</v>
      </c>
      <c r="S46" s="31">
        <f t="shared" si="24"/>
        <v>32</v>
      </c>
      <c r="T46" s="31">
        <f t="shared" si="24"/>
        <v>16</v>
      </c>
      <c r="U46" s="31">
        <f t="shared" si="24"/>
        <v>0</v>
      </c>
      <c r="V46" s="31">
        <f t="shared" si="24"/>
        <v>4</v>
      </c>
      <c r="W46" s="31">
        <f t="shared" si="24"/>
        <v>2</v>
      </c>
      <c r="X46" s="31">
        <f t="shared" si="24"/>
        <v>1</v>
      </c>
      <c r="AJ46" s="59"/>
      <c r="AK46" s="59"/>
      <c r="AL46" s="59"/>
      <c r="AM46" s="59"/>
      <c r="AN46" s="59"/>
      <c r="AO46" s="59"/>
      <c r="AP46" s="59"/>
    </row>
    <row r="47" spans="6:42" ht="19.5" thickBot="1" x14ac:dyDescent="0.3">
      <c r="F47" s="45"/>
      <c r="G47" s="42"/>
    </row>
    <row r="48" spans="6:42" ht="18.75" x14ac:dyDescent="0.25">
      <c r="F48" s="45">
        <v>5</v>
      </c>
      <c r="G48" s="42"/>
      <c r="H48" s="34" t="s">
        <v>60</v>
      </c>
      <c r="I48" s="31">
        <f t="shared" ref="I48:V48" si="25">IF(J49+J50+J48&gt;1,1,0)</f>
        <v>0</v>
      </c>
      <c r="J48" s="31">
        <f t="shared" si="25"/>
        <v>0</v>
      </c>
      <c r="K48" s="31">
        <f t="shared" si="25"/>
        <v>0</v>
      </c>
      <c r="L48" s="31">
        <f>IF(M49+M50+M48&gt;1,1,0)</f>
        <v>0</v>
      </c>
      <c r="M48" s="31">
        <f t="shared" si="25"/>
        <v>0</v>
      </c>
      <c r="N48" s="31">
        <f t="shared" si="25"/>
        <v>0</v>
      </c>
      <c r="O48" s="31">
        <f t="shared" si="25"/>
        <v>1</v>
      </c>
      <c r="P48" s="31">
        <f>IF(Q49+Q50+Q48&gt;1,1,0)</f>
        <v>1</v>
      </c>
      <c r="Q48" s="31">
        <f t="shared" si="25"/>
        <v>1</v>
      </c>
      <c r="R48" s="31">
        <f t="shared" si="25"/>
        <v>1</v>
      </c>
      <c r="S48" s="31">
        <f t="shared" si="25"/>
        <v>1</v>
      </c>
      <c r="T48" s="31">
        <f t="shared" si="25"/>
        <v>1</v>
      </c>
      <c r="U48" s="31">
        <f t="shared" si="25"/>
        <v>1</v>
      </c>
      <c r="V48" s="31">
        <f t="shared" si="25"/>
        <v>1</v>
      </c>
      <c r="W48" s="31">
        <f>IF(X49+X50+X48&gt;1,1,0)</f>
        <v>1</v>
      </c>
      <c r="AG48" s="35" t="s">
        <v>32</v>
      </c>
      <c r="AH48" s="36">
        <f>IF(SUM(I48:I50)&gt;1,1,0)</f>
        <v>1</v>
      </c>
      <c r="AJ48" s="59" t="s">
        <v>43</v>
      </c>
      <c r="AK48" s="59"/>
      <c r="AL48" s="59"/>
      <c r="AM48" s="59"/>
      <c r="AN48" s="59"/>
      <c r="AO48" s="59"/>
      <c r="AP48" s="59"/>
    </row>
    <row r="49" spans="6:42" ht="18.75" x14ac:dyDescent="0.25">
      <c r="F49" s="45"/>
      <c r="G49" s="32" t="s">
        <v>23</v>
      </c>
      <c r="H49" s="30" t="str">
        <f>VLOOKUP(G49,$F$3:$H$14,3,0)</f>
        <v>1010000100111111</v>
      </c>
      <c r="I49" s="30">
        <f t="shared" ref="I49:X50" si="26">IFERROR(VALUE(MID($H49,I$2,1)),".")</f>
        <v>1</v>
      </c>
      <c r="J49" s="30">
        <f t="shared" si="26"/>
        <v>0</v>
      </c>
      <c r="K49" s="30">
        <f t="shared" si="26"/>
        <v>1</v>
      </c>
      <c r="L49" s="30">
        <f t="shared" si="26"/>
        <v>0</v>
      </c>
      <c r="M49" s="30">
        <f t="shared" si="26"/>
        <v>0</v>
      </c>
      <c r="N49" s="30">
        <f t="shared" si="26"/>
        <v>0</v>
      </c>
      <c r="O49" s="30">
        <f t="shared" si="26"/>
        <v>0</v>
      </c>
      <c r="P49" s="30">
        <f t="shared" si="26"/>
        <v>1</v>
      </c>
      <c r="Q49" s="30">
        <f t="shared" si="26"/>
        <v>0</v>
      </c>
      <c r="R49" s="30">
        <f t="shared" si="26"/>
        <v>0</v>
      </c>
      <c r="S49" s="30">
        <f t="shared" si="26"/>
        <v>1</v>
      </c>
      <c r="T49" s="30">
        <f t="shared" si="26"/>
        <v>1</v>
      </c>
      <c r="U49" s="30">
        <f t="shared" si="26"/>
        <v>1</v>
      </c>
      <c r="V49" s="30">
        <f t="shared" si="26"/>
        <v>1</v>
      </c>
      <c r="W49" s="30">
        <f t="shared" si="26"/>
        <v>1</v>
      </c>
      <c r="X49" s="30">
        <f t="shared" si="26"/>
        <v>1</v>
      </c>
      <c r="AC49" s="46" t="s">
        <v>62</v>
      </c>
      <c r="AD49" s="30">
        <f>VLOOKUP(G49,$F$3:$H$14,2,0)</f>
        <v>-24257</v>
      </c>
      <c r="AG49" s="37" t="s">
        <v>33</v>
      </c>
      <c r="AH49" s="38">
        <f>IF(MOD(COUNTIF(Q53:X53,1),2)=0,1,0)</f>
        <v>0</v>
      </c>
      <c r="AJ49" s="59"/>
      <c r="AK49" s="59"/>
      <c r="AL49" s="59"/>
      <c r="AM49" s="59"/>
      <c r="AN49" s="59"/>
      <c r="AO49" s="59"/>
      <c r="AP49" s="59"/>
    </row>
    <row r="50" spans="6:42" ht="18.75" x14ac:dyDescent="0.25">
      <c r="F50" s="45"/>
      <c r="G50" s="32" t="s">
        <v>24</v>
      </c>
      <c r="H50" s="30" t="str">
        <f>VLOOKUP(G50,$F$3:$H$14,3,0)</f>
        <v>1000100111001001</v>
      </c>
      <c r="I50" s="30">
        <f t="shared" si="26"/>
        <v>1</v>
      </c>
      <c r="J50" s="30">
        <f t="shared" si="26"/>
        <v>0</v>
      </c>
      <c r="K50" s="30">
        <f t="shared" si="26"/>
        <v>0</v>
      </c>
      <c r="L50" s="30">
        <f t="shared" si="26"/>
        <v>0</v>
      </c>
      <c r="M50" s="30">
        <f t="shared" si="26"/>
        <v>1</v>
      </c>
      <c r="N50" s="30">
        <f t="shared" si="26"/>
        <v>0</v>
      </c>
      <c r="O50" s="30">
        <f t="shared" si="26"/>
        <v>0</v>
      </c>
      <c r="P50" s="30">
        <f t="shared" si="26"/>
        <v>1</v>
      </c>
      <c r="Q50" s="30">
        <f t="shared" si="26"/>
        <v>1</v>
      </c>
      <c r="R50" s="30">
        <f t="shared" si="26"/>
        <v>1</v>
      </c>
      <c r="S50" s="30">
        <f t="shared" si="26"/>
        <v>0</v>
      </c>
      <c r="T50" s="30">
        <f t="shared" si="26"/>
        <v>0</v>
      </c>
      <c r="U50" s="30">
        <f t="shared" si="26"/>
        <v>1</v>
      </c>
      <c r="V50" s="30">
        <f t="shared" si="26"/>
        <v>0</v>
      </c>
      <c r="W50" s="30">
        <f t="shared" si="26"/>
        <v>0</v>
      </c>
      <c r="X50" s="30">
        <f t="shared" si="26"/>
        <v>1</v>
      </c>
      <c r="AC50" s="46"/>
      <c r="AD50" s="30">
        <f>VLOOKUP(G50,$F$3:$H$14,2,0)</f>
        <v>-30263</v>
      </c>
      <c r="AG50" s="37" t="s">
        <v>34</v>
      </c>
      <c r="AH50" s="38">
        <f>T48</f>
        <v>1</v>
      </c>
      <c r="AJ50" s="59"/>
      <c r="AK50" s="59"/>
      <c r="AL50" s="59"/>
      <c r="AM50" s="59"/>
      <c r="AN50" s="59"/>
      <c r="AO50" s="59"/>
      <c r="AP50" s="59"/>
    </row>
    <row r="51" spans="6:42" ht="18.75" x14ac:dyDescent="0.25">
      <c r="F51" s="45"/>
      <c r="G51" s="42"/>
      <c r="I51" s="47" t="s">
        <v>64</v>
      </c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33"/>
      <c r="AD51" s="33" t="s">
        <v>63</v>
      </c>
      <c r="AG51" s="37" t="s">
        <v>35</v>
      </c>
      <c r="AH51" s="38">
        <f>IF(Z53="0000000000000000",1,0)</f>
        <v>0</v>
      </c>
      <c r="AJ51" s="59"/>
      <c r="AK51" s="59"/>
      <c r="AL51" s="59"/>
      <c r="AM51" s="59"/>
      <c r="AN51" s="59"/>
      <c r="AO51" s="59"/>
      <c r="AP51" s="59"/>
    </row>
    <row r="52" spans="6:42" ht="18.75" x14ac:dyDescent="0.25">
      <c r="F52" s="45"/>
      <c r="G52" s="42"/>
      <c r="H52" s="30" t="str">
        <f>IF(I52=1,"Адоп.","Апр.")</f>
        <v>Апр.</v>
      </c>
      <c r="I52" s="30">
        <f t="shared" ref="I52:W52" si="27">MOD(I49+I50+I48,2)</f>
        <v>0</v>
      </c>
      <c r="J52" s="30">
        <f t="shared" si="27"/>
        <v>0</v>
      </c>
      <c r="K52" s="30">
        <f t="shared" si="27"/>
        <v>1</v>
      </c>
      <c r="L52" s="30">
        <f t="shared" si="27"/>
        <v>0</v>
      </c>
      <c r="M52" s="30">
        <f t="shared" si="27"/>
        <v>1</v>
      </c>
      <c r="N52" s="30">
        <f t="shared" si="27"/>
        <v>0</v>
      </c>
      <c r="O52" s="30">
        <f t="shared" si="27"/>
        <v>1</v>
      </c>
      <c r="P52" s="30">
        <f t="shared" si="27"/>
        <v>1</v>
      </c>
      <c r="Q52" s="30">
        <f t="shared" si="27"/>
        <v>0</v>
      </c>
      <c r="R52" s="30">
        <f t="shared" si="27"/>
        <v>0</v>
      </c>
      <c r="S52" s="30">
        <f t="shared" si="27"/>
        <v>0</v>
      </c>
      <c r="T52" s="30">
        <f t="shared" si="27"/>
        <v>0</v>
      </c>
      <c r="U52" s="30">
        <f t="shared" si="27"/>
        <v>1</v>
      </c>
      <c r="V52" s="30">
        <f t="shared" si="27"/>
        <v>0</v>
      </c>
      <c r="W52" s="30">
        <f t="shared" si="27"/>
        <v>0</v>
      </c>
      <c r="X52" s="30">
        <f>MOD(X49+X50+X48,2)</f>
        <v>0</v>
      </c>
      <c r="Y52" s="30" t="s">
        <v>28</v>
      </c>
      <c r="Z52" s="41" t="str">
        <f>I52&amp;J52&amp;K52&amp;L52&amp;M52&amp;N52&amp;O52&amp;P52&amp;Q52&amp;R52&amp;S52&amp;T52&amp;U52&amp;V52&amp;W52&amp;X52</f>
        <v>0010101100001000</v>
      </c>
      <c r="AA52" s="33"/>
      <c r="AD52" s="32">
        <f>SUM(AD49:AD50)</f>
        <v>-54520</v>
      </c>
      <c r="AG52" s="37" t="s">
        <v>36</v>
      </c>
      <c r="AH52" s="38">
        <f>I52</f>
        <v>0</v>
      </c>
      <c r="AJ52" s="59"/>
      <c r="AK52" s="59"/>
      <c r="AL52" s="59"/>
      <c r="AM52" s="59"/>
      <c r="AN52" s="59"/>
      <c r="AO52" s="59"/>
      <c r="AP52" s="59"/>
    </row>
    <row r="53" spans="6:42" ht="19.5" thickBot="1" x14ac:dyDescent="0.3">
      <c r="F53" s="45"/>
      <c r="G53" s="42"/>
      <c r="H53" s="30" t="s">
        <v>38</v>
      </c>
      <c r="I53" s="30">
        <f>I52</f>
        <v>0</v>
      </c>
      <c r="J53" s="30">
        <f t="shared" ref="J53:X53" si="28">IF($I52=1,VALUE(IF(IFERROR(FIND("1",$Z52,J$2+1),"ERROR")="ERROR",MID($Z52,J$2,1),1-J52)),J52)</f>
        <v>0</v>
      </c>
      <c r="K53" s="30">
        <f t="shared" si="28"/>
        <v>1</v>
      </c>
      <c r="L53" s="30">
        <f t="shared" si="28"/>
        <v>0</v>
      </c>
      <c r="M53" s="30">
        <f t="shared" si="28"/>
        <v>1</v>
      </c>
      <c r="N53" s="30">
        <f t="shared" si="28"/>
        <v>0</v>
      </c>
      <c r="O53" s="30">
        <f t="shared" si="28"/>
        <v>1</v>
      </c>
      <c r="P53" s="30">
        <f t="shared" si="28"/>
        <v>1</v>
      </c>
      <c r="Q53" s="30">
        <f t="shared" si="28"/>
        <v>0</v>
      </c>
      <c r="R53" s="30">
        <f t="shared" si="28"/>
        <v>0</v>
      </c>
      <c r="S53" s="30">
        <f t="shared" si="28"/>
        <v>0</v>
      </c>
      <c r="T53" s="30">
        <f t="shared" si="28"/>
        <v>0</v>
      </c>
      <c r="U53" s="30">
        <f t="shared" si="28"/>
        <v>1</v>
      </c>
      <c r="V53" s="30">
        <f t="shared" si="28"/>
        <v>0</v>
      </c>
      <c r="W53" s="30">
        <f t="shared" si="28"/>
        <v>0</v>
      </c>
      <c r="X53" s="30">
        <f t="shared" si="28"/>
        <v>0</v>
      </c>
      <c r="Y53" s="30" t="s">
        <v>28</v>
      </c>
      <c r="Z53" s="30" t="str">
        <f>I53&amp;J53&amp;K53&amp;L53&amp;M53&amp;N53&amp;O53&amp;P53&amp;Q53&amp;R53&amp;S53&amp;T53&amp;U53&amp;V53&amp;W53&amp;X53</f>
        <v>0010101100001000</v>
      </c>
      <c r="AA53" s="33" t="s">
        <v>28</v>
      </c>
      <c r="AB53" s="32">
        <f>IF(I52=1,-SUM(J54:X54),SUM(J54:X54))</f>
        <v>11016</v>
      </c>
      <c r="AG53" s="39" t="s">
        <v>37</v>
      </c>
      <c r="AH53" s="40">
        <f>IF(_xlfn.XOR(AH48,I48),1,0)</f>
        <v>1</v>
      </c>
      <c r="AJ53" s="59"/>
      <c r="AK53" s="59"/>
      <c r="AL53" s="59"/>
      <c r="AM53" s="59"/>
      <c r="AN53" s="59"/>
      <c r="AO53" s="59"/>
      <c r="AP53" s="59"/>
    </row>
    <row r="54" spans="6:42" ht="18.75" x14ac:dyDescent="0.25">
      <c r="F54" s="45"/>
      <c r="G54" s="42"/>
      <c r="H54" s="34" t="s">
        <v>31</v>
      </c>
      <c r="I54" s="31"/>
      <c r="J54" s="31">
        <f t="shared" ref="J54:X54" si="29">J53*2^(16-J$2)</f>
        <v>0</v>
      </c>
      <c r="K54" s="31">
        <f t="shared" si="29"/>
        <v>8192</v>
      </c>
      <c r="L54" s="31">
        <f t="shared" si="29"/>
        <v>0</v>
      </c>
      <c r="M54" s="31">
        <f t="shared" si="29"/>
        <v>2048</v>
      </c>
      <c r="N54" s="31">
        <f t="shared" si="29"/>
        <v>0</v>
      </c>
      <c r="O54" s="31">
        <f t="shared" si="29"/>
        <v>512</v>
      </c>
      <c r="P54" s="31">
        <f t="shared" si="29"/>
        <v>256</v>
      </c>
      <c r="Q54" s="31">
        <f t="shared" si="29"/>
        <v>0</v>
      </c>
      <c r="R54" s="31">
        <f t="shared" si="29"/>
        <v>0</v>
      </c>
      <c r="S54" s="31">
        <f t="shared" si="29"/>
        <v>0</v>
      </c>
      <c r="T54" s="31">
        <f t="shared" si="29"/>
        <v>0</v>
      </c>
      <c r="U54" s="31">
        <f t="shared" si="29"/>
        <v>8</v>
      </c>
      <c r="V54" s="31">
        <f t="shared" si="29"/>
        <v>0</v>
      </c>
      <c r="W54" s="31">
        <f t="shared" si="29"/>
        <v>0</v>
      </c>
      <c r="X54" s="31">
        <f t="shared" si="29"/>
        <v>0</v>
      </c>
      <c r="AJ54" s="59"/>
      <c r="AK54" s="59"/>
      <c r="AL54" s="59"/>
      <c r="AM54" s="59"/>
      <c r="AN54" s="59"/>
      <c r="AO54" s="59"/>
      <c r="AP54" s="59"/>
    </row>
    <row r="55" spans="6:42" ht="19.5" thickBot="1" x14ac:dyDescent="0.3">
      <c r="F55" s="45"/>
      <c r="G55" s="42"/>
    </row>
    <row r="56" spans="6:42" ht="18.75" x14ac:dyDescent="0.25">
      <c r="F56" s="45">
        <v>6</v>
      </c>
      <c r="G56" s="42"/>
      <c r="H56" s="34" t="s">
        <v>60</v>
      </c>
      <c r="I56" s="31">
        <f t="shared" ref="I56:V56" si="30">IF(J57+J58+J56&gt;1,1,0)</f>
        <v>0</v>
      </c>
      <c r="J56" s="31">
        <f t="shared" si="30"/>
        <v>0</v>
      </c>
      <c r="K56" s="31">
        <f t="shared" si="30"/>
        <v>0</v>
      </c>
      <c r="L56" s="31">
        <f>IF(M57+M58+M56&gt;1,1,0)</f>
        <v>0</v>
      </c>
      <c r="M56" s="31">
        <f t="shared" si="30"/>
        <v>1</v>
      </c>
      <c r="N56" s="31">
        <f t="shared" si="30"/>
        <v>1</v>
      </c>
      <c r="O56" s="31">
        <f t="shared" si="30"/>
        <v>1</v>
      </c>
      <c r="P56" s="31">
        <f>IF(Q57+Q58+Q56&gt;1,1,0)</f>
        <v>0</v>
      </c>
      <c r="Q56" s="31">
        <f t="shared" si="30"/>
        <v>1</v>
      </c>
      <c r="R56" s="31">
        <f t="shared" si="30"/>
        <v>1</v>
      </c>
      <c r="S56" s="31">
        <f t="shared" si="30"/>
        <v>1</v>
      </c>
      <c r="T56" s="31">
        <f t="shared" si="30"/>
        <v>1</v>
      </c>
      <c r="U56" s="31">
        <f t="shared" si="30"/>
        <v>1</v>
      </c>
      <c r="V56" s="31">
        <f t="shared" si="30"/>
        <v>1</v>
      </c>
      <c r="W56" s="31">
        <f>IF(X57+X58+X56&gt;1,1,0)</f>
        <v>0</v>
      </c>
      <c r="AG56" s="35" t="s">
        <v>32</v>
      </c>
      <c r="AH56" s="36">
        <f>IF(SUM(I56:I58)&gt;1,1,0)</f>
        <v>0</v>
      </c>
      <c r="AJ56" s="59" t="s">
        <v>44</v>
      </c>
      <c r="AK56" s="59"/>
      <c r="AL56" s="59"/>
      <c r="AM56" s="59"/>
      <c r="AN56" s="59"/>
      <c r="AO56" s="59"/>
      <c r="AP56" s="59"/>
    </row>
    <row r="57" spans="6:42" ht="18.75" x14ac:dyDescent="0.25">
      <c r="F57" s="45"/>
      <c r="G57" s="32" t="s">
        <v>16</v>
      </c>
      <c r="H57" s="30" t="str">
        <f>VLOOKUP(G57,$F$3:$H$14,3,0)</f>
        <v>0001011101110110</v>
      </c>
      <c r="I57" s="30">
        <f t="shared" ref="I57:X58" si="31">IFERROR(VALUE(MID($H57,I$2,1)),".")</f>
        <v>0</v>
      </c>
      <c r="J57" s="30">
        <f t="shared" si="31"/>
        <v>0</v>
      </c>
      <c r="K57" s="30">
        <f t="shared" si="31"/>
        <v>0</v>
      </c>
      <c r="L57" s="30">
        <f t="shared" si="31"/>
        <v>1</v>
      </c>
      <c r="M57" s="30">
        <f t="shared" si="31"/>
        <v>0</v>
      </c>
      <c r="N57" s="30">
        <f t="shared" si="31"/>
        <v>1</v>
      </c>
      <c r="O57" s="30">
        <f t="shared" si="31"/>
        <v>1</v>
      </c>
      <c r="P57" s="30">
        <f t="shared" si="31"/>
        <v>1</v>
      </c>
      <c r="Q57" s="30">
        <f t="shared" si="31"/>
        <v>0</v>
      </c>
      <c r="R57" s="30">
        <f t="shared" si="31"/>
        <v>1</v>
      </c>
      <c r="S57" s="30">
        <f t="shared" si="31"/>
        <v>1</v>
      </c>
      <c r="T57" s="30">
        <f t="shared" si="31"/>
        <v>1</v>
      </c>
      <c r="U57" s="30">
        <f t="shared" si="31"/>
        <v>0</v>
      </c>
      <c r="V57" s="30">
        <f t="shared" si="31"/>
        <v>1</v>
      </c>
      <c r="W57" s="30">
        <f t="shared" si="31"/>
        <v>1</v>
      </c>
      <c r="X57" s="30">
        <f t="shared" si="31"/>
        <v>0</v>
      </c>
      <c r="AC57" s="46" t="s">
        <v>62</v>
      </c>
      <c r="AD57" s="30">
        <f>VLOOKUP(G57,$F$3:$H$14,2,0)</f>
        <v>6006</v>
      </c>
      <c r="AG57" s="37" t="s">
        <v>33</v>
      </c>
      <c r="AH57" s="38">
        <f>IF(MOD(COUNTIF(Q61:X61,1),2)=0,1,0)</f>
        <v>1</v>
      </c>
      <c r="AJ57" s="59"/>
      <c r="AK57" s="59"/>
      <c r="AL57" s="59"/>
      <c r="AM57" s="59"/>
      <c r="AN57" s="59"/>
      <c r="AO57" s="59"/>
      <c r="AP57" s="59"/>
    </row>
    <row r="58" spans="6:42" ht="18.75" x14ac:dyDescent="0.25">
      <c r="F58" s="45"/>
      <c r="G58" s="32" t="s">
        <v>23</v>
      </c>
      <c r="H58" s="30" t="str">
        <f>VLOOKUP(G58,$F$3:$H$14,3,0)</f>
        <v>1010000100111111</v>
      </c>
      <c r="I58" s="30">
        <f t="shared" si="31"/>
        <v>1</v>
      </c>
      <c r="J58" s="30">
        <f t="shared" si="31"/>
        <v>0</v>
      </c>
      <c r="K58" s="30">
        <f t="shared" si="31"/>
        <v>1</v>
      </c>
      <c r="L58" s="30">
        <f t="shared" si="31"/>
        <v>0</v>
      </c>
      <c r="M58" s="30">
        <f t="shared" si="31"/>
        <v>0</v>
      </c>
      <c r="N58" s="30">
        <f t="shared" si="31"/>
        <v>0</v>
      </c>
      <c r="O58" s="30">
        <f t="shared" si="31"/>
        <v>0</v>
      </c>
      <c r="P58" s="30">
        <f t="shared" si="31"/>
        <v>1</v>
      </c>
      <c r="Q58" s="30">
        <f t="shared" si="31"/>
        <v>0</v>
      </c>
      <c r="R58" s="30">
        <f t="shared" si="31"/>
        <v>0</v>
      </c>
      <c r="S58" s="30">
        <f t="shared" si="31"/>
        <v>1</v>
      </c>
      <c r="T58" s="30">
        <f t="shared" si="31"/>
        <v>1</v>
      </c>
      <c r="U58" s="30">
        <f t="shared" si="31"/>
        <v>1</v>
      </c>
      <c r="V58" s="30">
        <f t="shared" si="31"/>
        <v>1</v>
      </c>
      <c r="W58" s="30">
        <f t="shared" si="31"/>
        <v>1</v>
      </c>
      <c r="X58" s="30">
        <f t="shared" si="31"/>
        <v>1</v>
      </c>
      <c r="AC58" s="46"/>
      <c r="AD58" s="30">
        <f>VLOOKUP(G58,$F$3:$H$14,2,0)</f>
        <v>-24257</v>
      </c>
      <c r="AG58" s="37" t="s">
        <v>34</v>
      </c>
      <c r="AH58" s="38">
        <f>T56</f>
        <v>1</v>
      </c>
      <c r="AJ58" s="59"/>
      <c r="AK58" s="59"/>
      <c r="AL58" s="59"/>
      <c r="AM58" s="59"/>
      <c r="AN58" s="59"/>
      <c r="AO58" s="59"/>
      <c r="AP58" s="59"/>
    </row>
    <row r="59" spans="6:42" ht="18.75" x14ac:dyDescent="0.25">
      <c r="F59" s="45"/>
      <c r="G59" s="42"/>
      <c r="I59" s="47" t="s">
        <v>64</v>
      </c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33"/>
      <c r="AD59" s="33" t="s">
        <v>63</v>
      </c>
      <c r="AG59" s="37" t="s">
        <v>35</v>
      </c>
      <c r="AH59" s="38">
        <f>IF(Z61="0000000000000000",1,0)</f>
        <v>0</v>
      </c>
      <c r="AJ59" s="59"/>
      <c r="AK59" s="59"/>
      <c r="AL59" s="59"/>
      <c r="AM59" s="59"/>
      <c r="AN59" s="59"/>
      <c r="AO59" s="59"/>
      <c r="AP59" s="59"/>
    </row>
    <row r="60" spans="6:42" ht="18.75" x14ac:dyDescent="0.25">
      <c r="F60" s="45"/>
      <c r="G60" s="42"/>
      <c r="H60" s="30" t="str">
        <f>IF(I60=1,"Адоп.","Апр.")</f>
        <v>Адоп.</v>
      </c>
      <c r="I60" s="30">
        <f t="shared" ref="I60:W60" si="32">MOD(I57+I58+I56,2)</f>
        <v>1</v>
      </c>
      <c r="J60" s="30">
        <f t="shared" si="32"/>
        <v>0</v>
      </c>
      <c r="K60" s="30">
        <f t="shared" si="32"/>
        <v>1</v>
      </c>
      <c r="L60" s="30">
        <f t="shared" si="32"/>
        <v>1</v>
      </c>
      <c r="M60" s="30">
        <f t="shared" si="32"/>
        <v>1</v>
      </c>
      <c r="N60" s="30">
        <f t="shared" si="32"/>
        <v>0</v>
      </c>
      <c r="O60" s="30">
        <f t="shared" si="32"/>
        <v>0</v>
      </c>
      <c r="P60" s="30">
        <f t="shared" si="32"/>
        <v>0</v>
      </c>
      <c r="Q60" s="30">
        <f t="shared" si="32"/>
        <v>1</v>
      </c>
      <c r="R60" s="30">
        <f t="shared" si="32"/>
        <v>0</v>
      </c>
      <c r="S60" s="30">
        <f t="shared" si="32"/>
        <v>1</v>
      </c>
      <c r="T60" s="30">
        <f t="shared" si="32"/>
        <v>1</v>
      </c>
      <c r="U60" s="30">
        <f t="shared" si="32"/>
        <v>0</v>
      </c>
      <c r="V60" s="30">
        <f t="shared" si="32"/>
        <v>1</v>
      </c>
      <c r="W60" s="30">
        <f t="shared" si="32"/>
        <v>0</v>
      </c>
      <c r="X60" s="30">
        <f>MOD(X57+X58+X56,2)</f>
        <v>1</v>
      </c>
      <c r="Y60" s="30" t="s">
        <v>28</v>
      </c>
      <c r="Z60" s="41" t="str">
        <f>I60&amp;J60&amp;K60&amp;L60&amp;M60&amp;N60&amp;O60&amp;P60&amp;Q60&amp;R60&amp;S60&amp;T60&amp;U60&amp;V60&amp;W60&amp;X60</f>
        <v>1011100010110101</v>
      </c>
      <c r="AA60" s="33"/>
      <c r="AD60" s="32">
        <f>SUM(AD57:AD58)</f>
        <v>-18251</v>
      </c>
      <c r="AG60" s="37" t="s">
        <v>36</v>
      </c>
      <c r="AH60" s="38">
        <f>I60</f>
        <v>1</v>
      </c>
      <c r="AJ60" s="59"/>
      <c r="AK60" s="59"/>
      <c r="AL60" s="59"/>
      <c r="AM60" s="59"/>
      <c r="AN60" s="59"/>
      <c r="AO60" s="59"/>
      <c r="AP60" s="59"/>
    </row>
    <row r="61" spans="6:42" ht="19.5" thickBot="1" x14ac:dyDescent="0.3">
      <c r="F61" s="45"/>
      <c r="G61" s="42"/>
      <c r="H61" s="30" t="s">
        <v>38</v>
      </c>
      <c r="I61" s="30">
        <f>I60</f>
        <v>1</v>
      </c>
      <c r="J61" s="30">
        <f t="shared" ref="J61:X61" si="33">IF($I60=1,VALUE(IF(IFERROR(FIND("1",$Z60,J$2+1),"ERROR")="ERROR",MID($Z60,J$2,1),1-J60)),J60)</f>
        <v>1</v>
      </c>
      <c r="K61" s="30">
        <f t="shared" si="33"/>
        <v>0</v>
      </c>
      <c r="L61" s="30">
        <f t="shared" si="33"/>
        <v>0</v>
      </c>
      <c r="M61" s="30">
        <f t="shared" si="33"/>
        <v>0</v>
      </c>
      <c r="N61" s="30">
        <f t="shared" si="33"/>
        <v>1</v>
      </c>
      <c r="O61" s="30">
        <f t="shared" si="33"/>
        <v>1</v>
      </c>
      <c r="P61" s="30">
        <f t="shared" si="33"/>
        <v>1</v>
      </c>
      <c r="Q61" s="30">
        <f t="shared" si="33"/>
        <v>0</v>
      </c>
      <c r="R61" s="30">
        <f t="shared" si="33"/>
        <v>1</v>
      </c>
      <c r="S61" s="30">
        <f t="shared" si="33"/>
        <v>0</v>
      </c>
      <c r="T61" s="30">
        <f t="shared" si="33"/>
        <v>0</v>
      </c>
      <c r="U61" s="30">
        <f t="shared" si="33"/>
        <v>1</v>
      </c>
      <c r="V61" s="30">
        <f t="shared" si="33"/>
        <v>0</v>
      </c>
      <c r="W61" s="30">
        <f t="shared" si="33"/>
        <v>1</v>
      </c>
      <c r="X61" s="30">
        <f t="shared" si="33"/>
        <v>1</v>
      </c>
      <c r="Y61" s="30" t="s">
        <v>28</v>
      </c>
      <c r="Z61" s="30" t="str">
        <f>I61&amp;J61&amp;K61&amp;L61&amp;M61&amp;N61&amp;O61&amp;P61&amp;Q61&amp;R61&amp;S61&amp;T61&amp;U61&amp;V61&amp;W61&amp;X61</f>
        <v>1100011101001011</v>
      </c>
      <c r="AA61" s="33" t="s">
        <v>28</v>
      </c>
      <c r="AB61" s="32">
        <f>IF(I60=1,-SUM(J62:X62),SUM(J62:X62))</f>
        <v>-18251</v>
      </c>
      <c r="AG61" s="39" t="s">
        <v>37</v>
      </c>
      <c r="AH61" s="40">
        <f>IF(_xlfn.XOR(AH56,I56),1,0)</f>
        <v>0</v>
      </c>
      <c r="AJ61" s="59"/>
      <c r="AK61" s="59"/>
      <c r="AL61" s="59"/>
      <c r="AM61" s="59"/>
      <c r="AN61" s="59"/>
      <c r="AO61" s="59"/>
      <c r="AP61" s="59"/>
    </row>
    <row r="62" spans="6:42" ht="18.75" x14ac:dyDescent="0.25">
      <c r="F62" s="45"/>
      <c r="G62" s="42"/>
      <c r="H62" s="34" t="s">
        <v>31</v>
      </c>
      <c r="I62" s="31"/>
      <c r="J62" s="31">
        <f t="shared" ref="J62:X62" si="34">J61*2^(16-J$2)</f>
        <v>16384</v>
      </c>
      <c r="K62" s="31">
        <f t="shared" si="34"/>
        <v>0</v>
      </c>
      <c r="L62" s="31">
        <f t="shared" si="34"/>
        <v>0</v>
      </c>
      <c r="M62" s="31">
        <f t="shared" si="34"/>
        <v>0</v>
      </c>
      <c r="N62" s="31">
        <f t="shared" si="34"/>
        <v>1024</v>
      </c>
      <c r="O62" s="31">
        <f t="shared" si="34"/>
        <v>512</v>
      </c>
      <c r="P62" s="31">
        <f t="shared" si="34"/>
        <v>256</v>
      </c>
      <c r="Q62" s="31">
        <f t="shared" si="34"/>
        <v>0</v>
      </c>
      <c r="R62" s="31">
        <f t="shared" si="34"/>
        <v>64</v>
      </c>
      <c r="S62" s="31">
        <f t="shared" si="34"/>
        <v>0</v>
      </c>
      <c r="T62" s="31">
        <f t="shared" si="34"/>
        <v>0</v>
      </c>
      <c r="U62" s="31">
        <f t="shared" si="34"/>
        <v>8</v>
      </c>
      <c r="V62" s="31">
        <f t="shared" si="34"/>
        <v>0</v>
      </c>
      <c r="W62" s="31">
        <f t="shared" si="34"/>
        <v>2</v>
      </c>
      <c r="X62" s="31">
        <f t="shared" si="34"/>
        <v>1</v>
      </c>
      <c r="AJ62" s="59"/>
      <c r="AK62" s="59"/>
      <c r="AL62" s="59"/>
      <c r="AM62" s="59"/>
      <c r="AN62" s="59"/>
      <c r="AO62" s="59"/>
      <c r="AP62" s="59"/>
    </row>
    <row r="63" spans="6:42" ht="19.5" thickBot="1" x14ac:dyDescent="0.3">
      <c r="F63" s="45"/>
      <c r="G63" s="42"/>
    </row>
    <row r="64" spans="6:42" ht="18.75" x14ac:dyDescent="0.25">
      <c r="F64" s="45">
        <v>7</v>
      </c>
      <c r="G64" s="42"/>
      <c r="H64" s="34" t="s">
        <v>60</v>
      </c>
      <c r="I64" s="31">
        <f t="shared" ref="I64:V64" si="35">IF(J65+J66+J64&gt;1,1,0)</f>
        <v>1</v>
      </c>
      <c r="J64" s="31">
        <f t="shared" si="35"/>
        <v>1</v>
      </c>
      <c r="K64" s="31">
        <f t="shared" si="35"/>
        <v>1</v>
      </c>
      <c r="L64" s="31">
        <f>IF(M65+M66+M64&gt;1,1,0)</f>
        <v>0</v>
      </c>
      <c r="M64" s="31">
        <f t="shared" si="35"/>
        <v>0</v>
      </c>
      <c r="N64" s="31">
        <f t="shared" si="35"/>
        <v>0</v>
      </c>
      <c r="O64" s="31">
        <f t="shared" si="35"/>
        <v>0</v>
      </c>
      <c r="P64" s="31">
        <f>IF(Q65+Q66+Q64&gt;1,1,0)</f>
        <v>0</v>
      </c>
      <c r="Q64" s="31">
        <f t="shared" si="35"/>
        <v>0</v>
      </c>
      <c r="R64" s="31">
        <f t="shared" si="35"/>
        <v>1</v>
      </c>
      <c r="S64" s="31">
        <f t="shared" si="35"/>
        <v>1</v>
      </c>
      <c r="T64" s="31">
        <f t="shared" si="35"/>
        <v>0</v>
      </c>
      <c r="U64" s="31">
        <f t="shared" si="35"/>
        <v>1</v>
      </c>
      <c r="V64" s="31">
        <f t="shared" si="35"/>
        <v>1</v>
      </c>
      <c r="W64" s="31">
        <f>IF(X65+X66+X64&gt;1,1,0)</f>
        <v>1</v>
      </c>
      <c r="AG64" s="35" t="s">
        <v>32</v>
      </c>
      <c r="AH64" s="36">
        <f>IF(SUM(I64:I66)&gt;1,1,0)</f>
        <v>1</v>
      </c>
      <c r="AJ64" s="59" t="s">
        <v>45</v>
      </c>
      <c r="AK64" s="59"/>
      <c r="AL64" s="59"/>
      <c r="AM64" s="59"/>
      <c r="AN64" s="59"/>
      <c r="AO64" s="59"/>
      <c r="AP64" s="59"/>
    </row>
    <row r="65" spans="6:42" ht="18.75" x14ac:dyDescent="0.25">
      <c r="F65" s="45"/>
      <c r="G65" s="32" t="s">
        <v>26</v>
      </c>
      <c r="H65" s="30" t="str">
        <f>VLOOKUP(G65,$F$3:$H$14,3,0)</f>
        <v>1011100010110101</v>
      </c>
      <c r="I65" s="30">
        <f t="shared" ref="I65:X66" si="36">IFERROR(VALUE(MID($H65,I$2,1)),".")</f>
        <v>1</v>
      </c>
      <c r="J65" s="30">
        <f t="shared" si="36"/>
        <v>0</v>
      </c>
      <c r="K65" s="30">
        <f t="shared" si="36"/>
        <v>1</v>
      </c>
      <c r="L65" s="30">
        <f t="shared" si="36"/>
        <v>1</v>
      </c>
      <c r="M65" s="30">
        <f t="shared" si="36"/>
        <v>1</v>
      </c>
      <c r="N65" s="30">
        <f t="shared" si="36"/>
        <v>0</v>
      </c>
      <c r="O65" s="30">
        <f t="shared" si="36"/>
        <v>0</v>
      </c>
      <c r="P65" s="30">
        <f t="shared" si="36"/>
        <v>0</v>
      </c>
      <c r="Q65" s="30">
        <f t="shared" si="36"/>
        <v>1</v>
      </c>
      <c r="R65" s="30">
        <f t="shared" si="36"/>
        <v>0</v>
      </c>
      <c r="S65" s="30">
        <f t="shared" si="36"/>
        <v>1</v>
      </c>
      <c r="T65" s="30">
        <f t="shared" si="36"/>
        <v>1</v>
      </c>
      <c r="U65" s="30">
        <f t="shared" si="36"/>
        <v>0</v>
      </c>
      <c r="V65" s="30">
        <f t="shared" si="36"/>
        <v>1</v>
      </c>
      <c r="W65" s="30">
        <f t="shared" si="36"/>
        <v>0</v>
      </c>
      <c r="X65" s="30">
        <f t="shared" si="36"/>
        <v>1</v>
      </c>
      <c r="AC65" s="46" t="s">
        <v>62</v>
      </c>
      <c r="AD65" s="30">
        <f>VLOOKUP(G65,$F$3:$H$14,2,0)</f>
        <v>-18251</v>
      </c>
      <c r="AG65" s="37" t="s">
        <v>33</v>
      </c>
      <c r="AH65" s="38">
        <f>IF(MOD(COUNTIF(Q69:X69,1),2)=0,1,0)</f>
        <v>0</v>
      </c>
      <c r="AJ65" s="59"/>
      <c r="AK65" s="59"/>
      <c r="AL65" s="59"/>
      <c r="AM65" s="59"/>
      <c r="AN65" s="59"/>
      <c r="AO65" s="59"/>
      <c r="AP65" s="59"/>
    </row>
    <row r="66" spans="6:42" ht="18.75" x14ac:dyDescent="0.25">
      <c r="F66" s="45"/>
      <c r="G66" s="32" t="s">
        <v>18</v>
      </c>
      <c r="H66" s="30" t="str">
        <f>VLOOKUP(G66,$F$3:$H$14,3,0)</f>
        <v>0111011000110111</v>
      </c>
      <c r="I66" s="30">
        <f t="shared" si="36"/>
        <v>0</v>
      </c>
      <c r="J66" s="30">
        <f t="shared" si="36"/>
        <v>1</v>
      </c>
      <c r="K66" s="30">
        <f t="shared" si="36"/>
        <v>1</v>
      </c>
      <c r="L66" s="30">
        <f t="shared" si="36"/>
        <v>1</v>
      </c>
      <c r="M66" s="30">
        <f t="shared" si="36"/>
        <v>0</v>
      </c>
      <c r="N66" s="30">
        <f t="shared" si="36"/>
        <v>1</v>
      </c>
      <c r="O66" s="30">
        <f t="shared" si="36"/>
        <v>1</v>
      </c>
      <c r="P66" s="30">
        <f t="shared" si="36"/>
        <v>0</v>
      </c>
      <c r="Q66" s="30">
        <f t="shared" si="36"/>
        <v>0</v>
      </c>
      <c r="R66" s="30">
        <f t="shared" si="36"/>
        <v>0</v>
      </c>
      <c r="S66" s="30">
        <f t="shared" si="36"/>
        <v>1</v>
      </c>
      <c r="T66" s="30">
        <f t="shared" si="36"/>
        <v>1</v>
      </c>
      <c r="U66" s="30">
        <f t="shared" si="36"/>
        <v>0</v>
      </c>
      <c r="V66" s="30">
        <f t="shared" si="36"/>
        <v>1</v>
      </c>
      <c r="W66" s="30">
        <f t="shared" si="36"/>
        <v>1</v>
      </c>
      <c r="X66" s="30">
        <f t="shared" si="36"/>
        <v>1</v>
      </c>
      <c r="AC66" s="46"/>
      <c r="AD66" s="30">
        <f>VLOOKUP(G66,$F$3:$H$14,2,0)</f>
        <v>30263</v>
      </c>
      <c r="AG66" s="37" t="s">
        <v>34</v>
      </c>
      <c r="AH66" s="38">
        <f>T64</f>
        <v>0</v>
      </c>
      <c r="AJ66" s="59"/>
      <c r="AK66" s="59"/>
      <c r="AL66" s="59"/>
      <c r="AM66" s="59"/>
      <c r="AN66" s="59"/>
      <c r="AO66" s="59"/>
      <c r="AP66" s="59"/>
    </row>
    <row r="67" spans="6:42" ht="18.75" x14ac:dyDescent="0.25">
      <c r="F67" s="45"/>
      <c r="I67" s="47" t="s">
        <v>64</v>
      </c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33"/>
      <c r="AD67" s="33" t="s">
        <v>63</v>
      </c>
      <c r="AG67" s="37" t="s">
        <v>35</v>
      </c>
      <c r="AH67" s="38">
        <f>IF(Z69="0000000000000000",1,0)</f>
        <v>0</v>
      </c>
      <c r="AJ67" s="59"/>
      <c r="AK67" s="59"/>
      <c r="AL67" s="59"/>
      <c r="AM67" s="59"/>
      <c r="AN67" s="59"/>
      <c r="AO67" s="59"/>
      <c r="AP67" s="59"/>
    </row>
    <row r="68" spans="6:42" ht="18.75" x14ac:dyDescent="0.25">
      <c r="F68" s="45"/>
      <c r="H68" s="30" t="str">
        <f>IF(I68=1,"Адоп.","Апр.")</f>
        <v>Апр.</v>
      </c>
      <c r="I68" s="30">
        <f t="shared" ref="I68:W68" si="37">MOD(I65+I66+I64,2)</f>
        <v>0</v>
      </c>
      <c r="J68" s="30">
        <f t="shared" si="37"/>
        <v>0</v>
      </c>
      <c r="K68" s="30">
        <f t="shared" si="37"/>
        <v>1</v>
      </c>
      <c r="L68" s="30">
        <f t="shared" si="37"/>
        <v>0</v>
      </c>
      <c r="M68" s="30">
        <f t="shared" si="37"/>
        <v>1</v>
      </c>
      <c r="N68" s="30">
        <f t="shared" si="37"/>
        <v>1</v>
      </c>
      <c r="O68" s="30">
        <f t="shared" si="37"/>
        <v>1</v>
      </c>
      <c r="P68" s="30">
        <f t="shared" si="37"/>
        <v>0</v>
      </c>
      <c r="Q68" s="30">
        <f t="shared" si="37"/>
        <v>1</v>
      </c>
      <c r="R68" s="30">
        <f t="shared" si="37"/>
        <v>1</v>
      </c>
      <c r="S68" s="30">
        <f t="shared" si="37"/>
        <v>1</v>
      </c>
      <c r="T68" s="30">
        <f t="shared" si="37"/>
        <v>0</v>
      </c>
      <c r="U68" s="30">
        <f t="shared" si="37"/>
        <v>1</v>
      </c>
      <c r="V68" s="30">
        <f t="shared" si="37"/>
        <v>1</v>
      </c>
      <c r="W68" s="30">
        <f t="shared" si="37"/>
        <v>0</v>
      </c>
      <c r="X68" s="30">
        <f>MOD(X65+X66+X64,2)</f>
        <v>0</v>
      </c>
      <c r="Y68" s="30" t="s">
        <v>28</v>
      </c>
      <c r="Z68" s="41" t="str">
        <f>I68&amp;J68&amp;K68&amp;L68&amp;M68&amp;N68&amp;O68&amp;P68&amp;Q68&amp;R68&amp;S68&amp;T68&amp;U68&amp;V68&amp;W68&amp;X68</f>
        <v>0010111011101100</v>
      </c>
      <c r="AA68" s="33"/>
      <c r="AD68" s="32">
        <f>SUM(AD65:AD66)</f>
        <v>12012</v>
      </c>
      <c r="AG68" s="37" t="s">
        <v>36</v>
      </c>
      <c r="AH68" s="38">
        <f>I68</f>
        <v>0</v>
      </c>
      <c r="AJ68" s="59"/>
      <c r="AK68" s="59"/>
      <c r="AL68" s="59"/>
      <c r="AM68" s="59"/>
      <c r="AN68" s="59"/>
      <c r="AO68" s="59"/>
      <c r="AP68" s="59"/>
    </row>
    <row r="69" spans="6:42" ht="19.5" thickBot="1" x14ac:dyDescent="0.3">
      <c r="F69" s="45"/>
      <c r="H69" s="30" t="s">
        <v>38</v>
      </c>
      <c r="I69" s="30">
        <f>I68</f>
        <v>0</v>
      </c>
      <c r="J69" s="30">
        <f t="shared" ref="J69:X69" si="38">IF($I68=1,VALUE(IF(IFERROR(FIND("1",$Z68,J$2+1),"ERROR")="ERROR",MID($Z68,J$2,1),1-J68)),J68)</f>
        <v>0</v>
      </c>
      <c r="K69" s="30">
        <f t="shared" si="38"/>
        <v>1</v>
      </c>
      <c r="L69" s="30">
        <f t="shared" si="38"/>
        <v>0</v>
      </c>
      <c r="M69" s="30">
        <f t="shared" si="38"/>
        <v>1</v>
      </c>
      <c r="N69" s="30">
        <f t="shared" si="38"/>
        <v>1</v>
      </c>
      <c r="O69" s="30">
        <f t="shared" si="38"/>
        <v>1</v>
      </c>
      <c r="P69" s="30">
        <f t="shared" si="38"/>
        <v>0</v>
      </c>
      <c r="Q69" s="30">
        <f t="shared" si="38"/>
        <v>1</v>
      </c>
      <c r="R69" s="30">
        <f t="shared" si="38"/>
        <v>1</v>
      </c>
      <c r="S69" s="30">
        <f t="shared" si="38"/>
        <v>1</v>
      </c>
      <c r="T69" s="30">
        <f t="shared" si="38"/>
        <v>0</v>
      </c>
      <c r="U69" s="30">
        <f t="shared" si="38"/>
        <v>1</v>
      </c>
      <c r="V69" s="30">
        <f t="shared" si="38"/>
        <v>1</v>
      </c>
      <c r="W69" s="30">
        <f t="shared" si="38"/>
        <v>0</v>
      </c>
      <c r="X69" s="30">
        <f t="shared" si="38"/>
        <v>0</v>
      </c>
      <c r="Y69" s="30" t="s">
        <v>28</v>
      </c>
      <c r="Z69" s="30" t="str">
        <f>I69&amp;J69&amp;K69&amp;L69&amp;M69&amp;N69&amp;O69&amp;P69&amp;Q69&amp;R69&amp;S69&amp;T69&amp;U69&amp;V69&amp;W69&amp;X69</f>
        <v>0010111011101100</v>
      </c>
      <c r="AA69" s="33" t="s">
        <v>28</v>
      </c>
      <c r="AB69" s="32">
        <f>IF(I68=1,-SUM(J70:X70),SUM(J70:X70))</f>
        <v>12012</v>
      </c>
      <c r="AG69" s="39" t="s">
        <v>37</v>
      </c>
      <c r="AH69" s="40">
        <f>IF(_xlfn.XOR(AH64,I64),1,0)</f>
        <v>0</v>
      </c>
      <c r="AJ69" s="59"/>
      <c r="AK69" s="59"/>
      <c r="AL69" s="59"/>
      <c r="AM69" s="59"/>
      <c r="AN69" s="59"/>
      <c r="AO69" s="59"/>
      <c r="AP69" s="59"/>
    </row>
    <row r="70" spans="6:42" x14ac:dyDescent="0.25">
      <c r="F70" s="45"/>
      <c r="H70" s="34" t="s">
        <v>31</v>
      </c>
      <c r="I70" s="31"/>
      <c r="J70" s="31">
        <f t="shared" ref="J70:X70" si="39">J69*2^(16-J$2)</f>
        <v>0</v>
      </c>
      <c r="K70" s="31">
        <f t="shared" si="39"/>
        <v>8192</v>
      </c>
      <c r="L70" s="31">
        <f t="shared" si="39"/>
        <v>0</v>
      </c>
      <c r="M70" s="31">
        <f t="shared" si="39"/>
        <v>2048</v>
      </c>
      <c r="N70" s="31">
        <f t="shared" si="39"/>
        <v>1024</v>
      </c>
      <c r="O70" s="31">
        <f t="shared" si="39"/>
        <v>512</v>
      </c>
      <c r="P70" s="31">
        <f t="shared" si="39"/>
        <v>0</v>
      </c>
      <c r="Q70" s="31">
        <f t="shared" si="39"/>
        <v>128</v>
      </c>
      <c r="R70" s="31">
        <f t="shared" si="39"/>
        <v>64</v>
      </c>
      <c r="S70" s="31">
        <f t="shared" si="39"/>
        <v>32</v>
      </c>
      <c r="T70" s="31">
        <f t="shared" si="39"/>
        <v>0</v>
      </c>
      <c r="U70" s="31">
        <f t="shared" si="39"/>
        <v>8</v>
      </c>
      <c r="V70" s="31">
        <f t="shared" si="39"/>
        <v>4</v>
      </c>
      <c r="W70" s="31">
        <f t="shared" si="39"/>
        <v>0</v>
      </c>
      <c r="X70" s="31">
        <f t="shared" si="39"/>
        <v>0</v>
      </c>
      <c r="AJ70" s="59"/>
      <c r="AK70" s="59"/>
      <c r="AL70" s="59"/>
      <c r="AM70" s="59"/>
      <c r="AN70" s="59"/>
      <c r="AO70" s="59"/>
      <c r="AP70" s="59"/>
    </row>
    <row r="71" spans="6:42" x14ac:dyDescent="0.25">
      <c r="F71" s="45"/>
    </row>
    <row r="75" spans="6:42" x14ac:dyDescent="0.25">
      <c r="AD75" s="33"/>
    </row>
  </sheetData>
  <mergeCells count="38">
    <mergeCell ref="AJ48:AP54"/>
    <mergeCell ref="AJ56:AP62"/>
    <mergeCell ref="AJ64:AP70"/>
    <mergeCell ref="F16:F23"/>
    <mergeCell ref="I19:X19"/>
    <mergeCell ref="F56:F63"/>
    <mergeCell ref="F64:F71"/>
    <mergeCell ref="I35:X35"/>
    <mergeCell ref="I43:X43"/>
    <mergeCell ref="AC49:AC50"/>
    <mergeCell ref="I51:X51"/>
    <mergeCell ref="AC57:AC58"/>
    <mergeCell ref="I59:X59"/>
    <mergeCell ref="AC65:AC66"/>
    <mergeCell ref="I67:X67"/>
    <mergeCell ref="AA6:AI6"/>
    <mergeCell ref="AJ16:AP22"/>
    <mergeCell ref="AJ24:AP30"/>
    <mergeCell ref="AJ32:AP38"/>
    <mergeCell ref="AL3:AM3"/>
    <mergeCell ref="AJ40:AP46"/>
    <mergeCell ref="AC33:AC34"/>
    <mergeCell ref="AC41:AC42"/>
    <mergeCell ref="AA7:AB7"/>
    <mergeCell ref="AF7:AI7"/>
    <mergeCell ref="AC7:AE7"/>
    <mergeCell ref="F2:H2"/>
    <mergeCell ref="AD3:AE3"/>
    <mergeCell ref="AA3:AC3"/>
    <mergeCell ref="AA4:AC4"/>
    <mergeCell ref="AD4:AE4"/>
    <mergeCell ref="F40:F47"/>
    <mergeCell ref="F48:F55"/>
    <mergeCell ref="AC17:AC18"/>
    <mergeCell ref="F24:F31"/>
    <mergeCell ref="AC25:AC26"/>
    <mergeCell ref="I27:X27"/>
    <mergeCell ref="F32:F39"/>
  </mergeCells>
  <phoneticPr fontId="1" type="noConversion"/>
  <conditionalFormatting sqref="I3:X6">
    <cfRule type="cellIs" dxfId="30" priority="32" operator="equal">
      <formula>0</formula>
    </cfRule>
    <cfRule type="cellIs" dxfId="29" priority="1" operator="equal">
      <formula>1</formula>
    </cfRule>
  </conditionalFormatting>
  <conditionalFormatting sqref="Y3:Y14">
    <cfRule type="cellIs" dxfId="28" priority="30" operator="equal">
      <formula>1</formula>
    </cfRule>
  </conditionalFormatting>
  <conditionalFormatting sqref="AB21">
    <cfRule type="cellIs" dxfId="27" priority="28" operator="notEqual">
      <formula>$AD$20</formula>
    </cfRule>
    <cfRule type="cellIs" dxfId="26" priority="29" operator="equal">
      <formula>$AD$20</formula>
    </cfRule>
  </conditionalFormatting>
  <conditionalFormatting sqref="AD20">
    <cfRule type="cellIs" dxfId="25" priority="26" operator="notEqual">
      <formula>$AB$21</formula>
    </cfRule>
    <cfRule type="cellIs" dxfId="24" priority="27" operator="equal">
      <formula>$AB$21</formula>
    </cfRule>
  </conditionalFormatting>
  <conditionalFormatting sqref="AB29">
    <cfRule type="cellIs" dxfId="23" priority="24" operator="notEqual">
      <formula>$AD$28</formula>
    </cfRule>
    <cfRule type="cellIs" dxfId="22" priority="25" operator="equal">
      <formula>$AD$28</formula>
    </cfRule>
  </conditionalFormatting>
  <conditionalFormatting sqref="AD28">
    <cfRule type="cellIs" dxfId="21" priority="22" operator="notEqual">
      <formula>$AB$29</formula>
    </cfRule>
    <cfRule type="cellIs" dxfId="20" priority="23" operator="equal">
      <formula>$AB$29</formula>
    </cfRule>
  </conditionalFormatting>
  <conditionalFormatting sqref="AB37">
    <cfRule type="cellIs" dxfId="19" priority="20" operator="notEqual">
      <formula>$AD$36</formula>
    </cfRule>
    <cfRule type="cellIs" dxfId="18" priority="21" operator="equal">
      <formula>$AD$36</formula>
    </cfRule>
  </conditionalFormatting>
  <conditionalFormatting sqref="AD36">
    <cfRule type="cellIs" dxfId="17" priority="18" operator="notEqual">
      <formula>$AB$37</formula>
    </cfRule>
    <cfRule type="cellIs" dxfId="16" priority="19" operator="equal">
      <formula>$AB$37</formula>
    </cfRule>
  </conditionalFormatting>
  <conditionalFormatting sqref="AB45">
    <cfRule type="cellIs" dxfId="15" priority="16" operator="notEqual">
      <formula>$AD$44</formula>
    </cfRule>
    <cfRule type="cellIs" dxfId="14" priority="17" operator="equal">
      <formula>$AD$44</formula>
    </cfRule>
  </conditionalFormatting>
  <conditionalFormatting sqref="AD44">
    <cfRule type="cellIs" dxfId="13" priority="14" operator="notEqual">
      <formula>$AB$45</formula>
    </cfRule>
    <cfRule type="cellIs" dxfId="12" priority="15" operator="equal">
      <formula>$AB$45</formula>
    </cfRule>
  </conditionalFormatting>
  <conditionalFormatting sqref="AB53">
    <cfRule type="cellIs" dxfId="11" priority="12" operator="notEqual">
      <formula>$AD$52</formula>
    </cfRule>
    <cfRule type="cellIs" dxfId="10" priority="13" operator="equal">
      <formula>$AD$52</formula>
    </cfRule>
  </conditionalFormatting>
  <conditionalFormatting sqref="AD52">
    <cfRule type="cellIs" dxfId="9" priority="10" operator="notEqual">
      <formula>$AB$53</formula>
    </cfRule>
    <cfRule type="cellIs" dxfId="8" priority="11" operator="equal">
      <formula>$AB$53</formula>
    </cfRule>
  </conditionalFormatting>
  <conditionalFormatting sqref="AB61">
    <cfRule type="cellIs" dxfId="7" priority="8" operator="notEqual">
      <formula>$AD$60</formula>
    </cfRule>
    <cfRule type="cellIs" dxfId="6" priority="9" operator="equal">
      <formula>$AD$60</formula>
    </cfRule>
  </conditionalFormatting>
  <conditionalFormatting sqref="AD60">
    <cfRule type="cellIs" dxfId="5" priority="6" operator="notEqual">
      <formula>$AB$61</formula>
    </cfRule>
    <cfRule type="cellIs" dxfId="4" priority="7" operator="equal">
      <formula>$AB$61</formula>
    </cfRule>
  </conditionalFormatting>
  <conditionalFormatting sqref="AB69">
    <cfRule type="cellIs" dxfId="3" priority="4" operator="notEqual">
      <formula>$AD$68</formula>
    </cfRule>
    <cfRule type="cellIs" dxfId="2" priority="5" operator="equal">
      <formula>$AD$68</formula>
    </cfRule>
  </conditionalFormatting>
  <conditionalFormatting sqref="AD68">
    <cfRule type="cellIs" dxfId="1" priority="2" operator="notEqual">
      <formula>$AB$69</formula>
    </cfRule>
    <cfRule type="cellIs" dxfId="0" priority="3" operator="equal">
      <formula>$AB$69</formula>
    </cfRule>
  </conditionalFormatting>
  <pageMargins left="0.7" right="0.7" top="0.75" bottom="0.75" header="0.3" footer="0.3"/>
  <pageSetup paperSize="9" orientation="portrait" r:id="rId1"/>
  <headerFooter>
    <oddHeader>&amp;CХоробрых Даниил Евгеньевич, Вариант 21, &amp;F</oddHeader>
    <oddFooter>&amp;LДата создания: ‎20 ‎ноября ‎2022 ‎г., ‏‎19:18:58&amp;RТекущая дата: 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Хоробрых</dc:creator>
  <cp:lastModifiedBy>Даниил Хоробрых</cp:lastModifiedBy>
  <dcterms:created xsi:type="dcterms:W3CDTF">2022-11-20T14:59:03Z</dcterms:created>
  <dcterms:modified xsi:type="dcterms:W3CDTF">2022-12-05T06:01:18Z</dcterms:modified>
</cp:coreProperties>
</file>