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系统-规划\信贷MIS资料\"/>
    </mc:Choice>
  </mc:AlternateContent>
  <bookViews>
    <workbookView xWindow="4080" yWindow="-21336" windowWidth="30216" windowHeight="17544" firstSheet="1" activeTab="3"/>
  </bookViews>
  <sheets>
    <sheet name="马上金10月月报" sheetId="6" r:id="rId1"/>
    <sheet name="表12_准入客群分析" sheetId="14" r:id="rId2"/>
    <sheet name="表2_近6个月迁徙率_mob=3" sheetId="10" r:id="rId3"/>
    <sheet name="表3_9月日账龄迁徙率by放款日" sheetId="5" r:id="rId4"/>
    <sheet name="表11-1_交易结构（支用通过）" sheetId="13" r:id="rId5"/>
    <sheet name="Sheet1" sheetId="12" state="hidden" r:id="rId6"/>
    <sheet name="表11-2_交易结构（支用申请）" sheetId="11" r:id="rId7"/>
  </sheets>
  <externalReferences>
    <externalReference r:id="rId8"/>
  </externalReferences>
  <calcPr calcId="162913"/>
  <fileRecoveryPr repairLoad="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3" i="6" l="1"/>
  <c r="F194" i="6" s="1"/>
  <c r="E194" i="6"/>
  <c r="G192" i="6"/>
  <c r="H191" i="6"/>
  <c r="H192" i="6" s="1"/>
  <c r="I190" i="6"/>
  <c r="I191" i="6" s="1"/>
  <c r="J189" i="6"/>
  <c r="J190" i="6"/>
  <c r="F182" i="6"/>
  <c r="F183" i="6" s="1"/>
  <c r="E183" i="6"/>
  <c r="G181" i="6"/>
  <c r="G182" i="6"/>
  <c r="H180" i="6"/>
  <c r="H181" i="6" s="1"/>
  <c r="K188" i="6"/>
  <c r="K189" i="6"/>
  <c r="K190" i="6"/>
  <c r="L187" i="6"/>
  <c r="L188" i="6" s="1"/>
  <c r="L189" i="6" s="1"/>
  <c r="L190" i="6" s="1"/>
  <c r="M186" i="6"/>
  <c r="M187" i="6" s="1"/>
  <c r="M188" i="6" s="1"/>
  <c r="M189" i="6" s="1"/>
  <c r="M190" i="6" s="1"/>
  <c r="L47" i="12"/>
  <c r="K47" i="12"/>
  <c r="J47" i="12"/>
  <c r="L46" i="12"/>
  <c r="K46" i="12"/>
  <c r="J46" i="12"/>
  <c r="L45" i="12"/>
  <c r="K45" i="12"/>
  <c r="J45" i="12"/>
  <c r="L44" i="12"/>
  <c r="K44" i="12"/>
  <c r="J44" i="12"/>
  <c r="L43" i="12"/>
  <c r="K43" i="12"/>
  <c r="J43" i="12"/>
  <c r="L42" i="12"/>
  <c r="K42" i="12"/>
  <c r="J42" i="12"/>
  <c r="L41" i="12"/>
  <c r="K41" i="12"/>
  <c r="J41" i="12"/>
  <c r="L40" i="12"/>
  <c r="K40" i="12"/>
  <c r="J40" i="12"/>
  <c r="L39" i="12"/>
  <c r="K39" i="12"/>
  <c r="J39" i="12"/>
  <c r="L38" i="12"/>
  <c r="K38" i="12"/>
  <c r="J38" i="12"/>
  <c r="L37" i="12"/>
  <c r="K37" i="12"/>
  <c r="J37" i="12"/>
  <c r="L36" i="12"/>
  <c r="K36" i="12"/>
  <c r="J36" i="12"/>
  <c r="L35" i="12"/>
  <c r="K35" i="12"/>
  <c r="J35" i="12"/>
  <c r="L34" i="12"/>
  <c r="K34" i="12"/>
  <c r="J34" i="12"/>
  <c r="L33" i="12"/>
  <c r="K33" i="12"/>
  <c r="J33" i="12"/>
  <c r="L32" i="12"/>
  <c r="K32" i="12"/>
  <c r="J32" i="12"/>
  <c r="F21" i="12"/>
  <c r="F20" i="12"/>
  <c r="D20" i="12"/>
  <c r="C20" i="12"/>
  <c r="B20" i="12"/>
  <c r="F19" i="12"/>
  <c r="D19" i="12"/>
  <c r="C19" i="12"/>
  <c r="B19" i="12"/>
  <c r="F18" i="12"/>
  <c r="D18" i="12"/>
  <c r="C18" i="12"/>
  <c r="B18" i="12"/>
  <c r="F17" i="12"/>
  <c r="D17" i="12"/>
  <c r="C17" i="12"/>
  <c r="B17" i="12"/>
  <c r="F16" i="12"/>
  <c r="D16" i="12"/>
  <c r="C16" i="12"/>
  <c r="B16" i="12"/>
  <c r="F15" i="12"/>
  <c r="D15" i="12"/>
  <c r="C15" i="12"/>
  <c r="B15" i="12"/>
  <c r="F14" i="12"/>
  <c r="D14" i="12"/>
  <c r="C14" i="12"/>
  <c r="B14" i="12"/>
  <c r="F13" i="12"/>
  <c r="D13" i="12"/>
  <c r="C13" i="12"/>
  <c r="B13" i="12"/>
  <c r="F12" i="12"/>
  <c r="D12" i="12"/>
  <c r="C12" i="12"/>
  <c r="B12" i="12"/>
  <c r="F11" i="12"/>
  <c r="D11" i="12"/>
  <c r="C11" i="12"/>
  <c r="B11" i="12"/>
  <c r="F10" i="12"/>
  <c r="D10" i="12"/>
  <c r="C10" i="12"/>
  <c r="B10" i="12"/>
  <c r="F9" i="12"/>
  <c r="D9" i="12"/>
  <c r="C9" i="12"/>
  <c r="B9" i="12"/>
  <c r="F8" i="12"/>
  <c r="D8" i="12"/>
  <c r="C8" i="12"/>
  <c r="B8" i="12"/>
  <c r="F7" i="12"/>
  <c r="D7" i="12"/>
  <c r="C7" i="12"/>
  <c r="B7" i="12"/>
  <c r="F6" i="12"/>
  <c r="D6" i="12"/>
  <c r="C6" i="12"/>
  <c r="B6" i="12"/>
  <c r="F5" i="12"/>
  <c r="D5" i="12"/>
  <c r="C5" i="12"/>
  <c r="B5" i="12"/>
  <c r="F4" i="12"/>
  <c r="D4" i="12"/>
  <c r="C4" i="12"/>
  <c r="B4" i="12"/>
  <c r="F3" i="12"/>
  <c r="D3" i="12"/>
  <c r="C3" i="12"/>
  <c r="B3" i="12"/>
  <c r="F2" i="12"/>
  <c r="D2" i="12"/>
  <c r="C2" i="12"/>
  <c r="B2" i="12"/>
  <c r="D226" i="6"/>
  <c r="C226" i="6"/>
  <c r="B226" i="6"/>
  <c r="G211" i="6"/>
  <c r="I179" i="6"/>
  <c r="I180" i="6"/>
  <c r="J178" i="6"/>
  <c r="J179" i="6" s="1"/>
  <c r="J180" i="6" s="1"/>
  <c r="L176" i="6"/>
  <c r="L177" i="6" s="1"/>
  <c r="L178" i="6" s="1"/>
  <c r="L179" i="6" s="1"/>
  <c r="L180" i="6" s="1"/>
  <c r="K177" i="6"/>
  <c r="K178" i="6" s="1"/>
  <c r="K179" i="6" s="1"/>
  <c r="K180" i="6" s="1"/>
  <c r="U40" i="6"/>
  <c r="W40" i="6"/>
  <c r="V40" i="6"/>
  <c r="U39" i="6"/>
  <c r="W39" i="6" s="1"/>
  <c r="U38" i="6"/>
  <c r="W38" i="6"/>
  <c r="U37" i="6"/>
  <c r="W37" i="6" s="1"/>
  <c r="U36" i="6"/>
  <c r="W36" i="6" s="1"/>
  <c r="U35" i="6"/>
  <c r="V35" i="6"/>
  <c r="U34" i="6"/>
  <c r="V34" i="6" s="1"/>
  <c r="V39" i="6"/>
  <c r="W35" i="6"/>
  <c r="V38" i="6"/>
  <c r="L181" i="6" l="1"/>
  <c r="K181" i="6"/>
  <c r="J191" i="6"/>
  <c r="I192" i="6"/>
  <c r="G183" i="6"/>
  <c r="H182" i="6"/>
  <c r="I181" i="6"/>
  <c r="J181" i="6" s="1"/>
  <c r="V37" i="6"/>
  <c r="W34" i="6"/>
  <c r="N186" i="6"/>
  <c r="G193" i="6"/>
  <c r="G194" i="6" s="1"/>
  <c r="V36" i="6"/>
  <c r="I182" i="6" l="1"/>
  <c r="J182" i="6" s="1"/>
  <c r="K182" i="6" s="1"/>
  <c r="H183" i="6"/>
  <c r="I183" i="6" s="1"/>
  <c r="J183" i="6" s="1"/>
  <c r="N187" i="6"/>
  <c r="N188" i="6" s="1"/>
  <c r="N189" i="6" s="1"/>
  <c r="N190" i="6" s="1"/>
  <c r="O186" i="6"/>
  <c r="J192" i="6"/>
  <c r="K191" i="6"/>
  <c r="H193" i="6"/>
  <c r="H194" i="6" s="1"/>
  <c r="K183" i="6" l="1"/>
  <c r="L182" i="6"/>
  <c r="L183" i="6" s="1"/>
  <c r="K192" i="6"/>
  <c r="L191" i="6"/>
  <c r="J193" i="6"/>
  <c r="J194" i="6" s="1"/>
  <c r="O187" i="6"/>
  <c r="O188" i="6" s="1"/>
  <c r="O189" i="6" s="1"/>
  <c r="O190" i="6" s="1"/>
  <c r="P186" i="6"/>
  <c r="I193" i="6"/>
  <c r="I194" i="6" s="1"/>
  <c r="Q186" i="6" l="1"/>
  <c r="P187" i="6"/>
  <c r="P188" i="6" s="1"/>
  <c r="P189" i="6" s="1"/>
  <c r="P190" i="6" s="1"/>
  <c r="L192" i="6"/>
  <c r="M191" i="6"/>
  <c r="K193" i="6"/>
  <c r="K194" i="6" s="1"/>
  <c r="L193" i="6" l="1"/>
  <c r="L194" i="6" s="1"/>
  <c r="M192" i="6"/>
  <c r="M193" i="6" s="1"/>
  <c r="M194" i="6" s="1"/>
  <c r="N191" i="6"/>
  <c r="R186" i="6"/>
  <c r="Q187" i="6"/>
  <c r="N192" i="6" l="1"/>
  <c r="N193" i="6" s="1"/>
  <c r="N194" i="6" s="1"/>
  <c r="O191" i="6"/>
  <c r="Q188" i="6"/>
  <c r="R187" i="6"/>
  <c r="R188" i="6" l="1"/>
  <c r="Q189" i="6"/>
  <c r="O192" i="6"/>
  <c r="O193" i="6" s="1"/>
  <c r="O194" i="6" s="1"/>
  <c r="P194" i="6" s="1"/>
  <c r="Q194" i="6" s="1"/>
  <c r="R194" i="6" s="1"/>
  <c r="P191" i="6"/>
  <c r="P192" i="6" s="1"/>
  <c r="P193" i="6" s="1"/>
  <c r="R189" i="6" l="1"/>
  <c r="Q190" i="6"/>
  <c r="R190" i="6" l="1"/>
  <c r="Q191" i="6"/>
  <c r="R191" i="6" l="1"/>
  <c r="Q192" i="6"/>
  <c r="R192" i="6" l="1"/>
  <c r="Q193" i="6"/>
  <c r="R193" i="6" s="1"/>
</calcChain>
</file>

<file path=xl/sharedStrings.xml><?xml version="1.0" encoding="utf-8"?>
<sst xmlns="http://schemas.openxmlformats.org/spreadsheetml/2006/main" count="598" uniqueCount="295">
  <si>
    <t>一、主要结论</t>
  </si>
  <si>
    <t>二、资产质量分析</t>
  </si>
  <si>
    <t>（一）整体资产质量情况</t>
  </si>
  <si>
    <t>表1-1-1：近7个月马上金6期放款的M3+逾期率 (M3+%) vintage</t>
  </si>
  <si>
    <t>放款月份</t>
  </si>
  <si>
    <t>期数</t>
  </si>
  <si>
    <t>放款金额</t>
  </si>
  <si>
    <t>mob_3</t>
  </si>
  <si>
    <t>mob_4</t>
  </si>
  <si>
    <t>mob_5</t>
  </si>
  <si>
    <t>mob_6</t>
  </si>
  <si>
    <t>mob_7</t>
  </si>
  <si>
    <t>mob_8</t>
  </si>
  <si>
    <t>mob_9</t>
  </si>
  <si>
    <t>表1-1-2：近7个月马上金12期放款的M3+逾期率 (M3+%) vintage</t>
  </si>
  <si>
    <t>表1-2-1：近8个月马上金6期放款的M2+逾期率 (M2+%) vintage</t>
  </si>
  <si>
    <t>mob_2</t>
  </si>
  <si>
    <t>放款月</t>
  </si>
  <si>
    <t>6期占比</t>
  </si>
  <si>
    <t>12期占比</t>
  </si>
  <si>
    <t>表1-2-2：近8个月马上金12期放款的M2+逾期率 (M2+%) vintage</t>
  </si>
  <si>
    <t>表2：近6个月迁徙率by mob(mob=3)</t>
  </si>
  <si>
    <t>小结：</t>
  </si>
  <si>
    <t>放款日期</t>
  </si>
  <si>
    <t>1DPD</t>
  </si>
  <si>
    <t>7DPD</t>
  </si>
  <si>
    <t>30DPD</t>
  </si>
  <si>
    <t>表4：首期日账龄迁徙率by放款月</t>
  </si>
  <si>
    <t>放款月份/DOB</t>
  </si>
  <si>
    <t>注：迁徙率=当月达到账龄的逾期金额/当月达到账龄的放款金额</t>
  </si>
  <si>
    <t>产品名</t>
  </si>
  <si>
    <t>点点</t>
  </si>
  <si>
    <t>（三）10月早期资产质量分析</t>
  </si>
  <si>
    <t>表6: 10月首周放款的首期日账龄迁徙率</t>
  </si>
  <si>
    <t>放款日期/DOB</t>
  </si>
  <si>
    <t>支用核准率</t>
  </si>
  <si>
    <t>（四）各月资产终极坏账率预测</t>
  </si>
  <si>
    <t>表7：本年度终极坏账率测算（M1+）</t>
  </si>
  <si>
    <t>mob_1</t>
  </si>
  <si>
    <t>mob_10</t>
  </si>
  <si>
    <t>mob_11</t>
  </si>
  <si>
    <t>mob_12</t>
  </si>
  <si>
    <t>mob_13</t>
  </si>
  <si>
    <t>mob_14</t>
  </si>
  <si>
    <t>mob_15</t>
  </si>
  <si>
    <t>注：(1)黑体为实际数据，红体为预测数据
      (2)因M3+表现期尚不足，故此处指标口径统一为M1+逾期率=M1+逾期本金余额/放款总额；各期贷款最后一期账单到期后的第3期末M1+逾期率，即为最终的M3+逾期率（以此作为损失率口径）</t>
  </si>
  <si>
    <t>三、进件结构分析</t>
  </si>
  <si>
    <t>表8：各月业务核心指标表</t>
  </si>
  <si>
    <t>时间</t>
  </si>
  <si>
    <t>授信申请人数</t>
  </si>
  <si>
    <t>授信核准人数</t>
  </si>
  <si>
    <t>授信核准率(%)</t>
  </si>
  <si>
    <t>授信金额</t>
  </si>
  <si>
    <t>人均授信金额</t>
  </si>
  <si>
    <t>当月授信当月支用申请人数</t>
  </si>
  <si>
    <t>新客月动支率(%)</t>
  </si>
  <si>
    <t>支用申请人数</t>
  </si>
  <si>
    <t>放款人数</t>
  </si>
  <si>
    <t>支用核准率(%)</t>
  </si>
  <si>
    <t>保额</t>
  </si>
  <si>
    <t>保费</t>
  </si>
  <si>
    <t>保费费率(%)</t>
  </si>
  <si>
    <t>表9：各渠道授信及支用情况</t>
  </si>
  <si>
    <t>渠道</t>
  </si>
  <si>
    <t>授信申请人数占比</t>
  </si>
  <si>
    <t>授信核准率</t>
  </si>
  <si>
    <t>月动支率</t>
  </si>
  <si>
    <t>分期乐</t>
  </si>
  <si>
    <t>众安app</t>
  </si>
  <si>
    <t>银联商务</t>
  </si>
  <si>
    <t>饿了么</t>
  </si>
  <si>
    <t>众安信保</t>
  </si>
  <si>
    <t>支付宝服务号</t>
  </si>
  <si>
    <t>马上花</t>
  </si>
  <si>
    <t>融360</t>
  </si>
  <si>
    <t>马上金生活号</t>
  </si>
  <si>
    <t>花豹VIP</t>
  </si>
  <si>
    <t>NA</t>
  </si>
  <si>
    <t>其他</t>
  </si>
  <si>
    <t>总计</t>
  </si>
  <si>
    <t>表10：准入及支用拒绝原因分布</t>
  </si>
  <si>
    <t>准入拒绝原因</t>
  </si>
  <si>
    <t>支用拒绝原因</t>
  </si>
  <si>
    <t>诺亚点点授信申请失败用户</t>
  </si>
  <si>
    <t>同盾黑名单</t>
  </si>
  <si>
    <t>本产品黑名单且在有效期内</t>
  </si>
  <si>
    <t>身份证号已有信保产品授信且在额度有效期内</t>
  </si>
  <si>
    <t>高危多头借贷</t>
  </si>
  <si>
    <t>年龄不符合</t>
  </si>
  <si>
    <t>身份证在之前的账单逾期超过3天的次数&gt;0</t>
  </si>
  <si>
    <t>非人行优选客群</t>
  </si>
  <si>
    <t>贷中提现失败次数&gt;3次</t>
  </si>
  <si>
    <t>近期人行查询过于频繁</t>
  </si>
  <si>
    <t>(空白)</t>
  </si>
  <si>
    <t>贷记卡最近6个月平均使用额度使用率&gt;90%</t>
  </si>
  <si>
    <t>身份证号有未结清现金贷产品</t>
  </si>
  <si>
    <t>身份证在核心黑名单</t>
  </si>
  <si>
    <t>身份证在之前的账单逾期次数&gt;0</t>
  </si>
  <si>
    <t>贷记卡当前状态不良</t>
  </si>
  <si>
    <t>闪银最近6个月注册数&gt;=6</t>
  </si>
  <si>
    <t>联系人姓名与手机号不一致或无法查得</t>
  </si>
  <si>
    <t>闪银最近6个月非银行平台注册数&gt;=7</t>
  </si>
  <si>
    <t>申请手机在网时长6个月（不含）以内（接口名称）</t>
  </si>
  <si>
    <t>联系人手机号数尊在网状态异常</t>
  </si>
  <si>
    <t>闪银最近6个月注册平台个数&gt;=7</t>
  </si>
  <si>
    <t>贷记卡已用额度占比&gt;90%</t>
  </si>
  <si>
    <t>贷款当前状态异常</t>
  </si>
  <si>
    <t>支用通过</t>
  </si>
  <si>
    <t>人行信用空白</t>
  </si>
  <si>
    <t>合计</t>
  </si>
  <si>
    <t>授信通过</t>
  </si>
  <si>
    <t>表12：准入客群分析</t>
  </si>
  <si>
    <t>近90天由身份证关联的其他贷款机构数目</t>
  </si>
  <si>
    <t>近90天由身份证关联的p2p贷款机构数目</t>
  </si>
  <si>
    <t>近90天由手机号关联的所有贷款机构数目</t>
  </si>
  <si>
    <t>近90天由手机号关联的其他贷款机构数目</t>
  </si>
  <si>
    <t>近90天由手机号关联的p2p贷款机构数目</t>
  </si>
  <si>
    <t>借款期限</t>
  </si>
  <si>
    <t>C-&gt;M1(%)</t>
  </si>
  <si>
    <t>M1-&gt;M2(%)</t>
  </si>
  <si>
    <t>M2-&gt;M3(%)</t>
  </si>
  <si>
    <t>借款笔数占比 by sex</t>
  </si>
  <si>
    <t>sex</t>
  </si>
  <si>
    <t>F</t>
  </si>
  <si>
    <t>M</t>
  </si>
  <si>
    <t>借款笔数占比 by 年龄</t>
  </si>
  <si>
    <t>年龄</t>
  </si>
  <si>
    <t>22-25</t>
  </si>
  <si>
    <t>26-30</t>
  </si>
  <si>
    <t>31-35</t>
  </si>
  <si>
    <t>36-40</t>
  </si>
  <si>
    <t xml:space="preserve">借款笔数占比by首借额度是否用完  </t>
  </si>
  <si>
    <t>借款月</t>
  </si>
  <si>
    <t xml:space="preserve"> 没用完 </t>
  </si>
  <si>
    <t xml:space="preserve"> 用完额度 </t>
  </si>
  <si>
    <t>借款笔数占比 by 地域</t>
  </si>
  <si>
    <t xml:space="preserve"> city_level </t>
  </si>
  <si>
    <t xml:space="preserve"> 一线城市 </t>
  </si>
  <si>
    <t xml:space="preserve"> 新一线城市 </t>
  </si>
  <si>
    <t xml:space="preserve"> 二线城市 </t>
  </si>
  <si>
    <t xml:space="preserve"> 三线城市 </t>
  </si>
  <si>
    <t xml:space="preserve"> 四线城市 </t>
  </si>
  <si>
    <t xml:space="preserve"> 五线城市 </t>
  </si>
  <si>
    <t xml:space="preserve"> NULL</t>
  </si>
  <si>
    <t>支用距授信申请天数借款人数占比</t>
  </si>
  <si>
    <t>借款申请月</t>
  </si>
  <si>
    <t>授信渠道借款人数占比</t>
  </si>
  <si>
    <t>借款距授信申请时间</t>
  </si>
  <si>
    <t>授信渠道</t>
  </si>
  <si>
    <t>0-29</t>
  </si>
  <si>
    <t>30-59</t>
  </si>
  <si>
    <t>60-89</t>
  </si>
  <si>
    <t>90-119</t>
  </si>
  <si>
    <t>120-149</t>
  </si>
  <si>
    <t>150-179</t>
  </si>
  <si>
    <t>180-209</t>
  </si>
  <si>
    <t>210-239</t>
  </si>
  <si>
    <t>240-269</t>
  </si>
  <si>
    <t>270-299</t>
  </si>
  <si>
    <t>南京特代-叮当</t>
  </si>
  <si>
    <t>300-329</t>
  </si>
  <si>
    <t>330-359</t>
  </si>
  <si>
    <t>创秘</t>
  </si>
  <si>
    <t>360-389</t>
  </si>
  <si>
    <t>信用借</t>
  </si>
  <si>
    <t>390-419</t>
  </si>
  <si>
    <t>南京特代-乐吧</t>
  </si>
  <si>
    <t>420-449</t>
  </si>
  <si>
    <t>花豹活动</t>
  </si>
  <si>
    <t>450-479</t>
  </si>
  <si>
    <t>蘑菇街</t>
  </si>
  <si>
    <t>480-501</t>
  </si>
  <si>
    <t>借款期限借款人数占比</t>
  </si>
  <si>
    <t>授信额度借款人数占比</t>
  </si>
  <si>
    <t>授信额度</t>
  </si>
  <si>
    <t>(0,3499]</t>
  </si>
  <si>
    <t>[3500,6499]</t>
  </si>
  <si>
    <t>[6500,9499]</t>
  </si>
  <si>
    <t>[9500,12499]</t>
  </si>
  <si>
    <t>[12500,15499]</t>
  </si>
  <si>
    <t>[15500,18499]</t>
  </si>
  <si>
    <t>[18500,21499]</t>
  </si>
  <si>
    <t>[21500,+oo)</t>
  </si>
  <si>
    <t>借款笔均借款人数占比</t>
  </si>
  <si>
    <t>借款笔均</t>
  </si>
  <si>
    <t>(0,4000]</t>
  </si>
  <si>
    <t>(4000,7000]</t>
  </si>
  <si>
    <t>(7000,10000]</t>
  </si>
  <si>
    <t>(10000,13000]</t>
  </si>
  <si>
    <t>(13000,16000]</t>
  </si>
  <si>
    <t>(16000,+oo]</t>
  </si>
  <si>
    <t xml:space="preserve">借款笔均 vs借款成功次数（2018） </t>
  </si>
  <si>
    <t>[1]</t>
  </si>
  <si>
    <t>[2,4]</t>
  </si>
  <si>
    <t>[5,10]</t>
  </si>
  <si>
    <t>(10,+]</t>
  </si>
  <si>
    <t>[1000,3000)</t>
  </si>
  <si>
    <t>[3000,5000)</t>
  </si>
  <si>
    <t>[5000,8000)</t>
  </si>
  <si>
    <t>[8000,10000)</t>
  </si>
  <si>
    <t>[10000,15000)</t>
  </si>
  <si>
    <t>[15000,20000)</t>
  </si>
  <si>
    <t>[20000,+)</t>
  </si>
  <si>
    <t>d01:(-,1000]</t>
  </si>
  <si>
    <t>d02:(1000,3000]</t>
  </si>
  <si>
    <t>d03:(3000,5000]</t>
  </si>
  <si>
    <t>d04:(5000,8000]</t>
  </si>
  <si>
    <t>d05:(8000,10000]</t>
  </si>
  <si>
    <t>d06:(10000,15000]</t>
  </si>
  <si>
    <t>d07:(15000,20000]</t>
  </si>
  <si>
    <t>d08:(20000,+]</t>
  </si>
  <si>
    <t>一线城市</t>
  </si>
  <si>
    <t>新一线城市</t>
  </si>
  <si>
    <t>二线城市</t>
  </si>
  <si>
    <t>三线城市</t>
  </si>
  <si>
    <t>四线城市</t>
  </si>
  <si>
    <t>五线城市</t>
  </si>
  <si>
    <t>未知</t>
  </si>
  <si>
    <t>d01:[21,25]</t>
  </si>
  <si>
    <t>d02:[26,30]</t>
  </si>
  <si>
    <t>d03:[31,35]</t>
  </si>
  <si>
    <t>d04:[36,40]</t>
  </si>
  <si>
    <t>d05:[41,+]</t>
  </si>
  <si>
    <t>未用完</t>
  </si>
  <si>
    <t>用完额度</t>
  </si>
  <si>
    <t>d01:[600,3600)</t>
  </si>
  <si>
    <t>d02:[3600,6600)</t>
  </si>
  <si>
    <t>d03:[6600,9600)</t>
  </si>
  <si>
    <t>d04:[9600,12600)</t>
  </si>
  <si>
    <t>d05:[12600,15600)</t>
  </si>
  <si>
    <t>d06:[15600,18600)</t>
  </si>
  <si>
    <t>d07:[18600,21600)</t>
  </si>
  <si>
    <t>d08:[21600+)</t>
  </si>
  <si>
    <t>OTHER</t>
  </si>
  <si>
    <t>未命名</t>
  </si>
  <si>
    <t>众安保险官微</t>
  </si>
  <si>
    <t>d01:[0,30]</t>
  </si>
  <si>
    <t>d02:(30,60]</t>
  </si>
  <si>
    <t>d03:(60,90]</t>
  </si>
  <si>
    <t>d04:(90,120]</t>
  </si>
  <si>
    <t>d05:(120,150]</t>
  </si>
  <si>
    <t>d06:(150,180]</t>
  </si>
  <si>
    <t>d07:(180,210]</t>
  </si>
  <si>
    <t>d08:(210,240]</t>
  </si>
  <si>
    <t>d09:(240,270]</t>
  </si>
  <si>
    <t>d10:(270,300]</t>
  </si>
  <si>
    <t>d11:(300,330]</t>
  </si>
  <si>
    <t>d12:(330,360]</t>
  </si>
  <si>
    <t>d13:(360,390]</t>
  </si>
  <si>
    <t>d14:(390,420]</t>
  </si>
  <si>
    <t>d15:(420,450]</t>
  </si>
  <si>
    <t>d16:(450,480]</t>
  </si>
  <si>
    <t>(480,+]</t>
  </si>
  <si>
    <t>（二）9月早期资产质量分析</t>
    <phoneticPr fontId="41" type="noConversion"/>
  </si>
  <si>
    <t>表3: 9月日账龄迁徙率by放款日</t>
    <phoneticPr fontId="41" type="noConversion"/>
  </si>
  <si>
    <t>注：(1) M3+%=M3及以上逾期的本金余额/放款金额
      (2) M2+%=M2及以上逾期的本金余额/放款金额
      (3) 2018年5月上旬已下线3期产品；2018年8月上线24%定价渠道，后期将新增定价维度vintage。</t>
    <phoneticPr fontId="41" type="noConversion"/>
  </si>
  <si>
    <t>&lt;=21</t>
    <phoneticPr fontId="41" type="noConversion"/>
  </si>
  <si>
    <t>&gt;=41</t>
    <phoneticPr fontId="41" type="noConversion"/>
  </si>
  <si>
    <t xml:space="preserve">借款笔数占比by首借额度是否用完  </t>
    <phoneticPr fontId="41" type="noConversion"/>
  </si>
  <si>
    <t>首借额度使用情况</t>
    <rPh sb="2" eb="3">
      <t>e'du</t>
    </rPh>
    <rPh sb="4" eb="5">
      <t>shi'yong</t>
    </rPh>
    <rPh sb="6" eb="7">
      <t>qing'k</t>
    </rPh>
    <phoneticPr fontId="41" type="noConversion"/>
  </si>
  <si>
    <t>小结：
得益于9月中下旬同盾多头收紧和缓存逻辑的调整，授信准入客群和支用准入客群的多头情况明显好转。</t>
    <rPh sb="0" eb="1">
      <t>xiao'jie</t>
    </rPh>
    <rPh sb="4" eb="5">
      <t>de'yi'yu</t>
    </rPh>
    <rPh sb="8" eb="9">
      <t>yue</t>
    </rPh>
    <rPh sb="9" eb="10">
      <t>zhong'xia</t>
    </rPh>
    <rPh sb="11" eb="12">
      <t>xun</t>
    </rPh>
    <rPh sb="12" eb="13">
      <t>tong'dun</t>
    </rPh>
    <rPh sb="14" eb="15">
      <t>duo't</t>
    </rPh>
    <rPh sb="16" eb="17">
      <t>shou'jin</t>
    </rPh>
    <rPh sb="18" eb="19">
      <t>he</t>
    </rPh>
    <rPh sb="19" eb="20">
      <t>huan'c</t>
    </rPh>
    <rPh sb="21" eb="22">
      <t>luo'ji</t>
    </rPh>
    <rPh sb="23" eb="24">
      <t>d</t>
    </rPh>
    <rPh sb="24" eb="25">
      <t>tiao'zheng</t>
    </rPh>
    <rPh sb="27" eb="28">
      <t>shou'xin</t>
    </rPh>
    <rPh sb="29" eb="30">
      <t>zhun'r</t>
    </rPh>
    <rPh sb="31" eb="32">
      <t>ke'q</t>
    </rPh>
    <rPh sb="33" eb="34">
      <t>he</t>
    </rPh>
    <rPh sb="34" eb="35">
      <t>zhi'yong</t>
    </rPh>
    <rPh sb="36" eb="37">
      <t>zhun'ru</t>
    </rPh>
    <rPh sb="38" eb="39">
      <t>ke'qun</t>
    </rPh>
    <rPh sb="40" eb="41">
      <t>d</t>
    </rPh>
    <rPh sb="41" eb="42">
      <t>duo't</t>
    </rPh>
    <rPh sb="43" eb="44">
      <t>qing'k</t>
    </rPh>
    <rPh sb="45" eb="46">
      <t>ming'xian</t>
    </rPh>
    <rPh sb="47" eb="48">
      <t>hao'zhuan</t>
    </rPh>
    <phoneticPr fontId="41" type="noConversion"/>
  </si>
  <si>
    <t>授信通过人数By授信额度</t>
    <phoneticPr fontId="41" type="noConversion"/>
  </si>
  <si>
    <t>授信准入</t>
    <rPh sb="2" eb="3">
      <t>zhun'ru</t>
    </rPh>
    <phoneticPr fontId="41" type="noConversion"/>
  </si>
  <si>
    <t>支用准入</t>
    <rPh sb="2" eb="3">
      <t>zhun'ru</t>
    </rPh>
    <phoneticPr fontId="41" type="noConversion"/>
  </si>
  <si>
    <t>（一）授信额度分布：</t>
    <rPh sb="1" eb="2">
      <t>yi</t>
    </rPh>
    <rPh sb="3" eb="4">
      <t>shou'x</t>
    </rPh>
    <rPh sb="5" eb="6">
      <t>e'du</t>
    </rPh>
    <rPh sb="7" eb="8">
      <t>fen'bu</t>
    </rPh>
    <phoneticPr fontId="41" type="noConversion"/>
  </si>
  <si>
    <t>[3,4]</t>
    <phoneticPr fontId="41" type="noConversion"/>
  </si>
  <si>
    <t>[5,6]</t>
    <phoneticPr fontId="41" type="noConversion"/>
  </si>
  <si>
    <t>[7,11]</t>
  </si>
  <si>
    <t>[7,11]</t>
    <phoneticPr fontId="41" type="noConversion"/>
  </si>
  <si>
    <r>
      <t>表1-3-1：</t>
    </r>
    <r>
      <rPr>
        <b/>
        <sz val="10"/>
        <color theme="1"/>
        <rFont val="微软雅黑"/>
        <family val="2"/>
        <charset val="134"/>
      </rPr>
      <t xml:space="preserve">对比点点 </t>
    </r>
    <r>
      <rPr>
        <sz val="10"/>
        <color theme="1"/>
        <rFont val="微软雅黑"/>
        <family val="2"/>
        <charset val="134"/>
      </rPr>
      <t>近8个月6期放款的M2+逾期率 (M2+%) vintage</t>
    </r>
    <rPh sb="7" eb="8">
      <t>dui'bi</t>
    </rPh>
    <rPh sb="9" eb="10">
      <t>dian'd</t>
    </rPh>
    <phoneticPr fontId="41" type="noConversion"/>
  </si>
  <si>
    <r>
      <t>表1-3-2：</t>
    </r>
    <r>
      <rPr>
        <b/>
        <sz val="10"/>
        <color theme="1"/>
        <rFont val="微软雅黑"/>
        <family val="2"/>
        <charset val="134"/>
      </rPr>
      <t>对比点点</t>
    </r>
    <r>
      <rPr>
        <sz val="10"/>
        <color theme="1"/>
        <rFont val="微软雅黑"/>
        <family val="2"/>
        <charset val="134"/>
      </rPr>
      <t xml:space="preserve"> 近8个月点点12期放款的M2+逾期率 (M2+%) vintage</t>
    </r>
    <rPh sb="7" eb="8">
      <t>dui'bi</t>
    </rPh>
    <rPh sb="9" eb="10">
      <t>dian'd</t>
    </rPh>
    <phoneticPr fontId="41" type="noConversion"/>
  </si>
  <si>
    <t>1. 从8月M2+逾期率表现来看，8月开始风险有所下降
2. 结合各月vintage逾期率走势来看，各月资产在月历月份9、10月的逾期率曲线明显翘起（斜率变大），合理怀疑9、10月催收效能下降明显（尤其是10月） 
3. 4月放款的6期资产在最近两月的账龄走势走高很多，需进一步探究催收介入情况。
4. 马上金与点点对比也可看出，点点在4、5月放款的资产账龄走势近期也有明显上扬趋势。</t>
    <rPh sb="18" eb="19">
      <t>yue</t>
    </rPh>
    <rPh sb="19" eb="20">
      <t>kai's</t>
    </rPh>
    <rPh sb="21" eb="22">
      <t>feng'xian</t>
    </rPh>
    <rPh sb="23" eb="24">
      <t>you</t>
    </rPh>
    <rPh sb="24" eb="25">
      <t>suo</t>
    </rPh>
    <rPh sb="25" eb="26">
      <t>xia'j</t>
    </rPh>
    <rPh sb="112" eb="113">
      <t>yue</t>
    </rPh>
    <rPh sb="113" eb="114">
      <t>fang'k</t>
    </rPh>
    <rPh sb="115" eb="116">
      <t>d</t>
    </rPh>
    <rPh sb="117" eb="118">
      <t>qi</t>
    </rPh>
    <rPh sb="118" eb="119">
      <t>zi'chan</t>
    </rPh>
    <rPh sb="120" eb="121">
      <t>z</t>
    </rPh>
    <rPh sb="121" eb="122">
      <t>zui'j</t>
    </rPh>
    <rPh sb="123" eb="124">
      <t>liang'yue</t>
    </rPh>
    <rPh sb="125" eb="126">
      <t>d</t>
    </rPh>
    <rPh sb="126" eb="127">
      <t>zhang'ling</t>
    </rPh>
    <rPh sb="128" eb="129">
      <t>zou's</t>
    </rPh>
    <rPh sb="130" eb="131">
      <t>zou'gao</t>
    </rPh>
    <rPh sb="132" eb="133">
      <t>hen'duo</t>
    </rPh>
    <rPh sb="135" eb="136">
      <t>xu</t>
    </rPh>
    <rPh sb="136" eb="137">
      <t>jin'yi'b</t>
    </rPh>
    <rPh sb="139" eb="140">
      <t>tan'jiu</t>
    </rPh>
    <rPh sb="141" eb="142">
      <t>cui's</t>
    </rPh>
    <rPh sb="143" eb="144">
      <t>jie'ru</t>
    </rPh>
    <rPh sb="145" eb="146">
      <t>qing'k</t>
    </rPh>
    <rPh sb="152" eb="153">
      <t>m's'j</t>
    </rPh>
    <rPh sb="155" eb="156">
      <t>yu</t>
    </rPh>
    <rPh sb="156" eb="157">
      <t>dian'd</t>
    </rPh>
    <rPh sb="158" eb="159">
      <t>dui'b</t>
    </rPh>
    <rPh sb="160" eb="161">
      <t>ye</t>
    </rPh>
    <rPh sb="161" eb="162">
      <t>ke</t>
    </rPh>
    <rPh sb="162" eb="163">
      <t>kan'chu</t>
    </rPh>
    <rPh sb="165" eb="166">
      <t>dian'd</t>
    </rPh>
    <rPh sb="167" eb="168">
      <t>z</t>
    </rPh>
    <rPh sb="171" eb="172">
      <t>yue</t>
    </rPh>
    <rPh sb="172" eb="173">
      <t>fang'k</t>
    </rPh>
    <rPh sb="174" eb="175">
      <t>d</t>
    </rPh>
    <rPh sb="175" eb="176">
      <t>zi'chan</t>
    </rPh>
    <rPh sb="177" eb="178">
      <t>zhang'l</t>
    </rPh>
    <rPh sb="179" eb="180">
      <t>zou's</t>
    </rPh>
    <rPh sb="181" eb="182">
      <t>jin'qi</t>
    </rPh>
    <rPh sb="183" eb="184">
      <t>ye</t>
    </rPh>
    <rPh sb="184" eb="185">
      <t>you</t>
    </rPh>
    <rPh sb="185" eb="186">
      <t>mign'xian</t>
    </rPh>
    <rPh sb="187" eb="188">
      <t>shang'yang</t>
    </rPh>
    <rPh sb="189" eb="190">
      <t>qu'shi</t>
    </rPh>
    <phoneticPr fontId="41" type="noConversion"/>
  </si>
  <si>
    <r>
      <t xml:space="preserve">表5： </t>
    </r>
    <r>
      <rPr>
        <b/>
        <sz val="10"/>
        <color theme="1"/>
        <rFont val="微软雅黑"/>
        <family val="2"/>
        <charset val="134"/>
      </rPr>
      <t>对比点点-</t>
    </r>
    <r>
      <rPr>
        <sz val="10"/>
        <color theme="1"/>
        <rFont val="微软雅黑"/>
        <family val="2"/>
        <charset val="134"/>
      </rPr>
      <t>DOB迁徙率by放款月</t>
    </r>
    <rPh sb="4" eb="5">
      <t>dui'bi</t>
    </rPh>
    <phoneticPr fontId="41" type="noConversion"/>
  </si>
  <si>
    <t>1. 从首期dob迁徙率来看，9月、10月资产质量逐月趋好，主要是9月底同盾多头收紧+同盾缓存逻辑调整后效果显著。
2. 9月14日上线同盾多头收紧策略，9月19日同盾缓存逻辑调整，9月下半月的dob迁徙率下降显著，同时核准率也受到较大影响。
3. 对比点点来看，马上金整体首期流入率一直处于较低水平，点点芝麻策略对点点影响较小且持续进行人行和同盾策略调优，资产质量不断优化，马上金支用策略中人行规则不完善，需调整优化。</t>
    <rPh sb="62" eb="63">
      <t>yue</t>
    </rPh>
    <rPh sb="65" eb="66">
      <t>ri</t>
    </rPh>
    <rPh sb="66" eb="67">
      <t>shagn'xian</t>
    </rPh>
    <rPh sb="68" eb="69">
      <t>tong'dun</t>
    </rPh>
    <rPh sb="70" eb="71">
      <t>duo't</t>
    </rPh>
    <rPh sb="72" eb="73">
      <t>shou'jin</t>
    </rPh>
    <rPh sb="74" eb="75">
      <t>ce'l</t>
    </rPh>
    <rPh sb="78" eb="79">
      <t>yue</t>
    </rPh>
    <rPh sb="81" eb="82">
      <t>ri</t>
    </rPh>
    <rPh sb="82" eb="83">
      <t>tong'dun</t>
    </rPh>
    <rPh sb="84" eb="85">
      <t>huan'c</t>
    </rPh>
    <rPh sb="86" eb="87">
      <t>luo'ji</t>
    </rPh>
    <rPh sb="88" eb="89">
      <t>tiao'z</t>
    </rPh>
    <rPh sb="92" eb="93">
      <t>yue</t>
    </rPh>
    <rPh sb="93" eb="94">
      <t>xia'ban'yue</t>
    </rPh>
    <rPh sb="96" eb="97">
      <t>d</t>
    </rPh>
    <rPh sb="100" eb="101">
      <t>qian'xi'l</t>
    </rPh>
    <rPh sb="103" eb="104">
      <t>xia'j</t>
    </rPh>
    <rPh sb="105" eb="106">
      <t>xian'zhu</t>
    </rPh>
    <rPh sb="108" eb="109">
      <t>tong'shi</t>
    </rPh>
    <rPh sb="110" eb="111">
      <t>he'zhun'l</t>
    </rPh>
    <rPh sb="113" eb="114">
      <t>ye</t>
    </rPh>
    <rPh sb="114" eb="115">
      <t>shou'dao</t>
    </rPh>
    <rPh sb="116" eb="117">
      <t>jiao'da</t>
    </rPh>
    <rPh sb="118" eb="119">
      <t>ying'x</t>
    </rPh>
    <rPh sb="125" eb="126">
      <t>dui'bi</t>
    </rPh>
    <rPh sb="127" eb="128">
      <t>dian'd</t>
    </rPh>
    <rPh sb="129" eb="130">
      <t>lai'kan</t>
    </rPh>
    <rPh sb="132" eb="133">
      <t>m's'j</t>
    </rPh>
    <rPh sb="135" eb="136">
      <t>zheng'ti</t>
    </rPh>
    <rPh sb="137" eb="138">
      <t>shou'qi</t>
    </rPh>
    <rPh sb="139" eb="140">
      <t>liu'ru</t>
    </rPh>
    <rPh sb="141" eb="142">
      <t>lv</t>
    </rPh>
    <rPh sb="142" eb="143">
      <t>yi'zhi</t>
    </rPh>
    <rPh sb="144" eb="145">
      <t>chu'yu</t>
    </rPh>
    <rPh sb="146" eb="147">
      <t>jiao'di</t>
    </rPh>
    <rPh sb="148" eb="149">
      <t>shui'ping</t>
    </rPh>
    <rPh sb="151" eb="152">
      <t>dian'd</t>
    </rPh>
    <rPh sb="153" eb="154">
      <t>zhi'ma</t>
    </rPh>
    <rPh sb="155" eb="156">
      <t>ce'l</t>
    </rPh>
    <rPh sb="157" eb="158">
      <t>dui</t>
    </rPh>
    <rPh sb="158" eb="159">
      <t>dian'd</t>
    </rPh>
    <rPh sb="160" eb="161">
      <t>ying'xiag</t>
    </rPh>
    <rPh sb="162" eb="163">
      <t>jiao'xiao</t>
    </rPh>
    <rPh sb="164" eb="165">
      <t>qie</t>
    </rPh>
    <rPh sb="165" eb="166">
      <t>chi'xu</t>
    </rPh>
    <rPh sb="167" eb="168">
      <t>jin'xing</t>
    </rPh>
    <rPh sb="169" eb="170">
      <t>ren'hagn</t>
    </rPh>
    <rPh sb="171" eb="172">
      <t>he</t>
    </rPh>
    <rPh sb="172" eb="173">
      <t>tong'dun</t>
    </rPh>
    <rPh sb="174" eb="175">
      <t>ce'l</t>
    </rPh>
    <rPh sb="176" eb="177">
      <t>tiao'z</t>
    </rPh>
    <rPh sb="177" eb="178">
      <t>you</t>
    </rPh>
    <rPh sb="179" eb="180">
      <t>zi'chan</t>
    </rPh>
    <rPh sb="181" eb="182">
      <t>zhi'l</t>
    </rPh>
    <rPh sb="183" eb="184">
      <t>bu'duan</t>
    </rPh>
    <rPh sb="185" eb="186">
      <t>you'hua</t>
    </rPh>
    <rPh sb="188" eb="189">
      <t>m's'j</t>
    </rPh>
    <rPh sb="191" eb="192">
      <t>zhi'yong</t>
    </rPh>
    <rPh sb="193" eb="194">
      <t>ce'l</t>
    </rPh>
    <rPh sb="195" eb="196">
      <t>zhong</t>
    </rPh>
    <rPh sb="196" eb="197">
      <t>ren'ahgn</t>
    </rPh>
    <rPh sb="198" eb="199">
      <t>gui'ze</t>
    </rPh>
    <rPh sb="200" eb="201">
      <t>bu'wan'shan</t>
    </rPh>
    <rPh sb="204" eb="205">
      <t>xu</t>
    </rPh>
    <rPh sb="205" eb="206">
      <t>tiao'zheng</t>
    </rPh>
    <rPh sb="207" eb="208">
      <t>you'hua</t>
    </rPh>
    <phoneticPr fontId="41" type="noConversion"/>
  </si>
  <si>
    <t>表11：交易结构</t>
    <phoneticPr fontId="41" type="noConversion"/>
  </si>
  <si>
    <t>1. 10月首周放款的首期流入率基本和9月底持平，但后续降速不如9月底；结合其他产品来看都有此现象，应该是国庆期间催收人力不足导致的。</t>
    <rPh sb="8" eb="9">
      <t>fang'k</t>
    </rPh>
    <rPh sb="10" eb="11">
      <t>d</t>
    </rPh>
    <rPh sb="11" eb="12">
      <t>shou'qi</t>
    </rPh>
    <rPh sb="13" eb="14">
      <t>liu'ru</t>
    </rPh>
    <rPh sb="15" eb="16">
      <t>lv</t>
    </rPh>
    <rPh sb="16" eb="17">
      <t>ji'ben</t>
    </rPh>
    <rPh sb="18" eb="19">
      <t>he</t>
    </rPh>
    <rPh sb="20" eb="21">
      <t>yue</t>
    </rPh>
    <rPh sb="21" eb="22">
      <t>di</t>
    </rPh>
    <rPh sb="22" eb="23">
      <t>chi'ping</t>
    </rPh>
    <rPh sb="25" eb="26">
      <t>dan</t>
    </rPh>
    <rPh sb="26" eb="27">
      <t>hou'xu</t>
    </rPh>
    <rPh sb="28" eb="29">
      <t>jiang'su</t>
    </rPh>
    <rPh sb="30" eb="31">
      <t>bu'ru</t>
    </rPh>
    <rPh sb="33" eb="34">
      <t>yue</t>
    </rPh>
    <rPh sb="34" eb="35">
      <t>di</t>
    </rPh>
    <rPh sb="36" eb="37">
      <t>jie'he</t>
    </rPh>
    <rPh sb="38" eb="39">
      <t>qi't</t>
    </rPh>
    <rPh sb="40" eb="41">
      <t>chan'p</t>
    </rPh>
    <rPh sb="42" eb="43">
      <t>lai'kan</t>
    </rPh>
    <rPh sb="44" eb="45">
      <t>dou</t>
    </rPh>
    <rPh sb="45" eb="46">
      <t>you</t>
    </rPh>
    <rPh sb="46" eb="47">
      <t>ci</t>
    </rPh>
    <rPh sb="47" eb="48">
      <t>xian'x</t>
    </rPh>
    <rPh sb="50" eb="51">
      <t>ying'g</t>
    </rPh>
    <rPh sb="52" eb="53">
      <t>s</t>
    </rPh>
    <rPh sb="53" eb="54">
      <t>guo'qing</t>
    </rPh>
    <rPh sb="55" eb="56">
      <t>qi'jian</t>
    </rPh>
    <rPh sb="57" eb="58">
      <t>cui'shou</t>
    </rPh>
    <rPh sb="59" eb="60">
      <t>ren'li</t>
    </rPh>
    <rPh sb="61" eb="62">
      <t>b'z</t>
    </rPh>
    <rPh sb="63" eb="64">
      <t>dao'zhi</t>
    </rPh>
    <rPh sb="65" eb="66">
      <t>d</t>
    </rPh>
    <phoneticPr fontId="41" type="noConversion"/>
  </si>
  <si>
    <t>小结：
1. 准入客群人口属性方面无明显变化，10月男性比例稍多、年龄略微向老年偏移。
2. 从支用距授信时间来看，每月进件客群中仅有15%左右是新客（支用距授信一个月以内）且新客占比持续下降，这也是支用核准率较低且持续下降的原因之一；其中占比最大客群为2017.12~2018.3授信的客户，此客群包括大量花豹导流客户，质量相对较差。</t>
    <rPh sb="0" eb="1">
      <t>xiao'jie</t>
    </rPh>
    <rPh sb="7" eb="8">
      <t>zhun'ru</t>
    </rPh>
    <rPh sb="9" eb="10">
      <t>ke'qun</t>
    </rPh>
    <rPh sb="11" eb="12">
      <t>ren'kou</t>
    </rPh>
    <rPh sb="13" eb="14">
      <t>shu'xing</t>
    </rPh>
    <rPh sb="15" eb="16">
      <t>fang'm</t>
    </rPh>
    <rPh sb="17" eb="18">
      <t>wu</t>
    </rPh>
    <rPh sb="18" eb="19">
      <t>mign'x</t>
    </rPh>
    <rPh sb="20" eb="21">
      <t>bian'h</t>
    </rPh>
    <rPh sb="25" eb="26">
      <t>yue</t>
    </rPh>
    <rPh sb="26" eb="27">
      <t>nan</t>
    </rPh>
    <rPh sb="28" eb="29">
      <t>bi'li</t>
    </rPh>
    <rPh sb="30" eb="31">
      <t>shao</t>
    </rPh>
    <rPh sb="31" eb="32">
      <t>duo</t>
    </rPh>
    <rPh sb="33" eb="34">
      <t>nian'l</t>
    </rPh>
    <rPh sb="35" eb="36">
      <t>lue'w</t>
    </rPh>
    <rPh sb="37" eb="38">
      <t>xiang</t>
    </rPh>
    <rPh sb="38" eb="39">
      <t>lao'nain</t>
    </rPh>
    <rPh sb="40" eb="41">
      <t>pian'yi</t>
    </rPh>
    <rPh sb="47" eb="48">
      <t>cong</t>
    </rPh>
    <rPh sb="48" eb="49">
      <t>zhi'yong</t>
    </rPh>
    <rPh sb="50" eb="51">
      <t>ju</t>
    </rPh>
    <rPh sb="51" eb="52">
      <t>shou'xin</t>
    </rPh>
    <rPh sb="53" eb="54">
      <t>shi'j</t>
    </rPh>
    <rPh sb="55" eb="56">
      <t>lai'kan</t>
    </rPh>
    <rPh sb="58" eb="59">
      <t>mei'yue</t>
    </rPh>
    <rPh sb="60" eb="61">
      <t>jin'jian</t>
    </rPh>
    <rPh sb="62" eb="63">
      <t>ke'q</t>
    </rPh>
    <rPh sb="64" eb="65">
      <t>zhong</t>
    </rPh>
    <rPh sb="65" eb="66">
      <t>jin'you</t>
    </rPh>
    <rPh sb="70" eb="71">
      <t>zuo'y</t>
    </rPh>
    <rPh sb="72" eb="73">
      <t>s</t>
    </rPh>
    <rPh sb="73" eb="74">
      <t>xin'ke'hu</t>
    </rPh>
    <rPh sb="74" eb="75">
      <t>ke</t>
    </rPh>
    <rPh sb="76" eb="77">
      <t>zhi'yong</t>
    </rPh>
    <rPh sb="78" eb="79">
      <t>ju</t>
    </rPh>
    <rPh sb="79" eb="80">
      <t>shou'xin</t>
    </rPh>
    <rPh sb="87" eb="88">
      <t>qie</t>
    </rPh>
    <rPh sb="88" eb="89">
      <t>xin'ke</t>
    </rPh>
    <rPh sb="90" eb="91">
      <t>zhan'bi</t>
    </rPh>
    <rPh sb="92" eb="93">
      <t>chi'xu</t>
    </rPh>
    <rPh sb="94" eb="95">
      <t>xia'jiang</t>
    </rPh>
    <rPh sb="97" eb="98">
      <t>zhe</t>
    </rPh>
    <rPh sb="98" eb="99">
      <t>ye's</t>
    </rPh>
    <rPh sb="100" eb="101">
      <t>zhi'yong</t>
    </rPh>
    <rPh sb="102" eb="103">
      <t>he'zhun'l</t>
    </rPh>
    <rPh sb="105" eb="106">
      <t>jiao'di</t>
    </rPh>
    <rPh sb="107" eb="108">
      <t>qie</t>
    </rPh>
    <rPh sb="108" eb="109">
      <t>chi'xu</t>
    </rPh>
    <rPh sb="110" eb="111">
      <t>xia'jaing</t>
    </rPh>
    <rPh sb="112" eb="113">
      <t>d</t>
    </rPh>
    <rPh sb="113" eb="114">
      <t>yuan'y</t>
    </rPh>
    <rPh sb="115" eb="116">
      <t>zhi'yi</t>
    </rPh>
    <rPh sb="118" eb="119">
      <t>qi'z</t>
    </rPh>
    <rPh sb="120" eb="121">
      <t>zhan'bi</t>
    </rPh>
    <rPh sb="122" eb="123">
      <t>zui'da</t>
    </rPh>
    <rPh sb="124" eb="125">
      <t>ke'qun</t>
    </rPh>
    <rPh sb="126" eb="127">
      <t>wei</t>
    </rPh>
    <rPh sb="141" eb="142">
      <t>shou'xin</t>
    </rPh>
    <rPh sb="143" eb="144">
      <t>d</t>
    </rPh>
    <rPh sb="144" eb="145">
      <t>ke'hu</t>
    </rPh>
    <rPh sb="147" eb="148">
      <t>ci</t>
    </rPh>
    <rPh sb="148" eb="149">
      <t>ke'qun</t>
    </rPh>
    <rPh sb="150" eb="151">
      <t>bao'kuo</t>
    </rPh>
    <rPh sb="152" eb="153">
      <t>da'liang</t>
    </rPh>
    <rPh sb="154" eb="155">
      <t>hua'bao</t>
    </rPh>
    <rPh sb="156" eb="157">
      <t>dao'liu</t>
    </rPh>
    <rPh sb="158" eb="159">
      <t>ke'hu</t>
    </rPh>
    <rPh sb="161" eb="162">
      <t>zhi'l</t>
    </rPh>
    <rPh sb="163" eb="164">
      <t>xiang'dui</t>
    </rPh>
    <rPh sb="165" eb="166">
      <t>jiao'gao</t>
    </rPh>
    <rPh sb="166" eb="167">
      <t>cha</t>
    </rPh>
    <phoneticPr fontId="41" type="noConversion"/>
  </si>
  <si>
    <t>小结：
1. 授信额度分布不均匀，在3600以下和[12600,15600)的人数最多，低额人群多为无房贷、无银行信用卡人群，高额部分多为有房贷客群；
2. 低额人群中由于缺失收入水平数据导致无法准确判断用户还款能力，后续可考虑接入联动优势的数据进行额度策略优化</t>
    <rPh sb="0" eb="1">
      <t>xiao'jie</t>
    </rPh>
    <rPh sb="7" eb="8">
      <t>shou'xin</t>
    </rPh>
    <rPh sb="9" eb="10">
      <t>e'du</t>
    </rPh>
    <rPh sb="11" eb="12">
      <t>fen'bu</t>
    </rPh>
    <rPh sb="13" eb="14">
      <t>bu'jun'yun</t>
    </rPh>
    <rPh sb="17" eb="18">
      <t>z</t>
    </rPh>
    <rPh sb="22" eb="23">
      <t>yi'xiia</t>
    </rPh>
    <rPh sb="24" eb="25">
      <t>he</t>
    </rPh>
    <rPh sb="38" eb="39">
      <t>d</t>
    </rPh>
    <rPh sb="39" eb="40">
      <t>ren</t>
    </rPh>
    <rPh sb="40" eb="41">
      <t>shu</t>
    </rPh>
    <rPh sb="41" eb="42">
      <t>zui'duo</t>
    </rPh>
    <rPh sb="44" eb="45">
      <t>di</t>
    </rPh>
    <rPh sb="45" eb="46">
      <t>e</t>
    </rPh>
    <rPh sb="46" eb="47">
      <t>ren'q</t>
    </rPh>
    <rPh sb="48" eb="49">
      <t>duo'wei</t>
    </rPh>
    <rPh sb="50" eb="51">
      <t>wu</t>
    </rPh>
    <rPh sb="51" eb="52">
      <t>fang'dai</t>
    </rPh>
    <rPh sb="54" eb="55">
      <t>wu</t>
    </rPh>
    <rPh sb="55" eb="56">
      <t>yin'hang</t>
    </rPh>
    <rPh sb="57" eb="58">
      <t>xin'yogn'ka</t>
    </rPh>
    <rPh sb="60" eb="61">
      <t>ren'q</t>
    </rPh>
    <rPh sb="63" eb="64">
      <t>gao'e</t>
    </rPh>
    <rPh sb="65" eb="66">
      <t>bu'fen</t>
    </rPh>
    <rPh sb="67" eb="68">
      <t>duo'wei</t>
    </rPh>
    <rPh sb="69" eb="70">
      <t>you</t>
    </rPh>
    <rPh sb="70" eb="71">
      <t>fang'dai</t>
    </rPh>
    <rPh sb="72" eb="73">
      <t>ke'qun</t>
    </rPh>
    <rPh sb="79" eb="80">
      <t>di</t>
    </rPh>
    <rPh sb="80" eb="81">
      <t>e</t>
    </rPh>
    <rPh sb="81" eb="82">
      <t>ren'q</t>
    </rPh>
    <rPh sb="83" eb="84">
      <t>zhong</t>
    </rPh>
    <rPh sb="84" eb="85">
      <t>you'yu</t>
    </rPh>
    <rPh sb="86" eb="87">
      <t>que's</t>
    </rPh>
    <rPh sb="88" eb="89">
      <t>shou'ru</t>
    </rPh>
    <rPh sb="90" eb="91">
      <t>shui'p</t>
    </rPh>
    <rPh sb="92" eb="93">
      <t>shu'j</t>
    </rPh>
    <rPh sb="94" eb="95">
      <t>dao'z</t>
    </rPh>
    <rPh sb="96" eb="97">
      <t>wu'fa</t>
    </rPh>
    <rPh sb="98" eb="99">
      <t>zhun'q</t>
    </rPh>
    <rPh sb="100" eb="101">
      <t>pan'd</t>
    </rPh>
    <rPh sb="102" eb="103">
      <t>yong'hu</t>
    </rPh>
    <rPh sb="104" eb="105">
      <t>huan'k</t>
    </rPh>
    <rPh sb="106" eb="107">
      <t>neng'li</t>
    </rPh>
    <rPh sb="109" eb="110">
      <t>hou'xu</t>
    </rPh>
    <rPh sb="111" eb="112">
      <t>ke</t>
    </rPh>
    <rPh sb="112" eb="113">
      <t>kao'l</t>
    </rPh>
    <rPh sb="114" eb="115">
      <t>jie'ru</t>
    </rPh>
    <rPh sb="116" eb="117">
      <t>lian'dong</t>
    </rPh>
    <rPh sb="118" eb="119">
      <t>you's</t>
    </rPh>
    <rPh sb="120" eb="121">
      <t>d</t>
    </rPh>
    <rPh sb="121" eb="122">
      <t>shu'j</t>
    </rPh>
    <rPh sb="123" eb="124">
      <t>jin'xing</t>
    </rPh>
    <rPh sb="125" eb="126">
      <t>e'du</t>
    </rPh>
    <rPh sb="127" eb="128">
      <t>ce'l</t>
    </rPh>
    <rPh sb="129" eb="130">
      <t>you'hua</t>
    </rPh>
    <phoneticPr fontId="41" type="noConversion"/>
  </si>
  <si>
    <t>1、从授信人数来看，9、10月授信申请人数持续下滑，几乎所有渠道申请量都有下降，尤其是银联商务、融360、马上花人数大幅下降。
2、从8月费率调整后，保费费率略有上升，结合交易结构来看主要是因为12期占比持续上升。
3、从授信额度来看，授信额度分布不够合理，在3600以下和[12600,15600)的人数最多，低额人群多为无房贷、无银行信用卡人群，高额部分多为有房贷客群；
4、低额人群中由于缺失收入水平数据导致无法准确判断用户还款能力，后续考虑接入联动优势的数据进行额度策略优化
5、授信及支用拒绝原因方面，由于收紧了同盾多头且调整缓存逻辑，相关拒绝原因占比持续上升；新增前置互斥逻辑，“点点授信失败用户”占比下降。
6、得益于9月中下旬同盾多头收紧和缓存逻辑的调整，授信准入客群和支用准入客群的多头情况明显好转。</t>
    <rPh sb="26" eb="27">
      <t>ji'hu</t>
    </rPh>
    <rPh sb="28" eb="29">
      <t>suo'y</t>
    </rPh>
    <rPh sb="30" eb="31">
      <t>qu'dao</t>
    </rPh>
    <rPh sb="32" eb="33">
      <t>shen'q</t>
    </rPh>
    <rPh sb="34" eb="35">
      <t>laing</t>
    </rPh>
    <rPh sb="35" eb="36">
      <t>dou</t>
    </rPh>
    <rPh sb="36" eb="37">
      <t>you</t>
    </rPh>
    <rPh sb="37" eb="38">
      <t>xia'j</t>
    </rPh>
    <rPh sb="40" eb="41">
      <t>you'q</t>
    </rPh>
    <rPh sb="42" eb="43">
      <t>s</t>
    </rPh>
    <rPh sb="48" eb="49">
      <t>rong</t>
    </rPh>
    <rPh sb="66" eb="67">
      <t>cong</t>
    </rPh>
    <rPh sb="68" eb="69">
      <t>yue</t>
    </rPh>
    <rPh sb="69" eb="70">
      <t>fei'l</t>
    </rPh>
    <rPh sb="71" eb="72">
      <t>tiao'z</t>
    </rPh>
    <rPh sb="73" eb="74">
      <t>hou</t>
    </rPh>
    <rPh sb="75" eb="76">
      <t>bao'fei</t>
    </rPh>
    <rPh sb="77" eb="78">
      <t>fei'l</t>
    </rPh>
    <rPh sb="79" eb="80">
      <t>lue'y</t>
    </rPh>
    <rPh sb="81" eb="82">
      <t>shang's</t>
    </rPh>
    <rPh sb="84" eb="85">
      <t>jie'he</t>
    </rPh>
    <rPh sb="86" eb="87">
      <t>jiao'yi</t>
    </rPh>
    <rPh sb="88" eb="89">
      <t>jie'g</t>
    </rPh>
    <rPh sb="90" eb="91">
      <t>lai'kan</t>
    </rPh>
    <rPh sb="92" eb="93">
      <t>zhu'y</t>
    </rPh>
    <rPh sb="94" eb="95">
      <t>s</t>
    </rPh>
    <rPh sb="95" eb="96">
      <t>yin'w</t>
    </rPh>
    <rPh sb="99" eb="100">
      <t>qi</t>
    </rPh>
    <rPh sb="100" eb="101">
      <t>zhan'bi</t>
    </rPh>
    <rPh sb="102" eb="103">
      <t>chi'xu</t>
    </rPh>
    <rPh sb="104" eb="105">
      <t>shagn'sheng</t>
    </rPh>
    <rPh sb="110" eb="111">
      <t>cong</t>
    </rPh>
    <rPh sb="111" eb="112">
      <t>shou'xin</t>
    </rPh>
    <rPh sb="113" eb="114">
      <t>e'du</t>
    </rPh>
    <rPh sb="115" eb="116">
      <t>lai'k</t>
    </rPh>
    <rPh sb="125" eb="126">
      <t>gou</t>
    </rPh>
    <rPh sb="126" eb="127">
      <t>he'li</t>
    </rPh>
    <rPh sb="246" eb="247">
      <t>ji</t>
    </rPh>
    <rPh sb="247" eb="248">
      <t>zhi'yong</t>
    </rPh>
    <rPh sb="256" eb="257">
      <t>you'yu</t>
    </rPh>
    <rPh sb="258" eb="259">
      <t>shou'jin</t>
    </rPh>
    <rPh sb="260" eb="261">
      <t>l</t>
    </rPh>
    <rPh sb="261" eb="262">
      <t>tong'dun</t>
    </rPh>
    <rPh sb="263" eb="264">
      <t>duo'tou</t>
    </rPh>
    <rPh sb="265" eb="266">
      <t>qie</t>
    </rPh>
    <rPh sb="266" eb="267">
      <t>tiao'z</t>
    </rPh>
    <rPh sb="268" eb="269">
      <t>huan'cun</t>
    </rPh>
    <rPh sb="270" eb="271">
      <t>luo'ji</t>
    </rPh>
    <rPh sb="273" eb="274">
      <t>xiang'g</t>
    </rPh>
    <rPh sb="275" eb="276">
      <t>ju'j</t>
    </rPh>
    <rPh sb="277" eb="278">
      <t>yuan'y</t>
    </rPh>
    <rPh sb="286" eb="287">
      <t>xin'zeng</t>
    </rPh>
    <rPh sb="288" eb="289">
      <t>qian'zhi</t>
    </rPh>
    <rPh sb="290" eb="291">
      <t>hu'chi</t>
    </rPh>
    <rPh sb="292" eb="293">
      <t>luo'ji</t>
    </rPh>
    <rPh sb="296" eb="297">
      <t>dian'd</t>
    </rPh>
    <rPh sb="298" eb="299">
      <t>shou'xn</t>
    </rPh>
    <rPh sb="300" eb="301">
      <t>shi'bai</t>
    </rPh>
    <rPh sb="302" eb="303">
      <t>yong'hu</t>
    </rPh>
    <rPh sb="305" eb="306">
      <t>zhan'bi</t>
    </rPh>
    <rPh sb="307" eb="308">
      <t>xia'j</t>
    </rPh>
    <phoneticPr fontId="41" type="noConversion"/>
  </si>
  <si>
    <t>[3,3]</t>
  </si>
  <si>
    <t>[3,3]</t>
    <phoneticPr fontId="41" type="noConversion"/>
  </si>
  <si>
    <t>[4,4]</t>
  </si>
  <si>
    <t>[4,4]</t>
    <phoneticPr fontId="41" type="noConversion"/>
  </si>
  <si>
    <t>[NAN,2]</t>
  </si>
  <si>
    <t>[NAN,2]</t>
    <phoneticPr fontId="41" type="noConversion"/>
  </si>
  <si>
    <t>[NAN,7]</t>
  </si>
  <si>
    <t>[8,8]</t>
  </si>
  <si>
    <t>[9,10]</t>
  </si>
  <si>
    <t>[11,11]</t>
  </si>
  <si>
    <t>[NAN,-1,3]</t>
  </si>
  <si>
    <t>[5,5]</t>
  </si>
  <si>
    <t>[6,6]</t>
  </si>
  <si>
    <t>[6,11]</t>
  </si>
  <si>
    <t>（二）准入客群多头情况：</t>
    <rPh sb="1" eb="2">
      <t>er</t>
    </rPh>
    <rPh sb="3" eb="4">
      <t>zhun'ru</t>
    </rPh>
    <rPh sb="5" eb="6">
      <t>ke'q</t>
    </rPh>
    <rPh sb="7" eb="8">
      <t>duo't</t>
    </rPh>
    <rPh sb="9" eb="10">
      <t>qing'k</t>
    </rPh>
    <phoneticPr fontId="41" type="noConversion"/>
  </si>
  <si>
    <t xml:space="preserve">1、从M2+逾期率账龄走势来看，8月风险较7月有所下降；
2、从首期dob迁徙率来看，8月、9月、10月资产质量逐月趋好，主要是9月底同盾多头收紧+同盾缓存逻辑调整后效果显著，但核准率受影响较大（保费收入环比下降20%左右）。
3、结合各月vintage逾期率走势来看，各月资产在月历月份9、10月的逾期率曲线明显翘起（斜率变大），对比点点也有类似现象，合理怀疑9、10月催收效能下降明显（尤其是10月）。
4、对比点点来看，马上金整体首期流入率一直处于较低水平，但点点资产质量不断趋好（芝麻策略对点点影响较小且持续进行人行和同盾策略调优），相比之下马上金支用策略中人行规则不完善，需调整优化。
5、10月首周放款的首期流入率基本和9月底持平，但后续降速不如9月底；结合其他产品来看都有此现象，应该是国庆期间催收人力不足导致。
6、从8月费率调整后，保费费率略有上升，结合交易结构来看主要是因为12期占比持续上升。
7、从授信额度来看，授信额度分布不够合理，在3600以下和[12600,15600)的人数最多，低额人群多为无房贷、无银行信用卡人群，高额部分多为有较高房贷客群；低额人群中由于缺失收入水平数据导致无法准确判断用户还款能力，后续考虑接入联动优势的数据进行额度策略优化。
8、从支用距授信时间来看，马上金平均每月进件客群中仅有15%左右是新客（支用距授信一个月以内）且新客占比持续下降，这也是支用核准率较低且持续下降的原因之一；其中占比最大客群为2017.12~2018.3授信的客户，此客群包括大量花豹导流客户，质量相对较差。
</t>
    <rPh sb="9" eb="10">
      <t>zhagn'l</t>
    </rPh>
    <rPh sb="11" eb="12">
      <t>zou's</t>
    </rPh>
    <rPh sb="20" eb="21">
      <t>jiao</t>
    </rPh>
    <rPh sb="22" eb="23">
      <t>yue</t>
    </rPh>
    <rPh sb="31" eb="32">
      <t>cong</t>
    </rPh>
    <rPh sb="44" eb="45">
      <t>yue</t>
    </rPh>
    <rPh sb="88" eb="89">
      <t>dan</t>
    </rPh>
    <rPh sb="89" eb="90">
      <t>he'zhun'l</t>
    </rPh>
    <rPh sb="92" eb="93">
      <t>shou</t>
    </rPh>
    <rPh sb="93" eb="94">
      <t>ying'x</t>
    </rPh>
    <rPh sb="95" eb="96">
      <t>jiao'da</t>
    </rPh>
    <rPh sb="98" eb="99">
      <t>bao'fei</t>
    </rPh>
    <rPh sb="100" eb="101">
      <t>shou'ru</t>
    </rPh>
    <rPh sb="102" eb="103">
      <t>huan'b</t>
    </rPh>
    <rPh sb="104" eb="105">
      <t>xia'j</t>
    </rPh>
    <rPh sb="109" eb="110">
      <t>zuo'y</t>
    </rPh>
    <rPh sb="166" eb="167">
      <t>dui'bi</t>
    </rPh>
    <rPh sb="168" eb="169">
      <t>dian'd</t>
    </rPh>
    <rPh sb="170" eb="171">
      <t>ye'you</t>
    </rPh>
    <rPh sb="172" eb="173">
      <t>lei'si</t>
    </rPh>
    <rPh sb="174" eb="175">
      <t>xian'x</t>
    </rPh>
    <rPh sb="232" eb="233">
      <t>dan</t>
    </rPh>
    <rPh sb="241" eb="242">
      <t>qu'hao</t>
    </rPh>
    <rPh sb="271" eb="272">
      <t>xiang'bi'zhi'x</t>
    </rPh>
    <rPh sb="482" eb="483">
      <t>jiao'gao</t>
    </rPh>
    <rPh sb="555" eb="556">
      <t>m's'j</t>
    </rPh>
    <rPh sb="558" eb="559">
      <t>ping'j</t>
    </rPh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</si>
</sst>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76" formatCode="yyyy\-mm\-dd"/>
    <numFmt numFmtId="177" formatCode="_ * #,##0_ ;_ * \-#,##0_ ;_ * &quot;-&quot;??_ ;_ @_ "/>
    <numFmt numFmtId="178" formatCode="yyyy/m/d;@"/>
    <numFmt numFmtId="179" formatCode="0.0%"/>
  </numFmts>
  <fonts count="48" x14ac:knownFonts="1">
    <font>
      <sz val="11"/>
      <color theme="1"/>
      <name val="等线"/>
      <charset val="134"/>
      <scheme val="minor"/>
    </font>
    <font>
      <b/>
      <sz val="10"/>
      <color rgb="FFFFFFFF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1A1A1A"/>
      <name val="微软雅黑"/>
      <family val="2"/>
      <charset val="134"/>
    </font>
    <font>
      <b/>
      <sz val="11"/>
      <color theme="1"/>
      <name val="等线"/>
      <family val="4"/>
      <charset val="134"/>
      <scheme val="minor"/>
    </font>
    <font>
      <sz val="11"/>
      <color indexed="8"/>
      <name val="等线"/>
      <family val="4"/>
      <charset val="134"/>
      <scheme val="minor"/>
    </font>
    <font>
      <b/>
      <sz val="11"/>
      <color indexed="8"/>
      <name val="等线"/>
      <family val="4"/>
      <charset val="134"/>
      <scheme val="minor"/>
    </font>
    <font>
      <b/>
      <sz val="9"/>
      <color theme="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1"/>
      <name val="等线"/>
      <family val="4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i/>
      <sz val="10"/>
      <color theme="1"/>
      <name val="微软雅黑"/>
      <family val="2"/>
      <charset val="134"/>
    </font>
    <font>
      <u/>
      <sz val="11"/>
      <color rgb="FF800080"/>
      <name val="等线"/>
      <family val="4"/>
      <charset val="134"/>
      <scheme val="minor"/>
    </font>
    <font>
      <b/>
      <sz val="11"/>
      <color theme="1"/>
      <name val="微软雅黑"/>
      <family val="2"/>
      <charset val="134"/>
    </font>
    <font>
      <u/>
      <sz val="11"/>
      <color theme="10"/>
      <name val="等线"/>
      <family val="4"/>
      <charset val="134"/>
      <scheme val="minor"/>
    </font>
    <font>
      <sz val="10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0"/>
      <color rgb="FFFFFFFF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1"/>
      <color theme="0"/>
      <name val="等线"/>
      <family val="4"/>
      <charset val="134"/>
      <scheme val="minor"/>
    </font>
    <font>
      <b/>
      <sz val="11"/>
      <color rgb="FF3F3F3F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1"/>
      <color theme="3"/>
      <name val="等线"/>
      <family val="4"/>
      <charset val="134"/>
      <scheme val="minor"/>
    </font>
    <font>
      <b/>
      <sz val="13"/>
      <color theme="3"/>
      <name val="等线"/>
      <family val="4"/>
      <charset val="134"/>
      <scheme val="minor"/>
    </font>
    <font>
      <b/>
      <sz val="11"/>
      <color rgb="FFFA7D00"/>
      <name val="等线"/>
      <family val="4"/>
      <charset val="134"/>
      <scheme val="minor"/>
    </font>
    <font>
      <b/>
      <sz val="15"/>
      <color theme="3"/>
      <name val="等线"/>
      <family val="4"/>
      <charset val="134"/>
      <scheme val="minor"/>
    </font>
    <font>
      <b/>
      <sz val="11"/>
      <name val="宋体"/>
      <family val="3"/>
      <charset val="134"/>
    </font>
    <font>
      <sz val="11"/>
      <color rgb="FF9C65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sz val="11"/>
      <color rgb="FF006100"/>
      <name val="等线"/>
      <family val="4"/>
      <charset val="134"/>
      <scheme val="minor"/>
    </font>
    <font>
      <b/>
      <sz val="11"/>
      <color theme="0"/>
      <name val="等线"/>
      <family val="4"/>
      <charset val="134"/>
      <scheme val="minor"/>
    </font>
    <font>
      <i/>
      <sz val="11"/>
      <color rgb="FF7F7F7F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color rgb="FFFA7D00"/>
      <name val="等线"/>
      <family val="4"/>
      <charset val="134"/>
      <scheme val="minor"/>
    </font>
    <font>
      <sz val="11"/>
      <color rgb="FF3F3F76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b/>
      <sz val="9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1A1A1A"/>
      <name val="微软雅黑"/>
      <family val="2"/>
      <charset val="134"/>
    </font>
    <font>
      <b/>
      <sz val="11"/>
      <name val="微软雅黑"/>
      <family val="2"/>
      <charset val="134"/>
    </font>
    <font>
      <b/>
      <u/>
      <sz val="11"/>
      <color theme="10"/>
      <name val="等线"/>
      <family val="4"/>
      <charset val="134"/>
      <scheme val="minor"/>
    </font>
    <font>
      <u/>
      <sz val="11"/>
      <color theme="11"/>
      <name val="等线"/>
      <family val="4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rgb="FF04B1C2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4506668294322"/>
      </top>
      <bottom/>
      <diagonal/>
    </border>
    <border>
      <left/>
      <right/>
      <top/>
      <bottom style="thin">
        <color theme="4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1454817346722"/>
      </bottom>
      <diagonal/>
    </border>
  </borders>
  <cellStyleXfs count="47">
    <xf numFmtId="0" fontId="0" fillId="0" borderId="0"/>
    <xf numFmtId="0" fontId="25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0" fillId="12" borderId="29" applyNumberFormat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12" borderId="28" applyNumberForma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2" fillId="0" borderId="31">
      <alignment horizontal="center"/>
    </xf>
    <xf numFmtId="0" fontId="31" fillId="0" borderId="33" applyNumberFormat="0" applyFill="0" applyAlignment="0" applyProtection="0">
      <alignment vertical="center"/>
    </xf>
    <xf numFmtId="0" fontId="29" fillId="0" borderId="36" applyNumberFormat="0" applyFill="0" applyAlignment="0" applyProtection="0">
      <alignment vertical="center"/>
    </xf>
    <xf numFmtId="0" fontId="28" fillId="0" borderId="3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7" fillId="0" borderId="0">
      <alignment vertical="center"/>
    </xf>
    <xf numFmtId="0" fontId="35" fillId="34" borderId="0" applyNumberFormat="0" applyBorder="0" applyAlignment="0" applyProtection="0">
      <alignment vertical="center"/>
    </xf>
    <xf numFmtId="0" fontId="4" fillId="0" borderId="34" applyNumberFormat="0" applyFill="0" applyAlignment="0" applyProtection="0">
      <alignment vertical="center"/>
    </xf>
    <xf numFmtId="0" fontId="36" fillId="32" borderId="35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40" fillId="19" borderId="29" applyNumberFormat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7" fillId="18" borderId="30" applyNumberFormat="0" applyFont="0" applyAlignment="0" applyProtection="0">
      <alignment vertical="center"/>
    </xf>
    <xf numFmtId="0" fontId="47" fillId="0" borderId="0" applyNumberFormat="0" applyFill="0" applyBorder="0" applyAlignment="0" applyProtection="0"/>
  </cellStyleXfs>
  <cellXfs count="20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10" fontId="2" fillId="0" borderId="1" xfId="7" applyNumberFormat="1" applyFont="1" applyBorder="1">
      <alignment vertical="center"/>
    </xf>
    <xf numFmtId="3" fontId="3" fillId="0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3" borderId="2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3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0" fontId="0" fillId="0" borderId="3" xfId="0" applyNumberForma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0" fontId="0" fillId="0" borderId="1" xfId="7" applyNumberFormat="1" applyFont="1" applyBorder="1">
      <alignment vertical="center"/>
    </xf>
    <xf numFmtId="10" fontId="0" fillId="0" borderId="1" xfId="7" applyNumberFormat="1" applyFont="1" applyBorder="1" applyAlignment="1">
      <alignment horizontal="center" vertical="center"/>
    </xf>
    <xf numFmtId="10" fontId="0" fillId="0" borderId="1" xfId="7" applyNumberFormat="1" applyFont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right"/>
    </xf>
    <xf numFmtId="0" fontId="7" fillId="5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/>
    </xf>
    <xf numFmtId="0" fontId="7" fillId="5" borderId="1" xfId="0" applyNumberFormat="1" applyFont="1" applyFill="1" applyBorder="1" applyAlignment="1">
      <alignment horizontal="center"/>
    </xf>
    <xf numFmtId="10" fontId="0" fillId="0" borderId="1" xfId="7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76" fontId="9" fillId="0" borderId="0" xfId="0" applyNumberFormat="1" applyFont="1"/>
    <xf numFmtId="0" fontId="9" fillId="0" borderId="0" xfId="0" applyFont="1"/>
    <xf numFmtId="176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4" fontId="0" fillId="0" borderId="0" xfId="0" applyNumberFormat="1" applyFill="1" applyAlignment="1">
      <alignment vertical="center"/>
    </xf>
    <xf numFmtId="10" fontId="0" fillId="0" borderId="0" xfId="7" applyNumberFormat="1" applyFont="1" applyFill="1" applyAlignment="1">
      <alignment vertical="center"/>
    </xf>
    <xf numFmtId="14" fontId="0" fillId="0" borderId="3" xfId="0" applyNumberFormat="1" applyFill="1" applyBorder="1" applyAlignment="1">
      <alignment vertical="center"/>
    </xf>
    <xf numFmtId="10" fontId="0" fillId="0" borderId="3" xfId="7" applyNumberFormat="1" applyFont="1" applyFill="1" applyBorder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0" fontId="2" fillId="0" borderId="1" xfId="7" applyNumberFormat="1" applyFont="1" applyBorder="1" applyAlignment="1">
      <alignment vertical="center"/>
    </xf>
    <xf numFmtId="10" fontId="0" fillId="0" borderId="0" xfId="7" applyNumberFormat="1" applyFont="1">
      <alignment vertical="center"/>
    </xf>
    <xf numFmtId="0" fontId="9" fillId="0" borderId="0" xfId="0" applyFont="1" applyFill="1"/>
    <xf numFmtId="0" fontId="2" fillId="0" borderId="0" xfId="0" applyFont="1" applyFill="1"/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2" fillId="0" borderId="1" xfId="5" applyNumberFormat="1" applyFont="1" applyBorder="1" applyAlignment="1">
      <alignment horizontal="center" vertical="center"/>
    </xf>
    <xf numFmtId="10" fontId="2" fillId="0" borderId="1" xfId="7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5" applyNumberFormat="1" applyFont="1" applyAlignment="1">
      <alignment vertical="center"/>
    </xf>
    <xf numFmtId="10" fontId="2" fillId="0" borderId="0" xfId="7" applyNumberFormat="1" applyFont="1">
      <alignment vertical="center"/>
    </xf>
    <xf numFmtId="177" fontId="2" fillId="0" borderId="1" xfId="5" applyNumberFormat="1" applyFont="1" applyBorder="1" applyAlignment="1">
      <alignment vertical="center"/>
    </xf>
    <xf numFmtId="10" fontId="11" fillId="0" borderId="1" xfId="7" applyNumberFormat="1" applyFont="1" applyBorder="1">
      <alignment vertical="center"/>
    </xf>
    <xf numFmtId="10" fontId="11" fillId="0" borderId="0" xfId="7" applyNumberFormat="1" applyFont="1">
      <alignment vertical="center"/>
    </xf>
    <xf numFmtId="10" fontId="12" fillId="0" borderId="0" xfId="7" applyNumberFormat="1" applyFont="1">
      <alignment vertical="center"/>
    </xf>
    <xf numFmtId="0" fontId="2" fillId="0" borderId="0" xfId="0" applyFont="1" applyAlignment="1">
      <alignment vertical="center"/>
    </xf>
    <xf numFmtId="0" fontId="14" fillId="0" borderId="0" xfId="6" applyFont="1"/>
    <xf numFmtId="0" fontId="15" fillId="0" borderId="0" xfId="0" applyFont="1"/>
    <xf numFmtId="0" fontId="15" fillId="0" borderId="0" xfId="0" applyFont="1" applyFill="1"/>
    <xf numFmtId="0" fontId="16" fillId="0" borderId="0" xfId="6"/>
    <xf numFmtId="176" fontId="1" fillId="2" borderId="1" xfId="0" applyNumberFormat="1" applyFont="1" applyFill="1" applyBorder="1" applyAlignment="1">
      <alignment horizontal="center" vertical="center" wrapText="1"/>
    </xf>
    <xf numFmtId="0" fontId="9" fillId="0" borderId="8" xfId="0" applyFont="1" applyBorder="1"/>
    <xf numFmtId="0" fontId="1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177" fontId="2" fillId="0" borderId="1" xfId="0" applyNumberFormat="1" applyFont="1" applyBorder="1"/>
    <xf numFmtId="10" fontId="2" fillId="0" borderId="1" xfId="7" applyNumberFormat="1" applyFont="1" applyBorder="1" applyAlignment="1"/>
    <xf numFmtId="177" fontId="9" fillId="0" borderId="0" xfId="0" applyNumberFormat="1" applyFont="1"/>
    <xf numFmtId="10" fontId="9" fillId="0" borderId="0" xfId="7" applyNumberFormat="1" applyFont="1" applyAlignment="1"/>
    <xf numFmtId="176" fontId="10" fillId="0" borderId="1" xfId="0" applyNumberFormat="1" applyFont="1" applyFill="1" applyBorder="1" applyAlignment="1">
      <alignment horizontal="left" vertical="center" indent="1"/>
    </xf>
    <xf numFmtId="10" fontId="2" fillId="0" borderId="1" xfId="0" applyNumberFormat="1" applyFont="1" applyFill="1" applyBorder="1" applyAlignment="1">
      <alignment vertical="center"/>
    </xf>
    <xf numFmtId="176" fontId="10" fillId="0" borderId="0" xfId="0" applyNumberFormat="1" applyFont="1" applyFill="1" applyAlignment="1">
      <alignment horizontal="left" vertical="center" indent="1"/>
    </xf>
    <xf numFmtId="10" fontId="2" fillId="0" borderId="0" xfId="0" applyNumberFormat="1" applyFont="1" applyFill="1" applyAlignment="1">
      <alignment vertical="center"/>
    </xf>
    <xf numFmtId="0" fontId="2" fillId="0" borderId="1" xfId="0" applyFont="1" applyFill="1" applyBorder="1" applyAlignment="1">
      <alignment horizontal="center"/>
    </xf>
    <xf numFmtId="10" fontId="10" fillId="0" borderId="1" xfId="7" applyNumberFormat="1" applyFont="1" applyBorder="1" applyAlignment="1">
      <alignment vertical="center"/>
    </xf>
    <xf numFmtId="0" fontId="13" fillId="0" borderId="0" xfId="0" applyFont="1" applyAlignment="1">
      <alignment horizontal="left" vertical="center" wrapText="1"/>
    </xf>
    <xf numFmtId="0" fontId="13" fillId="0" borderId="7" xfId="0" applyFon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8" fillId="0" borderId="0" xfId="0" applyFont="1"/>
    <xf numFmtId="0" fontId="10" fillId="0" borderId="0" xfId="0" applyFont="1" applyFill="1"/>
    <xf numFmtId="178" fontId="2" fillId="0" borderId="1" xfId="34" applyNumberFormat="1" applyFont="1" applyBorder="1" applyAlignment="1">
      <alignment horizontal="center" vertical="center"/>
    </xf>
    <xf numFmtId="177" fontId="2" fillId="0" borderId="1" xfId="5" applyNumberFormat="1" applyFont="1" applyFill="1" applyBorder="1" applyAlignment="1" applyProtection="1">
      <alignment vertical="center"/>
    </xf>
    <xf numFmtId="10" fontId="2" fillId="0" borderId="1" xfId="34" applyNumberFormat="1" applyFont="1" applyBorder="1">
      <alignment vertical="center"/>
    </xf>
    <xf numFmtId="10" fontId="2" fillId="0" borderId="1" xfId="34" applyNumberFormat="1" applyFont="1" applyFill="1" applyBorder="1" applyAlignment="1">
      <alignment vertical="center"/>
    </xf>
    <xf numFmtId="178" fontId="2" fillId="0" borderId="0" xfId="34" applyNumberFormat="1" applyFont="1" applyBorder="1" applyAlignment="1">
      <alignment horizontal="center" vertical="center"/>
    </xf>
    <xf numFmtId="10" fontId="2" fillId="0" borderId="0" xfId="34" applyNumberFormat="1" applyFont="1" applyBorder="1">
      <alignment vertical="center"/>
    </xf>
    <xf numFmtId="10" fontId="2" fillId="0" borderId="0" xfId="7" applyNumberFormat="1" applyFont="1" applyAlignment="1"/>
    <xf numFmtId="10" fontId="17" fillId="0" borderId="1" xfId="7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7" fontId="2" fillId="0" borderId="0" xfId="5" applyNumberFormat="1" applyFont="1" applyBorder="1" applyAlignment="1">
      <alignment vertical="center"/>
    </xf>
    <xf numFmtId="10" fontId="2" fillId="0" borderId="0" xfId="7" applyNumberFormat="1" applyFont="1" applyBorder="1" applyAlignment="1">
      <alignment vertical="center"/>
    </xf>
    <xf numFmtId="10" fontId="17" fillId="0" borderId="0" xfId="7" applyNumberFormat="1" applyFont="1" applyBorder="1" applyAlignment="1">
      <alignment vertical="center"/>
    </xf>
    <xf numFmtId="0" fontId="20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1" fillId="4" borderId="1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10" fontId="2" fillId="0" borderId="13" xfId="7" applyNumberFormat="1" applyFont="1" applyBorder="1" applyAlignment="1">
      <alignment vertical="center"/>
    </xf>
    <xf numFmtId="10" fontId="2" fillId="0" borderId="12" xfId="7" applyNumberFormat="1" applyFont="1" applyBorder="1" applyAlignment="1">
      <alignment vertical="center"/>
    </xf>
    <xf numFmtId="10" fontId="2" fillId="0" borderId="14" xfId="7" applyNumberFormat="1" applyFont="1" applyBorder="1" applyAlignment="1">
      <alignment vertic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10" fontId="2" fillId="0" borderId="0" xfId="34" applyNumberFormat="1" applyFont="1">
      <alignment vertical="center"/>
    </xf>
    <xf numFmtId="10" fontId="10" fillId="0" borderId="0" xfId="7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10" fontId="22" fillId="0" borderId="1" xfId="7" applyNumberFormat="1" applyFont="1" applyBorder="1" applyAlignment="1">
      <alignment horizontal="center" vertical="center"/>
    </xf>
    <xf numFmtId="10" fontId="17" fillId="0" borderId="1" xfId="7" applyNumberFormat="1" applyFont="1" applyBorder="1" applyAlignment="1">
      <alignment vertical="center"/>
    </xf>
    <xf numFmtId="10" fontId="17" fillId="0" borderId="0" xfId="7" applyNumberFormat="1" applyFont="1" applyAlignment="1">
      <alignment vertical="center"/>
    </xf>
    <xf numFmtId="0" fontId="15" fillId="0" borderId="0" xfId="34" applyFont="1" applyBorder="1" applyAlignment="1">
      <alignment vertical="center" wrapText="1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10" fontId="17" fillId="0" borderId="0" xfId="0" applyNumberFormat="1" applyFont="1" applyFill="1" applyBorder="1" applyAlignment="1">
      <alignment vertical="center"/>
    </xf>
    <xf numFmtId="10" fontId="17" fillId="0" borderId="0" xfId="7" applyNumberFormat="1" applyFont="1" applyFill="1" applyBorder="1" applyAlignment="1">
      <alignment vertical="center"/>
    </xf>
    <xf numFmtId="0" fontId="9" fillId="0" borderId="0" xfId="0" applyFont="1" applyFill="1" applyBorder="1"/>
    <xf numFmtId="3" fontId="3" fillId="0" borderId="0" xfId="0" applyNumberFormat="1" applyFont="1" applyFill="1" applyBorder="1" applyAlignment="1">
      <alignment vertical="center"/>
    </xf>
    <xf numFmtId="179" fontId="2" fillId="0" borderId="0" xfId="7" applyNumberFormat="1" applyFont="1" applyAlignment="1"/>
    <xf numFmtId="10" fontId="17" fillId="7" borderId="1" xfId="7" applyNumberFormat="1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10" fontId="2" fillId="0" borderId="18" xfId="7" applyNumberFormat="1" applyFont="1" applyBorder="1" applyAlignment="1">
      <alignment vertical="center"/>
    </xf>
    <xf numFmtId="10" fontId="2" fillId="0" borderId="19" xfId="7" applyNumberFormat="1" applyFont="1" applyBorder="1" applyAlignment="1">
      <alignment vertical="center"/>
    </xf>
    <xf numFmtId="0" fontId="10" fillId="0" borderId="17" xfId="0" applyFont="1" applyFill="1" applyBorder="1" applyAlignment="1">
      <alignment vertical="center"/>
    </xf>
    <xf numFmtId="10" fontId="10" fillId="0" borderId="18" xfId="7" applyNumberFormat="1" applyFont="1" applyBorder="1" applyAlignment="1">
      <alignment vertical="center"/>
    </xf>
    <xf numFmtId="10" fontId="10" fillId="0" borderId="19" xfId="7" applyNumberFormat="1" applyFont="1" applyBorder="1" applyAlignment="1">
      <alignment vertical="center"/>
    </xf>
    <xf numFmtId="0" fontId="2" fillId="0" borderId="20" xfId="0" applyFont="1" applyFill="1" applyBorder="1" applyAlignment="1">
      <alignment vertical="center"/>
    </xf>
    <xf numFmtId="10" fontId="2" fillId="0" borderId="21" xfId="7" applyNumberFormat="1" applyFont="1" applyBorder="1" applyAlignment="1">
      <alignment vertical="center"/>
    </xf>
    <xf numFmtId="10" fontId="2" fillId="0" borderId="22" xfId="7" applyNumberFormat="1" applyFont="1" applyBorder="1" applyAlignment="1">
      <alignment vertical="center"/>
    </xf>
    <xf numFmtId="10" fontId="2" fillId="0" borderId="23" xfId="7" applyNumberFormat="1" applyFont="1" applyBorder="1" applyAlignment="1">
      <alignment vertical="center"/>
    </xf>
    <xf numFmtId="0" fontId="23" fillId="0" borderId="24" xfId="0" applyFont="1" applyFill="1" applyBorder="1" applyAlignment="1">
      <alignment vertical="center"/>
    </xf>
    <xf numFmtId="9" fontId="23" fillId="0" borderId="25" xfId="0" applyNumberFormat="1" applyFont="1" applyFill="1" applyBorder="1" applyAlignment="1">
      <alignment vertical="center"/>
    </xf>
    <xf numFmtId="10" fontId="10" fillId="0" borderId="25" xfId="7" applyNumberFormat="1" applyFont="1" applyBorder="1" applyAlignment="1">
      <alignment vertical="center"/>
    </xf>
    <xf numFmtId="10" fontId="10" fillId="0" borderId="26" xfId="7" applyNumberFormat="1" applyFont="1" applyBorder="1" applyAlignment="1">
      <alignment vertical="center"/>
    </xf>
    <xf numFmtId="10" fontId="10" fillId="0" borderId="27" xfId="7" applyNumberFormat="1" applyFont="1" applyBorder="1" applyAlignment="1">
      <alignment vertical="center"/>
    </xf>
    <xf numFmtId="0" fontId="23" fillId="0" borderId="0" xfId="0" applyFont="1" applyFill="1" applyAlignment="1">
      <alignment vertical="center"/>
    </xf>
    <xf numFmtId="9" fontId="23" fillId="0" borderId="0" xfId="0" applyNumberFormat="1" applyFont="1" applyFill="1" applyAlignment="1">
      <alignment vertical="center"/>
    </xf>
    <xf numFmtId="10" fontId="10" fillId="0" borderId="0" xfId="7" applyNumberFormat="1" applyFont="1" applyAlignment="1"/>
    <xf numFmtId="10" fontId="10" fillId="0" borderId="0" xfId="7" applyNumberFormat="1" applyFont="1" applyAlignment="1">
      <alignment vertical="center"/>
    </xf>
    <xf numFmtId="0" fontId="24" fillId="0" borderId="0" xfId="0" applyFont="1" applyAlignment="1">
      <alignment horizontal="left" vertical="center"/>
    </xf>
    <xf numFmtId="9" fontId="9" fillId="0" borderId="0" xfId="7" applyFont="1" applyAlignment="1"/>
    <xf numFmtId="0" fontId="2" fillId="0" borderId="0" xfId="0" applyFont="1" applyFill="1" applyAlignment="1">
      <alignment vertical="center"/>
    </xf>
    <xf numFmtId="10" fontId="2" fillId="0" borderId="0" xfId="7" applyNumberFormat="1" applyFont="1" applyFill="1">
      <alignment vertical="center"/>
    </xf>
    <xf numFmtId="0" fontId="15" fillId="0" borderId="0" xfId="34" applyFont="1" applyFill="1" applyBorder="1" applyAlignment="1">
      <alignment vertical="center" wrapText="1"/>
    </xf>
    <xf numFmtId="0" fontId="15" fillId="0" borderId="0" xfId="34" applyFont="1" applyBorder="1" applyAlignment="1">
      <alignment horizontal="left" vertical="top" wrapText="1"/>
    </xf>
    <xf numFmtId="0" fontId="23" fillId="0" borderId="0" xfId="0" applyFont="1" applyBorder="1" applyAlignment="1">
      <alignment vertical="center"/>
    </xf>
    <xf numFmtId="10" fontId="23" fillId="0" borderId="0" xfId="7" applyNumberFormat="1" applyFont="1" applyBorder="1">
      <alignment vertical="center"/>
    </xf>
    <xf numFmtId="0" fontId="2" fillId="0" borderId="0" xfId="0" applyFont="1" applyAlignment="1">
      <alignment horizontal="left" vertical="center"/>
    </xf>
    <xf numFmtId="0" fontId="15" fillId="0" borderId="0" xfId="34" applyFont="1" applyBorder="1" applyAlignment="1">
      <alignment horizontal="left" vertical="top"/>
    </xf>
    <xf numFmtId="0" fontId="0" fillId="0" borderId="0" xfId="0" applyFill="1"/>
    <xf numFmtId="9" fontId="9" fillId="0" borderId="0" xfId="7" applyNumberFormat="1" applyFont="1" applyAlignment="1"/>
    <xf numFmtId="0" fontId="23" fillId="0" borderId="0" xfId="0" applyFont="1" applyAlignment="1">
      <alignment horizontal="center" vertical="center"/>
    </xf>
    <xf numFmtId="10" fontId="2" fillId="0" borderId="0" xfId="7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0" fontId="10" fillId="0" borderId="1" xfId="7" applyNumberFormat="1" applyFont="1" applyBorder="1">
      <alignment vertical="center"/>
    </xf>
    <xf numFmtId="10" fontId="11" fillId="6" borderId="1" xfId="0" applyNumberFormat="1" applyFont="1" applyFill="1" applyBorder="1" applyAlignment="1">
      <alignment vertical="center"/>
    </xf>
    <xf numFmtId="10" fontId="11" fillId="37" borderId="1" xfId="0" applyNumberFormat="1" applyFont="1" applyFill="1" applyBorder="1" applyAlignment="1">
      <alignment vertical="center"/>
    </xf>
    <xf numFmtId="10" fontId="0" fillId="0" borderId="1" xfId="7" applyNumberFormat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43" fillId="0" borderId="0" xfId="0" applyFont="1"/>
    <xf numFmtId="0" fontId="43" fillId="0" borderId="0" xfId="0" applyFont="1" applyAlignment="1">
      <alignment horizontal="left" vertical="center"/>
    </xf>
    <xf numFmtId="10" fontId="43" fillId="0" borderId="0" xfId="0" applyNumberFormat="1" applyFont="1" applyAlignment="1">
      <alignment vertical="center"/>
    </xf>
    <xf numFmtId="0" fontId="43" fillId="0" borderId="1" xfId="0" applyFont="1" applyFill="1" applyBorder="1" applyAlignment="1">
      <alignment horizontal="left" vertical="center"/>
    </xf>
    <xf numFmtId="10" fontId="43" fillId="0" borderId="1" xfId="0" applyNumberFormat="1" applyFont="1" applyFill="1" applyBorder="1" applyAlignment="1">
      <alignment horizontal="center" vertical="center"/>
    </xf>
    <xf numFmtId="0" fontId="43" fillId="6" borderId="1" xfId="0" applyFont="1" applyFill="1" applyBorder="1" applyAlignment="1">
      <alignment horizontal="left" vertical="center"/>
    </xf>
    <xf numFmtId="0" fontId="43" fillId="0" borderId="0" xfId="0" applyFont="1" applyFill="1" applyAlignment="1"/>
    <xf numFmtId="4" fontId="10" fillId="0" borderId="1" xfId="0" applyNumberFormat="1" applyFont="1" applyFill="1" applyBorder="1" applyAlignment="1">
      <alignment horizontal="center" vertical="center"/>
    </xf>
    <xf numFmtId="3" fontId="4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0" fontId="4" fillId="0" borderId="1" xfId="7" applyNumberFormat="1" applyFont="1" applyBorder="1" applyAlignment="1">
      <alignment horizontal="center" vertical="center"/>
    </xf>
    <xf numFmtId="10" fontId="44" fillId="0" borderId="1" xfId="0" applyNumberFormat="1" applyFont="1" applyFill="1" applyBorder="1" applyAlignment="1">
      <alignment horizontal="center" vertical="center"/>
    </xf>
    <xf numFmtId="0" fontId="45" fillId="0" borderId="0" xfId="0" applyFont="1"/>
    <xf numFmtId="0" fontId="9" fillId="0" borderId="0" xfId="0" applyFont="1" applyAlignment="1"/>
    <xf numFmtId="0" fontId="2" fillId="0" borderId="0" xfId="0" applyFont="1" applyAlignment="1"/>
    <xf numFmtId="0" fontId="46" fillId="0" borderId="0" xfId="6" applyFont="1"/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3" fillId="0" borderId="7" xfId="0" applyFont="1" applyBorder="1" applyAlignment="1">
      <alignment horizontal="left" vertical="center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0" fillId="0" borderId="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5" fillId="0" borderId="0" xfId="34" applyFont="1" applyFill="1" applyBorder="1" applyAlignment="1">
      <alignment horizontal="left" vertical="center" wrapText="1"/>
    </xf>
    <xf numFmtId="0" fontId="15" fillId="0" borderId="0" xfId="34" applyFont="1" applyFill="1" applyBorder="1" applyAlignment="1">
      <alignment horizontal="left" vertical="top" wrapText="1"/>
    </xf>
    <xf numFmtId="0" fontId="15" fillId="0" borderId="0" xfId="34" applyFont="1" applyBorder="1" applyAlignment="1">
      <alignment horizontal="left" vertical="center" wrapText="1"/>
    </xf>
    <xf numFmtId="0" fontId="19" fillId="0" borderId="0" xfId="34" applyFont="1" applyBorder="1" applyAlignment="1">
      <alignment horizontal="left" vertical="center" wrapText="1"/>
    </xf>
    <xf numFmtId="0" fontId="21" fillId="4" borderId="12" xfId="0" applyFont="1" applyFill="1" applyBorder="1" applyAlignment="1">
      <alignment horizontal="center" vertical="center"/>
    </xf>
    <xf numFmtId="0" fontId="21" fillId="4" borderId="13" xfId="0" applyFont="1" applyFill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/>
    </xf>
    <xf numFmtId="0" fontId="15" fillId="0" borderId="0" xfId="34" applyFont="1" applyBorder="1" applyAlignment="1">
      <alignment horizontal="left" vertical="top" wrapText="1"/>
    </xf>
    <xf numFmtId="0" fontId="21" fillId="4" borderId="11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top" wrapText="1"/>
    </xf>
  </cellXfs>
  <cellStyles count="47">
    <cellStyle name="20% - 着色 1 2" xfId="10"/>
    <cellStyle name="20% - 着色 2 2" xfId="12"/>
    <cellStyle name="20% - 着色 3 2" xfId="17"/>
    <cellStyle name="20% - 着色 4 2" xfId="18"/>
    <cellStyle name="20% - 着色 5 2" xfId="19"/>
    <cellStyle name="20% - 着色 6 2" xfId="2"/>
    <cellStyle name="40% - 着色 1 2" xfId="21"/>
    <cellStyle name="40% - 着色 2 2" xfId="9"/>
    <cellStyle name="40% - 着色 3 2" xfId="8"/>
    <cellStyle name="40% - 着色 4 2" xfId="4"/>
    <cellStyle name="40% - 着色 5 2" xfId="11"/>
    <cellStyle name="40% - 着色 6 2" xfId="22"/>
    <cellStyle name="60% - 着色 1 2" xfId="23"/>
    <cellStyle name="60% - 着色 2 2" xfId="24"/>
    <cellStyle name="60% - 着色 3 2" xfId="25"/>
    <cellStyle name="60% - 着色 4 2" xfId="26"/>
    <cellStyle name="60% - 着色 5 2" xfId="27"/>
    <cellStyle name="60% - 着色 6 2" xfId="14"/>
    <cellStyle name="Pandas" xfId="28"/>
    <cellStyle name="百分比" xfId="7" builtinId="5"/>
    <cellStyle name="标题 1 2" xfId="29"/>
    <cellStyle name="标题 2 2" xfId="30"/>
    <cellStyle name="标题 3 2" xfId="31"/>
    <cellStyle name="标题 4 2" xfId="32"/>
    <cellStyle name="差 2" xfId="33"/>
    <cellStyle name="常规" xfId="0" builtinId="0"/>
    <cellStyle name="常规 2" xfId="34"/>
    <cellStyle name="超链接" xfId="6" builtinId="8"/>
    <cellStyle name="好 2" xfId="35"/>
    <cellStyle name="汇总 2" xfId="36"/>
    <cellStyle name="计算 2" xfId="3"/>
    <cellStyle name="检查单元格 2" xfId="37"/>
    <cellStyle name="解释性文本 2" xfId="38"/>
    <cellStyle name="警告文本 2" xfId="39"/>
    <cellStyle name="链接单元格 2" xfId="40"/>
    <cellStyle name="千位分隔" xfId="5" builtinId="3"/>
    <cellStyle name="适中 2" xfId="16"/>
    <cellStyle name="输出 2" xfId="13"/>
    <cellStyle name="输入 2" xfId="41"/>
    <cellStyle name="已访问的超链接" xfId="46" builtinId="9" hidden="1"/>
    <cellStyle name="着色 1 2" xfId="20"/>
    <cellStyle name="着色 2 2" xfId="1"/>
    <cellStyle name="着色 3 2" xfId="42"/>
    <cellStyle name="着色 4 2" xfId="43"/>
    <cellStyle name="着色 5 2" xfId="15"/>
    <cellStyle name="着色 6 2" xfId="44"/>
    <cellStyle name="注释 2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/>
              <a:t>马上金_6</a:t>
            </a:r>
            <a:r>
              <a:rPr lang="zh-CN"/>
              <a:t>期放款</a:t>
            </a:r>
            <a:r>
              <a:rPr lang="en-US"/>
              <a:t>M2+ vintage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马上金10月月报!$A$33</c:f>
              <c:strCache>
                <c:ptCount val="1"/>
                <c:pt idx="0">
                  <c:v>201802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马上金10月月报!$D$31:$K$31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马上金10月月报!$D$33:$J$33</c:f>
              <c:numCache>
                <c:formatCode>0.00%</c:formatCode>
                <c:ptCount val="7"/>
                <c:pt idx="0">
                  <c:v>9.2992441839327492E-3</c:v>
                </c:pt>
                <c:pt idx="1">
                  <c:v>1.58532387788985E-2</c:v>
                </c:pt>
                <c:pt idx="2">
                  <c:v>2.0931979381693201E-2</c:v>
                </c:pt>
                <c:pt idx="3">
                  <c:v>2.58983037564584E-2</c:v>
                </c:pt>
                <c:pt idx="4">
                  <c:v>3.0282457068758602E-2</c:v>
                </c:pt>
                <c:pt idx="5">
                  <c:v>3.40179319482765E-2</c:v>
                </c:pt>
                <c:pt idx="6">
                  <c:v>3.3727043349343802E-2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7-4435-8B84-F4C5B2A39915}"/>
            </c:ext>
          </c:extLst>
        </c:ser>
        <c:ser>
          <c:idx val="1"/>
          <c:order val="1"/>
          <c:tx>
            <c:strRef>
              <c:f>马上金10月月报!$A$34</c:f>
              <c:strCache>
                <c:ptCount val="1"/>
                <c:pt idx="0">
                  <c:v>201803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马上金10月月报!$D$31:$K$31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马上金10月月报!$D$34:$I$34</c:f>
              <c:numCache>
                <c:formatCode>0.00%</c:formatCode>
                <c:ptCount val="6"/>
                <c:pt idx="0">
                  <c:v>6.3255902887090097E-3</c:v>
                </c:pt>
                <c:pt idx="1">
                  <c:v>1.32101145391581E-2</c:v>
                </c:pt>
                <c:pt idx="2">
                  <c:v>1.93607673290246E-2</c:v>
                </c:pt>
                <c:pt idx="3">
                  <c:v>2.4627153743587801E-2</c:v>
                </c:pt>
                <c:pt idx="4">
                  <c:v>3.0015905387136801E-2</c:v>
                </c:pt>
                <c:pt idx="5">
                  <c:v>3.25533296912906E-2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7-4435-8B84-F4C5B2A39915}"/>
            </c:ext>
          </c:extLst>
        </c:ser>
        <c:ser>
          <c:idx val="7"/>
          <c:order val="2"/>
          <c:tx>
            <c:strRef>
              <c:f>马上金10月月报!$A$35</c:f>
              <c:strCache>
                <c:ptCount val="1"/>
                <c:pt idx="0">
                  <c:v>201804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马上金10月月报!$D$31:$K$31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马上金10月月报!$D$35:$H$35</c:f>
              <c:numCache>
                <c:formatCode>0.00%</c:formatCode>
                <c:ptCount val="5"/>
                <c:pt idx="0">
                  <c:v>3.8697215079761E-3</c:v>
                </c:pt>
                <c:pt idx="1">
                  <c:v>1.11967001829323E-2</c:v>
                </c:pt>
                <c:pt idx="2">
                  <c:v>1.8892630259303302E-2</c:v>
                </c:pt>
                <c:pt idx="3">
                  <c:v>2.6060260838418298E-2</c:v>
                </c:pt>
                <c:pt idx="4">
                  <c:v>3.3164272556318798E-2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7-4435-8B84-F4C5B2A39915}"/>
            </c:ext>
          </c:extLst>
        </c:ser>
        <c:ser>
          <c:idx val="2"/>
          <c:order val="3"/>
          <c:tx>
            <c:strRef>
              <c:f>马上金10月月报!$A$36</c:f>
              <c:strCache>
                <c:ptCount val="1"/>
                <c:pt idx="0">
                  <c:v>201805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马上金10月月报!$D$31:$K$31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马上金10月月报!$D$36:$I$36</c:f>
              <c:numCache>
                <c:formatCode>0.00%</c:formatCode>
                <c:ptCount val="6"/>
                <c:pt idx="0">
                  <c:v>5.71762994605914E-3</c:v>
                </c:pt>
                <c:pt idx="1">
                  <c:v>1.3821343108590199E-2</c:v>
                </c:pt>
                <c:pt idx="2">
                  <c:v>2.1219964805731399E-2</c:v>
                </c:pt>
                <c:pt idx="3">
                  <c:v>2.9079089296051699E-2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B7-4435-8B84-F4C5B2A39915}"/>
            </c:ext>
          </c:extLst>
        </c:ser>
        <c:ser>
          <c:idx val="3"/>
          <c:order val="4"/>
          <c:tx>
            <c:strRef>
              <c:f>马上金10月月报!$A$37</c:f>
              <c:strCache>
                <c:ptCount val="1"/>
                <c:pt idx="0">
                  <c:v>201806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马上金10月月报!$D$31:$K$31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马上金10月月报!$D$37:$F$37</c:f>
              <c:numCache>
                <c:formatCode>0.00%</c:formatCode>
                <c:ptCount val="3"/>
                <c:pt idx="0">
                  <c:v>5.8474203378727201E-3</c:v>
                </c:pt>
                <c:pt idx="1">
                  <c:v>1.53531421545173E-2</c:v>
                </c:pt>
                <c:pt idx="2">
                  <c:v>2.63014041730762E-2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B7-4435-8B84-F4C5B2A39915}"/>
            </c:ext>
          </c:extLst>
        </c:ser>
        <c:ser>
          <c:idx val="4"/>
          <c:order val="5"/>
          <c:tx>
            <c:strRef>
              <c:f>马上金10月月报!$A$38</c:f>
              <c:strCache>
                <c:ptCount val="1"/>
                <c:pt idx="0">
                  <c:v>201807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马上金10月月报!$D$31:$K$31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马上金10月月报!$D$38:$E$38</c:f>
              <c:numCache>
                <c:formatCode>0.00%</c:formatCode>
                <c:ptCount val="2"/>
                <c:pt idx="0">
                  <c:v>7.2363297458092404E-3</c:v>
                </c:pt>
                <c:pt idx="1">
                  <c:v>1.82459974210681E-2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B7-4435-8B84-F4C5B2A39915}"/>
            </c:ext>
          </c:extLst>
        </c:ser>
        <c:ser>
          <c:idx val="5"/>
          <c:order val="6"/>
          <c:tx>
            <c:strRef>
              <c:f>马上金10月月报!$A$39</c:f>
              <c:strCache>
                <c:ptCount val="1"/>
                <c:pt idx="0">
                  <c:v>201808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马上金10月月报!$D$39</c:f>
              <c:numCache>
                <c:formatCode>0.00%</c:formatCode>
                <c:ptCount val="1"/>
                <c:pt idx="0">
                  <c:v>6.8784541021975299E-3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8-4605-8489-119EA203F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23080832"/>
        <c:axId val="-808575712"/>
      </c:lineChart>
      <c:catAx>
        <c:axId val="-82308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808575712"/>
        <c:crosses val="autoZero"/>
        <c:auto val="0"/>
        <c:lblAlgn val="ctr"/>
        <c:lblOffset val="100"/>
        <c:noMultiLvlLbl val="0"/>
      </c:catAx>
      <c:valAx>
        <c:axId val="-808575712"/>
        <c:scaling>
          <c:orientation val="minMax"/>
          <c:max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en-US"/>
                  <a:t>M2+</a:t>
                </a:r>
                <a:r>
                  <a:rPr lang="zh-CN"/>
                  <a:t>逾期率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82308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/>
              <a:t>马上金_12</a:t>
            </a:r>
            <a:r>
              <a:rPr lang="zh-CN"/>
              <a:t>期放款</a:t>
            </a:r>
            <a:r>
              <a:rPr lang="en-US"/>
              <a:t>M2+ vintage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马上金10月月报!$A$51</c:f>
              <c:strCache>
                <c:ptCount val="1"/>
                <c:pt idx="0">
                  <c:v>201808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马上金10月月报!$D$43:$K$43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马上金10月月报!$D$51</c:f>
              <c:numCache>
                <c:formatCode>0.00%</c:formatCode>
                <c:ptCount val="1"/>
                <c:pt idx="0">
                  <c:v>1.4079338999339899E-2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E-4402-B6E4-73682DA6271A}"/>
            </c:ext>
          </c:extLst>
        </c:ser>
        <c:ser>
          <c:idx val="5"/>
          <c:order val="1"/>
          <c:tx>
            <c:strRef>
              <c:f>马上金10月月报!$A$45</c:f>
              <c:strCache>
                <c:ptCount val="1"/>
                <c:pt idx="0">
                  <c:v>201802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马上金10月月报!$D$43:$K$43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马上金10月月报!$D$45:$J$45</c:f>
              <c:numCache>
                <c:formatCode>0.00%</c:formatCode>
                <c:ptCount val="7"/>
                <c:pt idx="0">
                  <c:v>1.13788075747462E-2</c:v>
                </c:pt>
                <c:pt idx="1">
                  <c:v>2.22344214418718E-2</c:v>
                </c:pt>
                <c:pt idx="2">
                  <c:v>2.9129642869690501E-2</c:v>
                </c:pt>
                <c:pt idx="3">
                  <c:v>3.9566028813723002E-2</c:v>
                </c:pt>
                <c:pt idx="4">
                  <c:v>5.0688254707866198E-2</c:v>
                </c:pt>
                <c:pt idx="5">
                  <c:v>6.0339694625478703E-2</c:v>
                </c:pt>
                <c:pt idx="6">
                  <c:v>7.3445497883216804E-2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E-4402-B6E4-73682DA6271A}"/>
            </c:ext>
          </c:extLst>
        </c:ser>
        <c:ser>
          <c:idx val="6"/>
          <c:order val="2"/>
          <c:tx>
            <c:strRef>
              <c:f>马上金10月月报!$A$46</c:f>
              <c:strCache>
                <c:ptCount val="1"/>
                <c:pt idx="0">
                  <c:v>201803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马上金10月月报!$D$43:$K$43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马上金10月月报!$D$46:$I$46</c:f>
              <c:numCache>
                <c:formatCode>0.00%</c:formatCode>
                <c:ptCount val="6"/>
                <c:pt idx="0">
                  <c:v>7.9797424097432599E-3</c:v>
                </c:pt>
                <c:pt idx="1">
                  <c:v>1.6127325744150298E-2</c:v>
                </c:pt>
                <c:pt idx="2">
                  <c:v>2.50897059943146E-2</c:v>
                </c:pt>
                <c:pt idx="3">
                  <c:v>3.5690542061635702E-2</c:v>
                </c:pt>
                <c:pt idx="4">
                  <c:v>4.7935497371037798E-2</c:v>
                </c:pt>
                <c:pt idx="5">
                  <c:v>5.9964084478172398E-2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BE-4402-B6E4-73682DA6271A}"/>
            </c:ext>
          </c:extLst>
        </c:ser>
        <c:ser>
          <c:idx val="1"/>
          <c:order val="3"/>
          <c:tx>
            <c:strRef>
              <c:f>马上金10月月报!$A$47</c:f>
              <c:strCache>
                <c:ptCount val="1"/>
                <c:pt idx="0">
                  <c:v>201804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马上金10月月报!$D$43:$K$43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马上金10月月报!$D$47:$H$47</c:f>
              <c:numCache>
                <c:formatCode>0.00%</c:formatCode>
                <c:ptCount val="5"/>
                <c:pt idx="0">
                  <c:v>5.17854873554454E-3</c:v>
                </c:pt>
                <c:pt idx="1">
                  <c:v>1.2936635143530901E-2</c:v>
                </c:pt>
                <c:pt idx="2">
                  <c:v>2.24857928792307E-2</c:v>
                </c:pt>
                <c:pt idx="3">
                  <c:v>3.3464111633554998E-2</c:v>
                </c:pt>
                <c:pt idx="4">
                  <c:v>4.5155269093912799E-2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BE-4402-B6E4-73682DA6271A}"/>
            </c:ext>
          </c:extLst>
        </c:ser>
        <c:ser>
          <c:idx val="2"/>
          <c:order val="4"/>
          <c:tx>
            <c:strRef>
              <c:f>马上金10月月报!$A$48</c:f>
              <c:strCache>
                <c:ptCount val="1"/>
                <c:pt idx="0">
                  <c:v>201805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马上金10月月报!$D$43:$K$43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马上金10月月报!$D$48:$I$48</c:f>
              <c:numCache>
                <c:formatCode>0.00%</c:formatCode>
                <c:ptCount val="6"/>
                <c:pt idx="0">
                  <c:v>7.8274173089177695E-3</c:v>
                </c:pt>
                <c:pt idx="1">
                  <c:v>1.7415752786427999E-2</c:v>
                </c:pt>
                <c:pt idx="2">
                  <c:v>3.0899503883565198E-2</c:v>
                </c:pt>
                <c:pt idx="3">
                  <c:v>4.4808833307282601E-2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BE-4402-B6E4-73682DA6271A}"/>
            </c:ext>
          </c:extLst>
        </c:ser>
        <c:ser>
          <c:idx val="3"/>
          <c:order val="5"/>
          <c:tx>
            <c:strRef>
              <c:f>马上金10月月报!$A$49</c:f>
              <c:strCache>
                <c:ptCount val="1"/>
                <c:pt idx="0">
                  <c:v>201806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马上金10月月报!$D$43:$K$43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马上金10月月报!$D$49:$I$49</c:f>
              <c:numCache>
                <c:formatCode>0.00%</c:formatCode>
                <c:ptCount val="6"/>
                <c:pt idx="0">
                  <c:v>1.11087966570031E-2</c:v>
                </c:pt>
                <c:pt idx="1">
                  <c:v>2.4410931554629499E-2</c:v>
                </c:pt>
                <c:pt idx="2">
                  <c:v>3.9081731518390998E-2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BE-4402-B6E4-73682DA6271A}"/>
            </c:ext>
          </c:extLst>
        </c:ser>
        <c:ser>
          <c:idx val="4"/>
          <c:order val="6"/>
          <c:tx>
            <c:strRef>
              <c:f>马上金10月月报!$A$50</c:f>
              <c:strCache>
                <c:ptCount val="1"/>
                <c:pt idx="0">
                  <c:v>201807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马上金10月月报!$D$43:$K$43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马上金10月月报!$D$50:$E$50</c:f>
              <c:numCache>
                <c:formatCode>0.00%</c:formatCode>
                <c:ptCount val="2"/>
                <c:pt idx="0">
                  <c:v>1.57534325870013E-2</c:v>
                </c:pt>
                <c:pt idx="1">
                  <c:v>3.6850226909629802E-2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BE-4402-B6E4-73682DA6271A}"/>
            </c:ext>
          </c:extLst>
        </c:ser>
        <c:ser>
          <c:idx val="7"/>
          <c:order val="7"/>
          <c:tx>
            <c:strRef>
              <c:f>马上金10月月报!$A$51</c:f>
              <c:strCache>
                <c:ptCount val="1"/>
                <c:pt idx="0">
                  <c:v>201808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马上金10月月报!$D$51</c:f>
              <c:numCache>
                <c:formatCode>0.00%</c:formatCode>
                <c:ptCount val="1"/>
                <c:pt idx="0">
                  <c:v>1.4079338999339899E-2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1-4325-888F-9278A4D0A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82665936"/>
        <c:axId val="-810437072"/>
      </c:lineChart>
      <c:catAx>
        <c:axId val="-118266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810437072"/>
        <c:crosses val="autoZero"/>
        <c:auto val="1"/>
        <c:lblAlgn val="ctr"/>
        <c:lblOffset val="100"/>
        <c:noMultiLvlLbl val="0"/>
      </c:catAx>
      <c:valAx>
        <c:axId val="-8104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en-US"/>
                  <a:t>M2+</a:t>
                </a:r>
                <a:r>
                  <a:rPr lang="zh-CN"/>
                  <a:t>逾期率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11826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马上金</a:t>
            </a:r>
            <a:r>
              <a: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rPr>
              <a:t>_</a:t>
            </a:r>
            <a:r>
              <a:rPr lang="zh-CN" sz="1400">
                <a:latin typeface="微软雅黑" panose="020B0503020204020204" pitchFamily="34" charset="-122"/>
                <a:ea typeface="微软雅黑" panose="020B0503020204020204" pitchFamily="34" charset="-122"/>
              </a:rPr>
              <a:t>放款月</a:t>
            </a:r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迁徙率</a:t>
            </a:r>
            <a:r>
              <a: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rPr>
              <a:t>byDOB</a:t>
            </a:r>
            <a:endParaRPr lang="zh-CN" sz="1400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马上金10月月报!$A$127</c:f>
              <c:strCache>
                <c:ptCount val="1"/>
                <c:pt idx="0">
                  <c:v>201807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马上金10月月报!$B$127:$O$127</c:f>
              <c:numCache>
                <c:formatCode>0.00%</c:formatCode>
                <c:ptCount val="14"/>
                <c:pt idx="0">
                  <c:v>0.10940829983707499</c:v>
                </c:pt>
                <c:pt idx="1">
                  <c:v>5.6319838512535497E-2</c:v>
                </c:pt>
                <c:pt idx="2">
                  <c:v>3.63061913024132E-2</c:v>
                </c:pt>
                <c:pt idx="3">
                  <c:v>2.9257393708446201E-2</c:v>
                </c:pt>
                <c:pt idx="4">
                  <c:v>2.07448446510669E-2</c:v>
                </c:pt>
                <c:pt idx="5">
                  <c:v>1.8001836811382298E-2</c:v>
                </c:pt>
                <c:pt idx="6">
                  <c:v>1.6486535250092599E-2</c:v>
                </c:pt>
                <c:pt idx="7">
                  <c:v>1.58096010700715E-2</c:v>
                </c:pt>
                <c:pt idx="8">
                  <c:v>1.54718122708225E-2</c:v>
                </c:pt>
                <c:pt idx="9">
                  <c:v>1.5190999895543201E-2</c:v>
                </c:pt>
                <c:pt idx="10">
                  <c:v>1.4929179661587201E-2</c:v>
                </c:pt>
                <c:pt idx="11">
                  <c:v>1.4600886932999799E-2</c:v>
                </c:pt>
                <c:pt idx="12">
                  <c:v>1.4383833889305701E-2</c:v>
                </c:pt>
                <c:pt idx="13">
                  <c:v>1.41003083509802E-2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A-4DCD-8B54-6657899303DD}"/>
            </c:ext>
          </c:extLst>
        </c:ser>
        <c:ser>
          <c:idx val="1"/>
          <c:order val="1"/>
          <c:tx>
            <c:strRef>
              <c:f>马上金10月月报!$A$128</c:f>
              <c:strCache>
                <c:ptCount val="1"/>
                <c:pt idx="0">
                  <c:v>201808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马上金10月月报!$B$128:$O$128</c:f>
              <c:numCache>
                <c:formatCode>0.00%</c:formatCode>
                <c:ptCount val="14"/>
                <c:pt idx="0">
                  <c:v>0.11233295776418099</c:v>
                </c:pt>
                <c:pt idx="1">
                  <c:v>6.0636836600485702E-2</c:v>
                </c:pt>
                <c:pt idx="2">
                  <c:v>3.6716747541219098E-2</c:v>
                </c:pt>
                <c:pt idx="3">
                  <c:v>2.8421307788645801E-2</c:v>
                </c:pt>
                <c:pt idx="4">
                  <c:v>1.9616380800186701E-2</c:v>
                </c:pt>
                <c:pt idx="5">
                  <c:v>1.66178127510964E-2</c:v>
                </c:pt>
                <c:pt idx="6">
                  <c:v>1.5275639327925699E-2</c:v>
                </c:pt>
                <c:pt idx="7">
                  <c:v>1.4139954123704401E-2</c:v>
                </c:pt>
                <c:pt idx="8">
                  <c:v>1.3586700363149899E-2</c:v>
                </c:pt>
                <c:pt idx="9">
                  <c:v>1.3118735214770199E-2</c:v>
                </c:pt>
                <c:pt idx="10">
                  <c:v>1.26900477167341E-2</c:v>
                </c:pt>
                <c:pt idx="11">
                  <c:v>1.24151041643287E-2</c:v>
                </c:pt>
                <c:pt idx="12">
                  <c:v>1.22276936612606E-2</c:v>
                </c:pt>
                <c:pt idx="13">
                  <c:v>1.1891028086886701E-2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A-4DCD-8B54-6657899303DD}"/>
            </c:ext>
          </c:extLst>
        </c:ser>
        <c:ser>
          <c:idx val="3"/>
          <c:order val="2"/>
          <c:tx>
            <c:strRef>
              <c:f>马上金10月月报!$A$129</c:f>
              <c:strCache>
                <c:ptCount val="1"/>
                <c:pt idx="0">
                  <c:v>201809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马上金10月月报!$B$129:$O$129</c:f>
              <c:numCache>
                <c:formatCode>0.00%</c:formatCode>
                <c:ptCount val="14"/>
                <c:pt idx="0">
                  <c:v>0.111700573397542</c:v>
                </c:pt>
                <c:pt idx="1">
                  <c:v>5.2396366584825001E-2</c:v>
                </c:pt>
                <c:pt idx="2">
                  <c:v>3.1762656678696301E-2</c:v>
                </c:pt>
                <c:pt idx="3">
                  <c:v>2.40060413559656E-2</c:v>
                </c:pt>
                <c:pt idx="4">
                  <c:v>1.8005163487238601E-2</c:v>
                </c:pt>
                <c:pt idx="5">
                  <c:v>1.5218499502245899E-2</c:v>
                </c:pt>
                <c:pt idx="6">
                  <c:v>1.4099487219839699E-2</c:v>
                </c:pt>
                <c:pt idx="7">
                  <c:v>1.33415793102893E-2</c:v>
                </c:pt>
                <c:pt idx="8">
                  <c:v>1.30850029337954E-2</c:v>
                </c:pt>
                <c:pt idx="9">
                  <c:v>1.2466734612989101E-2</c:v>
                </c:pt>
                <c:pt idx="10">
                  <c:v>1.2456894654203399E-2</c:v>
                </c:pt>
                <c:pt idx="11">
                  <c:v>1.2551763357139201E-2</c:v>
                </c:pt>
                <c:pt idx="12">
                  <c:v>1.22872686151111E-2</c:v>
                </c:pt>
                <c:pt idx="13">
                  <c:v>1.17254645493779E-2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DA-4DCD-8B54-66578993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2469184"/>
        <c:axId val="-822305728"/>
      </c:lineChart>
      <c:catAx>
        <c:axId val="-82246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822305728"/>
        <c:crosses val="autoZero"/>
        <c:auto val="1"/>
        <c:lblAlgn val="ctr"/>
        <c:lblOffset val="100"/>
        <c:noMultiLvlLbl val="0"/>
      </c:catAx>
      <c:valAx>
        <c:axId val="-8223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8224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/>
              <a:t>马上金_6</a:t>
            </a:r>
            <a:r>
              <a:rPr lang="zh-CN"/>
              <a:t>期放款</a:t>
            </a:r>
            <a:r>
              <a:rPr lang="en-US"/>
              <a:t>_M3+ vintage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马上金10月月报!$A$8</c:f>
              <c:strCache>
                <c:ptCount val="1"/>
                <c:pt idx="0">
                  <c:v>201801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马上金10月月报!$D$7:$J$7</c:f>
              <c:strCache>
                <c:ptCount val="7"/>
                <c:pt idx="0">
                  <c:v>mob_3</c:v>
                </c:pt>
                <c:pt idx="1">
                  <c:v>mob_4</c:v>
                </c:pt>
                <c:pt idx="2">
                  <c:v>mob_5</c:v>
                </c:pt>
                <c:pt idx="3">
                  <c:v>mob_6</c:v>
                </c:pt>
                <c:pt idx="4">
                  <c:v>mob_7</c:v>
                </c:pt>
                <c:pt idx="5">
                  <c:v>mob_8</c:v>
                </c:pt>
                <c:pt idx="6">
                  <c:v>mob_9</c:v>
                </c:pt>
              </c:strCache>
            </c:strRef>
          </c:cat>
          <c:val>
            <c:numRef>
              <c:f>马上金10月月报!$D$8:$J$8</c:f>
              <c:numCache>
                <c:formatCode>0.00%</c:formatCode>
                <c:ptCount val="7"/>
                <c:pt idx="0">
                  <c:v>7.8752051883704804E-3</c:v>
                </c:pt>
                <c:pt idx="1">
                  <c:v>1.8876944883634301E-2</c:v>
                </c:pt>
                <c:pt idx="2">
                  <c:v>2.7517863221180501E-2</c:v>
                </c:pt>
                <c:pt idx="3">
                  <c:v>3.3507977421726301E-2</c:v>
                </c:pt>
                <c:pt idx="4">
                  <c:v>3.6666984561778103E-2</c:v>
                </c:pt>
                <c:pt idx="5">
                  <c:v>3.85490458111361E-2</c:v>
                </c:pt>
                <c:pt idx="6">
                  <c:v>3.8237108631506901E-2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2-4BEC-AF58-EB0747BF5506}"/>
            </c:ext>
          </c:extLst>
        </c:ser>
        <c:ser>
          <c:idx val="6"/>
          <c:order val="1"/>
          <c:tx>
            <c:strRef>
              <c:f>马上金10月月报!$A$9</c:f>
              <c:strCache>
                <c:ptCount val="1"/>
                <c:pt idx="0">
                  <c:v>201802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马上金10月月报!$D$7:$J$7</c:f>
              <c:strCache>
                <c:ptCount val="7"/>
                <c:pt idx="0">
                  <c:v>mob_3</c:v>
                </c:pt>
                <c:pt idx="1">
                  <c:v>mob_4</c:v>
                </c:pt>
                <c:pt idx="2">
                  <c:v>mob_5</c:v>
                </c:pt>
                <c:pt idx="3">
                  <c:v>mob_6</c:v>
                </c:pt>
                <c:pt idx="4">
                  <c:v>mob_7</c:v>
                </c:pt>
                <c:pt idx="5">
                  <c:v>mob_8</c:v>
                </c:pt>
                <c:pt idx="6">
                  <c:v>mob_9</c:v>
                </c:pt>
              </c:strCache>
            </c:strRef>
          </c:cat>
          <c:val>
            <c:numRef>
              <c:f>马上金10月月报!$D$9:$J$9</c:f>
              <c:numCache>
                <c:formatCode>0.00%</c:formatCode>
                <c:ptCount val="7"/>
                <c:pt idx="0">
                  <c:v>8.8208780554803693E-3</c:v>
                </c:pt>
                <c:pt idx="1">
                  <c:v>1.5125334178964001E-2</c:v>
                </c:pt>
                <c:pt idx="2">
                  <c:v>2.0658397395242101E-2</c:v>
                </c:pt>
                <c:pt idx="3">
                  <c:v>2.6231821027926001E-2</c:v>
                </c:pt>
                <c:pt idx="4">
                  <c:v>3.0059930033488599E-2</c:v>
                </c:pt>
                <c:pt idx="5">
                  <c:v>3.3727043349343802E-2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2-4BEC-AF58-EB0747BF5506}"/>
            </c:ext>
          </c:extLst>
        </c:ser>
        <c:ser>
          <c:idx val="1"/>
          <c:order val="2"/>
          <c:tx>
            <c:strRef>
              <c:f>马上金10月月报!$A$10</c:f>
              <c:strCache>
                <c:ptCount val="1"/>
                <c:pt idx="0">
                  <c:v>201803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马上金10月月报!$D$7:$J$7</c:f>
              <c:strCache>
                <c:ptCount val="7"/>
                <c:pt idx="0">
                  <c:v>mob_3</c:v>
                </c:pt>
                <c:pt idx="1">
                  <c:v>mob_4</c:v>
                </c:pt>
                <c:pt idx="2">
                  <c:v>mob_5</c:v>
                </c:pt>
                <c:pt idx="3">
                  <c:v>mob_6</c:v>
                </c:pt>
                <c:pt idx="4">
                  <c:v>mob_7</c:v>
                </c:pt>
                <c:pt idx="5">
                  <c:v>mob_8</c:v>
                </c:pt>
                <c:pt idx="6">
                  <c:v>mob_9</c:v>
                </c:pt>
              </c:strCache>
            </c:strRef>
          </c:cat>
          <c:val>
            <c:numRef>
              <c:f>马上金10月月报!$D$10:$H$10</c:f>
              <c:numCache>
                <c:formatCode>0.00%</c:formatCode>
                <c:ptCount val="5"/>
                <c:pt idx="0">
                  <c:v>5.9362529861663599E-3</c:v>
                </c:pt>
                <c:pt idx="1">
                  <c:v>1.37056658456638E-2</c:v>
                </c:pt>
                <c:pt idx="2">
                  <c:v>1.8014947499027802E-2</c:v>
                </c:pt>
                <c:pt idx="3">
                  <c:v>2.42486092335043E-2</c:v>
                </c:pt>
                <c:pt idx="4">
                  <c:v>2.9834000166669799E-2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2-4BEC-AF58-EB0747BF5506}"/>
            </c:ext>
          </c:extLst>
        </c:ser>
        <c:ser>
          <c:idx val="7"/>
          <c:order val="3"/>
          <c:tx>
            <c:strRef>
              <c:f>马上金10月月报!$A$11</c:f>
              <c:strCache>
                <c:ptCount val="1"/>
                <c:pt idx="0">
                  <c:v>201804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马上金10月月报!$D$7:$J$7</c:f>
              <c:strCache>
                <c:ptCount val="7"/>
                <c:pt idx="0">
                  <c:v>mob_3</c:v>
                </c:pt>
                <c:pt idx="1">
                  <c:v>mob_4</c:v>
                </c:pt>
                <c:pt idx="2">
                  <c:v>mob_5</c:v>
                </c:pt>
                <c:pt idx="3">
                  <c:v>mob_6</c:v>
                </c:pt>
                <c:pt idx="4">
                  <c:v>mob_7</c:v>
                </c:pt>
                <c:pt idx="5">
                  <c:v>mob_8</c:v>
                </c:pt>
                <c:pt idx="6">
                  <c:v>mob_9</c:v>
                </c:pt>
              </c:strCache>
            </c:strRef>
          </c:cat>
          <c:val>
            <c:numRef>
              <c:f>马上金10月月报!$D$11:$G$11</c:f>
              <c:numCache>
                <c:formatCode>0.00%</c:formatCode>
                <c:ptCount val="4"/>
                <c:pt idx="0">
                  <c:v>4.3550715738573101E-3</c:v>
                </c:pt>
                <c:pt idx="1">
                  <c:v>1.1119129216717099E-2</c:v>
                </c:pt>
                <c:pt idx="2">
                  <c:v>1.8163396911898302E-2</c:v>
                </c:pt>
                <c:pt idx="3">
                  <c:v>2.63919708075885E-2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2-4BEC-AF58-EB0747BF5506}"/>
            </c:ext>
          </c:extLst>
        </c:ser>
        <c:ser>
          <c:idx val="2"/>
          <c:order val="4"/>
          <c:tx>
            <c:strRef>
              <c:f>马上金10月月报!$A$12</c:f>
              <c:strCache>
                <c:ptCount val="1"/>
                <c:pt idx="0">
                  <c:v>201805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马上金10月月报!$D$7:$J$7</c:f>
              <c:strCache>
                <c:ptCount val="7"/>
                <c:pt idx="0">
                  <c:v>mob_3</c:v>
                </c:pt>
                <c:pt idx="1">
                  <c:v>mob_4</c:v>
                </c:pt>
                <c:pt idx="2">
                  <c:v>mob_5</c:v>
                </c:pt>
                <c:pt idx="3">
                  <c:v>mob_6</c:v>
                </c:pt>
                <c:pt idx="4">
                  <c:v>mob_7</c:v>
                </c:pt>
                <c:pt idx="5">
                  <c:v>mob_8</c:v>
                </c:pt>
                <c:pt idx="6">
                  <c:v>mob_9</c:v>
                </c:pt>
              </c:strCache>
            </c:strRef>
          </c:cat>
          <c:val>
            <c:numRef>
              <c:f>马上金10月月报!$D$12:$F$12</c:f>
              <c:numCache>
                <c:formatCode>0.00%</c:formatCode>
                <c:ptCount val="3"/>
                <c:pt idx="0">
                  <c:v>5.6084704495628903E-3</c:v>
                </c:pt>
                <c:pt idx="1">
                  <c:v>1.30537859962758E-2</c:v>
                </c:pt>
                <c:pt idx="2">
                  <c:v>2.0885615074181699E-2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2-4BEC-AF58-EB0747BF5506}"/>
            </c:ext>
          </c:extLst>
        </c:ser>
        <c:ser>
          <c:idx val="3"/>
          <c:order val="5"/>
          <c:tx>
            <c:strRef>
              <c:f>马上金10月月报!$A$13</c:f>
              <c:strCache>
                <c:ptCount val="1"/>
                <c:pt idx="0">
                  <c:v>201806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马上金10月月报!$D$7:$J$7</c:f>
              <c:strCache>
                <c:ptCount val="7"/>
                <c:pt idx="0">
                  <c:v>mob_3</c:v>
                </c:pt>
                <c:pt idx="1">
                  <c:v>mob_4</c:v>
                </c:pt>
                <c:pt idx="2">
                  <c:v>mob_5</c:v>
                </c:pt>
                <c:pt idx="3">
                  <c:v>mob_6</c:v>
                </c:pt>
                <c:pt idx="4">
                  <c:v>mob_7</c:v>
                </c:pt>
                <c:pt idx="5">
                  <c:v>mob_8</c:v>
                </c:pt>
                <c:pt idx="6">
                  <c:v>mob_9</c:v>
                </c:pt>
              </c:strCache>
            </c:strRef>
          </c:cat>
          <c:val>
            <c:numRef>
              <c:f>马上金10月月报!$D$13:$E$13</c:f>
              <c:numCache>
                <c:formatCode>0.00%</c:formatCode>
                <c:ptCount val="2"/>
                <c:pt idx="0">
                  <c:v>5.7828005947328101E-3</c:v>
                </c:pt>
                <c:pt idx="1">
                  <c:v>1.5232360290095099E-2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2-4BEC-AF58-EB0747BF5506}"/>
            </c:ext>
          </c:extLst>
        </c:ser>
        <c:ser>
          <c:idx val="4"/>
          <c:order val="6"/>
          <c:tx>
            <c:strRef>
              <c:f>马上金10月月报!$A$14</c:f>
              <c:strCache>
                <c:ptCount val="1"/>
                <c:pt idx="0">
                  <c:v>201807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马上金10月月报!$D$14</c:f>
              <c:numCache>
                <c:formatCode>0.00%</c:formatCode>
                <c:ptCount val="1"/>
                <c:pt idx="0">
                  <c:v>7.9035985037087895E-3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1-4C3D-886D-AB0E949C0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09285136"/>
        <c:axId val="-1182077968"/>
      </c:lineChart>
      <c:catAx>
        <c:axId val="-12092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1182077968"/>
        <c:crosses val="autoZero"/>
        <c:auto val="0"/>
        <c:lblAlgn val="ctr"/>
        <c:lblOffset val="100"/>
        <c:noMultiLvlLbl val="0"/>
      </c:catAx>
      <c:valAx>
        <c:axId val="-1182077968"/>
        <c:scaling>
          <c:orientation val="minMax"/>
          <c:max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en-US"/>
                  <a:t>M3+</a:t>
                </a:r>
                <a:r>
                  <a:rPr lang="zh-CN"/>
                  <a:t>逾期率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12092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/>
              <a:t>马上金_12</a:t>
            </a:r>
            <a:r>
              <a:rPr lang="zh-CN"/>
              <a:t>期放款</a:t>
            </a:r>
            <a:r>
              <a:rPr lang="en-US"/>
              <a:t>_M3+ vintage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马上金10月月报!$A$20</c:f>
              <c:strCache>
                <c:ptCount val="1"/>
                <c:pt idx="0">
                  <c:v>201801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马上金10月月报!$D$7:$I$7</c:f>
              <c:strCache>
                <c:ptCount val="6"/>
                <c:pt idx="0">
                  <c:v>mob_3</c:v>
                </c:pt>
                <c:pt idx="1">
                  <c:v>mob_4</c:v>
                </c:pt>
                <c:pt idx="2">
                  <c:v>mob_5</c:v>
                </c:pt>
                <c:pt idx="3">
                  <c:v>mob_6</c:v>
                </c:pt>
                <c:pt idx="4">
                  <c:v>mob_7</c:v>
                </c:pt>
                <c:pt idx="5">
                  <c:v>mob_8</c:v>
                </c:pt>
              </c:strCache>
            </c:strRef>
          </c:cat>
          <c:val>
            <c:numRef>
              <c:f>马上金10月月报!$D$20:$J$20</c:f>
              <c:numCache>
                <c:formatCode>0.00%</c:formatCode>
                <c:ptCount val="7"/>
                <c:pt idx="0">
                  <c:v>1.1714390146792901E-2</c:v>
                </c:pt>
                <c:pt idx="1">
                  <c:v>2.4090591936505E-2</c:v>
                </c:pt>
                <c:pt idx="2">
                  <c:v>3.4329565577087398E-2</c:v>
                </c:pt>
                <c:pt idx="3">
                  <c:v>4.5963392897936703E-2</c:v>
                </c:pt>
                <c:pt idx="4">
                  <c:v>5.5372055982350898E-2</c:v>
                </c:pt>
                <c:pt idx="5">
                  <c:v>6.4852170238040893E-2</c:v>
                </c:pt>
                <c:pt idx="6">
                  <c:v>7.6400511229758106E-2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3-4A22-81B7-636C1AC2A02C}"/>
            </c:ext>
          </c:extLst>
        </c:ser>
        <c:ser>
          <c:idx val="6"/>
          <c:order val="1"/>
          <c:tx>
            <c:strRef>
              <c:f>马上金10月月报!$A$21</c:f>
              <c:strCache>
                <c:ptCount val="1"/>
                <c:pt idx="0">
                  <c:v>201802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马上金10月月报!$D$7:$I$7</c:f>
              <c:strCache>
                <c:ptCount val="6"/>
                <c:pt idx="0">
                  <c:v>mob_3</c:v>
                </c:pt>
                <c:pt idx="1">
                  <c:v>mob_4</c:v>
                </c:pt>
                <c:pt idx="2">
                  <c:v>mob_5</c:v>
                </c:pt>
                <c:pt idx="3">
                  <c:v>mob_6</c:v>
                </c:pt>
                <c:pt idx="4">
                  <c:v>mob_7</c:v>
                </c:pt>
                <c:pt idx="5">
                  <c:v>mob_8</c:v>
                </c:pt>
              </c:strCache>
            </c:strRef>
          </c:cat>
          <c:val>
            <c:numRef>
              <c:f>马上金10月月报!$D$21:$I$21</c:f>
              <c:numCache>
                <c:formatCode>0.00%</c:formatCode>
                <c:ptCount val="6"/>
                <c:pt idx="0">
                  <c:v>1.24365684177703E-2</c:v>
                </c:pt>
                <c:pt idx="1">
                  <c:v>2.0638480329726299E-2</c:v>
                </c:pt>
                <c:pt idx="2">
                  <c:v>2.9379219403260399E-2</c:v>
                </c:pt>
                <c:pt idx="3">
                  <c:v>3.9605413387555799E-2</c:v>
                </c:pt>
                <c:pt idx="4">
                  <c:v>4.97738669500754E-2</c:v>
                </c:pt>
                <c:pt idx="5">
                  <c:v>6.2209626642483098E-2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3-4A22-81B7-636C1AC2A02C}"/>
            </c:ext>
          </c:extLst>
        </c:ser>
        <c:ser>
          <c:idx val="1"/>
          <c:order val="2"/>
          <c:tx>
            <c:strRef>
              <c:f>马上金10月月报!$A$22</c:f>
              <c:strCache>
                <c:ptCount val="1"/>
                <c:pt idx="0">
                  <c:v>201803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马上金10月月报!$D$7:$I$7</c:f>
              <c:strCache>
                <c:ptCount val="6"/>
                <c:pt idx="0">
                  <c:v>mob_3</c:v>
                </c:pt>
                <c:pt idx="1">
                  <c:v>mob_4</c:v>
                </c:pt>
                <c:pt idx="2">
                  <c:v>mob_5</c:v>
                </c:pt>
                <c:pt idx="3">
                  <c:v>mob_6</c:v>
                </c:pt>
                <c:pt idx="4">
                  <c:v>mob_7</c:v>
                </c:pt>
                <c:pt idx="5">
                  <c:v>mob_8</c:v>
                </c:pt>
              </c:strCache>
            </c:strRef>
          </c:cat>
          <c:val>
            <c:numRef>
              <c:f>马上金10月月报!$D$22:$H$22</c:f>
              <c:numCache>
                <c:formatCode>0.00%</c:formatCode>
                <c:ptCount val="5"/>
                <c:pt idx="0">
                  <c:v>7.2401134277940296E-3</c:v>
                </c:pt>
                <c:pt idx="1">
                  <c:v>1.5391957215092299E-2</c:v>
                </c:pt>
                <c:pt idx="2">
                  <c:v>2.5152995400341299E-2</c:v>
                </c:pt>
                <c:pt idx="3">
                  <c:v>3.4625229485135703E-2</c:v>
                </c:pt>
                <c:pt idx="4">
                  <c:v>4.7880721374533003E-2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3-4A22-81B7-636C1AC2A02C}"/>
            </c:ext>
          </c:extLst>
        </c:ser>
        <c:ser>
          <c:idx val="7"/>
          <c:order val="3"/>
          <c:tx>
            <c:strRef>
              <c:f>马上金10月月报!$A$23</c:f>
              <c:strCache>
                <c:ptCount val="1"/>
                <c:pt idx="0">
                  <c:v>201804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马上金10月月报!$D$7:$I$7</c:f>
              <c:strCache>
                <c:ptCount val="6"/>
                <c:pt idx="0">
                  <c:v>mob_3</c:v>
                </c:pt>
                <c:pt idx="1">
                  <c:v>mob_4</c:v>
                </c:pt>
                <c:pt idx="2">
                  <c:v>mob_5</c:v>
                </c:pt>
                <c:pt idx="3">
                  <c:v>mob_6</c:v>
                </c:pt>
                <c:pt idx="4">
                  <c:v>mob_7</c:v>
                </c:pt>
                <c:pt idx="5">
                  <c:v>mob_8</c:v>
                </c:pt>
              </c:strCache>
            </c:strRef>
          </c:cat>
          <c:val>
            <c:numRef>
              <c:f>马上金10月月报!$D$23:$G$23</c:f>
              <c:numCache>
                <c:formatCode>0.00%</c:formatCode>
                <c:ptCount val="4"/>
                <c:pt idx="0">
                  <c:v>5.2244450798491797E-3</c:v>
                </c:pt>
                <c:pt idx="1">
                  <c:v>1.29490648960054E-2</c:v>
                </c:pt>
                <c:pt idx="2">
                  <c:v>2.2231907555668302E-2</c:v>
                </c:pt>
                <c:pt idx="3">
                  <c:v>3.3119323188037397E-2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3-4A22-81B7-636C1AC2A02C}"/>
            </c:ext>
          </c:extLst>
        </c:ser>
        <c:ser>
          <c:idx val="2"/>
          <c:order val="4"/>
          <c:tx>
            <c:strRef>
              <c:f>马上金10月月报!$A$24</c:f>
              <c:strCache>
                <c:ptCount val="1"/>
                <c:pt idx="0">
                  <c:v>201805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马上金10月月报!$D$7:$I$7</c:f>
              <c:strCache>
                <c:ptCount val="6"/>
                <c:pt idx="0">
                  <c:v>mob_3</c:v>
                </c:pt>
                <c:pt idx="1">
                  <c:v>mob_4</c:v>
                </c:pt>
                <c:pt idx="2">
                  <c:v>mob_5</c:v>
                </c:pt>
                <c:pt idx="3">
                  <c:v>mob_6</c:v>
                </c:pt>
                <c:pt idx="4">
                  <c:v>mob_7</c:v>
                </c:pt>
                <c:pt idx="5">
                  <c:v>mob_8</c:v>
                </c:pt>
              </c:strCache>
            </c:strRef>
          </c:cat>
          <c:val>
            <c:numRef>
              <c:f>马上金10月月报!$D$24:$F$24</c:f>
              <c:numCache>
                <c:formatCode>0.00%</c:formatCode>
                <c:ptCount val="3"/>
                <c:pt idx="0">
                  <c:v>7.7862949525675899E-3</c:v>
                </c:pt>
                <c:pt idx="1">
                  <c:v>1.7130840226761701E-2</c:v>
                </c:pt>
                <c:pt idx="2">
                  <c:v>3.0421669512209801E-2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13-4A22-81B7-636C1AC2A02C}"/>
            </c:ext>
          </c:extLst>
        </c:ser>
        <c:ser>
          <c:idx val="3"/>
          <c:order val="5"/>
          <c:tx>
            <c:strRef>
              <c:f>马上金10月月报!$A$25</c:f>
              <c:strCache>
                <c:ptCount val="1"/>
                <c:pt idx="0">
                  <c:v>201806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马上金10月月报!$D$25:$E$25</c:f>
              <c:numCache>
                <c:formatCode>0.00%</c:formatCode>
                <c:ptCount val="2"/>
                <c:pt idx="0">
                  <c:v>1.0682994881319101E-2</c:v>
                </c:pt>
                <c:pt idx="1">
                  <c:v>2.43622782659902E-2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13-4A22-81B7-636C1AC2A02C}"/>
            </c:ext>
          </c:extLst>
        </c:ser>
        <c:ser>
          <c:idx val="4"/>
          <c:order val="6"/>
          <c:tx>
            <c:strRef>
              <c:f>马上金10月月报!$A$26</c:f>
              <c:strCache>
                <c:ptCount val="1"/>
                <c:pt idx="0">
                  <c:v>201807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马上金10月月报!$D$26</c:f>
              <c:numCache>
                <c:formatCode>0.00%</c:formatCode>
                <c:ptCount val="1"/>
                <c:pt idx="0">
                  <c:v>1.7311537660052299E-2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B-47E6-B889-550732AF9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0614704"/>
        <c:axId val="-1210613072"/>
      </c:lineChart>
      <c:catAx>
        <c:axId val="-121061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1210613072"/>
        <c:crosses val="autoZero"/>
        <c:auto val="0"/>
        <c:lblAlgn val="ctr"/>
        <c:lblOffset val="100"/>
        <c:noMultiLvlLbl val="0"/>
      </c:catAx>
      <c:valAx>
        <c:axId val="-12106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en-US"/>
                  <a:t>M3+</a:t>
                </a:r>
                <a:r>
                  <a:rPr lang="zh-CN"/>
                  <a:t>逾期率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12106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马上金</a:t>
            </a:r>
            <a:r>
              <a:rPr lang="en-US"/>
              <a:t>_</a:t>
            </a:r>
            <a:r>
              <a:rPr lang="en-US" altLang="zh-CN"/>
              <a:t>9</a:t>
            </a:r>
            <a:r>
              <a:rPr lang="zh-CN"/>
              <a:t>月</a:t>
            </a:r>
            <a:r>
              <a:rPr lang="en-US"/>
              <a:t>_</a:t>
            </a:r>
            <a:r>
              <a:rPr lang="zh-CN"/>
              <a:t>首期</a:t>
            </a:r>
            <a:r>
              <a:rPr lang="en-US"/>
              <a:t>DOB</a:t>
            </a:r>
            <a:r>
              <a:rPr lang="zh-CN" altLang="en-US"/>
              <a:t>迁徙率</a:t>
            </a:r>
            <a:r>
              <a:rPr lang="zh-CN"/>
              <a:t>走势图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0564527072872798E-2"/>
          <c:y val="0.10884096355152"/>
          <c:w val="0.92450807436558602"/>
          <c:h val="0.69017530583932396"/>
        </c:manualLayout>
      </c:layout>
      <c:lineChart>
        <c:grouping val="standard"/>
        <c:varyColors val="0"/>
        <c:ser>
          <c:idx val="0"/>
          <c:order val="0"/>
          <c:tx>
            <c:strRef>
              <c:f>马上金10月月报!$B$87</c:f>
              <c:strCache>
                <c:ptCount val="1"/>
                <c:pt idx="0">
                  <c:v>1DPD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马上金10月月报!$A$88:$A$121</c:f>
              <c:numCache>
                <c:formatCode>yyyy\-mm\-dd</c:formatCode>
                <c:ptCount val="34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</c:numCache>
            </c:numRef>
          </c:cat>
          <c:val>
            <c:numRef>
              <c:f>马上金10月月报!$B$88:$B$121</c:f>
              <c:numCache>
                <c:formatCode>0.00%</c:formatCode>
                <c:ptCount val="34"/>
                <c:pt idx="0">
                  <c:v>9.7698738017622605E-2</c:v>
                </c:pt>
                <c:pt idx="1">
                  <c:v>0.11825448426205699</c:v>
                </c:pt>
                <c:pt idx="2">
                  <c:v>8.1445683111954506E-2</c:v>
                </c:pt>
                <c:pt idx="3">
                  <c:v>0.123440785872728</c:v>
                </c:pt>
                <c:pt idx="4">
                  <c:v>0.10633367662203901</c:v>
                </c:pt>
                <c:pt idx="5">
                  <c:v>8.1560982013916206E-2</c:v>
                </c:pt>
                <c:pt idx="6">
                  <c:v>0.121245478848876</c:v>
                </c:pt>
                <c:pt idx="7">
                  <c:v>0.118064173018968</c:v>
                </c:pt>
                <c:pt idx="8">
                  <c:v>9.7917965340979907E-2</c:v>
                </c:pt>
                <c:pt idx="9">
                  <c:v>0.106257499553218</c:v>
                </c:pt>
                <c:pt idx="10">
                  <c:v>0.12240890788885</c:v>
                </c:pt>
                <c:pt idx="11">
                  <c:v>0.18030147157489801</c:v>
                </c:pt>
                <c:pt idx="12">
                  <c:v>0.128888705756315</c:v>
                </c:pt>
                <c:pt idx="13">
                  <c:v>0.13116398507402799</c:v>
                </c:pt>
                <c:pt idx="14">
                  <c:v>9.0919288799147499E-2</c:v>
                </c:pt>
                <c:pt idx="15">
                  <c:v>8.9732142857142899E-2</c:v>
                </c:pt>
                <c:pt idx="16">
                  <c:v>9.5503659811781105E-2</c:v>
                </c:pt>
                <c:pt idx="17">
                  <c:v>0.104326652931261</c:v>
                </c:pt>
                <c:pt idx="18">
                  <c:v>7.4680050188205796E-2</c:v>
                </c:pt>
                <c:pt idx="19">
                  <c:v>9.0922589586220598E-2</c:v>
                </c:pt>
                <c:pt idx="20">
                  <c:v>0.106192868319196</c:v>
                </c:pt>
                <c:pt idx="21">
                  <c:v>0.110112829084831</c:v>
                </c:pt>
                <c:pt idx="22">
                  <c:v>0.125025960539979</c:v>
                </c:pt>
                <c:pt idx="23">
                  <c:v>0.127397011675035</c:v>
                </c:pt>
                <c:pt idx="24">
                  <c:v>0.11267744479495299</c:v>
                </c:pt>
                <c:pt idx="25">
                  <c:v>9.6475770925110102E-2</c:v>
                </c:pt>
                <c:pt idx="26">
                  <c:v>0.2116229</c:v>
                </c:pt>
                <c:pt idx="27">
                  <c:v>8.1012788778877895E-2</c:v>
                </c:pt>
                <c:pt idx="28">
                  <c:v>9.9379971923256899E-2</c:v>
                </c:pt>
                <c:pt idx="29">
                  <c:v>7.5853214935273403E-2</c:v>
                </c:pt>
                <c:pt idx="30">
                  <c:v>0.10212581344902399</c:v>
                </c:pt>
                <c:pt idx="31">
                  <c:v>8.7855090967124197E-2</c:v>
                </c:pt>
                <c:pt idx="32">
                  <c:v>9.8276732280625903E-2</c:v>
                </c:pt>
                <c:pt idx="33">
                  <c:v>6.6685891428159505E-2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F-417E-BF3C-F7D1893695F8}"/>
            </c:ext>
          </c:extLst>
        </c:ser>
        <c:ser>
          <c:idx val="1"/>
          <c:order val="1"/>
          <c:tx>
            <c:strRef>
              <c:f>马上金10月月报!$C$87</c:f>
              <c:strCache>
                <c:ptCount val="1"/>
                <c:pt idx="0">
                  <c:v>7DPD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马上金10月月报!$A$88:$A$121</c:f>
              <c:numCache>
                <c:formatCode>yyyy\-mm\-dd</c:formatCode>
                <c:ptCount val="34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</c:numCache>
            </c:numRef>
          </c:cat>
          <c:val>
            <c:numRef>
              <c:f>马上金10月月报!$C$88:$C$118</c:f>
              <c:numCache>
                <c:formatCode>0.00%</c:formatCode>
                <c:ptCount val="31"/>
                <c:pt idx="0">
                  <c:v>1.46854726785657E-2</c:v>
                </c:pt>
                <c:pt idx="1">
                  <c:v>1.7669331089608799E-2</c:v>
                </c:pt>
                <c:pt idx="2">
                  <c:v>1.5684297912713498E-2</c:v>
                </c:pt>
                <c:pt idx="3">
                  <c:v>1.90130498660444E-2</c:v>
                </c:pt>
                <c:pt idx="4">
                  <c:v>1.12641606591143E-2</c:v>
                </c:pt>
                <c:pt idx="5">
                  <c:v>8.6648286727057898E-3</c:v>
                </c:pt>
                <c:pt idx="6">
                  <c:v>1.02217329768832E-2</c:v>
                </c:pt>
                <c:pt idx="7">
                  <c:v>1.5848253855699299E-2</c:v>
                </c:pt>
                <c:pt idx="8">
                  <c:v>1.6132651789053699E-2</c:v>
                </c:pt>
                <c:pt idx="9">
                  <c:v>1.17439812096301E-2</c:v>
                </c:pt>
                <c:pt idx="10">
                  <c:v>1.8765223442859299E-2</c:v>
                </c:pt>
                <c:pt idx="11">
                  <c:v>3.6945922977143601E-2</c:v>
                </c:pt>
                <c:pt idx="12">
                  <c:v>2.3775186451852202E-2</c:v>
                </c:pt>
                <c:pt idx="13">
                  <c:v>1.9098824379087598E-2</c:v>
                </c:pt>
                <c:pt idx="14">
                  <c:v>1.5424308710527799E-2</c:v>
                </c:pt>
                <c:pt idx="15">
                  <c:v>4.0816326530612301E-3</c:v>
                </c:pt>
                <c:pt idx="16">
                  <c:v>1.21993726036947E-2</c:v>
                </c:pt>
                <c:pt idx="17">
                  <c:v>1.03015545982394E-2</c:v>
                </c:pt>
                <c:pt idx="18">
                  <c:v>7.8293601003764108E-3</c:v>
                </c:pt>
                <c:pt idx="19">
                  <c:v>5.1969906949119E-3</c:v>
                </c:pt>
                <c:pt idx="20">
                  <c:v>9.1410689286008408E-3</c:v>
                </c:pt>
                <c:pt idx="21">
                  <c:v>5.2235687421646503E-4</c:v>
                </c:pt>
                <c:pt idx="22">
                  <c:v>1.6147455867082001E-2</c:v>
                </c:pt>
                <c:pt idx="23">
                  <c:v>1.5425564091706499E-2</c:v>
                </c:pt>
                <c:pt idx="24">
                  <c:v>7.4428233438485801E-3</c:v>
                </c:pt>
                <c:pt idx="25">
                  <c:v>9.7316780136163395E-3</c:v>
                </c:pt>
                <c:pt idx="26">
                  <c:v>8.2729036870595497E-3</c:v>
                </c:pt>
                <c:pt idx="27">
                  <c:v>2.0627062706270599E-3</c:v>
                </c:pt>
                <c:pt idx="28">
                  <c:v>9.8268600842302302E-3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F-417E-BF3C-F7D1893695F8}"/>
            </c:ext>
          </c:extLst>
        </c:ser>
        <c:ser>
          <c:idx val="2"/>
          <c:order val="2"/>
          <c:tx>
            <c:strRef>
              <c:f>马上金10月月报!$D$87</c:f>
              <c:strCache>
                <c:ptCount val="1"/>
                <c:pt idx="0">
                  <c:v>30DPD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马上金10月月报!$A$88:$A$121</c:f>
              <c:numCache>
                <c:formatCode>yyyy\-mm\-dd</c:formatCode>
                <c:ptCount val="34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</c:numCache>
            </c:numRef>
          </c:cat>
          <c:val>
            <c:numRef>
              <c:f>马上金10月月报!$D$88:$D$119</c:f>
              <c:numCache>
                <c:formatCode>0.00%</c:formatCode>
                <c:ptCount val="32"/>
                <c:pt idx="0">
                  <c:v>8.8758351353968295E-3</c:v>
                </c:pt>
                <c:pt idx="1">
                  <c:v>1.1741308754350401E-2</c:v>
                </c:pt>
                <c:pt idx="2">
                  <c:v>8.8946869070208705E-3</c:v>
                </c:pt>
                <c:pt idx="3">
                  <c:v>1.06588309855098E-2</c:v>
                </c:pt>
                <c:pt idx="4">
                  <c:v>6.5975798146241001E-3</c:v>
                </c:pt>
                <c:pt idx="5">
                  <c:v>6.8268347118288003E-3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F-417E-BF3C-F7D18936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2804480"/>
        <c:axId val="-1212553936"/>
      </c:lineChart>
      <c:dateAx>
        <c:axId val="-1212804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1212553936"/>
        <c:crosses val="autoZero"/>
        <c:auto val="1"/>
        <c:lblOffset val="100"/>
        <c:baseTimeUnit val="days"/>
      </c:dateAx>
      <c:valAx>
        <c:axId val="-12125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12128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点点_6期放款M2+ vintage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[1]马上金10月月报!$A$57</c:f>
              <c:strCache>
                <c:ptCount val="1"/>
                <c:pt idx="0">
                  <c:v>201801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[1]马上金10月月报!$D$56:$K$56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[1]马上金10月月报!$D$57:$K$57</c:f>
              <c:numCache>
                <c:formatCode>General</c:formatCode>
                <c:ptCount val="8"/>
                <c:pt idx="0">
                  <c:v>2.41423825291836E-2</c:v>
                </c:pt>
                <c:pt idx="1">
                  <c:v>3.5872004359997003E-2</c:v>
                </c:pt>
                <c:pt idx="2">
                  <c:v>4.4562949934352003E-2</c:v>
                </c:pt>
                <c:pt idx="3">
                  <c:v>5.1862590179547099E-2</c:v>
                </c:pt>
                <c:pt idx="4">
                  <c:v>5.7551437505332703E-2</c:v>
                </c:pt>
                <c:pt idx="5">
                  <c:v>6.0131876697962897E-2</c:v>
                </c:pt>
                <c:pt idx="6">
                  <c:v>5.9128930121689099E-2</c:v>
                </c:pt>
                <c:pt idx="7">
                  <c:v>5.8690960988485898E-2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8-47F9-9EBF-67B921A2B65F}"/>
            </c:ext>
          </c:extLst>
        </c:ser>
        <c:ser>
          <c:idx val="1"/>
          <c:order val="1"/>
          <c:tx>
            <c:strRef>
              <c:f>[1]马上金10月月报!$A$58</c:f>
              <c:strCache>
                <c:ptCount val="1"/>
                <c:pt idx="0">
                  <c:v>201802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[1]马上金10月月报!$D$56:$K$56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[1]马上金10月月报!$D$58:$K$58</c:f>
              <c:numCache>
                <c:formatCode>General</c:formatCode>
                <c:ptCount val="8"/>
                <c:pt idx="0">
                  <c:v>1.7180334941219799E-2</c:v>
                </c:pt>
                <c:pt idx="1">
                  <c:v>2.8193564115247201E-2</c:v>
                </c:pt>
                <c:pt idx="2">
                  <c:v>3.7020594273345697E-2</c:v>
                </c:pt>
                <c:pt idx="3">
                  <c:v>4.5496046979541099E-2</c:v>
                </c:pt>
                <c:pt idx="4">
                  <c:v>5.1706888126062299E-2</c:v>
                </c:pt>
                <c:pt idx="5">
                  <c:v>5.4170908908335598E-2</c:v>
                </c:pt>
                <c:pt idx="6">
                  <c:v>5.31264503520118E-2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8-47F9-9EBF-67B921A2B65F}"/>
            </c:ext>
          </c:extLst>
        </c:ser>
        <c:ser>
          <c:idx val="2"/>
          <c:order val="2"/>
          <c:tx>
            <c:strRef>
              <c:f>[1]马上金10月月报!$A$59</c:f>
              <c:strCache>
                <c:ptCount val="1"/>
                <c:pt idx="0">
                  <c:v>201803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[1]马上金10月月报!$D$56:$K$56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[1]马上金10月月报!$D$59:$K$59</c:f>
              <c:numCache>
                <c:formatCode>General</c:formatCode>
                <c:ptCount val="8"/>
                <c:pt idx="0">
                  <c:v>1.27491338941142E-2</c:v>
                </c:pt>
                <c:pt idx="1">
                  <c:v>2.3656523726036299E-2</c:v>
                </c:pt>
                <c:pt idx="2">
                  <c:v>3.5232817150790498E-2</c:v>
                </c:pt>
                <c:pt idx="3">
                  <c:v>4.4207370023301197E-2</c:v>
                </c:pt>
                <c:pt idx="4">
                  <c:v>5.1990540688471198E-2</c:v>
                </c:pt>
                <c:pt idx="5">
                  <c:v>5.5244634557008003E-2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8-47F9-9EBF-67B921A2B65F}"/>
            </c:ext>
          </c:extLst>
        </c:ser>
        <c:ser>
          <c:idx val="3"/>
          <c:order val="3"/>
          <c:tx>
            <c:strRef>
              <c:f>[1]马上金10月月报!$A$60</c:f>
              <c:strCache>
                <c:ptCount val="1"/>
                <c:pt idx="0">
                  <c:v>201804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[1]马上金10月月报!$D$56:$K$56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[1]马上金10月月报!$D$60:$K$60</c:f>
              <c:numCache>
                <c:formatCode>General</c:formatCode>
                <c:ptCount val="8"/>
                <c:pt idx="0">
                  <c:v>1.18913476061471E-2</c:v>
                </c:pt>
                <c:pt idx="1">
                  <c:v>2.4327031478506601E-2</c:v>
                </c:pt>
                <c:pt idx="2">
                  <c:v>3.4567990697897198E-2</c:v>
                </c:pt>
                <c:pt idx="3">
                  <c:v>4.4637212485914998E-2</c:v>
                </c:pt>
                <c:pt idx="4">
                  <c:v>5.2802067799860901E-2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A8-47F9-9EBF-67B921A2B65F}"/>
            </c:ext>
          </c:extLst>
        </c:ser>
        <c:ser>
          <c:idx val="4"/>
          <c:order val="4"/>
          <c:tx>
            <c:strRef>
              <c:f>[1]马上金10月月报!$A$61</c:f>
              <c:strCache>
                <c:ptCount val="1"/>
                <c:pt idx="0">
                  <c:v>201805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[1]马上金10月月报!$D$56:$K$56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[1]马上金10月月报!$D$61:$K$61</c:f>
              <c:numCache>
                <c:formatCode>General</c:formatCode>
                <c:ptCount val="8"/>
                <c:pt idx="0">
                  <c:v>1.13584264419284E-2</c:v>
                </c:pt>
                <c:pt idx="1">
                  <c:v>2.2941597950076002E-2</c:v>
                </c:pt>
                <c:pt idx="2">
                  <c:v>3.50905345955781E-2</c:v>
                </c:pt>
                <c:pt idx="3">
                  <c:v>4.5285260260198003E-2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A8-47F9-9EBF-67B921A2B65F}"/>
            </c:ext>
          </c:extLst>
        </c:ser>
        <c:ser>
          <c:idx val="5"/>
          <c:order val="5"/>
          <c:tx>
            <c:strRef>
              <c:f>[1]马上金10月月报!$A$62</c:f>
              <c:strCache>
                <c:ptCount val="1"/>
                <c:pt idx="0">
                  <c:v>201806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[1]马上金10月月报!$D$56:$K$56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[1]马上金10月月报!$D$62:$K$62</c:f>
              <c:numCache>
                <c:formatCode>General</c:formatCode>
                <c:ptCount val="8"/>
                <c:pt idx="0">
                  <c:v>1.13060958307347E-2</c:v>
                </c:pt>
                <c:pt idx="1">
                  <c:v>2.4154875263808499E-2</c:v>
                </c:pt>
                <c:pt idx="2">
                  <c:v>3.76656173803568E-2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A8-47F9-9EBF-67B921A2B65F}"/>
            </c:ext>
          </c:extLst>
        </c:ser>
        <c:ser>
          <c:idx val="6"/>
          <c:order val="6"/>
          <c:tx>
            <c:strRef>
              <c:f>[1]马上金10月月报!$A$63</c:f>
              <c:strCache>
                <c:ptCount val="1"/>
                <c:pt idx="0">
                  <c:v>201807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[1]马上金10月月报!$D$56:$K$56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[1]马上金10月月报!$D$63:$K$63</c:f>
              <c:numCache>
                <c:formatCode>General</c:formatCode>
                <c:ptCount val="8"/>
                <c:pt idx="0">
                  <c:v>1.1377158334968E-2</c:v>
                </c:pt>
                <c:pt idx="1">
                  <c:v>2.5058542744994E-2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A8-47F9-9EBF-67B921A2B65F}"/>
            </c:ext>
          </c:extLst>
        </c:ser>
        <c:ser>
          <c:idx val="7"/>
          <c:order val="7"/>
          <c:tx>
            <c:strRef>
              <c:f>[1]马上金10月月报!$A$64</c:f>
              <c:strCache>
                <c:ptCount val="1"/>
                <c:pt idx="0">
                  <c:v>201808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[1]马上金10月月报!$D$56:$K$56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[1]马上金10月月报!$D$64:$K$64</c:f>
              <c:numCache>
                <c:formatCode>General</c:formatCode>
                <c:ptCount val="8"/>
                <c:pt idx="0">
                  <c:v>1.04165633090572E-2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A8-47F9-9EBF-67B921A2B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6288672"/>
        <c:axId val="-1241492368"/>
      </c:lineChart>
      <c:catAx>
        <c:axId val="-766288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41492368"/>
        <c:crosses val="autoZero"/>
        <c:auto val="1"/>
        <c:lblAlgn val="ctr"/>
        <c:lblOffset val="100"/>
        <c:noMultiLvlLbl val="0"/>
      </c:catAx>
      <c:valAx>
        <c:axId val="-12414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/>
                  <a:t>M2+逾期率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662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点点_</a:t>
            </a:r>
            <a:r>
              <a:rPr lang="en-US" altLang="zh-CN"/>
              <a:t>12</a:t>
            </a:r>
            <a:r>
              <a:rPr lang="en-US"/>
              <a:t>期放款M2+ vintage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[1]马上金10月月报!$A$69</c:f>
              <c:strCache>
                <c:ptCount val="1"/>
                <c:pt idx="0">
                  <c:v>201801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[1]马上金10月月报!$D$56:$K$56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[1]马上金10月月报!$D$69:$K$69</c:f>
              <c:numCache>
                <c:formatCode>General</c:formatCode>
                <c:ptCount val="8"/>
                <c:pt idx="0">
                  <c:v>2.8030665544881001E-2</c:v>
                </c:pt>
                <c:pt idx="1">
                  <c:v>4.6652284012256899E-2</c:v>
                </c:pt>
                <c:pt idx="2">
                  <c:v>6.1277112912400303E-2</c:v>
                </c:pt>
                <c:pt idx="3">
                  <c:v>7.6863299589731204E-2</c:v>
                </c:pt>
                <c:pt idx="4">
                  <c:v>9.0291508480513996E-2</c:v>
                </c:pt>
                <c:pt idx="5">
                  <c:v>0.102897420309614</c:v>
                </c:pt>
                <c:pt idx="6">
                  <c:v>0.11547750729771999</c:v>
                </c:pt>
                <c:pt idx="7">
                  <c:v>0.126464467305686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5-4F2C-B89A-D8259BBAF618}"/>
            </c:ext>
          </c:extLst>
        </c:ser>
        <c:ser>
          <c:idx val="1"/>
          <c:order val="1"/>
          <c:tx>
            <c:strRef>
              <c:f>[1]马上金10月月报!$A$70</c:f>
              <c:strCache>
                <c:ptCount val="1"/>
                <c:pt idx="0">
                  <c:v>201802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[1]马上金10月月报!$D$56:$K$56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[1]马上金10月月报!$D$70:$K$70</c:f>
              <c:numCache>
                <c:formatCode>General</c:formatCode>
                <c:ptCount val="8"/>
                <c:pt idx="0">
                  <c:v>2.2854194633277099E-2</c:v>
                </c:pt>
                <c:pt idx="1">
                  <c:v>3.8381285229967102E-2</c:v>
                </c:pt>
                <c:pt idx="2">
                  <c:v>5.2626217895127399E-2</c:v>
                </c:pt>
                <c:pt idx="3">
                  <c:v>6.7996064498766703E-2</c:v>
                </c:pt>
                <c:pt idx="4">
                  <c:v>8.1448918900412601E-2</c:v>
                </c:pt>
                <c:pt idx="5">
                  <c:v>9.6105773900802396E-2</c:v>
                </c:pt>
                <c:pt idx="6">
                  <c:v>0.111497569544301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5-4F2C-B89A-D8259BBAF618}"/>
            </c:ext>
          </c:extLst>
        </c:ser>
        <c:ser>
          <c:idx val="2"/>
          <c:order val="2"/>
          <c:tx>
            <c:strRef>
              <c:f>[1]马上金10月月报!$A$71</c:f>
              <c:strCache>
                <c:ptCount val="1"/>
                <c:pt idx="0">
                  <c:v>201803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[1]马上金10月月报!$D$56:$K$56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[1]马上金10月月报!$D$71:$K$71</c:f>
              <c:numCache>
                <c:formatCode>General</c:formatCode>
                <c:ptCount val="8"/>
                <c:pt idx="0">
                  <c:v>2.03055250766884E-2</c:v>
                </c:pt>
                <c:pt idx="1">
                  <c:v>3.5919412995162402E-2</c:v>
                </c:pt>
                <c:pt idx="2">
                  <c:v>5.18748856406471E-2</c:v>
                </c:pt>
                <c:pt idx="3">
                  <c:v>6.8293440814660794E-2</c:v>
                </c:pt>
                <c:pt idx="4">
                  <c:v>8.5439788184273002E-2</c:v>
                </c:pt>
                <c:pt idx="5">
                  <c:v>0.10333971315912301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5-4F2C-B89A-D8259BBAF618}"/>
            </c:ext>
          </c:extLst>
        </c:ser>
        <c:ser>
          <c:idx val="3"/>
          <c:order val="3"/>
          <c:tx>
            <c:strRef>
              <c:f>[1]马上金10月月报!$A$72</c:f>
              <c:strCache>
                <c:ptCount val="1"/>
                <c:pt idx="0">
                  <c:v>201804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[1]马上金10月月报!$D$56:$K$56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[1]马上金10月月报!$D$72:$K$72</c:f>
              <c:numCache>
                <c:formatCode>General</c:formatCode>
                <c:ptCount val="8"/>
                <c:pt idx="0">
                  <c:v>2.09948970765222E-2</c:v>
                </c:pt>
                <c:pt idx="1">
                  <c:v>3.84987713964485E-2</c:v>
                </c:pt>
                <c:pt idx="2">
                  <c:v>5.61865350103238E-2</c:v>
                </c:pt>
                <c:pt idx="3">
                  <c:v>7.4582362668994498E-2</c:v>
                </c:pt>
                <c:pt idx="4">
                  <c:v>9.4599905536928403E-2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5-4F2C-B89A-D8259BBAF618}"/>
            </c:ext>
          </c:extLst>
        </c:ser>
        <c:ser>
          <c:idx val="4"/>
          <c:order val="4"/>
          <c:tx>
            <c:strRef>
              <c:f>[1]马上金10月月报!$A$73</c:f>
              <c:strCache>
                <c:ptCount val="1"/>
                <c:pt idx="0">
                  <c:v>201805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[1]马上金10月月报!$D$56:$K$56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[1]马上金10月月报!$D$73:$K$73</c:f>
              <c:numCache>
                <c:formatCode>General</c:formatCode>
                <c:ptCount val="8"/>
                <c:pt idx="0">
                  <c:v>2.34896741741389E-2</c:v>
                </c:pt>
                <c:pt idx="1">
                  <c:v>4.28782423743558E-2</c:v>
                </c:pt>
                <c:pt idx="2">
                  <c:v>6.56014854146207E-2</c:v>
                </c:pt>
                <c:pt idx="3">
                  <c:v>8.7449661178316193E-2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E5-4F2C-B89A-D8259BBAF618}"/>
            </c:ext>
          </c:extLst>
        </c:ser>
        <c:ser>
          <c:idx val="5"/>
          <c:order val="5"/>
          <c:tx>
            <c:strRef>
              <c:f>[1]马上金10月月报!$A$74</c:f>
              <c:strCache>
                <c:ptCount val="1"/>
                <c:pt idx="0">
                  <c:v>201806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[1]马上金10月月报!$D$56:$K$56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[1]马上金10月月报!$D$74:$K$74</c:f>
              <c:numCache>
                <c:formatCode>General</c:formatCode>
                <c:ptCount val="8"/>
                <c:pt idx="0">
                  <c:v>2.1484563746042299E-2</c:v>
                </c:pt>
                <c:pt idx="1">
                  <c:v>4.2011239519574799E-2</c:v>
                </c:pt>
                <c:pt idx="2">
                  <c:v>6.4494988305144899E-2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E5-4F2C-B89A-D8259BBAF618}"/>
            </c:ext>
          </c:extLst>
        </c:ser>
        <c:ser>
          <c:idx val="6"/>
          <c:order val="6"/>
          <c:tx>
            <c:strRef>
              <c:f>[1]马上金10月月报!$A$75</c:f>
              <c:strCache>
                <c:ptCount val="1"/>
                <c:pt idx="0">
                  <c:v>201807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[1]马上金10月月报!$D$56:$K$56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[1]马上金10月月报!$D$75:$K$75</c:f>
              <c:numCache>
                <c:formatCode>General</c:formatCode>
                <c:ptCount val="8"/>
                <c:pt idx="0">
                  <c:v>1.9633811377715599E-2</c:v>
                </c:pt>
                <c:pt idx="1">
                  <c:v>3.9888980709706499E-2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E5-4F2C-B89A-D8259BBAF618}"/>
            </c:ext>
          </c:extLst>
        </c:ser>
        <c:ser>
          <c:idx val="7"/>
          <c:order val="7"/>
          <c:tx>
            <c:strRef>
              <c:f>[1]马上金10月月报!$A$76</c:f>
              <c:strCache>
                <c:ptCount val="1"/>
                <c:pt idx="0">
                  <c:v>201808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[1]马上金10月月报!$D$56:$K$56</c:f>
              <c:strCache>
                <c:ptCount val="8"/>
                <c:pt idx="0">
                  <c:v>mob_2</c:v>
                </c:pt>
                <c:pt idx="1">
                  <c:v>mob_3</c:v>
                </c:pt>
                <c:pt idx="2">
                  <c:v>mob_4</c:v>
                </c:pt>
                <c:pt idx="3">
                  <c:v>mob_5</c:v>
                </c:pt>
                <c:pt idx="4">
                  <c:v>mob_6</c:v>
                </c:pt>
                <c:pt idx="5">
                  <c:v>mob_7</c:v>
                </c:pt>
                <c:pt idx="6">
                  <c:v>mob_8</c:v>
                </c:pt>
                <c:pt idx="7">
                  <c:v>mob_9</c:v>
                </c:pt>
              </c:strCache>
            </c:strRef>
          </c:cat>
          <c:val>
            <c:numRef>
              <c:f>[1]马上金10月月报!$D$76:$K$76</c:f>
              <c:numCache>
                <c:formatCode>General</c:formatCode>
                <c:ptCount val="8"/>
                <c:pt idx="0">
                  <c:v>1.50577747101974E-2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E5-4F2C-B89A-D8259BBAF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8971632"/>
        <c:axId val="-828637088"/>
      </c:lineChart>
      <c:catAx>
        <c:axId val="-808971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28637088"/>
        <c:crosses val="autoZero"/>
        <c:auto val="1"/>
        <c:lblAlgn val="ctr"/>
        <c:lblOffset val="100"/>
        <c:noMultiLvlLbl val="0"/>
      </c:catAx>
      <c:valAx>
        <c:axId val="-8286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/>
                  <a:t>M2+逾期率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0897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180574</xdr:colOff>
      <xdr:row>28</xdr:row>
      <xdr:rowOff>15418</xdr:rowOff>
    </xdr:from>
    <xdr:to>
      <xdr:col>18</xdr:col>
      <xdr:colOff>504424</xdr:colOff>
      <xdr:row>40</xdr:row>
      <xdr:rowOff>257386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164036</xdr:colOff>
      <xdr:row>41</xdr:row>
      <xdr:rowOff>117969</xdr:rowOff>
    </xdr:from>
    <xdr:to>
      <xdr:col>18</xdr:col>
      <xdr:colOff>568642</xdr:colOff>
      <xdr:row>51</xdr:row>
      <xdr:rowOff>11141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25402</xdr:colOff>
      <xdr:row>131</xdr:row>
      <xdr:rowOff>0</xdr:rowOff>
    </xdr:from>
    <xdr:to>
      <xdr:col>4</xdr:col>
      <xdr:colOff>812800</xdr:colOff>
      <xdr:row>144</xdr:row>
      <xdr:rowOff>228600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124534</xdr:colOff>
      <xdr:row>4</xdr:row>
      <xdr:rowOff>63014</xdr:rowOff>
    </xdr:from>
    <xdr:to>
      <xdr:col>18</xdr:col>
      <xdr:colOff>270025</xdr:colOff>
      <xdr:row>15</xdr:row>
      <xdr:rowOff>122544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171450</xdr:colOff>
      <xdr:row>16</xdr:row>
      <xdr:rowOff>99695</xdr:rowOff>
    </xdr:from>
    <xdr:to>
      <xdr:col>18</xdr:col>
      <xdr:colOff>594995</xdr:colOff>
      <xdr:row>27</xdr:row>
      <xdr:rowOff>128905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12699</xdr:colOff>
      <xdr:row>88</xdr:row>
      <xdr:rowOff>12700</xdr:rowOff>
    </xdr:from>
    <xdr:to>
      <xdr:col>14</xdr:col>
      <xdr:colOff>922546</xdr:colOff>
      <xdr:row>107</xdr:row>
      <xdr:rowOff>11981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80819</xdr:colOff>
      <xdr:row>91</xdr:row>
      <xdr:rowOff>60325</xdr:rowOff>
    </xdr:from>
    <xdr:to>
      <xdr:col>12</xdr:col>
      <xdr:colOff>611909</xdr:colOff>
      <xdr:row>92</xdr:row>
      <xdr:rowOff>174625</xdr:rowOff>
    </xdr:to>
    <xdr:sp macro="" textlink="">
      <xdr:nvSpPr>
        <xdr:cNvPr id="7" name="椭圆 6"/>
        <xdr:cNvSpPr/>
      </xdr:nvSpPr>
      <xdr:spPr>
        <a:xfrm>
          <a:off x="13450455" y="26915052"/>
          <a:ext cx="531090" cy="379846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11</xdr:col>
      <xdr:colOff>107577</xdr:colOff>
      <xdr:row>88</xdr:row>
      <xdr:rowOff>134470</xdr:rowOff>
    </xdr:from>
    <xdr:ext cx="2908300" cy="806823"/>
    <xdr:sp macro="" textlink="">
      <xdr:nvSpPr>
        <xdr:cNvPr id="9" name="文本框 8"/>
        <xdr:cNvSpPr txBox="1"/>
      </xdr:nvSpPr>
      <xdr:spPr>
        <a:xfrm>
          <a:off x="12374283" y="19602823"/>
          <a:ext cx="2908300" cy="80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r>
            <a:rPr lang="en-US" altLang="zh-CN" sz="1000" b="1">
              <a:latin typeface="微软雅黑" panose="020B0503020204020204" pitchFamily="34" charset="-122"/>
              <a:ea typeface="微软雅黑" panose="020B0503020204020204" pitchFamily="34" charset="-122"/>
            </a:rPr>
            <a:t>2018-09-27</a:t>
          </a:r>
          <a:r>
            <a:rPr lang="zh-CN" altLang="en-US" sz="1000" b="1">
              <a:latin typeface="微软雅黑" panose="020B0503020204020204" pitchFamily="34" charset="-122"/>
              <a:ea typeface="微软雅黑" panose="020B0503020204020204" pitchFamily="34" charset="-122"/>
            </a:rPr>
            <a:t>日出现峰值21.16%。但从日账龄</a:t>
          </a:r>
          <a:r>
            <a:rPr lang="en-US" altLang="zh-CN" sz="1000" b="1">
              <a:latin typeface="微软雅黑" panose="020B0503020204020204" pitchFamily="34" charset="-122"/>
              <a:ea typeface="微软雅黑" panose="020B0503020204020204" pitchFamily="34" charset="-122"/>
            </a:rPr>
            <a:t>(</a:t>
          </a:r>
          <a:r>
            <a:rPr lang="zh-CN" altLang="en-US" sz="1000" b="1">
              <a:latin typeface="微软雅黑" panose="020B0503020204020204" pitchFamily="34" charset="-122"/>
              <a:ea typeface="微软雅黑" panose="020B0503020204020204" pitchFamily="34" charset="-122"/>
            </a:rPr>
            <a:t>表</a:t>
          </a:r>
          <a:r>
            <a:rPr lang="en-US" altLang="zh-CN" sz="1000" b="1">
              <a:latin typeface="微软雅黑" panose="020B0503020204020204" pitchFamily="34" charset="-122"/>
              <a:ea typeface="微软雅黑" panose="020B0503020204020204" pitchFamily="34" charset="-122"/>
            </a:rPr>
            <a:t>3)</a:t>
          </a:r>
          <a:r>
            <a:rPr lang="zh-CN" altLang="en-US" sz="1000" b="1">
              <a:latin typeface="微软雅黑" panose="020B0503020204020204" pitchFamily="34" charset="-122"/>
              <a:ea typeface="微软雅黑" panose="020B0503020204020204" pitchFamily="34" charset="-122"/>
            </a:rPr>
            <a:t>来看，该日放款在</a:t>
          </a:r>
          <a:r>
            <a:rPr lang="en-US" altLang="zh-CN" sz="1000" b="1">
              <a:latin typeface="微软雅黑" panose="020B0503020204020204" pitchFamily="34" charset="-122"/>
              <a:ea typeface="微软雅黑" panose="020B0503020204020204" pitchFamily="34" charset="-122"/>
            </a:rPr>
            <a:t>dob3</a:t>
          </a:r>
          <a:r>
            <a:rPr lang="zh-CN" altLang="en-US" sz="1000" b="1">
              <a:latin typeface="微软雅黑" panose="020B0503020204020204" pitchFamily="34" charset="-122"/>
              <a:ea typeface="微软雅黑" panose="020B0503020204020204" pitchFamily="34" charset="-122"/>
            </a:rPr>
            <a:t>时出现显著下降，合理怀疑为代扣问题，不影响最终风险表现。</a:t>
          </a:r>
        </a:p>
      </xdr:txBody>
    </xdr:sp>
    <xdr:clientData/>
  </xdr:oneCellAnchor>
  <xdr:twoCellAnchor>
    <xdr:from>
      <xdr:col>7</xdr:col>
      <xdr:colOff>432952</xdr:colOff>
      <xdr:row>100</xdr:row>
      <xdr:rowOff>116950</xdr:rowOff>
    </xdr:from>
    <xdr:to>
      <xdr:col>7</xdr:col>
      <xdr:colOff>865445</xdr:colOff>
      <xdr:row>101</xdr:row>
      <xdr:rowOff>233491</xdr:rowOff>
    </xdr:to>
    <xdr:sp macro="" textlink="">
      <xdr:nvSpPr>
        <xdr:cNvPr id="10" name="椭圆 9"/>
        <xdr:cNvSpPr/>
      </xdr:nvSpPr>
      <xdr:spPr>
        <a:xfrm>
          <a:off x="9380679" y="29361586"/>
          <a:ext cx="432493" cy="382087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515807</xdr:colOff>
      <xdr:row>90</xdr:row>
      <xdr:rowOff>209177</xdr:rowOff>
    </xdr:from>
    <xdr:ext cx="2908300" cy="806824"/>
    <xdr:sp macro="" textlink="">
      <xdr:nvSpPr>
        <xdr:cNvPr id="11" name="文本框 10"/>
        <xdr:cNvSpPr txBox="1"/>
      </xdr:nvSpPr>
      <xdr:spPr>
        <a:xfrm>
          <a:off x="7582983" y="20215412"/>
          <a:ext cx="2908300" cy="8068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>
              <a:latin typeface="微软雅黑" panose="020B0503020204020204" pitchFamily="34" charset="-122"/>
              <a:ea typeface="微软雅黑" panose="020B0503020204020204" pitchFamily="34" charset="-122"/>
            </a:rPr>
            <a:t>2018-09-12</a:t>
          </a:r>
          <a:r>
            <a:rPr lang="zh-CN" altLang="en-US" sz="1000" b="1">
              <a:latin typeface="微软雅黑" panose="020B0503020204020204" pitchFamily="34" charset="-122"/>
              <a:ea typeface="微软雅黑" panose="020B0503020204020204" pitchFamily="34" charset="-122"/>
            </a:rPr>
            <a:t>日核心系统</a:t>
          </a:r>
          <a:r>
            <a:rPr lang="en-US" altLang="zh-CN" sz="1000" b="1">
              <a:latin typeface="微软雅黑" panose="020B0503020204020204" pitchFamily="34" charset="-122"/>
              <a:ea typeface="微软雅黑" panose="020B0503020204020204" pitchFamily="34" charset="-122"/>
            </a:rPr>
            <a:t>bug</a:t>
          </a:r>
          <a:r>
            <a:rPr lang="zh-CN" altLang="en-US" sz="1000" b="1">
              <a:latin typeface="微软雅黑" panose="020B0503020204020204" pitchFamily="34" charset="-122"/>
              <a:ea typeface="微软雅黑" panose="020B0503020204020204" pitchFamily="34" charset="-122"/>
            </a:rPr>
            <a:t>，有部分用户超授信额度放款，导致当天放款风险突增</a:t>
          </a:r>
        </a:p>
      </xdr:txBody>
    </xdr:sp>
    <xdr:clientData/>
  </xdr:oneCellAnchor>
  <xdr:twoCellAnchor>
    <xdr:from>
      <xdr:col>7</xdr:col>
      <xdr:colOff>381001</xdr:colOff>
      <xdr:row>92</xdr:row>
      <xdr:rowOff>209176</xdr:rowOff>
    </xdr:from>
    <xdr:to>
      <xdr:col>7</xdr:col>
      <xdr:colOff>889000</xdr:colOff>
      <xdr:row>94</xdr:row>
      <xdr:rowOff>149412</xdr:rowOff>
    </xdr:to>
    <xdr:sp macro="" textlink="">
      <xdr:nvSpPr>
        <xdr:cNvPr id="12" name="椭圆 11"/>
        <xdr:cNvSpPr/>
      </xdr:nvSpPr>
      <xdr:spPr>
        <a:xfrm>
          <a:off x="9328728" y="27329449"/>
          <a:ext cx="507999" cy="471327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611482</xdr:colOff>
      <xdr:row>102</xdr:row>
      <xdr:rowOff>164631</xdr:rowOff>
    </xdr:from>
    <xdr:to>
      <xdr:col>14</xdr:col>
      <xdr:colOff>223427</xdr:colOff>
      <xdr:row>102</xdr:row>
      <xdr:rowOff>164632</xdr:rowOff>
    </xdr:to>
    <xdr:cxnSp macro="">
      <xdr:nvCxnSpPr>
        <xdr:cNvPr id="14" name="直线连接符 13"/>
        <xdr:cNvCxnSpPr/>
      </xdr:nvCxnSpPr>
      <xdr:spPr>
        <a:xfrm flipV="1">
          <a:off x="6738056" y="23495001"/>
          <a:ext cx="8196204" cy="1"/>
        </a:xfrm>
        <a:prstGeom prst="line">
          <a:avLst/>
        </a:prstGeom>
        <a:ln w="19050">
          <a:prstDash val="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252864</xdr:colOff>
      <xdr:row>52</xdr:row>
      <xdr:rowOff>11140</xdr:rowOff>
    </xdr:from>
    <xdr:to>
      <xdr:col>18</xdr:col>
      <xdr:colOff>468129</xdr:colOff>
      <xdr:row>62</xdr:row>
      <xdr:rowOff>259425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278508</xdr:colOff>
      <xdr:row>63</xdr:row>
      <xdr:rowOff>211667</xdr:rowOff>
    </xdr:from>
    <xdr:to>
      <xdr:col>18</xdr:col>
      <xdr:colOff>500433</xdr:colOff>
      <xdr:row>77</xdr:row>
      <xdr:rowOff>44562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96</xdr:row>
      <xdr:rowOff>20666</xdr:rowOff>
    </xdr:from>
    <xdr:to>
      <xdr:col>2</xdr:col>
      <xdr:colOff>130810</xdr:colOff>
      <xdr:row>98</xdr:row>
      <xdr:rowOff>150841</xdr:rowOff>
    </xdr:to>
    <xdr:sp macro="" textlink="">
      <xdr:nvSpPr>
        <xdr:cNvPr id="2" name="文本框 1"/>
        <xdr:cNvSpPr txBox="1"/>
      </xdr:nvSpPr>
      <xdr:spPr>
        <a:xfrm>
          <a:off x="38100" y="18391105"/>
          <a:ext cx="2744114" cy="508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600"/>
            <a:t>数据截止至</a:t>
          </a:r>
          <a:r>
            <a:rPr lang="en-US" altLang="zh-CN" sz="1600"/>
            <a:t>2018/11/6</a:t>
          </a:r>
          <a:endParaRPr lang="zh-CN" altLang="en-US" sz="1600">
            <a:ea typeface="宋体" panose="02010600030101010101" pitchFamily="7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ixing/Library/Containers/com.tencent.xinWeChat/Data/Library/Application%20Support/com.tencent.xinWeChat/2.0b4.0.9/5f5df67a48b66f42c324a478b5e39ae9/Message/MessageTemp/dcfa612d5bcafa5493e3e717422ed73f/File/bee27a5cc4a948f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马上金10月月报"/>
      <sheetName val="准入客群分析"/>
      <sheetName val="表2_近6个月迁徙率_mob=3"/>
      <sheetName val="表3_9月日账龄迁徙率by放款日"/>
      <sheetName val="表10_交易结构（支用申请）"/>
      <sheetName val="交易结构（支用通过）"/>
      <sheetName val="Sheet1"/>
    </sheetNames>
    <sheetDataSet>
      <sheetData sheetId="0">
        <row r="56">
          <cell r="D56" t="str">
            <v>mob_2</v>
          </cell>
          <cell r="E56" t="str">
            <v>mob_3</v>
          </cell>
          <cell r="F56" t="str">
            <v>mob_4</v>
          </cell>
          <cell r="G56" t="str">
            <v>mob_5</v>
          </cell>
          <cell r="H56" t="str">
            <v>mob_6</v>
          </cell>
          <cell r="I56" t="str">
            <v>mob_7</v>
          </cell>
          <cell r="J56" t="str">
            <v>mob_8</v>
          </cell>
          <cell r="K56" t="str">
            <v>mob_9</v>
          </cell>
        </row>
        <row r="57">
          <cell r="A57">
            <v>201801</v>
          </cell>
          <cell r="D57">
            <v>2.41423825291836E-2</v>
          </cell>
          <cell r="E57">
            <v>3.5872004359997003E-2</v>
          </cell>
          <cell r="F57">
            <v>4.4562949934352003E-2</v>
          </cell>
          <cell r="G57">
            <v>5.1862590179547099E-2</v>
          </cell>
          <cell r="H57">
            <v>5.7551437505332703E-2</v>
          </cell>
          <cell r="I57">
            <v>6.0131876697962897E-2</v>
          </cell>
          <cell r="J57">
            <v>5.9128930121689099E-2</v>
          </cell>
          <cell r="K57">
            <v>5.8690960988485898E-2</v>
          </cell>
        </row>
        <row r="58">
          <cell r="A58">
            <v>201802</v>
          </cell>
          <cell r="D58">
            <v>1.7180334941219799E-2</v>
          </cell>
          <cell r="E58">
            <v>2.8193564115247201E-2</v>
          </cell>
          <cell r="F58">
            <v>3.7020594273345697E-2</v>
          </cell>
          <cell r="G58">
            <v>4.5496046979541099E-2</v>
          </cell>
          <cell r="H58">
            <v>5.1706888126062299E-2</v>
          </cell>
          <cell r="I58">
            <v>5.4170908908335598E-2</v>
          </cell>
          <cell r="J58">
            <v>5.31264503520118E-2</v>
          </cell>
        </row>
        <row r="59">
          <cell r="A59">
            <v>201803</v>
          </cell>
          <cell r="D59">
            <v>1.27491338941142E-2</v>
          </cell>
          <cell r="E59">
            <v>2.3656523726036299E-2</v>
          </cell>
          <cell r="F59">
            <v>3.5232817150790498E-2</v>
          </cell>
          <cell r="G59">
            <v>4.4207370023301197E-2</v>
          </cell>
          <cell r="H59">
            <v>5.1990540688471198E-2</v>
          </cell>
          <cell r="I59">
            <v>5.5244634557008003E-2</v>
          </cell>
        </row>
        <row r="60">
          <cell r="A60">
            <v>201804</v>
          </cell>
          <cell r="D60">
            <v>1.18913476061471E-2</v>
          </cell>
          <cell r="E60">
            <v>2.4327031478506601E-2</v>
          </cell>
          <cell r="F60">
            <v>3.4567990697897198E-2</v>
          </cell>
          <cell r="G60">
            <v>4.4637212485914998E-2</v>
          </cell>
          <cell r="H60">
            <v>5.2802067799860901E-2</v>
          </cell>
        </row>
        <row r="61">
          <cell r="A61">
            <v>201805</v>
          </cell>
          <cell r="D61">
            <v>1.13584264419284E-2</v>
          </cell>
          <cell r="E61">
            <v>2.2941597950076002E-2</v>
          </cell>
          <cell r="F61">
            <v>3.50905345955781E-2</v>
          </cell>
          <cell r="G61">
            <v>4.5285260260198003E-2</v>
          </cell>
        </row>
        <row r="62">
          <cell r="A62">
            <v>201806</v>
          </cell>
          <cell r="D62">
            <v>1.13060958307347E-2</v>
          </cell>
          <cell r="E62">
            <v>2.4154875263808499E-2</v>
          </cell>
          <cell r="F62">
            <v>3.76656173803568E-2</v>
          </cell>
        </row>
        <row r="63">
          <cell r="A63">
            <v>201807</v>
          </cell>
          <cell r="D63">
            <v>1.1377158334968E-2</v>
          </cell>
          <cell r="E63">
            <v>2.5058542744994E-2</v>
          </cell>
        </row>
        <row r="64">
          <cell r="A64">
            <v>201808</v>
          </cell>
          <cell r="D64">
            <v>1.04165633090572E-2</v>
          </cell>
        </row>
        <row r="69">
          <cell r="A69">
            <v>201801</v>
          </cell>
          <cell r="D69">
            <v>2.8030665544881001E-2</v>
          </cell>
          <cell r="E69">
            <v>4.6652284012256899E-2</v>
          </cell>
          <cell r="F69">
            <v>6.1277112912400303E-2</v>
          </cell>
          <cell r="G69">
            <v>7.6863299589731204E-2</v>
          </cell>
          <cell r="H69">
            <v>9.0291508480513996E-2</v>
          </cell>
          <cell r="I69">
            <v>0.102897420309614</v>
          </cell>
          <cell r="J69">
            <v>0.11547750729771999</v>
          </cell>
          <cell r="K69">
            <v>0.126464467305686</v>
          </cell>
        </row>
        <row r="70">
          <cell r="A70">
            <v>201802</v>
          </cell>
          <cell r="D70">
            <v>2.2854194633277099E-2</v>
          </cell>
          <cell r="E70">
            <v>3.8381285229967102E-2</v>
          </cell>
          <cell r="F70">
            <v>5.2626217895127399E-2</v>
          </cell>
          <cell r="G70">
            <v>6.7996064498766703E-2</v>
          </cell>
          <cell r="H70">
            <v>8.1448918900412601E-2</v>
          </cell>
          <cell r="I70">
            <v>9.6105773900802396E-2</v>
          </cell>
          <cell r="J70">
            <v>0.111497569544301</v>
          </cell>
        </row>
        <row r="71">
          <cell r="A71">
            <v>201803</v>
          </cell>
          <cell r="D71">
            <v>2.03055250766884E-2</v>
          </cell>
          <cell r="E71">
            <v>3.5919412995162402E-2</v>
          </cell>
          <cell r="F71">
            <v>5.18748856406471E-2</v>
          </cell>
          <cell r="G71">
            <v>6.8293440814660794E-2</v>
          </cell>
          <cell r="H71">
            <v>8.5439788184273002E-2</v>
          </cell>
          <cell r="I71">
            <v>0.10333971315912301</v>
          </cell>
        </row>
        <row r="72">
          <cell r="A72">
            <v>201804</v>
          </cell>
          <cell r="D72">
            <v>2.09948970765222E-2</v>
          </cell>
          <cell r="E72">
            <v>3.84987713964485E-2</v>
          </cell>
          <cell r="F72">
            <v>5.61865350103238E-2</v>
          </cell>
          <cell r="G72">
            <v>7.4582362668994498E-2</v>
          </cell>
          <cell r="H72">
            <v>9.4599905536928403E-2</v>
          </cell>
        </row>
        <row r="73">
          <cell r="A73">
            <v>201805</v>
          </cell>
          <cell r="D73">
            <v>2.34896741741389E-2</v>
          </cell>
          <cell r="E73">
            <v>4.28782423743558E-2</v>
          </cell>
          <cell r="F73">
            <v>6.56014854146207E-2</v>
          </cell>
          <cell r="G73">
            <v>8.7449661178316193E-2</v>
          </cell>
        </row>
        <row r="74">
          <cell r="A74">
            <v>201806</v>
          </cell>
          <cell r="D74">
            <v>2.1484563746042299E-2</v>
          </cell>
          <cell r="E74">
            <v>4.2011239519574799E-2</v>
          </cell>
          <cell r="F74">
            <v>6.4494988305144899E-2</v>
          </cell>
        </row>
        <row r="75">
          <cell r="A75">
            <v>201807</v>
          </cell>
          <cell r="D75">
            <v>1.9633811377715599E-2</v>
          </cell>
          <cell r="E75">
            <v>3.9888980709706499E-2</v>
          </cell>
        </row>
        <row r="76">
          <cell r="A76">
            <v>201808</v>
          </cell>
          <cell r="D76">
            <v>1.50577747101974E-2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281"/>
  <sheetViews>
    <sheetView topLeftCell="A70" zoomScale="110" zoomScaleNormal="115" workbookViewId="0">
      <selection activeCell="D72" sqref="D72"/>
    </sheetView>
  </sheetViews>
  <sheetFormatPr defaultColWidth="9" defaultRowHeight="13.2" x14ac:dyDescent="0.25"/>
  <cols>
    <col min="1" max="1" width="24.6640625" style="29" customWidth="1"/>
    <col min="2" max="2" width="14.33203125" style="29" customWidth="1"/>
    <col min="3" max="3" width="12.44140625" style="29" customWidth="1"/>
    <col min="4" max="4" width="13.109375" style="29" customWidth="1"/>
    <col min="5" max="5" width="10.6640625" style="29" customWidth="1"/>
    <col min="6" max="6" width="21" style="29" customWidth="1"/>
    <col min="7" max="7" width="20.77734375" style="29" customWidth="1"/>
    <col min="8" max="8" width="12.44140625" style="29" customWidth="1"/>
    <col min="9" max="9" width="9.33203125" style="29" customWidth="1"/>
    <col min="10" max="11" width="12.6640625" style="29" customWidth="1"/>
    <col min="12" max="13" width="10.6640625" style="29" customWidth="1"/>
    <col min="14" max="14" width="11.109375" style="29" customWidth="1"/>
    <col min="15" max="15" width="12.109375" style="29" customWidth="1"/>
    <col min="16" max="16" width="10" style="29" customWidth="1"/>
    <col min="17" max="18" width="9" style="29"/>
    <col min="19" max="19" width="9.109375" style="29" customWidth="1"/>
    <col min="20" max="21" width="12.6640625" style="29" customWidth="1"/>
    <col min="22" max="22" width="9.109375" style="29" customWidth="1"/>
    <col min="23" max="16384" width="9" style="29"/>
  </cols>
  <sheetData>
    <row r="1" spans="1:13" ht="21" customHeight="1" x14ac:dyDescent="0.35">
      <c r="A1" s="43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72.95" customHeight="1" x14ac:dyDescent="0.25">
      <c r="A2" s="181" t="s">
        <v>294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57"/>
    </row>
    <row r="3" spans="1:13" ht="21" customHeight="1" x14ac:dyDescent="0.25"/>
    <row r="4" spans="1:13" ht="21" customHeight="1" x14ac:dyDescent="0.25">
      <c r="A4" s="44" t="s">
        <v>1</v>
      </c>
    </row>
    <row r="5" spans="1:13" ht="21" customHeight="1" x14ac:dyDescent="0.25">
      <c r="A5" s="44" t="s">
        <v>2</v>
      </c>
    </row>
    <row r="6" spans="1:13" ht="21" customHeight="1" x14ac:dyDescent="0.35">
      <c r="A6" s="36" t="s">
        <v>3</v>
      </c>
    </row>
    <row r="7" spans="1:13" ht="21" customHeight="1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</row>
    <row r="8" spans="1:13" ht="21" customHeight="1" x14ac:dyDescent="0.25">
      <c r="A8" s="45">
        <v>201801</v>
      </c>
      <c r="B8" s="46">
        <v>6</v>
      </c>
      <c r="C8" s="47">
        <v>19859800</v>
      </c>
      <c r="D8" s="48">
        <v>7.8752051883704804E-3</v>
      </c>
      <c r="E8" s="48">
        <v>1.8876944883634301E-2</v>
      </c>
      <c r="F8" s="48">
        <v>2.7517863221180501E-2</v>
      </c>
      <c r="G8" s="48">
        <v>3.3507977421726301E-2</v>
      </c>
      <c r="H8" s="48">
        <v>3.6666984561778103E-2</v>
      </c>
      <c r="I8" s="48">
        <v>3.85490458111361E-2</v>
      </c>
      <c r="J8" s="48">
        <v>3.8237108631506901E-2</v>
      </c>
    </row>
    <row r="9" spans="1:13" ht="21" customHeight="1" x14ac:dyDescent="0.25">
      <c r="A9" s="45">
        <v>201802</v>
      </c>
      <c r="B9" s="46">
        <v>6</v>
      </c>
      <c r="C9" s="47">
        <v>24754700</v>
      </c>
      <c r="D9" s="48">
        <v>8.8208780554803693E-3</v>
      </c>
      <c r="E9" s="48">
        <v>1.5125334178964001E-2</v>
      </c>
      <c r="F9" s="48">
        <v>2.0658397395242101E-2</v>
      </c>
      <c r="G9" s="48">
        <v>2.6231821027926001E-2</v>
      </c>
      <c r="H9" s="48">
        <v>3.0059930033488599E-2</v>
      </c>
      <c r="I9" s="48">
        <v>3.3727043349343802E-2</v>
      </c>
      <c r="J9" s="48"/>
    </row>
    <row r="10" spans="1:13" ht="21" customHeight="1" x14ac:dyDescent="0.25">
      <c r="A10" s="45">
        <v>201803</v>
      </c>
      <c r="B10" s="46">
        <v>6</v>
      </c>
      <c r="C10" s="47">
        <v>21599600</v>
      </c>
      <c r="D10" s="48">
        <v>5.9362529861663599E-3</v>
      </c>
      <c r="E10" s="48">
        <v>1.37056658456638E-2</v>
      </c>
      <c r="F10" s="48">
        <v>1.8014947499027802E-2</v>
      </c>
      <c r="G10" s="48">
        <v>2.42486092335043E-2</v>
      </c>
      <c r="H10" s="48">
        <v>2.9834000166669799E-2</v>
      </c>
      <c r="I10" s="48"/>
      <c r="J10" s="48"/>
    </row>
    <row r="11" spans="1:13" ht="21" customHeight="1" x14ac:dyDescent="0.25">
      <c r="A11" s="45">
        <v>201804</v>
      </c>
      <c r="B11" s="46">
        <v>6</v>
      </c>
      <c r="C11" s="47">
        <v>15634200</v>
      </c>
      <c r="D11" s="48">
        <v>4.3550715738573101E-3</v>
      </c>
      <c r="E11" s="48">
        <v>1.1119129216717099E-2</v>
      </c>
      <c r="F11" s="48">
        <v>1.8163396911898302E-2</v>
      </c>
      <c r="G11" s="48">
        <v>2.63919708075885E-2</v>
      </c>
      <c r="H11" s="48"/>
      <c r="I11" s="48"/>
      <c r="J11" s="48"/>
    </row>
    <row r="12" spans="1:13" ht="21" customHeight="1" x14ac:dyDescent="0.25">
      <c r="A12" s="45">
        <v>201805</v>
      </c>
      <c r="B12" s="46">
        <v>6</v>
      </c>
      <c r="C12" s="47">
        <v>47848700</v>
      </c>
      <c r="D12" s="48">
        <v>5.6084704495628903E-3</v>
      </c>
      <c r="E12" s="48">
        <v>1.30537859962758E-2</v>
      </c>
      <c r="F12" s="48">
        <v>2.0885615074181699E-2</v>
      </c>
      <c r="G12" s="48"/>
      <c r="H12" s="48"/>
      <c r="I12" s="48"/>
      <c r="J12" s="48"/>
    </row>
    <row r="13" spans="1:13" ht="21" customHeight="1" x14ac:dyDescent="0.25">
      <c r="A13" s="45">
        <v>201806</v>
      </c>
      <c r="B13" s="46">
        <v>6</v>
      </c>
      <c r="C13" s="47">
        <v>58311900</v>
      </c>
      <c r="D13" s="48">
        <v>5.7828005947328101E-3</v>
      </c>
      <c r="E13" s="48">
        <v>1.5232360290095099E-2</v>
      </c>
      <c r="F13" s="48"/>
      <c r="G13" s="48"/>
      <c r="H13" s="48"/>
      <c r="I13" s="48"/>
      <c r="J13" s="48"/>
    </row>
    <row r="14" spans="1:13" ht="21" customHeight="1" x14ac:dyDescent="0.25">
      <c r="A14" s="45">
        <v>201807</v>
      </c>
      <c r="B14" s="46">
        <v>6</v>
      </c>
      <c r="C14" s="47">
        <v>39163500</v>
      </c>
      <c r="D14" s="48">
        <v>7.9035985037087895E-3</v>
      </c>
      <c r="E14" s="48"/>
      <c r="F14" s="48"/>
      <c r="G14" s="48"/>
      <c r="H14" s="48"/>
      <c r="I14" s="48"/>
      <c r="J14" s="48"/>
    </row>
    <row r="15" spans="1:13" ht="21" customHeight="1" x14ac:dyDescent="0.25">
      <c r="A15" s="49"/>
      <c r="B15" s="50"/>
      <c r="C15" s="51"/>
      <c r="D15" s="52"/>
      <c r="E15" s="52"/>
      <c r="F15" s="52"/>
      <c r="G15" s="52"/>
      <c r="H15" s="52"/>
      <c r="I15" s="52"/>
    </row>
    <row r="16" spans="1:13" ht="21" customHeight="1" x14ac:dyDescent="0.25">
      <c r="A16" s="49"/>
      <c r="B16" s="50"/>
      <c r="C16" s="51"/>
      <c r="D16" s="52"/>
      <c r="E16" s="52"/>
      <c r="F16" s="52"/>
      <c r="G16" s="52"/>
      <c r="H16" s="52"/>
      <c r="I16" s="52"/>
    </row>
    <row r="17" spans="1:11" ht="21" customHeight="1" x14ac:dyDescent="0.25">
      <c r="A17" s="49"/>
      <c r="B17" s="50"/>
      <c r="C17" s="51"/>
      <c r="D17" s="52"/>
      <c r="E17" s="52"/>
      <c r="F17" s="52"/>
      <c r="G17" s="52"/>
      <c r="H17" s="52"/>
      <c r="I17" s="52"/>
    </row>
    <row r="18" spans="1:11" ht="21" customHeight="1" x14ac:dyDescent="0.35">
      <c r="A18" s="36" t="s">
        <v>14</v>
      </c>
    </row>
    <row r="19" spans="1:11" ht="21" customHeight="1" x14ac:dyDescent="0.25">
      <c r="A19" s="1" t="s">
        <v>4</v>
      </c>
      <c r="B19" s="1" t="s">
        <v>5</v>
      </c>
      <c r="C19" s="1" t="s">
        <v>6</v>
      </c>
      <c r="D19" s="1" t="s">
        <v>7</v>
      </c>
      <c r="E19" s="1" t="s">
        <v>8</v>
      </c>
      <c r="F19" s="1" t="s">
        <v>9</v>
      </c>
      <c r="G19" s="1" t="s">
        <v>10</v>
      </c>
      <c r="H19" s="1" t="s">
        <v>11</v>
      </c>
      <c r="I19" s="1" t="s">
        <v>12</v>
      </c>
      <c r="J19" s="1" t="s">
        <v>13</v>
      </c>
    </row>
    <row r="20" spans="1:11" ht="21" customHeight="1" x14ac:dyDescent="0.25">
      <c r="A20" s="45">
        <v>201801</v>
      </c>
      <c r="B20" s="46">
        <v>12</v>
      </c>
      <c r="C20" s="53">
        <v>122567200</v>
      </c>
      <c r="D20" s="3">
        <v>1.1714390146792901E-2</v>
      </c>
      <c r="E20" s="3">
        <v>2.4090591936505E-2</v>
      </c>
      <c r="F20" s="3">
        <v>3.4329565577087398E-2</v>
      </c>
      <c r="G20" s="3">
        <v>4.5963392897936703E-2</v>
      </c>
      <c r="H20" s="3">
        <v>5.5372055982350898E-2</v>
      </c>
      <c r="I20" s="3">
        <v>6.4852170238040893E-2</v>
      </c>
      <c r="J20" s="3">
        <v>7.6400511229758106E-2</v>
      </c>
    </row>
    <row r="21" spans="1:11" ht="21" customHeight="1" x14ac:dyDescent="0.25">
      <c r="A21" s="45">
        <v>201802</v>
      </c>
      <c r="B21" s="46">
        <v>12</v>
      </c>
      <c r="C21" s="53">
        <v>91081600</v>
      </c>
      <c r="D21" s="3">
        <v>1.24365684177703E-2</v>
      </c>
      <c r="E21" s="3">
        <v>2.0638480329726299E-2</v>
      </c>
      <c r="F21" s="3">
        <v>2.9379219403260399E-2</v>
      </c>
      <c r="G21" s="3">
        <v>3.9605413387555799E-2</v>
      </c>
      <c r="H21" s="3">
        <v>4.97738669500754E-2</v>
      </c>
      <c r="I21" s="3">
        <v>6.2209626642483098E-2</v>
      </c>
      <c r="J21" s="3"/>
    </row>
    <row r="22" spans="1:11" ht="21" customHeight="1" x14ac:dyDescent="0.25">
      <c r="A22" s="45">
        <v>201803</v>
      </c>
      <c r="B22" s="46">
        <v>12</v>
      </c>
      <c r="C22" s="53">
        <v>85375900</v>
      </c>
      <c r="D22" s="3">
        <v>7.2401134277940296E-3</v>
      </c>
      <c r="E22" s="3">
        <v>1.5391957215092299E-2</v>
      </c>
      <c r="F22" s="3">
        <v>2.5152995400341299E-2</v>
      </c>
      <c r="G22" s="3">
        <v>3.4625229485135703E-2</v>
      </c>
      <c r="H22" s="3">
        <v>4.7880721374533003E-2</v>
      </c>
      <c r="I22" s="3"/>
      <c r="J22" s="3"/>
    </row>
    <row r="23" spans="1:11" ht="21" customHeight="1" x14ac:dyDescent="0.25">
      <c r="A23" s="45">
        <v>201804</v>
      </c>
      <c r="B23" s="46">
        <v>12</v>
      </c>
      <c r="C23" s="53">
        <v>56656800</v>
      </c>
      <c r="D23" s="3">
        <v>5.2244450798491797E-3</v>
      </c>
      <c r="E23" s="3">
        <v>1.29490648960054E-2</v>
      </c>
      <c r="F23" s="3">
        <v>2.2231907555668302E-2</v>
      </c>
      <c r="G23" s="3">
        <v>3.3119323188037397E-2</v>
      </c>
      <c r="H23" s="3"/>
      <c r="I23" s="3"/>
      <c r="J23" s="3"/>
    </row>
    <row r="24" spans="1:11" ht="21" customHeight="1" x14ac:dyDescent="0.25">
      <c r="A24" s="45">
        <v>201805</v>
      </c>
      <c r="B24" s="46">
        <v>12</v>
      </c>
      <c r="C24" s="53">
        <v>66536800</v>
      </c>
      <c r="D24" s="3">
        <v>7.7862949525675899E-3</v>
      </c>
      <c r="E24" s="3">
        <v>1.7130840226761701E-2</v>
      </c>
      <c r="F24" s="3">
        <v>3.0421669512209801E-2</v>
      </c>
      <c r="G24" s="3"/>
      <c r="H24" s="3"/>
      <c r="I24" s="3"/>
      <c r="J24" s="3"/>
    </row>
    <row r="25" spans="1:11" ht="21" customHeight="1" x14ac:dyDescent="0.25">
      <c r="A25" s="45">
        <v>201806</v>
      </c>
      <c r="B25" s="46">
        <v>12</v>
      </c>
      <c r="C25" s="53">
        <v>44152000</v>
      </c>
      <c r="D25" s="54">
        <v>1.0682994881319101E-2</v>
      </c>
      <c r="E25" s="3">
        <v>2.43622782659902E-2</v>
      </c>
      <c r="F25" s="3"/>
      <c r="G25" s="3"/>
      <c r="H25" s="3"/>
      <c r="I25" s="3"/>
      <c r="J25" s="3"/>
    </row>
    <row r="26" spans="1:11" ht="21" customHeight="1" x14ac:dyDescent="0.25">
      <c r="A26" s="45">
        <v>201807</v>
      </c>
      <c r="B26" s="46">
        <v>12</v>
      </c>
      <c r="C26" s="53">
        <v>34551200</v>
      </c>
      <c r="D26" s="3">
        <v>1.7311537660052299E-2</v>
      </c>
      <c r="E26" s="3"/>
      <c r="F26" s="3"/>
      <c r="G26" s="3"/>
      <c r="H26" s="3"/>
      <c r="I26" s="3"/>
      <c r="J26" s="3"/>
    </row>
    <row r="27" spans="1:11" ht="21" customHeight="1" x14ac:dyDescent="0.25">
      <c r="A27" s="49"/>
      <c r="B27" s="50"/>
      <c r="C27" s="51"/>
      <c r="D27" s="55"/>
      <c r="E27" s="52"/>
      <c r="F27" s="52"/>
      <c r="G27" s="52"/>
      <c r="H27" s="52"/>
      <c r="I27" s="52"/>
    </row>
    <row r="28" spans="1:11" ht="21" customHeight="1" x14ac:dyDescent="0.25">
      <c r="A28" s="49"/>
      <c r="B28" s="50"/>
      <c r="C28" s="51"/>
      <c r="D28" s="55"/>
      <c r="E28" s="52"/>
      <c r="F28" s="52"/>
      <c r="G28" s="52"/>
      <c r="H28" s="52"/>
      <c r="I28" s="52"/>
    </row>
    <row r="29" spans="1:11" ht="21" customHeight="1" x14ac:dyDescent="0.25">
      <c r="A29" s="44"/>
    </row>
    <row r="30" spans="1:11" ht="21" customHeight="1" x14ac:dyDescent="0.35">
      <c r="A30" s="36" t="s">
        <v>15</v>
      </c>
      <c r="B30" s="36"/>
      <c r="C30" s="36"/>
      <c r="D30" s="36"/>
      <c r="E30" s="36"/>
      <c r="F30" s="36"/>
      <c r="G30" s="36"/>
      <c r="H30" s="36"/>
      <c r="I30" s="36"/>
      <c r="J30" s="36"/>
    </row>
    <row r="31" spans="1:11" ht="21" customHeight="1" x14ac:dyDescent="0.25">
      <c r="A31" s="1" t="s">
        <v>4</v>
      </c>
      <c r="B31" s="1" t="s">
        <v>5</v>
      </c>
      <c r="C31" s="1" t="s">
        <v>6</v>
      </c>
      <c r="D31" s="1" t="s">
        <v>16</v>
      </c>
      <c r="E31" s="1" t="s">
        <v>7</v>
      </c>
      <c r="F31" s="1" t="s">
        <v>8</v>
      </c>
      <c r="G31" s="1" t="s">
        <v>9</v>
      </c>
      <c r="H31" s="1" t="s">
        <v>10</v>
      </c>
      <c r="I31" s="1" t="s">
        <v>11</v>
      </c>
      <c r="J31" s="1" t="s">
        <v>12</v>
      </c>
      <c r="K31" s="1" t="s">
        <v>13</v>
      </c>
    </row>
    <row r="32" spans="1:11" ht="21" customHeight="1" x14ac:dyDescent="0.25">
      <c r="A32" s="45">
        <v>201801</v>
      </c>
      <c r="B32" s="46">
        <v>6</v>
      </c>
      <c r="C32" s="53">
        <v>19859800</v>
      </c>
      <c r="D32" s="3">
        <v>8.7261704548887709E-3</v>
      </c>
      <c r="E32" s="3">
        <v>2.1086582946454598E-2</v>
      </c>
      <c r="F32" s="3">
        <v>2.8184715354636E-2</v>
      </c>
      <c r="G32" s="3">
        <v>3.4826091904248797E-2</v>
      </c>
      <c r="H32" s="3">
        <v>3.7575473569723801E-2</v>
      </c>
      <c r="I32" s="3">
        <v>3.9138131803945701E-2</v>
      </c>
      <c r="J32" s="3">
        <v>3.85490458111361E-2</v>
      </c>
      <c r="K32" s="3">
        <v>3.8237108631506901E-2</v>
      </c>
    </row>
    <row r="33" spans="1:23" ht="21" customHeight="1" x14ac:dyDescent="0.25">
      <c r="A33" s="45">
        <v>201802</v>
      </c>
      <c r="B33" s="46">
        <v>6</v>
      </c>
      <c r="C33" s="53">
        <v>24754700</v>
      </c>
      <c r="D33" s="3">
        <v>9.2992441839327492E-3</v>
      </c>
      <c r="E33" s="3">
        <v>1.58532387788985E-2</v>
      </c>
      <c r="F33" s="3">
        <v>2.0931979381693201E-2</v>
      </c>
      <c r="G33" s="3">
        <v>2.58983037564584E-2</v>
      </c>
      <c r="H33" s="3">
        <v>3.0282457068758602E-2</v>
      </c>
      <c r="I33" s="3">
        <v>3.40179319482765E-2</v>
      </c>
      <c r="J33" s="3">
        <v>3.3727043349343802E-2</v>
      </c>
      <c r="K33" s="45"/>
      <c r="T33" s="1" t="s">
        <v>17</v>
      </c>
      <c r="U33" s="1" t="s">
        <v>6</v>
      </c>
      <c r="V33" s="1" t="s">
        <v>18</v>
      </c>
      <c r="W33" s="1" t="s">
        <v>19</v>
      </c>
    </row>
    <row r="34" spans="1:23" ht="21" customHeight="1" x14ac:dyDescent="0.35">
      <c r="A34" s="45">
        <v>201803</v>
      </c>
      <c r="B34" s="46">
        <v>6</v>
      </c>
      <c r="C34" s="53">
        <v>21599600</v>
      </c>
      <c r="D34" s="3">
        <v>6.3255902887090097E-3</v>
      </c>
      <c r="E34" s="3">
        <v>1.32101145391581E-2</v>
      </c>
      <c r="F34" s="3">
        <v>1.93607673290246E-2</v>
      </c>
      <c r="G34" s="3">
        <v>2.4627153743587801E-2</v>
      </c>
      <c r="H34" s="3">
        <v>3.0015905387136801E-2</v>
      </c>
      <c r="I34" s="3">
        <v>3.25533296912906E-2</v>
      </c>
      <c r="J34" s="3"/>
      <c r="K34" s="45"/>
      <c r="T34" s="65">
        <v>201801</v>
      </c>
      <c r="U34" s="66">
        <f t="shared" ref="U34:U40" si="0">C32+C44</f>
        <v>142427000</v>
      </c>
      <c r="V34" s="67">
        <f t="shared" ref="V34:V40" si="1">C32/$U34</f>
        <v>0.13943844917045223</v>
      </c>
      <c r="W34" s="67">
        <f t="shared" ref="W34:W40" si="2">C44/$U34</f>
        <v>0.86056155082954777</v>
      </c>
    </row>
    <row r="35" spans="1:23" ht="21" customHeight="1" x14ac:dyDescent="0.35">
      <c r="A35" s="45">
        <v>201804</v>
      </c>
      <c r="B35" s="46">
        <v>6</v>
      </c>
      <c r="C35" s="53">
        <v>15634200</v>
      </c>
      <c r="D35" s="3">
        <v>3.8697215079761E-3</v>
      </c>
      <c r="E35" s="3">
        <v>1.11967001829323E-2</v>
      </c>
      <c r="F35" s="3">
        <v>1.8892630259303302E-2</v>
      </c>
      <c r="G35" s="3">
        <v>2.6060260838418298E-2</v>
      </c>
      <c r="H35" s="3">
        <v>3.3164272556318798E-2</v>
      </c>
      <c r="I35" s="3"/>
      <c r="J35" s="3"/>
      <c r="K35" s="45"/>
      <c r="T35" s="65">
        <v>201802</v>
      </c>
      <c r="U35" s="66">
        <f t="shared" si="0"/>
        <v>115836300</v>
      </c>
      <c r="V35" s="67">
        <f t="shared" si="1"/>
        <v>0.21370416700119046</v>
      </c>
      <c r="W35" s="67">
        <f t="shared" si="2"/>
        <v>0.78629583299880956</v>
      </c>
    </row>
    <row r="36" spans="1:23" ht="21" customHeight="1" x14ac:dyDescent="0.35">
      <c r="A36" s="45">
        <v>201805</v>
      </c>
      <c r="B36" s="46">
        <v>6</v>
      </c>
      <c r="C36" s="53">
        <v>47848700</v>
      </c>
      <c r="D36" s="3">
        <v>5.71762994605914E-3</v>
      </c>
      <c r="E36" s="3">
        <v>1.3821343108590199E-2</v>
      </c>
      <c r="F36" s="3">
        <v>2.1219964805731399E-2</v>
      </c>
      <c r="G36" s="3">
        <v>2.9079089296051699E-2</v>
      </c>
      <c r="H36" s="3"/>
      <c r="I36" s="3"/>
      <c r="J36" s="3"/>
      <c r="K36" s="45"/>
      <c r="T36" s="65">
        <v>201803</v>
      </c>
      <c r="U36" s="66">
        <f t="shared" si="0"/>
        <v>106975500</v>
      </c>
      <c r="V36" s="67">
        <f t="shared" si="1"/>
        <v>0.20191165266813429</v>
      </c>
      <c r="W36" s="67">
        <f t="shared" si="2"/>
        <v>0.79808834733186573</v>
      </c>
    </row>
    <row r="37" spans="1:23" ht="21" customHeight="1" x14ac:dyDescent="0.35">
      <c r="A37" s="45">
        <v>201806</v>
      </c>
      <c r="B37" s="46">
        <v>6</v>
      </c>
      <c r="C37" s="53">
        <v>58311900</v>
      </c>
      <c r="D37" s="54">
        <v>5.8474203378727201E-3</v>
      </c>
      <c r="E37" s="3">
        <v>1.53531421545173E-2</v>
      </c>
      <c r="F37" s="3">
        <v>2.63014041730762E-2</v>
      </c>
      <c r="G37" s="3"/>
      <c r="H37" s="3"/>
      <c r="I37" s="3"/>
      <c r="J37" s="3"/>
      <c r="K37" s="45"/>
      <c r="T37" s="65">
        <v>201804</v>
      </c>
      <c r="U37" s="66">
        <f t="shared" si="0"/>
        <v>72291000</v>
      </c>
      <c r="V37" s="67">
        <f t="shared" si="1"/>
        <v>0.21626758517657799</v>
      </c>
      <c r="W37" s="67">
        <f t="shared" si="2"/>
        <v>0.78373241482342204</v>
      </c>
    </row>
    <row r="38" spans="1:23" ht="21" customHeight="1" x14ac:dyDescent="0.35">
      <c r="A38" s="45">
        <v>201807</v>
      </c>
      <c r="B38" s="46">
        <v>6</v>
      </c>
      <c r="C38" s="53">
        <v>39163500</v>
      </c>
      <c r="D38" s="160">
        <v>7.2363297458092404E-3</v>
      </c>
      <c r="E38" s="3">
        <v>1.82459974210681E-2</v>
      </c>
      <c r="F38" s="3"/>
      <c r="G38" s="3"/>
      <c r="H38" s="3"/>
      <c r="I38" s="3"/>
      <c r="J38" s="3"/>
      <c r="K38" s="45"/>
      <c r="T38" s="65">
        <v>201805</v>
      </c>
      <c r="U38" s="66">
        <f t="shared" si="0"/>
        <v>114385500</v>
      </c>
      <c r="V38" s="67">
        <f t="shared" si="1"/>
        <v>0.4183108873065205</v>
      </c>
      <c r="W38" s="67">
        <f t="shared" si="2"/>
        <v>0.58168911269347956</v>
      </c>
    </row>
    <row r="39" spans="1:23" ht="21" customHeight="1" x14ac:dyDescent="0.35">
      <c r="A39" s="45">
        <v>201808</v>
      </c>
      <c r="B39" s="46">
        <v>6</v>
      </c>
      <c r="C39" s="53">
        <v>42597900</v>
      </c>
      <c r="D39" s="160">
        <v>6.8784541021975299E-3</v>
      </c>
      <c r="E39" s="45"/>
      <c r="F39" s="46"/>
      <c r="G39" s="53"/>
      <c r="H39" s="3"/>
      <c r="I39" s="45"/>
      <c r="J39" s="46"/>
      <c r="K39" s="53"/>
      <c r="T39" s="65">
        <v>201806</v>
      </c>
      <c r="U39" s="66">
        <f t="shared" si="0"/>
        <v>102463900</v>
      </c>
      <c r="V39" s="67">
        <f t="shared" si="1"/>
        <v>0.5690970185597074</v>
      </c>
      <c r="W39" s="67">
        <f t="shared" si="2"/>
        <v>0.43090298144029265</v>
      </c>
    </row>
    <row r="40" spans="1:23" ht="21" customHeight="1" x14ac:dyDescent="0.35">
      <c r="A40" s="49"/>
      <c r="B40" s="50"/>
      <c r="C40" s="51"/>
      <c r="D40" s="55"/>
      <c r="E40" s="56"/>
      <c r="F40" s="52"/>
      <c r="G40" s="52"/>
      <c r="H40" s="52"/>
      <c r="I40" s="52"/>
      <c r="J40" s="52"/>
      <c r="T40" s="65">
        <v>201807</v>
      </c>
      <c r="U40" s="66">
        <f t="shared" si="0"/>
        <v>73714700</v>
      </c>
      <c r="V40" s="67">
        <f t="shared" si="1"/>
        <v>0.53128480479470175</v>
      </c>
      <c r="W40" s="67">
        <f t="shared" si="2"/>
        <v>0.46871519520529825</v>
      </c>
    </row>
    <row r="41" spans="1:23" ht="21" customHeight="1" x14ac:dyDescent="0.25">
      <c r="A41" s="49"/>
      <c r="B41" s="50"/>
      <c r="C41" s="51"/>
      <c r="D41" s="55"/>
      <c r="E41" s="56"/>
      <c r="F41" s="52"/>
      <c r="G41" s="52"/>
      <c r="H41" s="52"/>
      <c r="I41" s="52"/>
      <c r="J41" s="52"/>
      <c r="T41" s="68"/>
    </row>
    <row r="42" spans="1:23" ht="21" customHeight="1" x14ac:dyDescent="0.35">
      <c r="A42" s="36" t="s">
        <v>20</v>
      </c>
      <c r="B42" s="57"/>
      <c r="C42" s="57"/>
      <c r="D42" s="57"/>
      <c r="E42" s="57"/>
      <c r="F42" s="57"/>
      <c r="G42" s="57"/>
      <c r="H42" s="57"/>
      <c r="I42" s="57"/>
    </row>
    <row r="43" spans="1:23" ht="21" customHeight="1" x14ac:dyDescent="0.25">
      <c r="A43" s="1" t="s">
        <v>4</v>
      </c>
      <c r="B43" s="1" t="s">
        <v>5</v>
      </c>
      <c r="C43" s="1" t="s">
        <v>6</v>
      </c>
      <c r="D43" s="1" t="s">
        <v>16</v>
      </c>
      <c r="E43" s="1" t="s">
        <v>7</v>
      </c>
      <c r="F43" s="1" t="s">
        <v>8</v>
      </c>
      <c r="G43" s="1" t="s">
        <v>9</v>
      </c>
      <c r="H43" s="1" t="s">
        <v>10</v>
      </c>
      <c r="I43" s="1" t="s">
        <v>11</v>
      </c>
      <c r="J43" s="1" t="s">
        <v>12</v>
      </c>
      <c r="K43" s="1" t="s">
        <v>13</v>
      </c>
    </row>
    <row r="44" spans="1:23" ht="21" customHeight="1" x14ac:dyDescent="0.25">
      <c r="A44" s="45">
        <v>201801</v>
      </c>
      <c r="B44" s="46">
        <v>12</v>
      </c>
      <c r="C44" s="53">
        <v>122567200</v>
      </c>
      <c r="D44" s="3">
        <v>1.24609193976855E-2</v>
      </c>
      <c r="E44" s="3">
        <v>2.5958649948762801E-2</v>
      </c>
      <c r="F44" s="3">
        <v>3.6825234402026001E-2</v>
      </c>
      <c r="G44" s="3">
        <v>4.7674115587204302E-2</v>
      </c>
      <c r="H44" s="3">
        <v>5.6501007447343099E-2</v>
      </c>
      <c r="I44" s="3">
        <v>6.5996059223022194E-2</v>
      </c>
      <c r="J44" s="3">
        <v>7.7492267751894495E-2</v>
      </c>
      <c r="K44" s="3">
        <v>8.7000236278547596E-2</v>
      </c>
    </row>
    <row r="45" spans="1:23" ht="21" customHeight="1" x14ac:dyDescent="0.25">
      <c r="A45" s="45">
        <v>201802</v>
      </c>
      <c r="B45" s="46">
        <v>12</v>
      </c>
      <c r="C45" s="53">
        <v>91081600</v>
      </c>
      <c r="D45" s="3">
        <v>1.13788075747462E-2</v>
      </c>
      <c r="E45" s="3">
        <v>2.22344214418718E-2</v>
      </c>
      <c r="F45" s="3">
        <v>2.9129642869690501E-2</v>
      </c>
      <c r="G45" s="3">
        <v>3.9566028813723002E-2</v>
      </c>
      <c r="H45" s="3">
        <v>5.0688254707866198E-2</v>
      </c>
      <c r="I45" s="3">
        <v>6.0339694625478703E-2</v>
      </c>
      <c r="J45" s="3">
        <v>7.3445497883216804E-2</v>
      </c>
      <c r="K45" s="45"/>
    </row>
    <row r="46" spans="1:23" ht="21" customHeight="1" x14ac:dyDescent="0.25">
      <c r="A46" s="45">
        <v>201803</v>
      </c>
      <c r="B46" s="46">
        <v>12</v>
      </c>
      <c r="C46" s="53">
        <v>85375900</v>
      </c>
      <c r="D46" s="3">
        <v>7.9797424097432599E-3</v>
      </c>
      <c r="E46" s="3">
        <v>1.6127325744150298E-2</v>
      </c>
      <c r="F46" s="3">
        <v>2.50897059943146E-2</v>
      </c>
      <c r="G46" s="3">
        <v>3.5690542061635702E-2</v>
      </c>
      <c r="H46" s="3">
        <v>4.7935497371037798E-2</v>
      </c>
      <c r="I46" s="3">
        <v>5.9964084478172398E-2</v>
      </c>
      <c r="J46" s="3"/>
      <c r="K46" s="45"/>
    </row>
    <row r="47" spans="1:23" ht="21" customHeight="1" x14ac:dyDescent="0.25">
      <c r="A47" s="45">
        <v>201804</v>
      </c>
      <c r="B47" s="46">
        <v>12</v>
      </c>
      <c r="C47" s="53">
        <v>56656800</v>
      </c>
      <c r="D47" s="3">
        <v>5.17854873554454E-3</v>
      </c>
      <c r="E47" s="3">
        <v>1.2936635143530901E-2</v>
      </c>
      <c r="F47" s="3">
        <v>2.24857928792307E-2</v>
      </c>
      <c r="G47" s="3">
        <v>3.3464111633554998E-2</v>
      </c>
      <c r="H47" s="3">
        <v>4.5155269093912799E-2</v>
      </c>
      <c r="I47" s="3"/>
      <c r="J47" s="3"/>
      <c r="K47" s="45"/>
    </row>
    <row r="48" spans="1:23" ht="21" customHeight="1" x14ac:dyDescent="0.25">
      <c r="A48" s="45">
        <v>201805</v>
      </c>
      <c r="B48" s="46">
        <v>12</v>
      </c>
      <c r="C48" s="53">
        <v>66536800</v>
      </c>
      <c r="D48" s="3">
        <v>7.8274173089177695E-3</v>
      </c>
      <c r="E48" s="3">
        <v>1.7415752786427999E-2</v>
      </c>
      <c r="F48" s="3">
        <v>3.0899503883565198E-2</v>
      </c>
      <c r="G48" s="3">
        <v>4.4808833307282601E-2</v>
      </c>
      <c r="H48" s="3"/>
      <c r="I48" s="3"/>
      <c r="J48" s="3"/>
      <c r="K48" s="45"/>
    </row>
    <row r="49" spans="1:11" ht="21" customHeight="1" x14ac:dyDescent="0.25">
      <c r="A49" s="45">
        <v>201806</v>
      </c>
      <c r="B49" s="46">
        <v>12</v>
      </c>
      <c r="C49" s="53">
        <v>44152000</v>
      </c>
      <c r="D49" s="54">
        <v>1.11087966570031E-2</v>
      </c>
      <c r="E49" s="3">
        <v>2.4410931554629499E-2</v>
      </c>
      <c r="F49" s="3">
        <v>3.9081731518390998E-2</v>
      </c>
      <c r="G49" s="3"/>
      <c r="H49" s="3"/>
      <c r="I49" s="3"/>
      <c r="J49" s="3"/>
      <c r="K49" s="45"/>
    </row>
    <row r="50" spans="1:11" ht="21" customHeight="1" x14ac:dyDescent="0.25">
      <c r="A50" s="45">
        <v>201807</v>
      </c>
      <c r="B50" s="46">
        <v>12</v>
      </c>
      <c r="C50" s="53">
        <v>34551200</v>
      </c>
      <c r="D50" s="160">
        <v>1.57534325870013E-2</v>
      </c>
      <c r="E50" s="3">
        <v>3.6850226909629802E-2</v>
      </c>
      <c r="F50" s="3"/>
      <c r="G50" s="3"/>
      <c r="H50" s="3"/>
      <c r="I50" s="3"/>
      <c r="J50" s="3"/>
      <c r="K50" s="45"/>
    </row>
    <row r="51" spans="1:11" ht="21" customHeight="1" x14ac:dyDescent="0.25">
      <c r="A51" s="45">
        <v>201808</v>
      </c>
      <c r="B51" s="46">
        <v>12</v>
      </c>
      <c r="C51" s="53">
        <v>46511300</v>
      </c>
      <c r="D51" s="160">
        <v>1.4079338999339899E-2</v>
      </c>
      <c r="E51" s="45"/>
      <c r="F51" s="46"/>
      <c r="G51" s="53"/>
      <c r="H51" s="3"/>
      <c r="I51" s="45"/>
      <c r="J51" s="46"/>
      <c r="K51" s="53"/>
    </row>
    <row r="52" spans="1:11" ht="21" customHeight="1" x14ac:dyDescent="0.25"/>
    <row r="53" spans="1:11" ht="21" customHeight="1" x14ac:dyDescent="0.25"/>
    <row r="54" spans="1:11" ht="21" customHeight="1" x14ac:dyDescent="0.4">
      <c r="A54" s="36" t="s">
        <v>269</v>
      </c>
      <c r="B54" s="36"/>
      <c r="C54" s="36"/>
      <c r="D54" s="36"/>
      <c r="E54" s="36"/>
      <c r="F54" s="36"/>
      <c r="G54" s="36"/>
      <c r="H54" s="36"/>
      <c r="I54" s="36"/>
      <c r="J54" s="36"/>
    </row>
    <row r="55" spans="1:11" ht="21" customHeight="1" x14ac:dyDescent="0.25">
      <c r="A55" s="1" t="s">
        <v>4</v>
      </c>
      <c r="B55" s="1" t="s">
        <v>5</v>
      </c>
      <c r="C55" s="1" t="s">
        <v>6</v>
      </c>
      <c r="D55" s="1" t="s">
        <v>16</v>
      </c>
      <c r="E55" s="1" t="s">
        <v>7</v>
      </c>
      <c r="F55" s="1" t="s">
        <v>8</v>
      </c>
      <c r="G55" s="1" t="s">
        <v>9</v>
      </c>
      <c r="H55" s="1" t="s">
        <v>10</v>
      </c>
      <c r="I55" s="1" t="s">
        <v>11</v>
      </c>
      <c r="J55" s="1" t="s">
        <v>12</v>
      </c>
      <c r="K55" s="1" t="s">
        <v>13</v>
      </c>
    </row>
    <row r="56" spans="1:11" ht="21" customHeight="1" x14ac:dyDescent="0.25">
      <c r="A56" s="45">
        <v>201801</v>
      </c>
      <c r="B56" s="46">
        <v>6</v>
      </c>
      <c r="C56" s="53">
        <v>36330300</v>
      </c>
      <c r="D56" s="3">
        <v>2.41423825291836E-2</v>
      </c>
      <c r="E56" s="3">
        <v>3.5872004359997003E-2</v>
      </c>
      <c r="F56" s="3">
        <v>4.4562949934352003E-2</v>
      </c>
      <c r="G56" s="3">
        <v>5.1862590179547099E-2</v>
      </c>
      <c r="H56" s="3">
        <v>5.7551437505332703E-2</v>
      </c>
      <c r="I56" s="3">
        <v>6.0131876697962897E-2</v>
      </c>
      <c r="J56" s="3">
        <v>5.9128930121689099E-2</v>
      </c>
      <c r="K56" s="3">
        <v>5.8690960988485898E-2</v>
      </c>
    </row>
    <row r="57" spans="1:11" ht="21" customHeight="1" x14ac:dyDescent="0.25">
      <c r="A57" s="45">
        <v>201802</v>
      </c>
      <c r="B57" s="46">
        <v>6</v>
      </c>
      <c r="C57" s="53">
        <v>53776600</v>
      </c>
      <c r="D57" s="3">
        <v>1.7180334941219799E-2</v>
      </c>
      <c r="E57" s="3">
        <v>2.8193564115247201E-2</v>
      </c>
      <c r="F57" s="3">
        <v>3.7020594273345697E-2</v>
      </c>
      <c r="G57" s="3">
        <v>4.5496046979541099E-2</v>
      </c>
      <c r="H57" s="3">
        <v>5.1706888126062299E-2</v>
      </c>
      <c r="I57" s="3">
        <v>5.4170908908335598E-2</v>
      </c>
      <c r="J57" s="3">
        <v>5.31264503520118E-2</v>
      </c>
      <c r="K57" s="45"/>
    </row>
    <row r="58" spans="1:11" ht="21" customHeight="1" x14ac:dyDescent="0.25">
      <c r="A58" s="45">
        <v>201803</v>
      </c>
      <c r="B58" s="46">
        <v>6</v>
      </c>
      <c r="C58" s="53">
        <v>57550700</v>
      </c>
      <c r="D58" s="3">
        <v>1.27491338941142E-2</v>
      </c>
      <c r="E58" s="3">
        <v>2.3656523726036299E-2</v>
      </c>
      <c r="F58" s="3">
        <v>3.5232817150790498E-2</v>
      </c>
      <c r="G58" s="3">
        <v>4.4207370023301197E-2</v>
      </c>
      <c r="H58" s="3">
        <v>5.1990540688471198E-2</v>
      </c>
      <c r="I58" s="3">
        <v>5.5244634557008003E-2</v>
      </c>
      <c r="J58" s="3"/>
      <c r="K58" s="45"/>
    </row>
    <row r="59" spans="1:11" ht="21" customHeight="1" x14ac:dyDescent="0.25">
      <c r="A59" s="45">
        <v>201804</v>
      </c>
      <c r="B59" s="46">
        <v>6</v>
      </c>
      <c r="C59" s="53">
        <v>41711000</v>
      </c>
      <c r="D59" s="3">
        <v>1.18913476061471E-2</v>
      </c>
      <c r="E59" s="3">
        <v>2.4327031478506601E-2</v>
      </c>
      <c r="F59" s="3">
        <v>3.4567990697897198E-2</v>
      </c>
      <c r="G59" s="3">
        <v>4.4637212485914998E-2</v>
      </c>
      <c r="H59" s="3">
        <v>5.2802067799860901E-2</v>
      </c>
      <c r="I59" s="3"/>
      <c r="J59" s="3"/>
      <c r="K59" s="45"/>
    </row>
    <row r="60" spans="1:11" ht="21" customHeight="1" x14ac:dyDescent="0.25">
      <c r="A60" s="45">
        <v>201805</v>
      </c>
      <c r="B60" s="46">
        <v>6</v>
      </c>
      <c r="C60" s="53">
        <v>160708400</v>
      </c>
      <c r="D60" s="3">
        <v>1.13584264419284E-2</v>
      </c>
      <c r="E60" s="3">
        <v>2.2941597950076002E-2</v>
      </c>
      <c r="F60" s="3">
        <v>3.50905345955781E-2</v>
      </c>
      <c r="G60" s="3">
        <v>4.5285260260198003E-2</v>
      </c>
      <c r="H60" s="3"/>
      <c r="I60" s="3"/>
      <c r="J60" s="3"/>
      <c r="K60" s="45"/>
    </row>
    <row r="61" spans="1:11" ht="21" customHeight="1" x14ac:dyDescent="0.25">
      <c r="A61" s="45">
        <v>201806</v>
      </c>
      <c r="B61" s="46">
        <v>6</v>
      </c>
      <c r="C61" s="53">
        <v>172047100</v>
      </c>
      <c r="D61" s="54">
        <v>1.13060958307347E-2</v>
      </c>
      <c r="E61" s="3">
        <v>2.4154875263808499E-2</v>
      </c>
      <c r="F61" s="3">
        <v>3.76656173803568E-2</v>
      </c>
      <c r="G61" s="3"/>
      <c r="H61" s="3"/>
      <c r="I61" s="3"/>
      <c r="J61" s="3"/>
      <c r="K61" s="45"/>
    </row>
    <row r="62" spans="1:11" ht="21" customHeight="1" x14ac:dyDescent="0.25">
      <c r="A62" s="45">
        <v>201807</v>
      </c>
      <c r="B62" s="46">
        <v>6</v>
      </c>
      <c r="C62" s="53">
        <v>146310700</v>
      </c>
      <c r="D62" s="160">
        <v>1.1377158334968E-2</v>
      </c>
      <c r="E62" s="3">
        <v>2.5058542744994E-2</v>
      </c>
      <c r="F62" s="3"/>
      <c r="G62" s="3"/>
      <c r="H62" s="3"/>
      <c r="I62" s="3"/>
      <c r="J62" s="3"/>
      <c r="K62" s="45"/>
    </row>
    <row r="63" spans="1:11" ht="21" customHeight="1" x14ac:dyDescent="0.25">
      <c r="A63" s="45">
        <v>201808</v>
      </c>
      <c r="B63" s="46">
        <v>6</v>
      </c>
      <c r="C63" s="53">
        <v>152028800</v>
      </c>
      <c r="D63" s="160">
        <v>1.04165633090572E-2</v>
      </c>
      <c r="E63" s="45"/>
      <c r="F63" s="46"/>
      <c r="G63" s="53"/>
      <c r="H63" s="3"/>
      <c r="I63" s="45"/>
      <c r="J63" s="46"/>
      <c r="K63" s="53"/>
    </row>
    <row r="64" spans="1:11" ht="21" customHeight="1" x14ac:dyDescent="0.25"/>
    <row r="65" spans="1:21" ht="21" customHeight="1" x14ac:dyDescent="0.25"/>
    <row r="66" spans="1:21" ht="21" customHeight="1" x14ac:dyDescent="0.4">
      <c r="A66" s="36" t="s">
        <v>270</v>
      </c>
      <c r="B66" s="57"/>
      <c r="C66" s="57"/>
      <c r="D66" s="57"/>
      <c r="E66" s="57"/>
      <c r="F66" s="57"/>
      <c r="G66" s="57"/>
      <c r="H66" s="57"/>
      <c r="I66" s="57"/>
    </row>
    <row r="67" spans="1:21" ht="21" customHeight="1" x14ac:dyDescent="0.25">
      <c r="A67" s="1" t="s">
        <v>4</v>
      </c>
      <c r="B67" s="1" t="s">
        <v>5</v>
      </c>
      <c r="C67" s="1" t="s">
        <v>6</v>
      </c>
      <c r="D67" s="1" t="s">
        <v>16</v>
      </c>
      <c r="E67" s="1" t="s">
        <v>7</v>
      </c>
      <c r="F67" s="1" t="s">
        <v>8</v>
      </c>
      <c r="G67" s="1" t="s">
        <v>9</v>
      </c>
      <c r="H67" s="1" t="s">
        <v>10</v>
      </c>
      <c r="I67" s="1" t="s">
        <v>11</v>
      </c>
      <c r="J67" s="1" t="s">
        <v>12</v>
      </c>
      <c r="K67" s="1" t="s">
        <v>13</v>
      </c>
    </row>
    <row r="68" spans="1:21" ht="21" customHeight="1" x14ac:dyDescent="0.25">
      <c r="A68" s="45">
        <v>201801</v>
      </c>
      <c r="B68" s="46">
        <v>12</v>
      </c>
      <c r="C68" s="53">
        <v>248056900</v>
      </c>
      <c r="D68" s="3">
        <v>2.8030665544881001E-2</v>
      </c>
      <c r="E68" s="3">
        <v>4.6652284012256899E-2</v>
      </c>
      <c r="F68" s="3">
        <v>6.1277112912400303E-2</v>
      </c>
      <c r="G68" s="3">
        <v>7.6863299589731204E-2</v>
      </c>
      <c r="H68" s="3">
        <v>9.0291508480513996E-2</v>
      </c>
      <c r="I68" s="3">
        <v>0.102897420309614</v>
      </c>
      <c r="J68" s="3">
        <v>0.11547750729771999</v>
      </c>
      <c r="K68" s="3">
        <v>0.126464467305686</v>
      </c>
    </row>
    <row r="69" spans="1:21" ht="21" customHeight="1" x14ac:dyDescent="0.25">
      <c r="A69" s="45">
        <v>201802</v>
      </c>
      <c r="B69" s="46">
        <v>12</v>
      </c>
      <c r="C69" s="53">
        <v>313990500</v>
      </c>
      <c r="D69" s="3">
        <v>2.2854194633277099E-2</v>
      </c>
      <c r="E69" s="3">
        <v>3.8381285229967102E-2</v>
      </c>
      <c r="F69" s="3">
        <v>5.2626217895127399E-2</v>
      </c>
      <c r="G69" s="3">
        <v>6.7996064498766703E-2</v>
      </c>
      <c r="H69" s="3">
        <v>8.1448918900412601E-2</v>
      </c>
      <c r="I69" s="3">
        <v>9.6105773900802396E-2</v>
      </c>
      <c r="J69" s="3">
        <v>0.111497569544301</v>
      </c>
      <c r="K69" s="45"/>
    </row>
    <row r="70" spans="1:21" ht="21" customHeight="1" x14ac:dyDescent="0.25">
      <c r="A70" s="45">
        <v>201803</v>
      </c>
      <c r="B70" s="46">
        <v>12</v>
      </c>
      <c r="C70" s="53">
        <v>347216900</v>
      </c>
      <c r="D70" s="3">
        <v>2.03055250766884E-2</v>
      </c>
      <c r="E70" s="3">
        <v>3.5919412995162402E-2</v>
      </c>
      <c r="F70" s="3">
        <v>5.18748856406471E-2</v>
      </c>
      <c r="G70" s="3">
        <v>6.8293440814660794E-2</v>
      </c>
      <c r="H70" s="3">
        <v>8.5439788184273002E-2</v>
      </c>
      <c r="I70" s="3">
        <v>0.10333971315912301</v>
      </c>
      <c r="J70" s="3"/>
      <c r="K70" s="45"/>
    </row>
    <row r="71" spans="1:21" ht="21" customHeight="1" x14ac:dyDescent="0.25">
      <c r="A71" s="45">
        <v>201804</v>
      </c>
      <c r="B71" s="46">
        <v>12</v>
      </c>
      <c r="C71" s="53">
        <v>239882100</v>
      </c>
      <c r="D71" s="3">
        <v>2.09948970765222E-2</v>
      </c>
      <c r="E71" s="3">
        <v>3.84987713964485E-2</v>
      </c>
      <c r="F71" s="3">
        <v>5.61865350103238E-2</v>
      </c>
      <c r="G71" s="3">
        <v>7.4582362668994498E-2</v>
      </c>
      <c r="H71" s="3">
        <v>9.4599905536928403E-2</v>
      </c>
      <c r="I71" s="3"/>
      <c r="J71" s="3"/>
      <c r="K71" s="45"/>
    </row>
    <row r="72" spans="1:21" ht="21" customHeight="1" x14ac:dyDescent="0.25">
      <c r="A72" s="45">
        <v>201805</v>
      </c>
      <c r="B72" s="46">
        <v>12</v>
      </c>
      <c r="C72" s="53">
        <v>353652100</v>
      </c>
      <c r="D72" s="3">
        <v>2.34896741741389E-2</v>
      </c>
      <c r="E72" s="3">
        <v>4.28782423743558E-2</v>
      </c>
      <c r="F72" s="3">
        <v>6.56014854146207E-2</v>
      </c>
      <c r="G72" s="3">
        <v>8.7449661178316193E-2</v>
      </c>
      <c r="H72" s="3"/>
      <c r="I72" s="3"/>
      <c r="J72" s="3"/>
      <c r="K72" s="45"/>
    </row>
    <row r="73" spans="1:21" ht="21" customHeight="1" x14ac:dyDescent="0.25">
      <c r="A73" s="45">
        <v>201806</v>
      </c>
      <c r="B73" s="46">
        <v>12</v>
      </c>
      <c r="C73" s="53">
        <v>429419600</v>
      </c>
      <c r="D73" s="54">
        <v>2.1484563746042299E-2</v>
      </c>
      <c r="E73" s="3">
        <v>4.2011239519574799E-2</v>
      </c>
      <c r="F73" s="3">
        <v>6.4494988305144899E-2</v>
      </c>
      <c r="G73" s="3"/>
      <c r="H73" s="3"/>
      <c r="I73" s="3"/>
      <c r="J73" s="3"/>
      <c r="K73" s="45"/>
    </row>
    <row r="74" spans="1:21" ht="21" customHeight="1" x14ac:dyDescent="0.25">
      <c r="A74" s="45">
        <v>201807</v>
      </c>
      <c r="B74" s="46">
        <v>12</v>
      </c>
      <c r="C74" s="53">
        <v>416572200</v>
      </c>
      <c r="D74" s="160">
        <v>1.9633811377715599E-2</v>
      </c>
      <c r="E74" s="3">
        <v>3.9888980709706499E-2</v>
      </c>
      <c r="F74" s="3"/>
      <c r="G74" s="3"/>
      <c r="H74" s="3"/>
      <c r="I74" s="3"/>
      <c r="J74" s="3"/>
      <c r="K74" s="45"/>
    </row>
    <row r="75" spans="1:21" ht="21" customHeight="1" x14ac:dyDescent="0.25">
      <c r="A75" s="45">
        <v>201808</v>
      </c>
      <c r="B75" s="46">
        <v>12</v>
      </c>
      <c r="C75" s="53">
        <v>459718100</v>
      </c>
      <c r="D75" s="160">
        <v>1.50577747101974E-2</v>
      </c>
      <c r="E75" s="45"/>
      <c r="F75" s="46"/>
      <c r="G75" s="53"/>
      <c r="H75" s="3"/>
      <c r="I75" s="45"/>
      <c r="J75" s="46"/>
      <c r="K75" s="53"/>
    </row>
    <row r="76" spans="1:21" ht="21" customHeight="1" x14ac:dyDescent="0.25"/>
    <row r="77" spans="1:21" ht="28.05" customHeight="1" x14ac:dyDescent="0.25"/>
    <row r="78" spans="1:21" ht="60" customHeight="1" x14ac:dyDescent="0.25">
      <c r="A78" s="183" t="s">
        <v>255</v>
      </c>
      <c r="B78" s="183"/>
      <c r="C78" s="183"/>
      <c r="D78" s="183"/>
      <c r="E78" s="183"/>
      <c r="F78" s="183"/>
      <c r="G78" s="183"/>
      <c r="H78" s="183"/>
      <c r="I78" s="183"/>
      <c r="J78" s="183"/>
    </row>
    <row r="79" spans="1:21" ht="21" customHeight="1" x14ac:dyDescent="0.25">
      <c r="K79" s="63"/>
    </row>
    <row r="80" spans="1:21" ht="19.05" customHeight="1" x14ac:dyDescent="0.25">
      <c r="A80" s="58" t="s">
        <v>21</v>
      </c>
      <c r="K80" s="64"/>
      <c r="U80" s="69"/>
    </row>
    <row r="81" spans="1:10" ht="21" customHeight="1" x14ac:dyDescent="0.25"/>
    <row r="82" spans="1:10" ht="21" customHeight="1" x14ac:dyDescent="0.4">
      <c r="A82" s="59" t="s">
        <v>22</v>
      </c>
      <c r="B82" s="27"/>
      <c r="C82" s="27"/>
      <c r="D82" s="27"/>
      <c r="E82" s="27"/>
      <c r="F82" s="27"/>
      <c r="G82" s="27"/>
      <c r="H82" s="27"/>
      <c r="I82" s="27"/>
      <c r="J82" s="27"/>
    </row>
    <row r="83" spans="1:10" ht="70.95" customHeight="1" x14ac:dyDescent="0.25">
      <c r="A83" s="184" t="s">
        <v>271</v>
      </c>
      <c r="B83" s="185"/>
      <c r="C83" s="185"/>
      <c r="D83" s="185"/>
      <c r="E83" s="185"/>
      <c r="F83" s="185"/>
      <c r="G83" s="185"/>
      <c r="H83" s="185"/>
      <c r="I83" s="185"/>
      <c r="J83" s="185"/>
    </row>
    <row r="84" spans="1:10" s="27" customFormat="1" ht="21" customHeight="1" x14ac:dyDescent="0.4">
      <c r="A84" s="60"/>
    </row>
    <row r="85" spans="1:10" s="27" customFormat="1" ht="22.95" customHeight="1" x14ac:dyDescent="0.25">
      <c r="A85" s="44" t="s">
        <v>253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 s="27" customFormat="1" ht="21" customHeight="1" x14ac:dyDescent="0.25">
      <c r="A86" s="61" t="s">
        <v>254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 ht="21" customHeight="1" x14ac:dyDescent="0.25">
      <c r="A87" s="62" t="s">
        <v>23</v>
      </c>
      <c r="B87" s="62" t="s">
        <v>24</v>
      </c>
      <c r="C87" s="62" t="s">
        <v>25</v>
      </c>
      <c r="D87" s="62" t="s">
        <v>26</v>
      </c>
    </row>
    <row r="88" spans="1:10" ht="21" customHeight="1" x14ac:dyDescent="0.25">
      <c r="A88" s="70">
        <v>43344</v>
      </c>
      <c r="B88" s="71">
        <v>9.7698738017622605E-2</v>
      </c>
      <c r="C88" s="71">
        <v>1.46854726785657E-2</v>
      </c>
      <c r="D88" s="71">
        <v>8.8758351353968295E-3</v>
      </c>
    </row>
    <row r="89" spans="1:10" ht="21" customHeight="1" x14ac:dyDescent="0.25">
      <c r="A89" s="70">
        <v>43345</v>
      </c>
      <c r="B89" s="71">
        <v>0.11825448426205699</v>
      </c>
      <c r="C89" s="71">
        <v>1.7669331089608799E-2</v>
      </c>
      <c r="D89" s="71">
        <v>1.1741308754350401E-2</v>
      </c>
    </row>
    <row r="90" spans="1:10" ht="21" customHeight="1" x14ac:dyDescent="0.25">
      <c r="A90" s="70">
        <v>43346</v>
      </c>
      <c r="B90" s="71">
        <v>8.1445683111954506E-2</v>
      </c>
      <c r="C90" s="71">
        <v>1.5684297912713498E-2</v>
      </c>
      <c r="D90" s="71">
        <v>8.8946869070208705E-3</v>
      </c>
    </row>
    <row r="91" spans="1:10" ht="21" customHeight="1" x14ac:dyDescent="0.25">
      <c r="A91" s="70">
        <v>43347</v>
      </c>
      <c r="B91" s="71">
        <v>0.123440785872728</v>
      </c>
      <c r="C91" s="71">
        <v>1.90130498660444E-2</v>
      </c>
      <c r="D91" s="71">
        <v>1.06588309855098E-2</v>
      </c>
    </row>
    <row r="92" spans="1:10" ht="21" customHeight="1" x14ac:dyDescent="0.25">
      <c r="A92" s="70">
        <v>43348</v>
      </c>
      <c r="B92" s="71">
        <v>0.10633367662203901</v>
      </c>
      <c r="C92" s="71">
        <v>1.12641606591143E-2</v>
      </c>
      <c r="D92" s="71">
        <v>6.5975798146241001E-3</v>
      </c>
    </row>
    <row r="93" spans="1:10" ht="21" customHeight="1" x14ac:dyDescent="0.25">
      <c r="A93" s="70">
        <v>43349</v>
      </c>
      <c r="B93" s="71">
        <v>8.1560982013916206E-2</v>
      </c>
      <c r="C93" s="71">
        <v>8.6648286727057898E-3</v>
      </c>
      <c r="D93" s="71">
        <v>6.8268347118288003E-3</v>
      </c>
    </row>
    <row r="94" spans="1:10" ht="21" customHeight="1" x14ac:dyDescent="0.25">
      <c r="A94" s="70">
        <v>43350</v>
      </c>
      <c r="B94" s="71">
        <v>0.121245478848876</v>
      </c>
      <c r="C94" s="71">
        <v>1.02217329768832E-2</v>
      </c>
      <c r="D94" s="71"/>
    </row>
    <row r="95" spans="1:10" ht="21" customHeight="1" x14ac:dyDescent="0.25">
      <c r="A95" s="70">
        <v>43351</v>
      </c>
      <c r="B95" s="71">
        <v>0.118064173018968</v>
      </c>
      <c r="C95" s="71">
        <v>1.5848253855699299E-2</v>
      </c>
      <c r="D95" s="71"/>
    </row>
    <row r="96" spans="1:10" ht="21" customHeight="1" x14ac:dyDescent="0.25">
      <c r="A96" s="70">
        <v>43352</v>
      </c>
      <c r="B96" s="71">
        <v>9.7917965340979907E-2</v>
      </c>
      <c r="C96" s="71">
        <v>1.6132651789053699E-2</v>
      </c>
      <c r="D96" s="71"/>
    </row>
    <row r="97" spans="1:4" ht="21" customHeight="1" x14ac:dyDescent="0.25">
      <c r="A97" s="70">
        <v>43353</v>
      </c>
      <c r="B97" s="71">
        <v>0.106257499553218</v>
      </c>
      <c r="C97" s="71">
        <v>1.17439812096301E-2</v>
      </c>
      <c r="D97" s="71"/>
    </row>
    <row r="98" spans="1:4" ht="21" customHeight="1" x14ac:dyDescent="0.25">
      <c r="A98" s="70">
        <v>43354</v>
      </c>
      <c r="B98" s="71">
        <v>0.12240890788885</v>
      </c>
      <c r="C98" s="71">
        <v>1.8765223442859299E-2</v>
      </c>
      <c r="D98" s="71"/>
    </row>
    <row r="99" spans="1:4" ht="21" customHeight="1" x14ac:dyDescent="0.25">
      <c r="A99" s="70">
        <v>43355</v>
      </c>
      <c r="B99" s="161">
        <v>0.18030147157489801</v>
      </c>
      <c r="C99" s="71">
        <v>3.6945922977143601E-2</v>
      </c>
      <c r="D99" s="71"/>
    </row>
    <row r="100" spans="1:4" ht="21" customHeight="1" x14ac:dyDescent="0.25">
      <c r="A100" s="70">
        <v>43356</v>
      </c>
      <c r="B100" s="71">
        <v>0.128888705756315</v>
      </c>
      <c r="C100" s="71">
        <v>2.3775186451852202E-2</v>
      </c>
      <c r="D100" s="71"/>
    </row>
    <row r="101" spans="1:4" ht="21" customHeight="1" x14ac:dyDescent="0.25">
      <c r="A101" s="70">
        <v>43357</v>
      </c>
      <c r="B101" s="71">
        <v>0.13116398507402799</v>
      </c>
      <c r="C101" s="71">
        <v>1.9098824379087598E-2</v>
      </c>
      <c r="D101" s="71"/>
    </row>
    <row r="102" spans="1:4" ht="21" customHeight="1" x14ac:dyDescent="0.25">
      <c r="A102" s="70">
        <v>43358</v>
      </c>
      <c r="B102" s="71">
        <v>9.0919288799147499E-2</v>
      </c>
      <c r="C102" s="71">
        <v>1.5424308710527799E-2</v>
      </c>
      <c r="D102" s="71"/>
    </row>
    <row r="103" spans="1:4" ht="21" customHeight="1" x14ac:dyDescent="0.25">
      <c r="A103" s="70">
        <v>43359</v>
      </c>
      <c r="B103" s="71">
        <v>8.9732142857142899E-2</v>
      </c>
      <c r="C103" s="71">
        <v>4.0816326530612301E-3</v>
      </c>
      <c r="D103" s="71"/>
    </row>
    <row r="104" spans="1:4" ht="21" customHeight="1" x14ac:dyDescent="0.25">
      <c r="A104" s="70">
        <v>43360</v>
      </c>
      <c r="B104" s="71">
        <v>9.5503659811781105E-2</v>
      </c>
      <c r="C104" s="71">
        <v>1.21993726036947E-2</v>
      </c>
      <c r="D104" s="71"/>
    </row>
    <row r="105" spans="1:4" ht="21" customHeight="1" x14ac:dyDescent="0.25">
      <c r="A105" s="70">
        <v>43361</v>
      </c>
      <c r="B105" s="71">
        <v>0.104326652931261</v>
      </c>
      <c r="C105" s="71">
        <v>1.03015545982394E-2</v>
      </c>
      <c r="D105" s="71"/>
    </row>
    <row r="106" spans="1:4" ht="21" customHeight="1" x14ac:dyDescent="0.25">
      <c r="A106" s="70">
        <v>43362</v>
      </c>
      <c r="B106" s="71">
        <v>7.4680050188205796E-2</v>
      </c>
      <c r="C106" s="71">
        <v>7.8293601003764108E-3</v>
      </c>
      <c r="D106" s="71"/>
    </row>
    <row r="107" spans="1:4" ht="21" customHeight="1" x14ac:dyDescent="0.25">
      <c r="A107" s="70">
        <v>43363</v>
      </c>
      <c r="B107" s="71">
        <v>9.0922589586220598E-2</v>
      </c>
      <c r="C107" s="71">
        <v>5.1969906949119E-3</v>
      </c>
      <c r="D107" s="71"/>
    </row>
    <row r="108" spans="1:4" ht="21" customHeight="1" x14ac:dyDescent="0.25">
      <c r="A108" s="70">
        <v>43364</v>
      </c>
      <c r="B108" s="71">
        <v>0.106192868319196</v>
      </c>
      <c r="C108" s="71">
        <v>9.1410689286008408E-3</v>
      </c>
      <c r="D108" s="71"/>
    </row>
    <row r="109" spans="1:4" ht="21" customHeight="1" x14ac:dyDescent="0.25">
      <c r="A109" s="70">
        <v>43365</v>
      </c>
      <c r="B109" s="71">
        <v>0.110112829084831</v>
      </c>
      <c r="C109" s="71">
        <v>5.2235687421646503E-4</v>
      </c>
      <c r="D109" s="71"/>
    </row>
    <row r="110" spans="1:4" ht="21" customHeight="1" x14ac:dyDescent="0.25">
      <c r="A110" s="70">
        <v>43366</v>
      </c>
      <c r="B110" s="71">
        <v>0.125025960539979</v>
      </c>
      <c r="C110" s="71">
        <v>1.6147455867082001E-2</v>
      </c>
      <c r="D110" s="71"/>
    </row>
    <row r="111" spans="1:4" ht="21" customHeight="1" x14ac:dyDescent="0.25">
      <c r="A111" s="70">
        <v>43367</v>
      </c>
      <c r="B111" s="71">
        <v>0.127397011675035</v>
      </c>
      <c r="C111" s="71">
        <v>1.5425564091706499E-2</v>
      </c>
      <c r="D111" s="71"/>
    </row>
    <row r="112" spans="1:4" ht="21" customHeight="1" x14ac:dyDescent="0.25">
      <c r="A112" s="70">
        <v>43368</v>
      </c>
      <c r="B112" s="71">
        <v>0.11267744479495299</v>
      </c>
      <c r="C112" s="71">
        <v>7.4428233438485801E-3</v>
      </c>
      <c r="D112" s="71"/>
    </row>
    <row r="113" spans="1:32" ht="21" customHeight="1" x14ac:dyDescent="0.25">
      <c r="A113" s="70">
        <v>43369</v>
      </c>
      <c r="B113" s="71">
        <v>9.6475770925110102E-2</v>
      </c>
      <c r="C113" s="71">
        <v>9.7316780136163395E-3</v>
      </c>
      <c r="D113" s="71"/>
    </row>
    <row r="114" spans="1:32" ht="21" customHeight="1" x14ac:dyDescent="0.25">
      <c r="A114" s="70">
        <v>43370</v>
      </c>
      <c r="B114" s="162">
        <v>0.2116229</v>
      </c>
      <c r="C114" s="71">
        <v>8.2729036870595497E-3</v>
      </c>
      <c r="D114" s="71"/>
    </row>
    <row r="115" spans="1:32" ht="21" customHeight="1" x14ac:dyDescent="0.25">
      <c r="A115" s="70">
        <v>43371</v>
      </c>
      <c r="B115" s="71">
        <v>8.1012788778877895E-2</v>
      </c>
      <c r="C115" s="71">
        <v>2.0627062706270599E-3</v>
      </c>
      <c r="D115" s="71"/>
    </row>
    <row r="116" spans="1:32" ht="21" customHeight="1" x14ac:dyDescent="0.25">
      <c r="A116" s="70">
        <v>43372</v>
      </c>
      <c r="B116" s="71">
        <v>9.9379971923256899E-2</v>
      </c>
      <c r="C116" s="71">
        <v>9.8268600842302302E-3</v>
      </c>
      <c r="D116" s="71"/>
    </row>
    <row r="117" spans="1:32" ht="21" customHeight="1" x14ac:dyDescent="0.25">
      <c r="A117" s="70">
        <v>43373</v>
      </c>
      <c r="B117" s="71">
        <v>7.5853214935273403E-2</v>
      </c>
      <c r="C117" s="71"/>
      <c r="D117" s="71"/>
    </row>
    <row r="118" spans="1:32" ht="21" customHeight="1" x14ac:dyDescent="0.25">
      <c r="A118" s="70">
        <v>43374</v>
      </c>
      <c r="B118" s="71">
        <v>0.10212581344902399</v>
      </c>
      <c r="C118" s="71"/>
      <c r="D118" s="71"/>
    </row>
    <row r="119" spans="1:32" ht="21" customHeight="1" x14ac:dyDescent="0.25">
      <c r="A119" s="70">
        <v>43375</v>
      </c>
      <c r="B119" s="71">
        <v>8.7855090967124197E-2</v>
      </c>
      <c r="C119" s="71"/>
      <c r="D119" s="71"/>
    </row>
    <row r="120" spans="1:32" ht="21" customHeight="1" x14ac:dyDescent="0.25">
      <c r="A120" s="70">
        <v>43376</v>
      </c>
      <c r="B120" s="71">
        <v>9.8276732280625903E-2</v>
      </c>
      <c r="C120" s="71"/>
      <c r="D120" s="71"/>
    </row>
    <row r="121" spans="1:32" ht="21" customHeight="1" x14ac:dyDescent="0.25">
      <c r="A121" s="70">
        <v>43377</v>
      </c>
      <c r="B121" s="71">
        <v>6.6685891428159505E-2</v>
      </c>
      <c r="C121" s="71"/>
      <c r="D121" s="71"/>
    </row>
    <row r="122" spans="1:32" ht="21" customHeight="1" x14ac:dyDescent="0.25">
      <c r="A122" s="72"/>
      <c r="B122" s="73"/>
      <c r="C122" s="73"/>
    </row>
    <row r="123" spans="1:32" ht="21" customHeight="1" x14ac:dyDescent="0.25"/>
    <row r="124" spans="1:32" ht="21" customHeight="1" x14ac:dyDescent="0.35">
      <c r="A124" s="36" t="s">
        <v>27</v>
      </c>
      <c r="B124" s="36"/>
      <c r="C124" s="36"/>
      <c r="D124" s="36"/>
      <c r="E124" s="36"/>
      <c r="F124" s="36"/>
      <c r="G124" s="36"/>
      <c r="H124" s="36"/>
      <c r="I124" s="36"/>
      <c r="J124" s="36"/>
    </row>
    <row r="125" spans="1:32" ht="21" customHeight="1" x14ac:dyDescent="0.25">
      <c r="A125" s="1" t="s">
        <v>28</v>
      </c>
      <c r="B125" s="1">
        <v>1</v>
      </c>
      <c r="C125" s="1">
        <v>2</v>
      </c>
      <c r="D125" s="1">
        <v>3</v>
      </c>
      <c r="E125" s="1">
        <v>4</v>
      </c>
      <c r="F125" s="1">
        <v>5</v>
      </c>
      <c r="G125" s="1">
        <v>6</v>
      </c>
      <c r="H125" s="1">
        <v>7</v>
      </c>
      <c r="I125" s="1">
        <v>8</v>
      </c>
      <c r="J125" s="1">
        <v>9</v>
      </c>
      <c r="K125" s="1">
        <v>10</v>
      </c>
      <c r="L125" s="1">
        <v>11</v>
      </c>
      <c r="M125" s="1">
        <v>12</v>
      </c>
      <c r="N125" s="1">
        <v>13</v>
      </c>
      <c r="O125" s="1">
        <v>14</v>
      </c>
      <c r="P125" s="1">
        <v>15</v>
      </c>
      <c r="Q125" s="1">
        <v>16</v>
      </c>
      <c r="R125" s="1">
        <v>17</v>
      </c>
      <c r="S125" s="1">
        <v>18</v>
      </c>
      <c r="T125" s="1">
        <v>19</v>
      </c>
      <c r="U125" s="1">
        <v>20</v>
      </c>
      <c r="V125" s="1">
        <v>21</v>
      </c>
      <c r="W125" s="1">
        <v>22</v>
      </c>
      <c r="X125" s="1">
        <v>23</v>
      </c>
      <c r="Y125" s="1">
        <v>24</v>
      </c>
      <c r="Z125" s="1">
        <v>25</v>
      </c>
      <c r="AA125" s="1">
        <v>26</v>
      </c>
      <c r="AB125" s="1">
        <v>27</v>
      </c>
      <c r="AC125" s="1">
        <v>28</v>
      </c>
      <c r="AD125" s="1">
        <v>29</v>
      </c>
      <c r="AE125" s="1">
        <v>30</v>
      </c>
      <c r="AF125" s="1">
        <v>31</v>
      </c>
    </row>
    <row r="126" spans="1:32" s="36" customFormat="1" ht="21" customHeight="1" x14ac:dyDescent="0.35">
      <c r="A126" s="74">
        <v>201806</v>
      </c>
      <c r="B126" s="75">
        <v>9.1932866111869599E-2</v>
      </c>
      <c r="C126" s="48">
        <v>3.55647208431457E-2</v>
      </c>
      <c r="D126" s="48">
        <v>2.1112801679420801E-2</v>
      </c>
      <c r="E126" s="48">
        <v>1.6897658590000999E-2</v>
      </c>
      <c r="F126" s="48">
        <v>1.2912840522369301E-2</v>
      </c>
      <c r="G126" s="48">
        <v>1.10936632316357E-2</v>
      </c>
      <c r="H126" s="75">
        <v>1.04788125378792E-2</v>
      </c>
      <c r="I126" s="48">
        <v>9.9049518903731003E-3</v>
      </c>
      <c r="J126" s="48">
        <v>9.5331136136727196E-3</v>
      </c>
      <c r="K126" s="48">
        <v>9.1993375227763102E-3</v>
      </c>
      <c r="L126" s="48">
        <v>8.8138358973257908E-3</v>
      </c>
      <c r="M126" s="48">
        <v>8.7406393861642999E-3</v>
      </c>
      <c r="N126" s="48">
        <v>8.6801302702708E-3</v>
      </c>
      <c r="O126" s="75">
        <v>8.6801302702708E-3</v>
      </c>
      <c r="P126" s="48">
        <v>8.6293806891988307E-3</v>
      </c>
      <c r="Q126" s="48">
        <v>8.5620398989302605E-3</v>
      </c>
      <c r="R126" s="48">
        <v>8.5522803641087299E-3</v>
      </c>
      <c r="S126" s="48">
        <v>8.3424503654457808E-3</v>
      </c>
      <c r="T126" s="48">
        <v>8.2907248308916603E-3</v>
      </c>
      <c r="U126" s="48">
        <v>8.2673019473199806E-3</v>
      </c>
      <c r="V126" s="48">
        <v>8.2116725988372503E-3</v>
      </c>
      <c r="W126" s="48">
        <v>8.2019130640157197E-3</v>
      </c>
      <c r="X126" s="48">
        <v>8.1921535291941804E-3</v>
      </c>
      <c r="Y126" s="48">
        <v>8.1677546921403495E-3</v>
      </c>
      <c r="Z126" s="48">
        <v>8.1677546921403495E-3</v>
      </c>
      <c r="AA126" s="48">
        <v>8.0808948322287199E-3</v>
      </c>
      <c r="AB126" s="48">
        <v>8.0584479021391896E-3</v>
      </c>
      <c r="AC126" s="48">
        <v>7.9793956700847796E-3</v>
      </c>
      <c r="AD126" s="48">
        <v>7.9793956700847796E-3</v>
      </c>
      <c r="AE126" s="48">
        <v>7.9354777633878892E-3</v>
      </c>
      <c r="AF126" s="48">
        <v>7.9218144146377401E-3</v>
      </c>
    </row>
    <row r="127" spans="1:32" s="36" customFormat="1" ht="21" customHeight="1" x14ac:dyDescent="0.35">
      <c r="A127" s="74">
        <v>201807</v>
      </c>
      <c r="B127" s="75">
        <v>0.10940829983707499</v>
      </c>
      <c r="C127" s="48">
        <v>5.6319838512535497E-2</v>
      </c>
      <c r="D127" s="48">
        <v>3.63061913024132E-2</v>
      </c>
      <c r="E127" s="48">
        <v>2.9257393708446201E-2</v>
      </c>
      <c r="F127" s="48">
        <v>2.07448446510669E-2</v>
      </c>
      <c r="G127" s="48">
        <v>1.8001836811382298E-2</v>
      </c>
      <c r="H127" s="75">
        <v>1.6486535250092599E-2</v>
      </c>
      <c r="I127" s="48">
        <v>1.58096010700715E-2</v>
      </c>
      <c r="J127" s="48">
        <v>1.54718122708225E-2</v>
      </c>
      <c r="K127" s="48">
        <v>1.5190999895543201E-2</v>
      </c>
      <c r="L127" s="48">
        <v>1.4929179661587201E-2</v>
      </c>
      <c r="M127" s="48">
        <v>1.4600886932999799E-2</v>
      </c>
      <c r="N127" s="48">
        <v>1.4383833889305701E-2</v>
      </c>
      <c r="O127" s="75">
        <v>1.41003083509802E-2</v>
      </c>
      <c r="P127" s="48">
        <v>1.38968211225169E-2</v>
      </c>
      <c r="Q127" s="48">
        <v>1.3713682616899999E-2</v>
      </c>
      <c r="R127" s="48">
        <v>1.34152346818206E-2</v>
      </c>
      <c r="S127" s="48">
        <v>1.3112717002171899E-2</v>
      </c>
      <c r="T127" s="48">
        <v>1.2933648241124199E-2</v>
      </c>
      <c r="U127" s="48">
        <v>1.2872602072585299E-2</v>
      </c>
      <c r="V127" s="48">
        <v>1.28129124855694E-2</v>
      </c>
      <c r="W127" s="48">
        <v>1.2631130561475501E-2</v>
      </c>
      <c r="X127" s="48">
        <v>1.25972160233983E-2</v>
      </c>
      <c r="Y127" s="48">
        <v>1.24791934308896E-2</v>
      </c>
      <c r="Z127" s="48">
        <v>1.2332682626396099E-2</v>
      </c>
      <c r="AA127" s="48">
        <v>1.2191598147994901E-2</v>
      </c>
      <c r="AB127" s="48">
        <v>1.21373348870714E-2</v>
      </c>
      <c r="AC127" s="48">
        <v>1.2083071626147799E-2</v>
      </c>
      <c r="AD127" s="48">
        <v>1.20505136695937E-2</v>
      </c>
      <c r="AE127" s="48">
        <v>1.19270647509927E-2</v>
      </c>
      <c r="AF127" s="48">
        <v>1.19270647509927E-2</v>
      </c>
    </row>
    <row r="128" spans="1:32" s="36" customFormat="1" ht="21" customHeight="1" x14ac:dyDescent="0.35">
      <c r="A128" s="74">
        <v>201808</v>
      </c>
      <c r="B128" s="75">
        <v>0.11233295776418099</v>
      </c>
      <c r="C128" s="48">
        <v>6.0636836600485702E-2</v>
      </c>
      <c r="D128" s="48">
        <v>3.6716747541219098E-2</v>
      </c>
      <c r="E128" s="48">
        <v>2.8421307788645801E-2</v>
      </c>
      <c r="F128" s="48">
        <v>1.9616380800186701E-2</v>
      </c>
      <c r="G128" s="48">
        <v>1.66178127510964E-2</v>
      </c>
      <c r="H128" s="75">
        <v>1.5275639327925699E-2</v>
      </c>
      <c r="I128" s="48">
        <v>1.4139954123704401E-2</v>
      </c>
      <c r="J128" s="48">
        <v>1.3586700363149899E-2</v>
      </c>
      <c r="K128" s="48">
        <v>1.3118735214770199E-2</v>
      </c>
      <c r="L128" s="48">
        <v>1.26900477167341E-2</v>
      </c>
      <c r="M128" s="48">
        <v>1.24151041643287E-2</v>
      </c>
      <c r="N128" s="48">
        <v>1.22276936612606E-2</v>
      </c>
      <c r="O128" s="75">
        <v>1.1891028086886701E-2</v>
      </c>
      <c r="P128" s="48">
        <v>1.17339174855122E-2</v>
      </c>
      <c r="Q128" s="48">
        <v>1.16946398351685E-2</v>
      </c>
      <c r="R128" s="48">
        <v>1.16497510919187E-2</v>
      </c>
      <c r="S128" s="48">
        <v>1.1391640818231999E-2</v>
      </c>
      <c r="T128" s="48">
        <v>1.1158219353332799E-2</v>
      </c>
      <c r="U128" s="48">
        <v>1.1057219681020599E-2</v>
      </c>
      <c r="V128" s="48">
        <v>1.0877664708021199E-2</v>
      </c>
      <c r="W128" s="48">
        <v>1.0810331593146399E-2</v>
      </c>
      <c r="X128" s="48">
        <v>1.0772176161384E-2</v>
      </c>
      <c r="Y128" s="48">
        <v>1.05589546309472E-2</v>
      </c>
      <c r="Z128" s="48">
        <v>1.05252880735098E-2</v>
      </c>
      <c r="AA128" s="48">
        <v>1.05028437018849E-2</v>
      </c>
      <c r="AB128" s="48">
        <v>1.05028437018849E-2</v>
      </c>
      <c r="AC128" s="48">
        <v>1.04467327728226E-2</v>
      </c>
      <c r="AD128" s="48">
        <v>1.0435510587010101E-2</v>
      </c>
      <c r="AE128" s="48">
        <v>1.04242884011976E-2</v>
      </c>
      <c r="AF128" s="48">
        <v>1.0317677635979201E-2</v>
      </c>
    </row>
    <row r="129" spans="1:32" s="36" customFormat="1" ht="21" customHeight="1" x14ac:dyDescent="0.35">
      <c r="A129" s="74">
        <v>201809</v>
      </c>
      <c r="B129" s="75">
        <v>0.111700573397542</v>
      </c>
      <c r="C129" s="48">
        <v>5.2396366584825001E-2</v>
      </c>
      <c r="D129" s="48">
        <v>3.1762656678696301E-2</v>
      </c>
      <c r="E129" s="48">
        <v>2.40060413559656E-2</v>
      </c>
      <c r="F129" s="48">
        <v>1.8005163487238601E-2</v>
      </c>
      <c r="G129" s="48">
        <v>1.5218499502245899E-2</v>
      </c>
      <c r="H129" s="75">
        <v>1.4099487219839699E-2</v>
      </c>
      <c r="I129" s="48">
        <v>1.33415793102893E-2</v>
      </c>
      <c r="J129" s="48">
        <v>1.30850029337954E-2</v>
      </c>
      <c r="K129" s="48">
        <v>1.2466734612989101E-2</v>
      </c>
      <c r="L129" s="48">
        <v>1.2456894654203399E-2</v>
      </c>
      <c r="M129" s="48">
        <v>1.2551763357139201E-2</v>
      </c>
      <c r="N129" s="48">
        <v>1.22872686151111E-2</v>
      </c>
      <c r="O129" s="75">
        <v>1.17254645493779E-2</v>
      </c>
      <c r="P129" s="48">
        <v>1.19010898198259E-2</v>
      </c>
      <c r="Q129" s="48">
        <v>1.18942678289439E-2</v>
      </c>
      <c r="R129" s="48">
        <v>1.2144040928729E-2</v>
      </c>
      <c r="S129" s="48">
        <v>1.23211622790828E-2</v>
      </c>
      <c r="T129" s="48">
        <v>1.23463906116709E-2</v>
      </c>
      <c r="U129" s="48">
        <v>1.2392259683888501E-2</v>
      </c>
      <c r="V129" s="48">
        <v>1.26837943277775E-2</v>
      </c>
      <c r="W129" s="48">
        <v>1.26669579595788E-2</v>
      </c>
      <c r="X129" s="48">
        <v>1.23879708843088E-2</v>
      </c>
      <c r="Y129" s="48">
        <v>1.17694377675416E-2</v>
      </c>
      <c r="Z129" s="48">
        <v>1.02633399288966E-2</v>
      </c>
      <c r="AA129" s="48">
        <v>9.4997956386892006E-3</v>
      </c>
      <c r="AB129" s="48">
        <v>9.7010985267819098E-3</v>
      </c>
      <c r="AC129" s="48">
        <v>9.4370142423166499E-3</v>
      </c>
      <c r="AD129" s="48">
        <v>8.9228242292411202E-3</v>
      </c>
      <c r="AE129" s="48">
        <v>8.8984613411290606E-3</v>
      </c>
      <c r="AF129" s="48">
        <v>9.3014051058776994E-3</v>
      </c>
    </row>
    <row r="130" spans="1:32" s="36" customFormat="1" ht="21" customHeight="1" x14ac:dyDescent="0.35">
      <c r="A130" s="76"/>
      <c r="B130" s="76"/>
      <c r="C130" s="76"/>
      <c r="D130" s="76"/>
      <c r="E130" s="76"/>
      <c r="F130" s="76"/>
      <c r="G130" s="76"/>
      <c r="H130" s="76"/>
      <c r="I130" s="76"/>
      <c r="J130" s="76"/>
    </row>
    <row r="131" spans="1:32" s="36" customFormat="1" ht="21" customHeight="1" x14ac:dyDescent="0.35">
      <c r="A131" s="77" t="s">
        <v>29</v>
      </c>
      <c r="B131" s="76"/>
      <c r="C131" s="76"/>
      <c r="D131" s="76"/>
      <c r="E131" s="76"/>
      <c r="F131" s="76"/>
      <c r="G131" s="76"/>
      <c r="H131" s="76"/>
      <c r="I131" s="76"/>
      <c r="J131" s="76"/>
    </row>
    <row r="132" spans="1:32" s="36" customFormat="1" ht="21" customHeight="1" x14ac:dyDescent="0.35">
      <c r="A132" s="29"/>
      <c r="B132" s="29"/>
      <c r="C132" s="29"/>
      <c r="D132" s="29"/>
      <c r="E132" s="29"/>
    </row>
    <row r="133" spans="1:32" s="36" customFormat="1" ht="21" customHeight="1" x14ac:dyDescent="0.35">
      <c r="A133" s="29"/>
      <c r="B133" s="29"/>
      <c r="C133" s="29"/>
      <c r="D133" s="29"/>
      <c r="E133" s="29"/>
    </row>
    <row r="134" spans="1:32" ht="21" customHeight="1" x14ac:dyDescent="0.25"/>
    <row r="135" spans="1:32" ht="21" customHeight="1" x14ac:dyDescent="0.25"/>
    <row r="136" spans="1:32" ht="21" customHeight="1" x14ac:dyDescent="0.25"/>
    <row r="137" spans="1:32" ht="21" customHeight="1" x14ac:dyDescent="0.25"/>
    <row r="138" spans="1:32" ht="21" customHeight="1" x14ac:dyDescent="0.25"/>
    <row r="139" spans="1:32" ht="21" customHeight="1" x14ac:dyDescent="0.25"/>
    <row r="140" spans="1:32" ht="21" customHeight="1" x14ac:dyDescent="0.25"/>
    <row r="141" spans="1:32" ht="21" customHeight="1" x14ac:dyDescent="0.25"/>
    <row r="142" spans="1:32" ht="21" customHeight="1" x14ac:dyDescent="0.25"/>
    <row r="143" spans="1:32" ht="21" customHeight="1" x14ac:dyDescent="0.25"/>
    <row r="144" spans="1:32" ht="21" customHeight="1" x14ac:dyDescent="0.25"/>
    <row r="145" spans="1:33" ht="21" customHeight="1" x14ac:dyDescent="0.25"/>
    <row r="146" spans="1:33" customFormat="1" ht="21" customHeight="1" x14ac:dyDescent="0.25"/>
    <row r="147" spans="1:33" customFormat="1" ht="21" customHeight="1" x14ac:dyDescent="0.4">
      <c r="A147" s="36" t="s">
        <v>272</v>
      </c>
    </row>
    <row r="148" spans="1:33" customFormat="1" ht="21" customHeight="1" x14ac:dyDescent="0.25">
      <c r="A148" s="1" t="s">
        <v>30</v>
      </c>
      <c r="B148" s="1" t="s">
        <v>28</v>
      </c>
      <c r="C148" s="1">
        <v>1</v>
      </c>
      <c r="D148" s="1">
        <v>2</v>
      </c>
      <c r="E148" s="1">
        <v>3</v>
      </c>
      <c r="F148" s="1">
        <v>4</v>
      </c>
      <c r="G148" s="1">
        <v>5</v>
      </c>
      <c r="H148" s="1">
        <v>6</v>
      </c>
      <c r="I148" s="1">
        <v>7</v>
      </c>
      <c r="J148" s="1">
        <v>8</v>
      </c>
      <c r="K148" s="1">
        <v>9</v>
      </c>
      <c r="L148" s="1">
        <v>10</v>
      </c>
      <c r="M148" s="1">
        <v>11</v>
      </c>
      <c r="N148" s="1">
        <v>12</v>
      </c>
      <c r="O148" s="1">
        <v>13</v>
      </c>
      <c r="P148" s="1">
        <v>14</v>
      </c>
      <c r="Q148" s="1">
        <v>15</v>
      </c>
      <c r="R148" s="1">
        <v>16</v>
      </c>
      <c r="S148" s="1">
        <v>17</v>
      </c>
      <c r="T148" s="1">
        <v>18</v>
      </c>
      <c r="U148" s="1">
        <v>19</v>
      </c>
      <c r="V148" s="1">
        <v>20</v>
      </c>
      <c r="W148" s="1">
        <v>21</v>
      </c>
      <c r="X148" s="1">
        <v>22</v>
      </c>
      <c r="Y148" s="1">
        <v>23</v>
      </c>
      <c r="Z148" s="1">
        <v>24</v>
      </c>
      <c r="AA148" s="1">
        <v>25</v>
      </c>
      <c r="AB148" s="1">
        <v>26</v>
      </c>
      <c r="AC148" s="1">
        <v>27</v>
      </c>
      <c r="AD148" s="1">
        <v>28</v>
      </c>
      <c r="AE148" s="1">
        <v>29</v>
      </c>
      <c r="AF148" s="1">
        <v>30</v>
      </c>
      <c r="AG148" s="1">
        <v>31</v>
      </c>
    </row>
    <row r="149" spans="1:33" customFormat="1" ht="21" customHeight="1" x14ac:dyDescent="0.25">
      <c r="A149" s="186" t="s">
        <v>31</v>
      </c>
      <c r="B149" s="78">
        <v>201806</v>
      </c>
      <c r="C149" s="19">
        <v>0.17050968906507999</v>
      </c>
      <c r="D149" s="19">
        <v>7.9851802269352595E-2</v>
      </c>
      <c r="E149" s="19">
        <v>4.96072351137644E-2</v>
      </c>
      <c r="F149" s="19">
        <v>3.9587727799394401E-2</v>
      </c>
      <c r="G149" s="19">
        <v>3.1933937489806198E-2</v>
      </c>
      <c r="H149" s="19">
        <v>2.7864052989134701E-2</v>
      </c>
      <c r="I149" s="19">
        <v>2.58203820760152E-2</v>
      </c>
      <c r="J149" s="19">
        <v>2.4574594071459E-2</v>
      </c>
      <c r="K149" s="19">
        <v>2.3691087137492399E-2</v>
      </c>
      <c r="L149" s="19">
        <v>2.2982652239932799E-2</v>
      </c>
      <c r="M149" s="19">
        <v>2.2439147503926699E-2</v>
      </c>
      <c r="N149" s="19">
        <v>2.20504310546203E-2</v>
      </c>
      <c r="O149" s="19">
        <v>2.16652060704275E-2</v>
      </c>
      <c r="P149" s="19">
        <v>2.1406837652026299E-2</v>
      </c>
      <c r="Q149" s="19">
        <v>2.1086287902555501E-2</v>
      </c>
      <c r="R149" s="19">
        <v>2.07614153867537E-2</v>
      </c>
      <c r="S149" s="19">
        <v>2.0585013268398698E-2</v>
      </c>
      <c r="T149" s="19">
        <v>2.0366547308437899E-2</v>
      </c>
      <c r="U149" s="19">
        <v>2.01196508468382E-2</v>
      </c>
      <c r="V149" s="19">
        <v>1.9981821104975601E-2</v>
      </c>
      <c r="W149" s="19">
        <v>1.97320982192364E-2</v>
      </c>
      <c r="X149" s="19">
        <v>1.96356672780056E-2</v>
      </c>
      <c r="Y149" s="19">
        <v>1.94795489093577E-2</v>
      </c>
      <c r="Z149" s="19">
        <v>1.9407225703434599E-2</v>
      </c>
      <c r="AA149" s="19">
        <v>1.9315948829752301E-2</v>
      </c>
      <c r="AB149" s="19">
        <v>1.91990678785708E-2</v>
      </c>
      <c r="AC149" s="19">
        <v>1.91476934633289E-2</v>
      </c>
      <c r="AD149" s="19">
        <v>1.9031643813364901E-2</v>
      </c>
      <c r="AE149" s="19">
        <v>1.8903955946355799E-2</v>
      </c>
      <c r="AF149" s="19">
        <v>1.8835955506763698E-2</v>
      </c>
      <c r="AG149" s="19">
        <v>1.8739358305289399E-2</v>
      </c>
    </row>
    <row r="150" spans="1:33" customFormat="1" ht="21" customHeight="1" x14ac:dyDescent="0.25">
      <c r="A150" s="187"/>
      <c r="B150" s="78">
        <v>201807</v>
      </c>
      <c r="C150" s="19">
        <v>0.17495326292555699</v>
      </c>
      <c r="D150" s="19">
        <v>8.9253199910674097E-2</v>
      </c>
      <c r="E150" s="19">
        <v>5.6470004684810997E-2</v>
      </c>
      <c r="F150" s="19">
        <v>4.3355554059290098E-2</v>
      </c>
      <c r="G150" s="19">
        <v>2.9813128094671199E-2</v>
      </c>
      <c r="H150" s="19">
        <v>2.5792043069704201E-2</v>
      </c>
      <c r="I150" s="19">
        <v>2.3776703822411399E-2</v>
      </c>
      <c r="J150" s="19">
        <v>2.26661708856318E-2</v>
      </c>
      <c r="K150" s="19">
        <v>2.1890165787590999E-2</v>
      </c>
      <c r="L150" s="19">
        <v>2.1509269512362199E-2</v>
      </c>
      <c r="M150" s="19">
        <v>2.12353226576967E-2</v>
      </c>
      <c r="N150" s="19">
        <v>2.08908460356497E-2</v>
      </c>
      <c r="O150" s="19">
        <v>2.05834996941637E-2</v>
      </c>
      <c r="P150" s="19">
        <v>2.0266559883059199E-2</v>
      </c>
      <c r="Q150" s="19">
        <v>2.0010023399183001E-2</v>
      </c>
      <c r="R150" s="19">
        <v>1.9884242353071999E-2</v>
      </c>
      <c r="S150" s="19">
        <v>1.97351882602936E-2</v>
      </c>
      <c r="T150" s="19">
        <v>1.9570678022018399E-2</v>
      </c>
      <c r="U150" s="19">
        <v>1.9427841918807601E-2</v>
      </c>
      <c r="V150" s="19">
        <v>1.92597785436367E-2</v>
      </c>
      <c r="W150" s="19">
        <v>1.9168995895949201E-2</v>
      </c>
      <c r="X150" s="19">
        <v>1.9000577207088701E-2</v>
      </c>
      <c r="Y150" s="19">
        <v>1.8831270234004299E-2</v>
      </c>
      <c r="Z150" s="19">
        <v>1.87197017354764E-2</v>
      </c>
      <c r="AA150" s="19">
        <v>1.8627142519341101E-2</v>
      </c>
      <c r="AB150" s="19">
        <v>1.8556968065649201E-2</v>
      </c>
      <c r="AC150" s="19">
        <v>1.8434740156433999E-2</v>
      </c>
      <c r="AD150" s="19">
        <v>1.8389970631547001E-2</v>
      </c>
      <c r="AE150" s="19">
        <v>1.8305761287116699E-2</v>
      </c>
      <c r="AF150" s="19">
        <v>1.8256017370575701E-2</v>
      </c>
      <c r="AG150" s="19">
        <v>1.8162392213371601E-2</v>
      </c>
    </row>
    <row r="151" spans="1:33" customFormat="1" ht="21" customHeight="1" x14ac:dyDescent="0.25">
      <c r="A151" s="187"/>
      <c r="B151" s="78">
        <v>201808</v>
      </c>
      <c r="C151" s="19">
        <v>0.113668414175863</v>
      </c>
      <c r="D151" s="19">
        <v>6.0508357296130202E-2</v>
      </c>
      <c r="E151" s="19">
        <v>4.0895998001788003E-2</v>
      </c>
      <c r="F151" s="19">
        <v>3.25629766166367E-2</v>
      </c>
      <c r="G151" s="19">
        <v>2.29168304735177E-2</v>
      </c>
      <c r="H151" s="19">
        <v>2.0059766547243601E-2</v>
      </c>
      <c r="I151" s="19">
        <v>1.84357288937631E-2</v>
      </c>
      <c r="J151" s="19">
        <v>1.7430738104271599E-2</v>
      </c>
      <c r="K151" s="19">
        <v>1.6956522378781199E-2</v>
      </c>
      <c r="L151" s="19">
        <v>1.6539519856986599E-2</v>
      </c>
      <c r="M151" s="19">
        <v>1.6098651255936101E-2</v>
      </c>
      <c r="N151" s="19">
        <v>1.58794429526329E-2</v>
      </c>
      <c r="O151" s="19">
        <v>1.5607108103040701E-2</v>
      </c>
      <c r="P151" s="19">
        <v>1.5381034215293901E-2</v>
      </c>
      <c r="Q151" s="19">
        <v>1.52218180427232E-2</v>
      </c>
      <c r="R151" s="19">
        <v>1.51438446194006E-2</v>
      </c>
      <c r="S151" s="19">
        <v>1.50142158464555E-2</v>
      </c>
      <c r="T151" s="19">
        <v>1.49050203605445E-2</v>
      </c>
      <c r="U151" s="19">
        <v>1.4773429992044101E-2</v>
      </c>
      <c r="V151" s="19">
        <v>1.4565500863183801E-2</v>
      </c>
      <c r="W151" s="19">
        <v>1.44654594898642E-2</v>
      </c>
      <c r="X151" s="19">
        <v>1.43695047739515E-2</v>
      </c>
      <c r="Y151" s="19">
        <v>1.4299541199146301E-2</v>
      </c>
      <c r="Z151" s="19">
        <v>1.41789030724962E-2</v>
      </c>
      <c r="AA151" s="19">
        <v>1.4115314683245599E-2</v>
      </c>
      <c r="AB151" s="19">
        <v>1.4063659333623101E-2</v>
      </c>
      <c r="AC151" s="19">
        <v>1.39616563647482E-2</v>
      </c>
      <c r="AD151" s="19">
        <v>1.38746922951306E-2</v>
      </c>
      <c r="AE151" s="19">
        <v>1.37826607703284E-2</v>
      </c>
      <c r="AF151" s="19">
        <v>1.3713841459597099E-2</v>
      </c>
      <c r="AG151" s="19">
        <v>1.36280216540533E-2</v>
      </c>
    </row>
    <row r="152" spans="1:33" customFormat="1" ht="21" customHeight="1" x14ac:dyDescent="0.25">
      <c r="A152" s="188"/>
      <c r="B152" s="78">
        <v>201809</v>
      </c>
      <c r="C152" s="19">
        <v>0.153997550660572</v>
      </c>
      <c r="D152" s="19">
        <v>4.56516081043341E-2</v>
      </c>
      <c r="E152" s="19">
        <v>2.89354942809723E-2</v>
      </c>
      <c r="F152" s="19">
        <v>2.2823343853932799E-2</v>
      </c>
      <c r="G152" s="19">
        <v>1.81236865510634E-2</v>
      </c>
      <c r="H152" s="19">
        <v>1.64476977125586E-2</v>
      </c>
      <c r="I152" s="19">
        <v>1.55563842408841E-2</v>
      </c>
      <c r="J152" s="19">
        <v>1.45958900538221E-2</v>
      </c>
      <c r="K152" s="19">
        <v>1.4500818900256601E-2</v>
      </c>
      <c r="L152" s="19">
        <v>1.42861866387327E-2</v>
      </c>
      <c r="M152" s="19">
        <v>1.40982951617762E-2</v>
      </c>
      <c r="N152" s="19">
        <v>1.4025041239183701E-2</v>
      </c>
      <c r="O152" s="19">
        <v>1.3845919693196001E-2</v>
      </c>
      <c r="P152" s="19">
        <v>1.3722537990975101E-2</v>
      </c>
      <c r="Q152" s="19">
        <v>1.3437888538367601E-2</v>
      </c>
      <c r="R152" s="19">
        <v>1.34303307763508E-2</v>
      </c>
      <c r="S152" s="19">
        <v>1.3449139437801899E-2</v>
      </c>
      <c r="T152" s="19">
        <v>1.32588839875467E-2</v>
      </c>
      <c r="U152" s="19">
        <v>1.33289865305635E-2</v>
      </c>
      <c r="V152" s="19">
        <v>1.3348195180773599E-2</v>
      </c>
      <c r="W152" s="19">
        <v>1.33617021276596E-2</v>
      </c>
      <c r="X152" s="19">
        <v>1.33711336781138E-2</v>
      </c>
      <c r="Y152" s="19">
        <v>1.30205364526834E-2</v>
      </c>
      <c r="Z152" s="19">
        <v>1.31217596203087E-2</v>
      </c>
      <c r="AA152" s="19">
        <v>1.2923861705331999E-2</v>
      </c>
      <c r="AB152" s="19">
        <v>1.2893736062440301E-2</v>
      </c>
      <c r="AC152" s="19">
        <v>1.29252391334711E-2</v>
      </c>
      <c r="AD152" s="19">
        <v>1.3559778464271701E-2</v>
      </c>
      <c r="AE152" s="19">
        <v>1.349049468108E-2</v>
      </c>
      <c r="AF152" s="19">
        <v>1.32995781923885E-2</v>
      </c>
      <c r="AG152" s="19">
        <v>1.3646586528592001E-2</v>
      </c>
    </row>
    <row r="153" spans="1:33" customFormat="1" ht="21" customHeight="1" x14ac:dyDescent="0.25"/>
    <row r="154" spans="1:33" s="41" customFormat="1" ht="21" customHeight="1" x14ac:dyDescent="0.25"/>
    <row r="155" spans="1:33" ht="21" customHeight="1" x14ac:dyDescent="0.4">
      <c r="A155" s="79" t="s">
        <v>22</v>
      </c>
    </row>
    <row r="156" spans="1:33" ht="78" customHeight="1" x14ac:dyDescent="0.25">
      <c r="A156" s="184" t="s">
        <v>273</v>
      </c>
      <c r="B156" s="184"/>
      <c r="C156" s="184"/>
      <c r="D156" s="184"/>
      <c r="E156" s="184"/>
      <c r="F156" s="184"/>
      <c r="G156" s="184"/>
      <c r="H156" s="184"/>
      <c r="I156" s="184"/>
      <c r="J156" s="184"/>
      <c r="K156" s="107"/>
      <c r="L156" s="108"/>
      <c r="M156" s="109"/>
    </row>
    <row r="157" spans="1:33" ht="21" customHeight="1" x14ac:dyDescent="0.25"/>
    <row r="158" spans="1:33" ht="22.95" customHeight="1" x14ac:dyDescent="0.4">
      <c r="A158" s="80" t="s">
        <v>32</v>
      </c>
      <c r="B158" s="36"/>
      <c r="C158" s="36"/>
      <c r="D158" s="36"/>
      <c r="E158" s="36"/>
      <c r="F158" s="36"/>
      <c r="G158" s="36"/>
      <c r="H158" s="36"/>
      <c r="I158" s="36"/>
      <c r="J158" s="36"/>
    </row>
    <row r="159" spans="1:33" ht="21" customHeight="1" x14ac:dyDescent="0.35">
      <c r="A159" s="36" t="s">
        <v>33</v>
      </c>
      <c r="B159" s="36"/>
      <c r="C159" s="36"/>
      <c r="D159" s="36"/>
      <c r="E159" s="36"/>
      <c r="F159" s="36"/>
      <c r="G159" s="36"/>
      <c r="H159" s="36"/>
      <c r="I159" s="36"/>
    </row>
    <row r="160" spans="1:33" s="36" customFormat="1" ht="21" customHeight="1" x14ac:dyDescent="0.35">
      <c r="A160" s="1" t="s">
        <v>34</v>
      </c>
      <c r="B160" s="1" t="s">
        <v>6</v>
      </c>
      <c r="C160" s="1" t="s">
        <v>35</v>
      </c>
      <c r="D160" s="1">
        <v>1</v>
      </c>
      <c r="E160" s="1">
        <v>2</v>
      </c>
      <c r="F160" s="1">
        <v>3</v>
      </c>
      <c r="G160" s="1">
        <v>4</v>
      </c>
      <c r="H160" s="1">
        <v>5</v>
      </c>
      <c r="I160" s="1">
        <v>6</v>
      </c>
    </row>
    <row r="161" spans="1:23" s="36" customFormat="1" ht="21" customHeight="1" x14ac:dyDescent="0.35">
      <c r="A161" s="81">
        <v>43374</v>
      </c>
      <c r="B161" s="82">
        <v>9486000</v>
      </c>
      <c r="C161" s="83">
        <v>8.5900000000000004E-2</v>
      </c>
      <c r="D161" s="84">
        <v>0.10212581344902399</v>
      </c>
      <c r="E161" s="83">
        <v>2.9934924078091101E-2</v>
      </c>
      <c r="F161" s="83">
        <v>2.0737527114967499E-2</v>
      </c>
      <c r="G161" s="84">
        <v>2.0737527114967499E-2</v>
      </c>
      <c r="H161" s="83">
        <v>1.8134490238611699E-2</v>
      </c>
      <c r="I161" s="83">
        <v>1.8134490238611699E-2</v>
      </c>
    </row>
    <row r="162" spans="1:23" s="36" customFormat="1" ht="21" customHeight="1" x14ac:dyDescent="0.35">
      <c r="A162" s="81">
        <v>43375</v>
      </c>
      <c r="B162" s="82">
        <v>8124600</v>
      </c>
      <c r="C162" s="83">
        <v>8.7499999999999994E-2</v>
      </c>
      <c r="D162" s="84">
        <v>8.7855090967124197E-2</v>
      </c>
      <c r="E162" s="83">
        <v>4.46058091286307E-2</v>
      </c>
      <c r="F162" s="83">
        <v>3.0242578997765699E-2</v>
      </c>
      <c r="G162" s="84">
        <v>1.6677306096393198E-2</v>
      </c>
      <c r="H162" s="83">
        <v>1.3884455793169499E-2</v>
      </c>
      <c r="I162" s="83"/>
    </row>
    <row r="163" spans="1:23" s="36" customFormat="1" ht="21" customHeight="1" x14ac:dyDescent="0.35">
      <c r="A163" s="81">
        <v>43376</v>
      </c>
      <c r="B163" s="82">
        <v>7964200</v>
      </c>
      <c r="C163" s="83">
        <v>8.4199999999999997E-2</v>
      </c>
      <c r="D163" s="84">
        <v>9.8276732280625903E-2</v>
      </c>
      <c r="E163" s="83">
        <v>3.8358929987742499E-2</v>
      </c>
      <c r="F163" s="83">
        <v>2.3649866608984101E-2</v>
      </c>
      <c r="G163" s="84">
        <v>1.6439541423318198E-2</v>
      </c>
      <c r="H163" s="83"/>
      <c r="I163" s="83"/>
    </row>
    <row r="164" spans="1:23" s="36" customFormat="1" ht="21" customHeight="1" x14ac:dyDescent="0.35">
      <c r="A164" s="81">
        <v>43377</v>
      </c>
      <c r="B164" s="82">
        <v>7455100</v>
      </c>
      <c r="C164" s="83">
        <v>8.4099999999999994E-2</v>
      </c>
      <c r="D164" s="84">
        <v>6.6685891428159505E-2</v>
      </c>
      <c r="E164" s="83">
        <v>2.66743565712638E-2</v>
      </c>
      <c r="F164" s="83">
        <v>1.51394996755822E-2</v>
      </c>
      <c r="G164" s="83"/>
      <c r="H164" s="83"/>
      <c r="I164" s="83"/>
    </row>
    <row r="165" spans="1:23" s="36" customFormat="1" ht="21" customHeight="1" x14ac:dyDescent="0.35">
      <c r="A165" s="81">
        <v>43378</v>
      </c>
      <c r="B165" s="82">
        <v>7658900</v>
      </c>
      <c r="C165" s="83">
        <v>8.3599999999999994E-2</v>
      </c>
      <c r="D165" s="84">
        <v>7.0161465498515693E-2</v>
      </c>
      <c r="E165" s="83">
        <v>2.7514300195496302E-2</v>
      </c>
      <c r="F165" s="83"/>
      <c r="G165" s="83"/>
      <c r="H165" s="83"/>
      <c r="I165" s="83"/>
    </row>
    <row r="166" spans="1:23" s="36" customFormat="1" ht="21" customHeight="1" x14ac:dyDescent="0.35">
      <c r="A166" s="81">
        <v>43379</v>
      </c>
      <c r="B166" s="82">
        <v>6982500</v>
      </c>
      <c r="C166" s="83">
        <v>8.6199999999999999E-2</v>
      </c>
      <c r="D166" s="84">
        <v>8.70995423340961E-2</v>
      </c>
      <c r="E166" s="83"/>
      <c r="F166" s="83"/>
      <c r="G166" s="83"/>
      <c r="H166" s="83"/>
      <c r="I166" s="83"/>
    </row>
    <row r="167" spans="1:23" s="36" customFormat="1" ht="21" customHeight="1" x14ac:dyDescent="0.35">
      <c r="A167" s="85"/>
      <c r="B167" s="86"/>
      <c r="C167" s="86"/>
      <c r="D167" s="86"/>
      <c r="E167" s="86"/>
      <c r="F167" s="86"/>
      <c r="G167" s="86"/>
      <c r="H167" s="86"/>
      <c r="I167" s="86"/>
    </row>
    <row r="168" spans="1:23" s="36" customFormat="1" ht="21" customHeight="1" x14ac:dyDescent="0.35">
      <c r="A168" s="189" t="s">
        <v>22</v>
      </c>
      <c r="B168" s="189"/>
      <c r="C168" s="189"/>
      <c r="D168" s="189"/>
      <c r="E168" s="189"/>
      <c r="F168" s="189"/>
      <c r="G168" s="189"/>
      <c r="H168" s="189"/>
      <c r="I168" s="189"/>
      <c r="J168" s="189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83"/>
      <c r="W168" s="83"/>
    </row>
    <row r="169" spans="1:23" s="36" customFormat="1" ht="36" customHeight="1" x14ac:dyDescent="0.35">
      <c r="A169" s="190" t="s">
        <v>275</v>
      </c>
      <c r="B169" s="190"/>
      <c r="C169" s="190"/>
      <c r="D169" s="190"/>
      <c r="E169" s="190"/>
      <c r="F169" s="190"/>
      <c r="G169" s="190"/>
      <c r="H169" s="190"/>
      <c r="I169" s="190"/>
      <c r="J169" s="19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83"/>
      <c r="W169" s="83"/>
    </row>
    <row r="170" spans="1:23" s="36" customFormat="1" ht="21" customHeight="1" x14ac:dyDescent="0.35">
      <c r="A170" s="191"/>
      <c r="B170" s="191"/>
      <c r="C170" s="191"/>
      <c r="D170" s="191"/>
      <c r="E170" s="191"/>
      <c r="F170" s="191"/>
      <c r="G170" s="191"/>
      <c r="H170" s="191"/>
      <c r="I170" s="191"/>
      <c r="J170" s="191"/>
      <c r="V170" s="83"/>
      <c r="W170" s="83"/>
    </row>
    <row r="171" spans="1:23" s="36" customFormat="1" ht="21" customHeight="1" x14ac:dyDescent="0.4">
      <c r="A171" s="80" t="s">
        <v>36</v>
      </c>
      <c r="E171" s="87"/>
      <c r="F171" s="87"/>
      <c r="G171" s="87"/>
      <c r="H171" s="87"/>
      <c r="I171" s="87"/>
      <c r="J171" s="87"/>
      <c r="V171" s="83"/>
      <c r="W171" s="83"/>
    </row>
    <row r="172" spans="1:23" s="36" customFormat="1" ht="21" customHeight="1" x14ac:dyDescent="0.35">
      <c r="A172" s="36" t="s">
        <v>37</v>
      </c>
      <c r="E172" s="87"/>
      <c r="F172" s="87"/>
      <c r="G172" s="87"/>
      <c r="H172" s="87"/>
      <c r="I172" s="87"/>
      <c r="J172" s="87"/>
      <c r="K172" s="111"/>
      <c r="L172" s="112"/>
      <c r="M172" s="112"/>
      <c r="N172" s="29"/>
      <c r="O172" s="29"/>
      <c r="P172" s="29"/>
      <c r="Q172" s="29"/>
      <c r="R172" s="29"/>
      <c r="S172" s="29"/>
      <c r="T172" s="29"/>
      <c r="U172" s="29"/>
      <c r="V172" s="83"/>
      <c r="W172" s="83"/>
    </row>
    <row r="173" spans="1:23" s="36" customFormat="1" ht="21" customHeight="1" x14ac:dyDescent="0.35">
      <c r="E173" s="87"/>
      <c r="F173" s="87"/>
      <c r="G173" s="87"/>
      <c r="H173" s="87"/>
      <c r="I173" s="87"/>
      <c r="J173" s="87"/>
      <c r="K173" s="87"/>
      <c r="V173" s="83"/>
      <c r="W173" s="83"/>
    </row>
    <row r="174" spans="1:23" s="36" customFormat="1" ht="21" customHeight="1" x14ac:dyDescent="0.35">
      <c r="A174" s="1" t="s">
        <v>4</v>
      </c>
      <c r="B174" s="1" t="s">
        <v>5</v>
      </c>
      <c r="C174" s="1" t="s">
        <v>6</v>
      </c>
      <c r="D174" s="1" t="s">
        <v>38</v>
      </c>
      <c r="E174" s="1" t="s">
        <v>16</v>
      </c>
      <c r="F174" s="1" t="s">
        <v>7</v>
      </c>
      <c r="G174" s="1" t="s">
        <v>8</v>
      </c>
      <c r="H174" s="1" t="s">
        <v>9</v>
      </c>
      <c r="I174" s="1" t="s">
        <v>10</v>
      </c>
      <c r="J174" s="1" t="s">
        <v>11</v>
      </c>
      <c r="K174" s="1" t="s">
        <v>12</v>
      </c>
      <c r="L174" s="1" t="s">
        <v>13</v>
      </c>
      <c r="V174" s="83"/>
      <c r="W174" s="83"/>
    </row>
    <row r="175" spans="1:23" s="36" customFormat="1" ht="21" customHeight="1" x14ac:dyDescent="0.35">
      <c r="A175" s="46">
        <v>201801</v>
      </c>
      <c r="B175" s="46">
        <v>6</v>
      </c>
      <c r="C175" s="47">
        <v>19859800</v>
      </c>
      <c r="D175" s="48">
        <v>1.9682977673491201E-2</v>
      </c>
      <c r="E175" s="48">
        <v>3.0406153636995299E-2</v>
      </c>
      <c r="F175" s="48">
        <v>3.5248975820501703E-2</v>
      </c>
      <c r="G175" s="48">
        <v>3.8893351896796498E-2</v>
      </c>
      <c r="H175" s="48">
        <v>4.0990497890210399E-2</v>
      </c>
      <c r="I175" s="48">
        <v>4.0819978046103197E-2</v>
      </c>
      <c r="J175" s="48">
        <v>3.9138131803945701E-2</v>
      </c>
      <c r="K175" s="48">
        <v>3.85490458111361E-2</v>
      </c>
      <c r="L175" s="48">
        <v>3.8237108631506901E-2</v>
      </c>
      <c r="V175" s="83"/>
      <c r="W175" s="83"/>
    </row>
    <row r="176" spans="1:23" s="36" customFormat="1" ht="21" customHeight="1" x14ac:dyDescent="0.35">
      <c r="A176" s="46">
        <v>201802</v>
      </c>
      <c r="B176" s="46">
        <v>6</v>
      </c>
      <c r="C176" s="47">
        <v>24754700</v>
      </c>
      <c r="D176" s="48">
        <v>1.48093089393125E-2</v>
      </c>
      <c r="E176" s="48">
        <v>2.0754432895571301E-2</v>
      </c>
      <c r="F176" s="48">
        <v>2.4059721184259999E-2</v>
      </c>
      <c r="G176" s="48">
        <v>2.80974618961248E-2</v>
      </c>
      <c r="H176" s="48">
        <v>3.1114884042222301E-2</v>
      </c>
      <c r="I176" s="48">
        <v>3.5199716821452003E-2</v>
      </c>
      <c r="J176" s="48">
        <v>3.40179319482765E-2</v>
      </c>
      <c r="K176" s="113">
        <v>3.3727043349343802E-2</v>
      </c>
      <c r="L176" s="88">
        <f t="shared" ref="L176:L183" si="3">L175*K176/K175</f>
        <v>3.3454125601102502E-2</v>
      </c>
      <c r="V176" s="83"/>
      <c r="W176" s="83"/>
    </row>
    <row r="177" spans="1:23" s="36" customFormat="1" ht="21" customHeight="1" x14ac:dyDescent="0.35">
      <c r="A177" s="37">
        <v>201803</v>
      </c>
      <c r="B177" s="37">
        <v>6</v>
      </c>
      <c r="C177" s="47">
        <v>21599600</v>
      </c>
      <c r="D177" s="48">
        <v>1.36021037426619E-2</v>
      </c>
      <c r="E177" s="48">
        <v>1.63176674568048E-2</v>
      </c>
      <c r="F177" s="48">
        <v>2.39583302468564E-2</v>
      </c>
      <c r="G177" s="48">
        <v>2.6713029407952001E-2</v>
      </c>
      <c r="H177" s="48">
        <v>3.2042143373025397E-2</v>
      </c>
      <c r="I177" s="48">
        <v>3.3977285227504199E-2</v>
      </c>
      <c r="J177" s="48">
        <v>3.25533296912906E-2</v>
      </c>
      <c r="K177" s="88">
        <f t="shared" ref="K177:K183" si="4">K176/J176*J177</f>
        <v>3.2274964960627615E-2</v>
      </c>
      <c r="L177" s="88">
        <f t="shared" si="3"/>
        <v>3.2013797366706495E-2</v>
      </c>
      <c r="V177" s="83"/>
      <c r="W177" s="83"/>
    </row>
    <row r="178" spans="1:23" s="36" customFormat="1" ht="21" customHeight="1" x14ac:dyDescent="0.35">
      <c r="A178" s="37">
        <v>201804</v>
      </c>
      <c r="B178" s="37">
        <v>6</v>
      </c>
      <c r="C178" s="47">
        <v>15634200</v>
      </c>
      <c r="D178" s="48">
        <v>7.4324237888731097E-3</v>
      </c>
      <c r="E178" s="48">
        <v>1.25740037865705E-2</v>
      </c>
      <c r="F178" s="48">
        <v>1.9681264791290901E-2</v>
      </c>
      <c r="G178" s="48">
        <v>2.85701442990367E-2</v>
      </c>
      <c r="H178" s="48">
        <v>3.4332815238387597E-2</v>
      </c>
      <c r="I178" s="48">
        <v>3.71763716723593E-2</v>
      </c>
      <c r="J178" s="88">
        <f t="shared" ref="J178:J183" si="5">I178*J177/I177</f>
        <v>3.5618345482075618E-2</v>
      </c>
      <c r="K178" s="88">
        <f t="shared" si="4"/>
        <v>3.5313771687603475E-2</v>
      </c>
      <c r="L178" s="88">
        <f t="shared" si="3"/>
        <v>3.5028014203585069E-2</v>
      </c>
      <c r="V178" s="83"/>
      <c r="W178" s="83"/>
    </row>
    <row r="179" spans="1:23" s="36" customFormat="1" ht="21" customHeight="1" x14ac:dyDescent="0.35">
      <c r="A179" s="37">
        <v>201805</v>
      </c>
      <c r="B179" s="37">
        <v>6</v>
      </c>
      <c r="C179" s="47">
        <v>47848700</v>
      </c>
      <c r="D179" s="48">
        <v>1.25959534950793E-2</v>
      </c>
      <c r="E179" s="48">
        <v>1.8458501693880899E-2</v>
      </c>
      <c r="F179" s="48">
        <v>2.5975997885000001E-2</v>
      </c>
      <c r="G179" s="48">
        <v>3.4785255816772498E-2</v>
      </c>
      <c r="H179" s="48">
        <v>3.8276356933417202E-2</v>
      </c>
      <c r="I179" s="88">
        <f t="shared" ref="I179:I183" si="6">H179*I178/H178</f>
        <v>4.1446530432773014E-2</v>
      </c>
      <c r="J179" s="88">
        <f t="shared" si="5"/>
        <v>3.970954597178912E-2</v>
      </c>
      <c r="K179" s="88">
        <f t="shared" si="4"/>
        <v>3.9369988170052363E-2</v>
      </c>
      <c r="L179" s="88">
        <f t="shared" si="3"/>
        <v>3.9051407961038391E-2</v>
      </c>
      <c r="V179" s="83"/>
      <c r="W179" s="83"/>
    </row>
    <row r="180" spans="1:23" s="36" customFormat="1" ht="21" customHeight="1" x14ac:dyDescent="0.35">
      <c r="A180" s="37">
        <v>201806</v>
      </c>
      <c r="B180" s="37">
        <v>6</v>
      </c>
      <c r="C180" s="47">
        <v>58311900</v>
      </c>
      <c r="D180" s="48">
        <v>6.31432006159978E-3</v>
      </c>
      <c r="E180" s="48">
        <v>1.7023247913376199E-2</v>
      </c>
      <c r="F180" s="48">
        <v>2.8278103611784199E-2</v>
      </c>
      <c r="G180" s="48">
        <v>3.6441998460005599E-2</v>
      </c>
      <c r="H180" s="88">
        <f t="shared" ref="H180:H182" si="7">H179*G180/G179</f>
        <v>4.0099372785111088E-2</v>
      </c>
      <c r="I180" s="88">
        <f t="shared" si="6"/>
        <v>4.3420534440210115E-2</v>
      </c>
      <c r="J180" s="88">
        <f t="shared" si="5"/>
        <v>4.1600821358735302E-2</v>
      </c>
      <c r="K180" s="88">
        <f t="shared" si="4"/>
        <v>4.1245091190955208E-2</v>
      </c>
      <c r="L180" s="88">
        <f t="shared" si="3"/>
        <v>4.0911337730942486E-2</v>
      </c>
      <c r="V180" s="83"/>
      <c r="W180" s="83"/>
    </row>
    <row r="181" spans="1:23" s="36" customFormat="1" ht="21" customHeight="1" x14ac:dyDescent="0.35">
      <c r="A181" s="37">
        <v>201807</v>
      </c>
      <c r="B181" s="37">
        <v>6</v>
      </c>
      <c r="C181" s="47">
        <v>39163500</v>
      </c>
      <c r="D181" s="48">
        <v>9.16414518620654E-3</v>
      </c>
      <c r="E181" s="48">
        <v>2.0327239393823301E-2</v>
      </c>
      <c r="F181" s="48">
        <v>2.8408578651039601E-2</v>
      </c>
      <c r="G181" s="88">
        <f t="shared" ref="G181:G182" si="8">G180*F181/F180</f>
        <v>3.6610141672326006E-2</v>
      </c>
      <c r="H181" s="88">
        <f t="shared" si="7"/>
        <v>4.0284391105649187E-2</v>
      </c>
      <c r="I181" s="88">
        <f t="shared" si="6"/>
        <v>4.3620876585261752E-2</v>
      </c>
      <c r="J181" s="88">
        <f t="shared" si="5"/>
        <v>4.179276735604668E-2</v>
      </c>
      <c r="K181" s="88">
        <f t="shared" si="4"/>
        <v>4.1435395850917989E-2</v>
      </c>
      <c r="L181" s="88">
        <f t="shared" si="3"/>
        <v>4.1100102453984655E-2</v>
      </c>
    </row>
    <row r="182" spans="1:23" s="36" customFormat="1" ht="21" customHeight="1" x14ac:dyDescent="0.35">
      <c r="A182" s="37">
        <v>201808</v>
      </c>
      <c r="B182" s="37">
        <v>6</v>
      </c>
      <c r="C182" s="47">
        <v>42597900</v>
      </c>
      <c r="D182" s="48">
        <v>1.15475176006329E-2</v>
      </c>
      <c r="E182" s="48">
        <v>1.9617770594325099E-2</v>
      </c>
      <c r="F182" s="88">
        <f>F181*E182/E181</f>
        <v>2.7417051970976609E-2</v>
      </c>
      <c r="G182" s="88">
        <f t="shared" si="8"/>
        <v>3.5332361017584635E-2</v>
      </c>
      <c r="H182" s="88">
        <f t="shared" si="7"/>
        <v>3.8878370443299656E-2</v>
      </c>
      <c r="I182" s="88">
        <f t="shared" si="6"/>
        <v>4.209840467727563E-2</v>
      </c>
      <c r="J182" s="88">
        <f t="shared" si="5"/>
        <v>4.0334100789999751E-2</v>
      </c>
      <c r="K182" s="88">
        <f t="shared" si="4"/>
        <v>3.9989202396827205E-2</v>
      </c>
      <c r="L182" s="88">
        <f t="shared" si="3"/>
        <v>3.9665611533582446E-2</v>
      </c>
    </row>
    <row r="183" spans="1:23" s="36" customFormat="1" ht="21" customHeight="1" x14ac:dyDescent="0.35">
      <c r="A183" s="46">
        <v>201809</v>
      </c>
      <c r="B183" s="46">
        <v>6</v>
      </c>
      <c r="C183" s="47">
        <v>35552800</v>
      </c>
      <c r="D183" s="48">
        <v>7.7518507684345497E-3</v>
      </c>
      <c r="E183" s="88">
        <f>E182*D183/D182*1.05</f>
        <v>1.3827883799949321E-2</v>
      </c>
      <c r="F183" s="88">
        <f>F182*E183/E182*1.08</f>
        <v>2.0871351896307004E-2</v>
      </c>
      <c r="G183" s="88">
        <f>G182*F183/F182*1.06</f>
        <v>2.8510730816732919E-2</v>
      </c>
      <c r="H183" s="88">
        <f>H182*G183/G182*1.05</f>
        <v>3.2940716626267873E-2</v>
      </c>
      <c r="I183" s="88">
        <f t="shared" si="6"/>
        <v>3.5668974884493415E-2</v>
      </c>
      <c r="J183" s="88">
        <f t="shared" si="5"/>
        <v>3.4174122252278893E-2</v>
      </c>
      <c r="K183" s="88">
        <f t="shared" si="4"/>
        <v>3.3881898064258432E-2</v>
      </c>
      <c r="L183" s="88">
        <f t="shared" si="3"/>
        <v>3.3607727238489371E-2</v>
      </c>
    </row>
    <row r="184" spans="1:23" s="36" customFormat="1" ht="21" customHeight="1" x14ac:dyDescent="0.35">
      <c r="V184" s="86"/>
      <c r="W184" s="86"/>
    </row>
    <row r="185" spans="1:23" s="36" customFormat="1" ht="15.6" x14ac:dyDescent="0.35">
      <c r="A185" s="1" t="s">
        <v>4</v>
      </c>
      <c r="B185" s="1" t="s">
        <v>5</v>
      </c>
      <c r="C185" s="1" t="s">
        <v>6</v>
      </c>
      <c r="D185" s="1" t="s">
        <v>38</v>
      </c>
      <c r="E185" s="1" t="s">
        <v>16</v>
      </c>
      <c r="F185" s="1" t="s">
        <v>7</v>
      </c>
      <c r="G185" s="1" t="s">
        <v>8</v>
      </c>
      <c r="H185" s="1" t="s">
        <v>9</v>
      </c>
      <c r="I185" s="1" t="s">
        <v>10</v>
      </c>
      <c r="J185" s="1" t="s">
        <v>11</v>
      </c>
      <c r="K185" s="1" t="s">
        <v>12</v>
      </c>
      <c r="L185" s="1" t="s">
        <v>13</v>
      </c>
      <c r="M185" s="1" t="s">
        <v>39</v>
      </c>
      <c r="N185" s="1" t="s">
        <v>40</v>
      </c>
      <c r="O185" s="1" t="s">
        <v>41</v>
      </c>
      <c r="P185" s="1" t="s">
        <v>42</v>
      </c>
      <c r="Q185" s="1" t="s">
        <v>43</v>
      </c>
      <c r="R185" s="1" t="s">
        <v>44</v>
      </c>
    </row>
    <row r="186" spans="1:23" s="36" customFormat="1" ht="30" customHeight="1" x14ac:dyDescent="0.35">
      <c r="A186" s="46">
        <v>201801</v>
      </c>
      <c r="B186" s="46">
        <v>12</v>
      </c>
      <c r="C186" s="47">
        <v>122567200</v>
      </c>
      <c r="D186" s="48">
        <v>2.3201150062985901E-2</v>
      </c>
      <c r="E186" s="48">
        <v>3.41920764282777E-2</v>
      </c>
      <c r="F186" s="48">
        <v>4.6048452440783399E-2</v>
      </c>
      <c r="G186" s="48">
        <v>5.3746075622189297E-2</v>
      </c>
      <c r="H186" s="48">
        <v>6.1339111360951402E-2</v>
      </c>
      <c r="I186" s="48">
        <v>6.9645836243301701E-2</v>
      </c>
      <c r="J186" s="48">
        <v>8.02331529152987E-2</v>
      </c>
      <c r="K186" s="48">
        <v>8.9961900492138203E-2</v>
      </c>
      <c r="L186" s="48">
        <v>9.6544554660627002E-2</v>
      </c>
      <c r="M186" s="114">
        <f>L186/K186*L186*0.98</f>
        <v>0.10153669457799727</v>
      </c>
      <c r="N186" s="114">
        <f>M186/L186*M186*0.98</f>
        <v>0.10465122941863257</v>
      </c>
      <c r="O186" s="114">
        <f>N186/M186*N186*0.95</f>
        <v>0.10246823447554186</v>
      </c>
      <c r="P186" s="114">
        <f>O186/N186*O186</f>
        <v>0.10033077618737658</v>
      </c>
      <c r="Q186" s="114">
        <f>P186/O186*P186*1.008</f>
        <v>9.902380790981892E-2</v>
      </c>
      <c r="R186" s="124">
        <f>Q186/P186*Q186*1.008</f>
        <v>9.8515735897077683E-2</v>
      </c>
    </row>
    <row r="187" spans="1:23" ht="22.05" customHeight="1" x14ac:dyDescent="0.35">
      <c r="A187" s="46">
        <v>201802</v>
      </c>
      <c r="B187" s="46">
        <v>12</v>
      </c>
      <c r="C187" s="47">
        <v>91081600</v>
      </c>
      <c r="D187" s="48">
        <v>1.8830367494642199E-2</v>
      </c>
      <c r="E187" s="48">
        <v>2.7625196636861801E-2</v>
      </c>
      <c r="F187" s="48">
        <v>3.4195858768400998E-2</v>
      </c>
      <c r="G187" s="48">
        <v>4.16395521159049E-2</v>
      </c>
      <c r="H187" s="48">
        <v>5.1164004255524601E-2</v>
      </c>
      <c r="I187" s="48">
        <v>6.3069177748304797E-2</v>
      </c>
      <c r="J187" s="48">
        <v>7.4070563758212402E-2</v>
      </c>
      <c r="K187" s="48">
        <v>8.3305774821698403E-2</v>
      </c>
      <c r="L187" s="88">
        <f t="shared" ref="L187:L194" si="9">L186*K187/K186</f>
        <v>8.9401389775243811E-2</v>
      </c>
      <c r="M187" s="114">
        <f>M186*L187/L186</f>
        <v>9.4024169880597447E-2</v>
      </c>
      <c r="N187" s="114">
        <f>N186*M187/M186</f>
        <v>9.6908265666579341E-2</v>
      </c>
      <c r="O187" s="114">
        <f>O186*N187/N186</f>
        <v>9.4886786749713722E-2</v>
      </c>
      <c r="P187" s="114">
        <f t="shared" ref="P187:P193" si="10">P186*O187/O186</f>
        <v>9.2907475309308679E-2</v>
      </c>
      <c r="Q187" s="114">
        <f t="shared" ref="Q187:Q193" si="11">Q186*P187/P186</f>
        <v>9.169720735772359E-2</v>
      </c>
      <c r="R187" s="124">
        <f t="shared" ref="R187:R194" si="12">Q187/P187*Q187</f>
        <v>9.050270507525994E-2</v>
      </c>
      <c r="S187" s="36"/>
      <c r="T187" s="36"/>
    </row>
    <row r="188" spans="1:23" s="36" customFormat="1" ht="21" customHeight="1" x14ac:dyDescent="0.35">
      <c r="A188" s="38">
        <v>201803</v>
      </c>
      <c r="B188" s="37">
        <v>12</v>
      </c>
      <c r="C188" s="47">
        <v>85375900</v>
      </c>
      <c r="D188" s="48">
        <v>1.44900375867194E-2</v>
      </c>
      <c r="E188" s="48">
        <v>2.0429430904974399E-2</v>
      </c>
      <c r="F188" s="48">
        <v>2.9328109571905001E-2</v>
      </c>
      <c r="G188" s="48">
        <v>3.8070567455218599E-2</v>
      </c>
      <c r="H188" s="48">
        <v>5.1370165233982801E-2</v>
      </c>
      <c r="I188" s="48">
        <v>6.2568092283653703E-2</v>
      </c>
      <c r="J188" s="48">
        <v>7.3563761201931602E-2</v>
      </c>
      <c r="K188" s="88">
        <f t="shared" ref="K188:K194" si="13">K187*J188/J187</f>
        <v>8.2735783485188438E-2</v>
      </c>
      <c r="L188" s="88">
        <f t="shared" si="9"/>
        <v>8.8789691273514409E-2</v>
      </c>
      <c r="M188" s="114">
        <f t="shared" ref="M188:M194" si="14">M187*L188/L187</f>
        <v>9.3380841583499338E-2</v>
      </c>
      <c r="N188" s="114">
        <f t="shared" ref="N188:N194" si="15">N187*M188/M187</f>
        <v>9.6245203928249895E-2</v>
      </c>
      <c r="O188" s="114">
        <f t="shared" ref="O188:O194" si="16">O187*N188/N187</f>
        <v>9.4237556291052668E-2</v>
      </c>
      <c r="P188" s="114">
        <f t="shared" si="10"/>
        <v>9.2271787613747783E-2</v>
      </c>
      <c r="Q188" s="114">
        <f t="shared" si="11"/>
        <v>9.1069800507623103E-2</v>
      </c>
      <c r="R188" s="124">
        <f t="shared" si="12"/>
        <v>8.9883471199408843E-2</v>
      </c>
    </row>
    <row r="189" spans="1:23" s="36" customFormat="1" ht="21" customHeight="1" x14ac:dyDescent="0.35">
      <c r="A189" s="38">
        <v>201804</v>
      </c>
      <c r="B189" s="37">
        <v>12</v>
      </c>
      <c r="C189" s="47">
        <v>56656800</v>
      </c>
      <c r="D189" s="48">
        <v>6.8376611457053697E-3</v>
      </c>
      <c r="E189" s="48">
        <v>1.36701052653874E-2</v>
      </c>
      <c r="F189" s="48">
        <v>2.3747287351209199E-2</v>
      </c>
      <c r="G189" s="48">
        <v>3.48725824614168E-2</v>
      </c>
      <c r="H189" s="48">
        <v>4.68110860479235E-2</v>
      </c>
      <c r="I189" s="48">
        <v>5.6176526030414703E-2</v>
      </c>
      <c r="J189" s="88">
        <f t="shared" ref="J189:J193" si="17">J188*I189/I188</f>
        <v>6.6048945959875108E-2</v>
      </c>
      <c r="K189" s="88">
        <f t="shared" si="13"/>
        <v>7.4284011625790153E-2</v>
      </c>
      <c r="L189" s="88">
        <f t="shared" si="9"/>
        <v>7.9719489935002955E-2</v>
      </c>
      <c r="M189" s="114">
        <f t="shared" si="14"/>
        <v>8.3841636950915677E-2</v>
      </c>
      <c r="N189" s="114">
        <f t="shared" si="15"/>
        <v>8.6413393895188984E-2</v>
      </c>
      <c r="O189" s="114">
        <f t="shared" si="16"/>
        <v>8.4610835024772929E-2</v>
      </c>
      <c r="P189" s="114">
        <f t="shared" si="10"/>
        <v>8.2845877020783373E-2</v>
      </c>
      <c r="Q189" s="114">
        <f t="shared" si="11"/>
        <v>8.1766677424137263E-2</v>
      </c>
      <c r="R189" s="124">
        <f t="shared" si="12"/>
        <v>8.0701536122379014E-2</v>
      </c>
    </row>
    <row r="190" spans="1:23" s="36" customFormat="1" ht="21" customHeight="1" x14ac:dyDescent="0.35">
      <c r="A190" s="38">
        <v>201805</v>
      </c>
      <c r="B190" s="37">
        <v>12</v>
      </c>
      <c r="C190" s="47">
        <v>66536800</v>
      </c>
      <c r="D190" s="48">
        <v>1.2178223178752201E-2</v>
      </c>
      <c r="E190" s="48">
        <v>1.96827505981651E-2</v>
      </c>
      <c r="F190" s="48">
        <v>3.5115112088348097E-2</v>
      </c>
      <c r="G190" s="48">
        <v>5.0395396983323397E-2</v>
      </c>
      <c r="H190" s="48">
        <v>6.1966416479301498E-2</v>
      </c>
      <c r="I190" s="88">
        <f>I189*H190/H189*0.98</f>
        <v>7.2876686618662798E-2</v>
      </c>
      <c r="J190" s="88">
        <f t="shared" si="17"/>
        <v>8.5683980059656231E-2</v>
      </c>
      <c r="K190" s="88">
        <f t="shared" si="13"/>
        <v>9.6367166476240163E-2</v>
      </c>
      <c r="L190" s="88">
        <f t="shared" si="9"/>
        <v>0.10341850406070696</v>
      </c>
      <c r="M190" s="114">
        <f t="shared" si="14"/>
        <v>0.10876608315650371</v>
      </c>
      <c r="N190" s="114">
        <f t="shared" si="15"/>
        <v>0.11210237213930239</v>
      </c>
      <c r="O190" s="114">
        <f t="shared" si="16"/>
        <v>0.10976394847387531</v>
      </c>
      <c r="P190" s="114">
        <f t="shared" si="10"/>
        <v>0.10747430366240712</v>
      </c>
      <c r="Q190" s="114">
        <f t="shared" si="11"/>
        <v>0.10607427955338364</v>
      </c>
      <c r="R190" s="124">
        <f t="shared" si="12"/>
        <v>0.10469249298988549</v>
      </c>
    </row>
    <row r="191" spans="1:23" s="36" customFormat="1" ht="21" customHeight="1" x14ac:dyDescent="0.35">
      <c r="A191" s="38">
        <v>201806</v>
      </c>
      <c r="B191" s="37">
        <v>12</v>
      </c>
      <c r="C191" s="47">
        <v>44152000</v>
      </c>
      <c r="D191" s="48">
        <v>1.1917919913027699E-2</v>
      </c>
      <c r="E191" s="48">
        <v>2.64646204022468E-2</v>
      </c>
      <c r="F191" s="48">
        <v>4.1015787959775299E-2</v>
      </c>
      <c r="G191" s="48">
        <v>5.3669974406595398E-2</v>
      </c>
      <c r="H191" s="88">
        <f t="shared" ref="H191:H193" si="18">H190*G191/G190</f>
        <v>6.5992852236347682E-2</v>
      </c>
      <c r="I191" s="88">
        <f t="shared" ref="I191:I193" si="19">I190*H191/H190</f>
        <v>7.7612046730287917E-2</v>
      </c>
      <c r="J191" s="88">
        <f t="shared" si="17"/>
        <v>9.1251528753285682E-2</v>
      </c>
      <c r="K191" s="88">
        <f t="shared" si="13"/>
        <v>0.10262888414446721</v>
      </c>
      <c r="L191" s="88">
        <f t="shared" si="9"/>
        <v>0.11013840148820062</v>
      </c>
      <c r="M191" s="114">
        <f t="shared" si="14"/>
        <v>0.11583345402055055</v>
      </c>
      <c r="N191" s="114">
        <f t="shared" si="15"/>
        <v>0.11938652741689793</v>
      </c>
      <c r="O191" s="114">
        <f t="shared" si="16"/>
        <v>0.11689615833980187</v>
      </c>
      <c r="P191" s="114">
        <f t="shared" si="10"/>
        <v>0.11445773765482629</v>
      </c>
      <c r="Q191" s="114">
        <f t="shared" si="11"/>
        <v>0.11296674318712181</v>
      </c>
      <c r="R191" s="124">
        <f t="shared" si="12"/>
        <v>0.11149517129886259</v>
      </c>
    </row>
    <row r="192" spans="1:23" s="36" customFormat="1" ht="21" customHeight="1" x14ac:dyDescent="0.35">
      <c r="A192" s="38">
        <v>201807</v>
      </c>
      <c r="B192" s="37">
        <v>12</v>
      </c>
      <c r="C192" s="47">
        <v>34551200</v>
      </c>
      <c r="D192" s="48">
        <v>1.90934034129061E-2</v>
      </c>
      <c r="E192" s="48">
        <v>3.8835022806733198E-2</v>
      </c>
      <c r="F192" s="48">
        <v>6.1253984810947203E-2</v>
      </c>
      <c r="G192" s="88">
        <f>G191*F192/F191*0.9</f>
        <v>7.2136851797084844E-2</v>
      </c>
      <c r="H192" s="88">
        <f>H191*G192/G191*0.92</f>
        <v>8.1603826380563654E-2</v>
      </c>
      <c r="I192" s="88">
        <f>I191*H192/H191*0.95</f>
        <v>9.1173025308091613E-2</v>
      </c>
      <c r="J192" s="88">
        <f t="shared" si="17"/>
        <v>0.107195703385292</v>
      </c>
      <c r="K192" s="88">
        <f t="shared" si="13"/>
        <v>0.12056099852593076</v>
      </c>
      <c r="L192" s="88">
        <f t="shared" si="9"/>
        <v>0.12938263696578614</v>
      </c>
      <c r="M192" s="114">
        <f t="shared" si="14"/>
        <v>0.13607277323377123</v>
      </c>
      <c r="N192" s="114">
        <f t="shared" si="15"/>
        <v>0.14024666716305306</v>
      </c>
      <c r="O192" s="114">
        <f t="shared" si="16"/>
        <v>0.13732116149147078</v>
      </c>
      <c r="P192" s="114">
        <f t="shared" si="10"/>
        <v>0.13445668103786751</v>
      </c>
      <c r="Q192" s="114">
        <f t="shared" si="11"/>
        <v>0.1327051684561848</v>
      </c>
      <c r="R192" s="124">
        <f t="shared" si="12"/>
        <v>0.13097647211762301</v>
      </c>
    </row>
    <row r="193" spans="1:21" s="36" customFormat="1" ht="21" customHeight="1" x14ac:dyDescent="0.35">
      <c r="A193" s="38">
        <v>201808</v>
      </c>
      <c r="B193" s="37">
        <v>12</v>
      </c>
      <c r="C193" s="47">
        <v>46511300</v>
      </c>
      <c r="D193" s="48">
        <v>2.1485101469965399E-2</v>
      </c>
      <c r="E193" s="48">
        <v>3.5068941526037803E-2</v>
      </c>
      <c r="F193" s="88">
        <f>F192*E193/E192</f>
        <v>5.5313792971417454E-2</v>
      </c>
      <c r="G193" s="88">
        <f t="shared" ref="G193" si="20">G192*F193/F192</f>
        <v>6.5141278534431926E-2</v>
      </c>
      <c r="H193" s="88">
        <f t="shared" si="18"/>
        <v>7.3690179863748081E-2</v>
      </c>
      <c r="I193" s="88">
        <f t="shared" si="19"/>
        <v>8.2331392186721628E-2</v>
      </c>
      <c r="J193" s="88">
        <f t="shared" si="17"/>
        <v>9.6800248388408894E-2</v>
      </c>
      <c r="K193" s="88">
        <f t="shared" si="13"/>
        <v>0.10886942512348818</v>
      </c>
      <c r="L193" s="88">
        <f t="shared" si="9"/>
        <v>0.11683557269473405</v>
      </c>
      <c r="M193" s="114">
        <f t="shared" si="14"/>
        <v>0.1228769235328882</v>
      </c>
      <c r="N193" s="114">
        <f t="shared" si="15"/>
        <v>0.12664604819312891</v>
      </c>
      <c r="O193" s="114">
        <f t="shared" si="16"/>
        <v>0.12400424757307048</v>
      </c>
      <c r="P193" s="114">
        <f t="shared" si="10"/>
        <v>0.12141755416413873</v>
      </c>
      <c r="Q193" s="114">
        <f t="shared" si="11"/>
        <v>0.11983589699311471</v>
      </c>
      <c r="R193" s="124">
        <f t="shared" si="12"/>
        <v>0.11827484342775442</v>
      </c>
    </row>
    <row r="194" spans="1:21" s="36" customFormat="1" ht="21" customHeight="1" x14ac:dyDescent="0.35">
      <c r="A194" s="38">
        <v>201809</v>
      </c>
      <c r="B194" s="37">
        <v>12</v>
      </c>
      <c r="C194" s="47">
        <v>43502300</v>
      </c>
      <c r="D194" s="48">
        <v>1.2617723660588101E-2</v>
      </c>
      <c r="E194" s="88">
        <f>E193*D194/D193*1.05</f>
        <v>2.162497228866285E-2</v>
      </c>
      <c r="F194" s="88">
        <f>F193*E194/E193*1.05</f>
        <v>3.5814231840005754E-2</v>
      </c>
      <c r="G194" s="88">
        <f>G193*F194/F193*1.05</f>
        <v>4.4286134845998942E-2</v>
      </c>
      <c r="H194" s="88">
        <f>H193*G194/G193*1.05</f>
        <v>5.2602988173992234E-2</v>
      </c>
      <c r="I194" s="88">
        <f>I193*H194/H193*1.05</f>
        <v>6.171000152845145E-2</v>
      </c>
      <c r="J194" s="88">
        <f>J193*I194/I193*1.02</f>
        <v>7.4005967635100131E-2</v>
      </c>
      <c r="K194" s="88">
        <f t="shared" si="13"/>
        <v>8.3233124772700354E-2</v>
      </c>
      <c r="L194" s="88">
        <f t="shared" si="9"/>
        <v>8.9323423807559504E-2</v>
      </c>
      <c r="M194" s="114">
        <f t="shared" si="14"/>
        <v>9.394217243728159E-2</v>
      </c>
      <c r="N194" s="114">
        <f t="shared" si="15"/>
        <v>9.6823753035083365E-2</v>
      </c>
      <c r="O194" s="114">
        <f t="shared" si="16"/>
        <v>9.4804037027723997E-2</v>
      </c>
      <c r="P194" s="114">
        <f t="shared" ref="P194" si="21">O194/N194*O194*1.005</f>
        <v>9.3290583981648439E-2</v>
      </c>
      <c r="Q194" s="114">
        <f t="shared" ref="Q194" si="22">P194/O194*P194*1.002</f>
        <v>9.1984894305778206E-2</v>
      </c>
      <c r="R194" s="124">
        <f t="shared" si="12"/>
        <v>9.0697478987907587E-2</v>
      </c>
    </row>
    <row r="195" spans="1:21" s="36" customFormat="1" ht="21" customHeight="1" x14ac:dyDescent="0.35">
      <c r="A195" s="89"/>
      <c r="B195" s="90"/>
      <c r="C195" s="91"/>
      <c r="D195" s="92"/>
      <c r="E195" s="93"/>
      <c r="F195" s="93"/>
      <c r="G195" s="93"/>
      <c r="H195" s="93"/>
      <c r="I195" s="93"/>
      <c r="J195" s="93"/>
      <c r="K195" s="93"/>
      <c r="L195" s="93"/>
      <c r="M195" s="93"/>
      <c r="N195" s="115"/>
      <c r="O195" s="115"/>
      <c r="P195" s="115"/>
      <c r="Q195" s="115"/>
    </row>
    <row r="196" spans="1:21" s="36" customFormat="1" ht="61.05" customHeight="1" x14ac:dyDescent="0.35">
      <c r="A196" s="192" t="s">
        <v>45</v>
      </c>
      <c r="B196" s="192"/>
      <c r="C196" s="192"/>
      <c r="D196" s="192"/>
      <c r="E196" s="192"/>
      <c r="F196" s="192"/>
      <c r="G196" s="192"/>
      <c r="H196" s="192"/>
      <c r="I196" s="192"/>
      <c r="J196" s="192"/>
      <c r="K196" s="116"/>
      <c r="L196" s="116"/>
      <c r="M196" s="116"/>
    </row>
    <row r="197" spans="1:21" s="36" customFormat="1" ht="21" customHeight="1" x14ac:dyDescent="0.35">
      <c r="A197" s="191"/>
      <c r="B197" s="191"/>
      <c r="C197" s="191"/>
      <c r="D197" s="191"/>
      <c r="E197" s="191"/>
      <c r="F197" s="191"/>
      <c r="G197" s="191"/>
      <c r="H197" s="191"/>
      <c r="I197" s="191"/>
      <c r="J197" s="191"/>
    </row>
    <row r="198" spans="1:21" s="42" customFormat="1" ht="21" customHeight="1" x14ac:dyDescent="0.3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</row>
    <row r="199" spans="1:21" s="36" customFormat="1" ht="21" customHeight="1" x14ac:dyDescent="0.35">
      <c r="A199" s="44" t="s">
        <v>46</v>
      </c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117"/>
    </row>
    <row r="200" spans="1:21" s="36" customFormat="1" ht="21" customHeight="1" x14ac:dyDescent="0.35">
      <c r="A200" s="57" t="s">
        <v>47</v>
      </c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117"/>
      <c r="S200" s="29"/>
      <c r="T200" s="29"/>
      <c r="U200" s="29"/>
    </row>
    <row r="201" spans="1:21" s="36" customFormat="1" ht="31.05" customHeight="1" x14ac:dyDescent="0.35">
      <c r="A201" s="94" t="s">
        <v>48</v>
      </c>
      <c r="B201" s="94" t="s">
        <v>49</v>
      </c>
      <c r="C201" s="94" t="s">
        <v>50</v>
      </c>
      <c r="D201" s="94" t="s">
        <v>51</v>
      </c>
      <c r="E201" s="94" t="s">
        <v>52</v>
      </c>
      <c r="F201" s="94" t="s">
        <v>53</v>
      </c>
      <c r="G201" s="94" t="s">
        <v>54</v>
      </c>
      <c r="H201" s="94" t="s">
        <v>55</v>
      </c>
      <c r="I201" s="94" t="s">
        <v>56</v>
      </c>
      <c r="J201" s="94" t="s">
        <v>57</v>
      </c>
      <c r="K201" s="94" t="s">
        <v>58</v>
      </c>
      <c r="L201" s="94" t="s">
        <v>59</v>
      </c>
      <c r="M201" s="94" t="s">
        <v>60</v>
      </c>
      <c r="N201" s="94" t="s">
        <v>61</v>
      </c>
      <c r="O201" s="118"/>
    </row>
    <row r="202" spans="1:21" s="36" customFormat="1" ht="21" customHeight="1" x14ac:dyDescent="0.35">
      <c r="A202" s="95">
        <v>201801</v>
      </c>
      <c r="B202" s="96">
        <v>211710</v>
      </c>
      <c r="C202" s="96">
        <v>45148</v>
      </c>
      <c r="D202" s="97">
        <v>0.21325397950026001</v>
      </c>
      <c r="E202" s="96">
        <v>320965420</v>
      </c>
      <c r="F202" s="98">
        <v>7109.18357402321</v>
      </c>
      <c r="G202" s="96">
        <v>13668</v>
      </c>
      <c r="H202" s="97">
        <v>0.30273766279790898</v>
      </c>
      <c r="I202" s="96">
        <v>34811</v>
      </c>
      <c r="J202" s="96">
        <v>27054</v>
      </c>
      <c r="K202" s="97">
        <v>0.77716813650857497</v>
      </c>
      <c r="L202" s="96">
        <v>177152898.87</v>
      </c>
      <c r="M202" s="96">
        <v>8575357.3149999995</v>
      </c>
      <c r="N202" s="97">
        <v>4.8406531136094201E-2</v>
      </c>
      <c r="O202" s="119"/>
    </row>
    <row r="203" spans="1:21" s="36" customFormat="1" ht="21" customHeight="1" x14ac:dyDescent="0.35">
      <c r="A203" s="95">
        <v>201802</v>
      </c>
      <c r="B203" s="96">
        <v>209892</v>
      </c>
      <c r="C203" s="96">
        <v>96335</v>
      </c>
      <c r="D203" s="97">
        <v>0.458974139081051</v>
      </c>
      <c r="E203" s="96">
        <v>587061928</v>
      </c>
      <c r="F203" s="98">
        <v>6093.9630248611602</v>
      </c>
      <c r="G203" s="96">
        <v>21469</v>
      </c>
      <c r="H203" s="97">
        <v>0.22285773602532799</v>
      </c>
      <c r="I203" s="96">
        <v>57984</v>
      </c>
      <c r="J203" s="96">
        <v>33718</v>
      </c>
      <c r="K203" s="97">
        <v>0.581505242825607</v>
      </c>
      <c r="L203" s="96">
        <v>164473448.31999999</v>
      </c>
      <c r="M203" s="96">
        <v>12330372.147500001</v>
      </c>
      <c r="N203" s="97">
        <v>7.49687701780897E-2</v>
      </c>
      <c r="O203" s="119"/>
    </row>
    <row r="204" spans="1:21" s="36" customFormat="1" ht="21" customHeight="1" x14ac:dyDescent="0.35">
      <c r="A204" s="95">
        <v>201803</v>
      </c>
      <c r="B204" s="96">
        <v>200059</v>
      </c>
      <c r="C204" s="96">
        <v>15778</v>
      </c>
      <c r="D204" s="97">
        <v>7.8866734313377596E-2</v>
      </c>
      <c r="E204" s="96">
        <v>158737800</v>
      </c>
      <c r="F204" s="98">
        <v>10060.704778805901</v>
      </c>
      <c r="G204" s="96">
        <v>10990</v>
      </c>
      <c r="H204" s="97">
        <v>0.69653948535936105</v>
      </c>
      <c r="I204" s="96">
        <v>66123</v>
      </c>
      <c r="J204" s="96">
        <v>28780</v>
      </c>
      <c r="K204" s="97">
        <v>0.43524945934092502</v>
      </c>
      <c r="L204" s="96">
        <v>159301242.53</v>
      </c>
      <c r="M204" s="96">
        <v>11750530.851500001</v>
      </c>
      <c r="N204" s="97">
        <v>7.3762957933533393E-2</v>
      </c>
      <c r="O204" s="119"/>
    </row>
    <row r="205" spans="1:21" s="36" customFormat="1" ht="21" customHeight="1" x14ac:dyDescent="0.35">
      <c r="A205" s="95">
        <v>201804</v>
      </c>
      <c r="B205" s="96">
        <v>157170</v>
      </c>
      <c r="C205" s="96">
        <v>11182</v>
      </c>
      <c r="D205" s="97">
        <v>7.1145892982121303E-2</v>
      </c>
      <c r="E205" s="96">
        <v>89988100</v>
      </c>
      <c r="F205" s="98">
        <v>8047.5854051153601</v>
      </c>
      <c r="G205" s="96">
        <v>7185</v>
      </c>
      <c r="H205" s="97">
        <v>0.642607995707003</v>
      </c>
      <c r="I205" s="96">
        <v>67935</v>
      </c>
      <c r="J205" s="96">
        <v>24945</v>
      </c>
      <c r="K205" s="97">
        <v>0.36718922499447998</v>
      </c>
      <c r="L205" s="96">
        <v>114034254.90000001</v>
      </c>
      <c r="M205" s="96">
        <v>6364660.2819999997</v>
      </c>
      <c r="N205" s="97">
        <v>5.5813582397511698E-2</v>
      </c>
      <c r="O205" s="119"/>
    </row>
    <row r="206" spans="1:21" s="36" customFormat="1" ht="21" customHeight="1" x14ac:dyDescent="0.35">
      <c r="A206" s="95">
        <v>201805</v>
      </c>
      <c r="B206" s="96">
        <v>133810</v>
      </c>
      <c r="C206" s="96">
        <v>11253</v>
      </c>
      <c r="D206" s="97">
        <v>8.4096853747851405E-2</v>
      </c>
      <c r="E206" s="96">
        <v>91223700</v>
      </c>
      <c r="F206" s="99">
        <v>8106.6115702479301</v>
      </c>
      <c r="G206" s="96">
        <v>7852</v>
      </c>
      <c r="H206" s="97">
        <v>0.69776948369323699</v>
      </c>
      <c r="I206" s="96">
        <v>73896</v>
      </c>
      <c r="J206" s="96">
        <v>30952</v>
      </c>
      <c r="K206" s="97">
        <v>0.41885893688427001</v>
      </c>
      <c r="L206" s="96">
        <v>137276173.62</v>
      </c>
      <c r="M206" s="96">
        <v>10912689.779999999</v>
      </c>
      <c r="N206" s="97">
        <v>7.9494419841624295E-2</v>
      </c>
      <c r="O206" s="119"/>
    </row>
    <row r="207" spans="1:21" s="36" customFormat="1" ht="21" customHeight="1" x14ac:dyDescent="0.35">
      <c r="A207" s="95">
        <v>201806</v>
      </c>
      <c r="B207" s="96">
        <v>107366</v>
      </c>
      <c r="C207" s="96">
        <v>7940</v>
      </c>
      <c r="D207" s="97">
        <v>7.3952647951865597E-2</v>
      </c>
      <c r="E207" s="96">
        <v>62967000</v>
      </c>
      <c r="F207" s="99">
        <v>7930.35264483627</v>
      </c>
      <c r="G207" s="96">
        <v>4943</v>
      </c>
      <c r="H207" s="97">
        <v>0.62254408060453403</v>
      </c>
      <c r="I207" s="96">
        <v>70024</v>
      </c>
      <c r="J207" s="96">
        <v>26448</v>
      </c>
      <c r="K207" s="97">
        <v>0.37769907460299301</v>
      </c>
      <c r="L207" s="96">
        <v>105462610.41</v>
      </c>
      <c r="M207" s="96">
        <v>9639865.5500000007</v>
      </c>
      <c r="N207" s="97">
        <v>9.1405527632245701E-2</v>
      </c>
      <c r="O207" s="120"/>
    </row>
    <row r="208" spans="1:21" s="36" customFormat="1" ht="21" customHeight="1" x14ac:dyDescent="0.35">
      <c r="A208" s="95">
        <v>201807</v>
      </c>
      <c r="B208" s="100">
        <v>59191</v>
      </c>
      <c r="C208" s="96">
        <v>6343</v>
      </c>
      <c r="D208" s="97">
        <v>0.107161561723911</v>
      </c>
      <c r="E208" s="96">
        <v>39696300</v>
      </c>
      <c r="F208" s="172">
        <v>6258.2847233170396</v>
      </c>
      <c r="G208" s="96">
        <v>4146</v>
      </c>
      <c r="H208" s="97">
        <v>0.65363392716380297</v>
      </c>
      <c r="I208" s="96">
        <v>69676</v>
      </c>
      <c r="J208" s="96">
        <v>22279</v>
      </c>
      <c r="K208" s="97">
        <v>0.31975142086227698</v>
      </c>
      <c r="L208" s="96">
        <v>75887179.420000002</v>
      </c>
      <c r="M208" s="96">
        <v>7964418.79</v>
      </c>
      <c r="N208" s="97">
        <v>0.104950781553241</v>
      </c>
      <c r="O208" s="120"/>
    </row>
    <row r="209" spans="1:21" s="36" customFormat="1" ht="21" customHeight="1" x14ac:dyDescent="0.35">
      <c r="A209" s="95">
        <v>201808</v>
      </c>
      <c r="B209" s="173">
        <v>98374</v>
      </c>
      <c r="C209" s="96">
        <v>8431</v>
      </c>
      <c r="D209" s="97">
        <v>8.5699999999999998E-2</v>
      </c>
      <c r="E209" s="96">
        <v>56441600</v>
      </c>
      <c r="F209" s="172">
        <v>6694.5320839757997</v>
      </c>
      <c r="G209" s="96">
        <v>5653</v>
      </c>
      <c r="H209" s="97">
        <v>0.67050171984343498</v>
      </c>
      <c r="I209" s="96">
        <v>75045</v>
      </c>
      <c r="J209" s="96">
        <v>24722</v>
      </c>
      <c r="K209" s="97">
        <v>0.32942900926111002</v>
      </c>
      <c r="L209" s="96">
        <v>91793954.170000106</v>
      </c>
      <c r="M209" s="96">
        <v>11037345.300000001</v>
      </c>
      <c r="N209" s="176">
        <v>0.1202</v>
      </c>
      <c r="O209" s="121"/>
      <c r="P209" s="29"/>
      <c r="Q209" s="29"/>
      <c r="R209" s="29"/>
    </row>
    <row r="210" spans="1:21" s="36" customFormat="1" ht="21" customHeight="1" x14ac:dyDescent="0.35">
      <c r="A210" s="95">
        <v>201809</v>
      </c>
      <c r="B210" s="173">
        <v>70766</v>
      </c>
      <c r="C210" s="96">
        <v>5565</v>
      </c>
      <c r="D210" s="97">
        <v>7.8639459627504696E-2</v>
      </c>
      <c r="E210" s="96">
        <v>40207900</v>
      </c>
      <c r="F210" s="172">
        <v>7225.1392632524703</v>
      </c>
      <c r="G210" s="96">
        <v>3606</v>
      </c>
      <c r="H210" s="97">
        <v>0.64797843665768196</v>
      </c>
      <c r="I210" s="96">
        <v>74349</v>
      </c>
      <c r="J210" s="96">
        <v>22036</v>
      </c>
      <c r="K210" s="97">
        <v>0.296385963496483</v>
      </c>
      <c r="L210" s="96">
        <v>81506399.079999894</v>
      </c>
      <c r="M210" s="96">
        <v>9803352.3800000008</v>
      </c>
      <c r="N210" s="176">
        <v>0.1203</v>
      </c>
      <c r="O210" s="117"/>
    </row>
    <row r="211" spans="1:21" s="36" customFormat="1" ht="21" customHeight="1" x14ac:dyDescent="0.35">
      <c r="A211" s="95">
        <v>201810</v>
      </c>
      <c r="B211" s="173">
        <v>60297</v>
      </c>
      <c r="C211" s="96">
        <v>4268</v>
      </c>
      <c r="D211" s="97">
        <v>7.0800000000000002E-2</v>
      </c>
      <c r="E211" s="96">
        <v>29526200</v>
      </c>
      <c r="F211" s="172">
        <v>6918.04</v>
      </c>
      <c r="G211" s="96">
        <f>H211*C211</f>
        <v>2516.8395999999998</v>
      </c>
      <c r="H211" s="97">
        <v>0.5897</v>
      </c>
      <c r="I211" s="96">
        <v>66728</v>
      </c>
      <c r="J211" s="96">
        <v>17242</v>
      </c>
      <c r="K211" s="97">
        <v>0.25839227910322499</v>
      </c>
      <c r="L211" s="96">
        <v>66614097.020000003</v>
      </c>
      <c r="M211" s="96">
        <v>8266705.1900000004</v>
      </c>
      <c r="N211" s="176">
        <v>0.1241</v>
      </c>
      <c r="O211" s="29"/>
      <c r="P211" s="29"/>
      <c r="Q211" s="29"/>
      <c r="R211" s="29"/>
      <c r="S211" s="29"/>
      <c r="T211" s="29"/>
      <c r="U211" s="29"/>
    </row>
    <row r="212" spans="1:21" s="36" customFormat="1" ht="70.5" customHeight="1" x14ac:dyDescent="0.35">
      <c r="A212" s="57" t="s">
        <v>62</v>
      </c>
      <c r="B212" s="57"/>
      <c r="C212" s="101"/>
      <c r="D212" s="57"/>
      <c r="E212" s="57"/>
      <c r="F212" s="57"/>
      <c r="G212" s="57"/>
      <c r="H212" s="57"/>
      <c r="I212" s="57"/>
      <c r="J212" s="57"/>
      <c r="K212" s="57"/>
      <c r="L212" s="122"/>
      <c r="M212" s="57"/>
      <c r="N212" s="57"/>
    </row>
    <row r="213" spans="1:21" s="36" customFormat="1" ht="15.6" x14ac:dyDescent="0.35">
      <c r="A213" s="197" t="s">
        <v>63</v>
      </c>
      <c r="B213" s="193" t="s">
        <v>64</v>
      </c>
      <c r="C213" s="194"/>
      <c r="D213" s="195"/>
      <c r="E213" s="193" t="s">
        <v>65</v>
      </c>
      <c r="F213" s="194"/>
      <c r="G213" s="195"/>
      <c r="H213" s="193" t="s">
        <v>35</v>
      </c>
      <c r="I213" s="194"/>
      <c r="J213" s="195"/>
      <c r="K213" s="193" t="s">
        <v>66</v>
      </c>
      <c r="L213" s="194"/>
      <c r="M213" s="195"/>
      <c r="N213" s="57"/>
      <c r="S213" s="29"/>
      <c r="T213" s="29"/>
      <c r="U213" s="29"/>
    </row>
    <row r="214" spans="1:21" ht="21" customHeight="1" x14ac:dyDescent="0.35">
      <c r="A214" s="198"/>
      <c r="B214" s="102">
        <v>201808</v>
      </c>
      <c r="C214" s="102">
        <v>201809</v>
      </c>
      <c r="D214" s="102">
        <v>201810</v>
      </c>
      <c r="E214" s="102">
        <v>201808</v>
      </c>
      <c r="F214" s="102">
        <v>201809</v>
      </c>
      <c r="G214" s="102">
        <v>201810</v>
      </c>
      <c r="H214" s="102">
        <v>201808</v>
      </c>
      <c r="I214" s="102">
        <v>201809</v>
      </c>
      <c r="J214" s="102">
        <v>201810</v>
      </c>
      <c r="K214" s="102">
        <v>201808</v>
      </c>
      <c r="L214" s="102">
        <v>201809</v>
      </c>
      <c r="M214" s="102">
        <v>201810</v>
      </c>
      <c r="N214" s="57"/>
      <c r="O214" s="36"/>
      <c r="P214" s="36"/>
      <c r="Q214" s="36"/>
      <c r="R214" s="36"/>
      <c r="S214" s="36"/>
      <c r="T214" s="36"/>
      <c r="U214" s="36"/>
    </row>
    <row r="215" spans="1:21" s="36" customFormat="1" ht="21" customHeight="1" x14ac:dyDescent="0.35">
      <c r="A215" s="103" t="s">
        <v>67</v>
      </c>
      <c r="B215" s="104">
        <v>0.26970540996604803</v>
      </c>
      <c r="C215" s="104">
        <v>0.236964078794902</v>
      </c>
      <c r="D215" s="104">
        <v>0.22627991442360301</v>
      </c>
      <c r="E215" s="105">
        <v>7.6172169455751601E-2</v>
      </c>
      <c r="F215" s="104">
        <v>4.1326256783350203E-2</v>
      </c>
      <c r="G215" s="106">
        <v>2.2500732922896501E-2</v>
      </c>
      <c r="H215" s="105">
        <v>0.64207331309829596</v>
      </c>
      <c r="I215" s="104">
        <v>0.50908566483991902</v>
      </c>
      <c r="J215" s="106">
        <v>0.32089063523248201</v>
      </c>
      <c r="K215" s="105">
        <v>0.70212765957446799</v>
      </c>
      <c r="L215" s="104">
        <v>0.71717171717171702</v>
      </c>
      <c r="M215" s="106">
        <v>0.53745928338762206</v>
      </c>
      <c r="N215" s="57"/>
      <c r="O215" s="123"/>
      <c r="P215" s="123"/>
      <c r="Q215" s="123"/>
    </row>
    <row r="216" spans="1:21" s="36" customFormat="1" ht="21" customHeight="1" x14ac:dyDescent="0.35">
      <c r="A216" s="125" t="s">
        <v>68</v>
      </c>
      <c r="B216" s="39">
        <v>0.16794071604285701</v>
      </c>
      <c r="C216" s="39">
        <v>0.25081253709408502</v>
      </c>
      <c r="D216" s="39">
        <v>0.218252981077002</v>
      </c>
      <c r="E216" s="126">
        <v>8.7646026269596305E-2</v>
      </c>
      <c r="F216" s="39">
        <v>6.6313595132120096E-2</v>
      </c>
      <c r="G216" s="127">
        <v>7.2644376899696106E-2</v>
      </c>
      <c r="H216" s="126">
        <v>0.51192075218267297</v>
      </c>
      <c r="I216" s="39">
        <v>0.47902040816326502</v>
      </c>
      <c r="J216" s="127">
        <v>0.40605740447261801</v>
      </c>
      <c r="K216" s="126">
        <v>0.60842541436464104</v>
      </c>
      <c r="L216" s="39">
        <v>0.62107051826677995</v>
      </c>
      <c r="M216" s="127">
        <v>0.53661087866108803</v>
      </c>
      <c r="N216" s="57"/>
      <c r="O216" s="123"/>
      <c r="P216" s="123"/>
      <c r="Q216" s="123"/>
    </row>
    <row r="217" spans="1:21" s="36" customFormat="1" ht="19.95" customHeight="1" x14ac:dyDescent="0.35">
      <c r="A217" s="128" t="s">
        <v>69</v>
      </c>
      <c r="B217" s="75">
        <v>0.124687417407038</v>
      </c>
      <c r="C217" s="75">
        <v>0.17596020687901001</v>
      </c>
      <c r="D217" s="75">
        <v>0.124268205715044</v>
      </c>
      <c r="E217" s="129">
        <v>0.17593347464536099</v>
      </c>
      <c r="F217" s="75">
        <v>0.141985223257308</v>
      </c>
      <c r="G217" s="130">
        <v>0.125583878286401</v>
      </c>
      <c r="H217" s="129">
        <v>0.90408295528191795</v>
      </c>
      <c r="I217" s="75">
        <v>0.79919678714859399</v>
      </c>
      <c r="J217" s="130">
        <v>0.68015873015872996</v>
      </c>
      <c r="K217" s="129">
        <v>0.55375347544022202</v>
      </c>
      <c r="L217" s="75">
        <v>0.55203619909502299</v>
      </c>
      <c r="M217" s="130">
        <v>0.53028692879914996</v>
      </c>
      <c r="N217" s="57"/>
      <c r="O217" s="123"/>
      <c r="P217" s="123"/>
      <c r="Q217" s="123"/>
    </row>
    <row r="218" spans="1:21" s="36" customFormat="1" ht="21" customHeight="1" x14ac:dyDescent="0.35">
      <c r="A218" s="125" t="s">
        <v>70</v>
      </c>
      <c r="B218" s="39">
        <v>0.15406509850163699</v>
      </c>
      <c r="C218" s="39">
        <v>7.3368566825876794E-2</v>
      </c>
      <c r="D218" s="39">
        <v>0.158133903842646</v>
      </c>
      <c r="E218" s="126">
        <v>6.7827922934811297E-2</v>
      </c>
      <c r="F218" s="39">
        <v>7.8582434514637894E-2</v>
      </c>
      <c r="G218" s="127">
        <v>6.1038280020975402E-2</v>
      </c>
      <c r="H218" s="126">
        <v>0.71575424336600502</v>
      </c>
      <c r="I218" s="39">
        <v>0.60751264146400197</v>
      </c>
      <c r="J218" s="127">
        <v>0.46617786187322602</v>
      </c>
      <c r="K218" s="126">
        <v>0.79085603112840497</v>
      </c>
      <c r="L218" s="39">
        <v>0.77205882352941202</v>
      </c>
      <c r="M218" s="127">
        <v>0.68556701030927802</v>
      </c>
      <c r="N218" s="57"/>
      <c r="O218" s="123"/>
      <c r="P218" s="123"/>
      <c r="Q218" s="123"/>
    </row>
    <row r="219" spans="1:21" s="36" customFormat="1" ht="21" customHeight="1" x14ac:dyDescent="0.35">
      <c r="A219" s="125" t="s">
        <v>71</v>
      </c>
      <c r="B219" s="39">
        <v>5.3713379551507498E-2</v>
      </c>
      <c r="C219" s="39">
        <v>6.2685470423649803E-2</v>
      </c>
      <c r="D219" s="39">
        <v>9.6903660215267806E-2</v>
      </c>
      <c r="E219" s="126">
        <v>6.5669947009840995E-2</v>
      </c>
      <c r="F219" s="39">
        <v>7.0108205590622197E-2</v>
      </c>
      <c r="G219" s="127">
        <v>7.76998117405443E-2</v>
      </c>
      <c r="H219" s="126">
        <v>0.57171183079973598</v>
      </c>
      <c r="I219" s="39">
        <v>0.50796812749003994</v>
      </c>
      <c r="J219" s="127">
        <v>0.47298117789921101</v>
      </c>
      <c r="K219" s="126">
        <v>0.79827089337175805</v>
      </c>
      <c r="L219" s="39">
        <v>0.76527331189710601</v>
      </c>
      <c r="M219" s="127">
        <v>0.70925110132158597</v>
      </c>
      <c r="N219" s="57"/>
      <c r="O219" s="123"/>
      <c r="P219" s="123"/>
      <c r="Q219" s="123"/>
    </row>
    <row r="220" spans="1:21" s="36" customFormat="1" ht="21" customHeight="1" x14ac:dyDescent="0.35">
      <c r="A220" s="128" t="s">
        <v>72</v>
      </c>
      <c r="B220" s="75">
        <v>3.5578506515949299E-3</v>
      </c>
      <c r="C220" s="75">
        <v>8.96334397874686E-2</v>
      </c>
      <c r="D220" s="75">
        <v>7.5924175332106103E-2</v>
      </c>
      <c r="E220" s="129">
        <v>5.4285714285714298E-2</v>
      </c>
      <c r="F220" s="75">
        <v>0.10326344001261201</v>
      </c>
      <c r="G220" s="130">
        <v>9.9388379204893004E-2</v>
      </c>
      <c r="H220" s="129">
        <v>0</v>
      </c>
      <c r="I220" s="75">
        <v>0.90887850467289699</v>
      </c>
      <c r="J220" s="130">
        <v>0.81277533039647598</v>
      </c>
      <c r="K220" s="129">
        <v>0</v>
      </c>
      <c r="L220" s="75">
        <v>0.64122137404580204</v>
      </c>
      <c r="M220" s="130">
        <v>0.696703296703297</v>
      </c>
      <c r="N220" s="57"/>
      <c r="O220" s="123"/>
      <c r="P220" s="123"/>
      <c r="Q220" s="123"/>
    </row>
    <row r="221" spans="1:21" s="36" customFormat="1" ht="21" customHeight="1" x14ac:dyDescent="0.35">
      <c r="A221" s="125" t="s">
        <v>73</v>
      </c>
      <c r="B221" s="39">
        <v>8.7584117754691299E-2</v>
      </c>
      <c r="C221" s="39">
        <v>2.48565695390442E-2</v>
      </c>
      <c r="D221" s="39">
        <v>3.5822677745161501E-3</v>
      </c>
      <c r="E221" s="126">
        <v>5.91922005571031E-2</v>
      </c>
      <c r="F221" s="39">
        <v>6.5378055713473604E-2</v>
      </c>
      <c r="G221" s="127">
        <v>5.5555555555555601E-2</v>
      </c>
      <c r="H221" s="126">
        <v>0.685230024213075</v>
      </c>
      <c r="I221" s="39">
        <v>0.547910295616718</v>
      </c>
      <c r="J221" s="127">
        <v>0.40357330530740898</v>
      </c>
      <c r="K221" s="126">
        <v>0.78431372549019596</v>
      </c>
      <c r="L221" s="39">
        <v>0.82608695652173902</v>
      </c>
      <c r="M221" s="127">
        <v>0.5</v>
      </c>
      <c r="N221" s="57"/>
      <c r="O221" s="123"/>
      <c r="P221" s="123"/>
      <c r="Q221" s="123"/>
    </row>
    <row r="222" spans="1:21" s="36" customFormat="1" ht="21" customHeight="1" x14ac:dyDescent="0.35">
      <c r="A222" s="125" t="s">
        <v>74</v>
      </c>
      <c r="B222" s="39">
        <v>5.6264866733079899E-2</v>
      </c>
      <c r="C222" s="39">
        <v>3.2021027046886898E-2</v>
      </c>
      <c r="D222" s="39">
        <v>8.8893311441696904E-3</v>
      </c>
      <c r="E222" s="126">
        <v>0.10153568202348701</v>
      </c>
      <c r="F222" s="39">
        <v>7.0609002647837593E-2</v>
      </c>
      <c r="G222" s="127">
        <v>0.102611940298507</v>
      </c>
      <c r="H222" s="126">
        <v>0.63155494756041997</v>
      </c>
      <c r="I222" s="39">
        <v>0.40273259596616801</v>
      </c>
      <c r="J222" s="127">
        <v>0.135578583765112</v>
      </c>
      <c r="K222" s="126">
        <v>0.94483985765124601</v>
      </c>
      <c r="L222" s="39">
        <v>0.78125</v>
      </c>
      <c r="M222" s="127">
        <v>1.8181818181818198E-2</v>
      </c>
      <c r="N222" s="57"/>
      <c r="O222" s="123"/>
      <c r="P222" s="123"/>
      <c r="Q222" s="123"/>
    </row>
    <row r="223" spans="1:21" s="36" customFormat="1" ht="21" customHeight="1" x14ac:dyDescent="0.35">
      <c r="A223" s="128" t="s">
        <v>75</v>
      </c>
      <c r="B223" s="75">
        <v>3.01502429503731E-2</v>
      </c>
      <c r="C223" s="75">
        <v>3.0579656897380101E-2</v>
      </c>
      <c r="D223" s="75">
        <v>5.2772111381992497E-2</v>
      </c>
      <c r="E223" s="129">
        <v>6.9453809844908995E-2</v>
      </c>
      <c r="F223" s="75">
        <v>0.101663585951941</v>
      </c>
      <c r="G223" s="130">
        <v>9.7108736643620394E-2</v>
      </c>
      <c r="H223" s="129">
        <v>0.66899302093718904</v>
      </c>
      <c r="I223" s="75">
        <v>0.62099358974358998</v>
      </c>
      <c r="J223" s="130">
        <v>0.52308917197452198</v>
      </c>
      <c r="K223" s="129">
        <v>0.31067961165048502</v>
      </c>
      <c r="L223" s="75">
        <v>0.83181818181818201</v>
      </c>
      <c r="M223" s="130">
        <v>0.68608414239482196</v>
      </c>
      <c r="N223" s="57"/>
      <c r="O223" s="123"/>
      <c r="P223" s="123"/>
      <c r="Q223" s="123"/>
    </row>
    <row r="224" spans="1:21" s="36" customFormat="1" ht="21" customHeight="1" x14ac:dyDescent="0.35">
      <c r="A224" s="125" t="s">
        <v>76</v>
      </c>
      <c r="B224" s="39">
        <v>2.67347063248419E-2</v>
      </c>
      <c r="C224" s="39">
        <v>8.7612695362179593E-3</v>
      </c>
      <c r="D224" s="39">
        <v>2.9686385723999499E-3</v>
      </c>
      <c r="E224" s="126">
        <v>6.0836501901140698E-3</v>
      </c>
      <c r="F224" s="39">
        <v>6.4516129032258099E-3</v>
      </c>
      <c r="G224" s="127">
        <v>4.4692737430167599E-2</v>
      </c>
      <c r="H224" s="126">
        <v>0.179476128908682</v>
      </c>
      <c r="I224" s="39">
        <v>0.169736281426069</v>
      </c>
      <c r="J224" s="127">
        <v>0.145083120537808</v>
      </c>
      <c r="K224" s="126">
        <v>0.625</v>
      </c>
      <c r="L224" s="39">
        <v>0.75</v>
      </c>
      <c r="M224" s="127">
        <v>0.875</v>
      </c>
      <c r="N224" s="57"/>
      <c r="O224" s="123"/>
      <c r="P224" s="123"/>
      <c r="Q224" s="123"/>
    </row>
    <row r="225" spans="1:23" ht="21" customHeight="1" x14ac:dyDescent="0.35">
      <c r="A225" s="125" t="s">
        <v>77</v>
      </c>
      <c r="B225" s="39">
        <v>9.9111553865858897E-3</v>
      </c>
      <c r="C225" s="39">
        <v>8.2384195800243101E-3</v>
      </c>
      <c r="D225" s="39">
        <v>8.80640827901886E-3</v>
      </c>
      <c r="E225" s="126">
        <v>4.9230769230769203E-2</v>
      </c>
      <c r="F225" s="39">
        <v>6.3464837049742706E-2</v>
      </c>
      <c r="G225" s="127">
        <v>7.3446327683615795E-2</v>
      </c>
      <c r="H225" s="126">
        <v>0.19161017240785999</v>
      </c>
      <c r="I225" s="39">
        <v>0.192442001175535</v>
      </c>
      <c r="J225" s="127">
        <v>0.200300593061987</v>
      </c>
      <c r="K225" s="126">
        <v>0.3125</v>
      </c>
      <c r="L225" s="39">
        <v>0.32432432432432401</v>
      </c>
      <c r="M225" s="127">
        <v>0.38461538461538503</v>
      </c>
      <c r="N225" s="57"/>
      <c r="O225" s="123"/>
      <c r="P225" s="123"/>
      <c r="Q225" s="123"/>
      <c r="R225" s="36"/>
      <c r="S225" s="36"/>
      <c r="T225" s="36"/>
      <c r="U225" s="36"/>
    </row>
    <row r="226" spans="1:23" s="36" customFormat="1" ht="21" customHeight="1" x14ac:dyDescent="0.35">
      <c r="A226" s="131" t="s">
        <v>78</v>
      </c>
      <c r="B226" s="132">
        <f>B227-SUM(B215:B225)</f>
        <v>1.568503872974536E-2</v>
      </c>
      <c r="C226" s="132">
        <f>C227-SUM(C215:C225)</f>
        <v>6.1187575954542162E-3</v>
      </c>
      <c r="D226" s="132">
        <f>D227-SUM(D215:D225)</f>
        <v>2.3218402242233815E-2</v>
      </c>
      <c r="E226" s="133">
        <v>4.8683160415004E-2</v>
      </c>
      <c r="F226" s="132">
        <v>6.4371257485029906E-2</v>
      </c>
      <c r="G226" s="134">
        <v>0.10886377156454501</v>
      </c>
      <c r="H226" s="133">
        <v>0.37309644670050801</v>
      </c>
      <c r="I226" s="132">
        <v>0.354716981132075</v>
      </c>
      <c r="J226" s="134">
        <v>0.29929886064855399</v>
      </c>
      <c r="K226" s="133">
        <v>0.70588235294117696</v>
      </c>
      <c r="L226" s="132">
        <v>0.64705882352941202</v>
      </c>
      <c r="M226" s="134">
        <v>0.40666666666666701</v>
      </c>
      <c r="N226" s="57"/>
      <c r="O226" s="123"/>
      <c r="P226" s="123"/>
      <c r="Q226" s="123"/>
    </row>
    <row r="227" spans="1:23" ht="21" customHeight="1" x14ac:dyDescent="0.35">
      <c r="A227" s="135" t="s">
        <v>79</v>
      </c>
      <c r="B227" s="136">
        <v>1</v>
      </c>
      <c r="C227" s="136">
        <v>1</v>
      </c>
      <c r="D227" s="136">
        <v>1</v>
      </c>
      <c r="E227" s="137">
        <v>8.5703539553134006E-2</v>
      </c>
      <c r="F227" s="138">
        <v>7.8639459627504696E-2</v>
      </c>
      <c r="G227" s="138">
        <v>7.0800000000000002E-2</v>
      </c>
      <c r="H227" s="139">
        <v>0.32942900926111002</v>
      </c>
      <c r="I227" s="137">
        <v>0.296385963496483</v>
      </c>
      <c r="J227" s="138">
        <v>0.25839227910322499</v>
      </c>
      <c r="K227" s="139">
        <v>0.67050171984343498</v>
      </c>
      <c r="L227" s="137">
        <v>0.64797843665768196</v>
      </c>
      <c r="M227" s="138">
        <v>0.58973758200562298</v>
      </c>
      <c r="N227" s="57"/>
      <c r="O227" s="36"/>
      <c r="P227" s="36"/>
      <c r="Q227" s="36"/>
      <c r="R227" s="36"/>
      <c r="S227" s="36"/>
      <c r="T227" s="36"/>
      <c r="U227" s="36"/>
    </row>
    <row r="228" spans="1:23" s="36" customFormat="1" ht="21" customHeight="1" x14ac:dyDescent="0.4">
      <c r="A228" s="140"/>
      <c r="B228" s="141"/>
      <c r="C228" s="141"/>
      <c r="D228" s="141"/>
      <c r="E228" s="142"/>
      <c r="F228" s="142"/>
      <c r="G228" s="142"/>
      <c r="H228" s="143"/>
      <c r="I228" s="143"/>
      <c r="J228" s="143"/>
      <c r="K228" s="142"/>
      <c r="L228" s="142"/>
      <c r="M228" s="142"/>
    </row>
    <row r="229" spans="1:23" s="36" customFormat="1" ht="21" customHeight="1" x14ac:dyDescent="0.35">
      <c r="A229" s="36" t="s">
        <v>80</v>
      </c>
    </row>
    <row r="230" spans="1:23" s="36" customFormat="1" ht="21" customHeight="1" x14ac:dyDescent="0.35">
      <c r="A230" s="1" t="s">
        <v>81</v>
      </c>
      <c r="B230" s="1">
        <v>201808</v>
      </c>
      <c r="C230" s="1">
        <v>201809</v>
      </c>
      <c r="D230" s="1">
        <v>201810</v>
      </c>
      <c r="E230" s="29"/>
      <c r="F230" s="1" t="s">
        <v>82</v>
      </c>
      <c r="G230" s="1">
        <v>201808</v>
      </c>
      <c r="H230" s="1">
        <v>201809</v>
      </c>
      <c r="I230" s="1">
        <v>201810</v>
      </c>
      <c r="J230" s="29"/>
      <c r="K230" s="29"/>
      <c r="L230" s="29"/>
      <c r="M230" s="29"/>
      <c r="N230" s="29"/>
      <c r="O230" s="29"/>
      <c r="P230" s="29"/>
      <c r="Q230" s="29"/>
      <c r="R230" s="29"/>
      <c r="W230" s="156"/>
    </row>
    <row r="231" spans="1:23" s="179" customFormat="1" ht="15" x14ac:dyDescent="0.35">
      <c r="A231" s="2" t="s">
        <v>83</v>
      </c>
      <c r="B231" s="39">
        <v>0.45892123775057903</v>
      </c>
      <c r="C231" s="39">
        <v>0.40405025367080699</v>
      </c>
      <c r="D231" s="39">
        <v>0.38374021493963101</v>
      </c>
      <c r="E231" s="178"/>
      <c r="F231" s="2" t="s">
        <v>83</v>
      </c>
      <c r="G231" s="39">
        <v>0.189103148146163</v>
      </c>
      <c r="H231" s="39">
        <v>0.17043879907621201</v>
      </c>
      <c r="I231" s="39">
        <v>0.15418927618872399</v>
      </c>
      <c r="J231" s="178"/>
      <c r="K231" s="178"/>
      <c r="L231" s="145"/>
      <c r="M231" s="145"/>
      <c r="N231" s="178"/>
      <c r="O231" s="178"/>
      <c r="P231" s="178"/>
      <c r="Q231" s="178"/>
      <c r="R231" s="178"/>
      <c r="W231" s="157"/>
    </row>
    <row r="232" spans="1:23" s="179" customFormat="1" ht="17.399999999999999" x14ac:dyDescent="0.35">
      <c r="A232" s="164" t="s">
        <v>84</v>
      </c>
      <c r="B232" s="75">
        <v>0.11167811979018399</v>
      </c>
      <c r="C232" s="75">
        <v>0.171718884696372</v>
      </c>
      <c r="D232" s="75">
        <v>0.22276767944805601</v>
      </c>
      <c r="E232" s="144"/>
      <c r="F232" s="164" t="s">
        <v>85</v>
      </c>
      <c r="G232" s="75">
        <v>8.5483369599005293E-2</v>
      </c>
      <c r="H232" s="75">
        <v>8.5173210161662793E-2</v>
      </c>
      <c r="I232" s="75">
        <v>0.13456497746712001</v>
      </c>
      <c r="J232" s="144"/>
      <c r="K232" s="178"/>
      <c r="L232" s="145"/>
      <c r="M232" s="145"/>
      <c r="N232" s="178"/>
      <c r="O232" s="178"/>
      <c r="P232" s="178"/>
      <c r="Q232" s="178"/>
      <c r="R232" s="178"/>
      <c r="S232" s="178"/>
      <c r="T232" s="178"/>
      <c r="U232" s="178"/>
      <c r="W232" s="157"/>
    </row>
    <row r="233" spans="1:23" s="179" customFormat="1" ht="17.399999999999999" x14ac:dyDescent="0.35">
      <c r="A233" s="2" t="s">
        <v>86</v>
      </c>
      <c r="B233" s="39">
        <v>4.73305412109137E-2</v>
      </c>
      <c r="C233" s="39">
        <v>5.4422633936773102E-2</v>
      </c>
      <c r="D233" s="39">
        <v>5.3088098713015799E-2</v>
      </c>
      <c r="E233" s="178"/>
      <c r="F233" s="164" t="s">
        <v>87</v>
      </c>
      <c r="G233" s="75">
        <v>6.2384101701092303E-3</v>
      </c>
      <c r="H233" s="75">
        <v>0.10202720041057201</v>
      </c>
      <c r="I233" s="75">
        <v>0.14880897636346899</v>
      </c>
      <c r="J233" s="144"/>
      <c r="K233" s="178"/>
      <c r="L233" s="145"/>
      <c r="M233" s="145"/>
      <c r="N233" s="178"/>
      <c r="O233" s="178"/>
      <c r="P233" s="178"/>
      <c r="Q233" s="178"/>
      <c r="R233" s="178"/>
      <c r="S233" s="178"/>
      <c r="T233" s="178"/>
      <c r="U233" s="178"/>
      <c r="W233" s="157"/>
    </row>
    <row r="234" spans="1:23" s="179" customFormat="1" ht="15" x14ac:dyDescent="0.35">
      <c r="A234" s="2" t="s">
        <v>87</v>
      </c>
      <c r="B234" s="39">
        <v>2.33806367665596E-3</v>
      </c>
      <c r="C234" s="39">
        <v>4.7936009948983199E-2</v>
      </c>
      <c r="D234" s="39">
        <v>4.1213347485736997E-2</v>
      </c>
      <c r="E234" s="178"/>
      <c r="F234" s="2" t="s">
        <v>84</v>
      </c>
      <c r="G234" s="39">
        <v>6.82580686653875E-2</v>
      </c>
      <c r="H234" s="39">
        <v>9.3589940980241204E-2</v>
      </c>
      <c r="I234" s="39">
        <v>8.7935712314908501E-2</v>
      </c>
      <c r="J234" s="178"/>
      <c r="K234" s="178"/>
      <c r="L234" s="145"/>
      <c r="M234" s="145"/>
      <c r="N234" s="178"/>
      <c r="O234" s="178"/>
      <c r="P234" s="178"/>
      <c r="Q234" s="178"/>
      <c r="R234" s="178"/>
      <c r="S234" s="178"/>
      <c r="T234" s="178"/>
      <c r="U234" s="178"/>
      <c r="W234" s="157"/>
    </row>
    <row r="235" spans="1:23" s="179" customFormat="1" ht="17.399999999999999" x14ac:dyDescent="0.35">
      <c r="A235" s="2" t="s">
        <v>88</v>
      </c>
      <c r="B235" s="39">
        <v>2.2282763387955901E-2</v>
      </c>
      <c r="C235" s="39">
        <v>1.7410720594677902E-2</v>
      </c>
      <c r="D235" s="39">
        <v>2.1112511609393699E-2</v>
      </c>
      <c r="E235" s="178"/>
      <c r="F235" s="2" t="s">
        <v>89</v>
      </c>
      <c r="G235" s="39">
        <v>5.5888437503349701E-2</v>
      </c>
      <c r="H235" s="39">
        <v>5.8609186553759303E-2</v>
      </c>
      <c r="I235" s="39">
        <v>6.3896808608479697E-2</v>
      </c>
      <c r="J235" s="144"/>
      <c r="K235" s="178"/>
      <c r="L235" s="145"/>
      <c r="M235" s="145"/>
      <c r="N235" s="178"/>
      <c r="O235" s="178"/>
      <c r="P235" s="178"/>
      <c r="Q235" s="178"/>
      <c r="R235" s="178"/>
      <c r="S235" s="178"/>
      <c r="T235" s="178"/>
      <c r="U235" s="178"/>
      <c r="W235" s="157"/>
    </row>
    <row r="236" spans="1:23" s="179" customFormat="1" ht="17.399999999999999" x14ac:dyDescent="0.35">
      <c r="A236" s="2" t="s">
        <v>90</v>
      </c>
      <c r="B236" s="39">
        <v>2.5647541983491201E-2</v>
      </c>
      <c r="C236" s="39">
        <v>2.0731759019799002E-2</v>
      </c>
      <c r="D236" s="39">
        <v>1.9769138914687501E-2</v>
      </c>
      <c r="E236" s="144"/>
      <c r="F236" s="2" t="s">
        <v>91</v>
      </c>
      <c r="G236" s="39">
        <v>5.1257865005948998E-2</v>
      </c>
      <c r="H236" s="39">
        <v>5.6546061072620002E-2</v>
      </c>
      <c r="I236" s="39">
        <v>6.5092430791869799E-2</v>
      </c>
      <c r="J236" s="178"/>
      <c r="K236" s="178"/>
      <c r="L236" s="145"/>
      <c r="M236" s="145"/>
      <c r="N236" s="178"/>
      <c r="O236" s="178"/>
      <c r="P236" s="178"/>
      <c r="Q236" s="178"/>
      <c r="R236" s="178"/>
      <c r="S236" s="178"/>
      <c r="T236" s="178"/>
      <c r="U236" s="178"/>
      <c r="W236" s="157"/>
    </row>
    <row r="237" spans="1:23" s="179" customFormat="1" ht="17.399999999999999" x14ac:dyDescent="0.35">
      <c r="A237" s="2" t="s">
        <v>92</v>
      </c>
      <c r="B237" s="39">
        <v>2.1001911112918301E-2</v>
      </c>
      <c r="C237" s="39">
        <v>1.26906064074843E-2</v>
      </c>
      <c r="D237" s="39">
        <v>9.5860421918535204E-3</v>
      </c>
      <c r="E237" s="144"/>
      <c r="F237" s="2" t="s">
        <v>93</v>
      </c>
      <c r="G237" s="39">
        <v>6.0786982946201801E-2</v>
      </c>
      <c r="H237" s="39">
        <v>5.1044393122915102E-2</v>
      </c>
      <c r="I237" s="39">
        <v>4.0628161500965702E-2</v>
      </c>
      <c r="J237" s="144"/>
      <c r="K237" s="178"/>
      <c r="L237" s="145"/>
      <c r="M237" s="145"/>
      <c r="N237" s="178"/>
      <c r="O237" s="178"/>
      <c r="P237" s="178"/>
      <c r="Q237" s="178"/>
      <c r="R237" s="178"/>
      <c r="S237" s="178"/>
      <c r="T237" s="178"/>
      <c r="U237" s="178"/>
      <c r="W237" s="157"/>
    </row>
    <row r="238" spans="1:23" s="179" customFormat="1" ht="15" x14ac:dyDescent="0.35">
      <c r="A238" s="2" t="s">
        <v>94</v>
      </c>
      <c r="B238" s="39">
        <v>1.54312202659293E-2</v>
      </c>
      <c r="C238" s="39">
        <v>1.4301663345628201E-2</v>
      </c>
      <c r="D238" s="39">
        <v>1.49263632745124E-2</v>
      </c>
      <c r="E238" s="178"/>
      <c r="F238" s="2" t="s">
        <v>95</v>
      </c>
      <c r="G238" s="39">
        <v>5.41841295702786E-2</v>
      </c>
      <c r="H238" s="39">
        <v>4.05748011290736E-2</v>
      </c>
      <c r="I238" s="39">
        <v>3.2362273521567203E-2</v>
      </c>
      <c r="J238" s="178"/>
      <c r="K238" s="178"/>
      <c r="L238" s="145"/>
      <c r="M238" s="145"/>
      <c r="N238" s="178"/>
      <c r="O238" s="178"/>
      <c r="P238" s="178"/>
      <c r="Q238" s="178"/>
      <c r="R238" s="178"/>
      <c r="S238" s="178"/>
      <c r="T238" s="178"/>
      <c r="U238" s="178"/>
      <c r="W238" s="157"/>
    </row>
    <row r="239" spans="1:23" s="179" customFormat="1" ht="15" x14ac:dyDescent="0.35">
      <c r="A239" s="2" t="s">
        <v>96</v>
      </c>
      <c r="B239" s="39">
        <v>1.24323994632619E-2</v>
      </c>
      <c r="C239" s="39">
        <v>1.79901358092735E-2</v>
      </c>
      <c r="D239" s="39">
        <v>1.76296935120074E-2</v>
      </c>
      <c r="E239" s="178"/>
      <c r="F239" s="2" t="s">
        <v>97</v>
      </c>
      <c r="G239" s="39">
        <v>2.39675002411757E-2</v>
      </c>
      <c r="H239" s="39">
        <v>2.6810366948935099E-2</v>
      </c>
      <c r="I239" s="39">
        <v>1.81872528281063E-2</v>
      </c>
      <c r="J239" s="178"/>
      <c r="K239" s="178"/>
      <c r="L239" s="145"/>
      <c r="M239" s="145"/>
      <c r="N239" s="178"/>
      <c r="O239" s="178"/>
      <c r="P239" s="178"/>
      <c r="Q239" s="178"/>
      <c r="R239" s="178"/>
      <c r="S239" s="178"/>
      <c r="T239" s="178"/>
      <c r="U239" s="178"/>
      <c r="W239" s="157"/>
    </row>
    <row r="240" spans="1:23" s="179" customFormat="1" ht="15" x14ac:dyDescent="0.35">
      <c r="A240" s="2" t="s">
        <v>98</v>
      </c>
      <c r="B240" s="39">
        <v>1.4780628634164201E-2</v>
      </c>
      <c r="C240" s="39">
        <v>1.1701360919150401E-2</v>
      </c>
      <c r="D240" s="39">
        <v>1.13108663924638E-2</v>
      </c>
      <c r="E240" s="178"/>
      <c r="F240" s="2" t="s">
        <v>99</v>
      </c>
      <c r="G240" s="39">
        <v>2.36673705422701E-2</v>
      </c>
      <c r="H240" s="39">
        <v>2.0754426481909199E-2</v>
      </c>
      <c r="I240" s="39">
        <v>1.04731904718109E-2</v>
      </c>
      <c r="J240" s="178"/>
      <c r="K240" s="178"/>
      <c r="L240" s="145"/>
      <c r="M240" s="145"/>
      <c r="N240" s="178"/>
      <c r="O240" s="178"/>
      <c r="P240" s="178"/>
      <c r="Q240" s="178"/>
      <c r="R240" s="178"/>
      <c r="S240" s="178"/>
      <c r="T240" s="178"/>
      <c r="U240" s="178"/>
      <c r="W240" s="157"/>
    </row>
    <row r="241" spans="1:23" s="179" customFormat="1" ht="15" x14ac:dyDescent="0.35">
      <c r="A241" s="2" t="s">
        <v>100</v>
      </c>
      <c r="B241" s="39">
        <v>1.4394339852803599E-2</v>
      </c>
      <c r="C241" s="39">
        <v>9.3271717471488502E-3</v>
      </c>
      <c r="D241" s="39">
        <v>8.3587634337269501E-3</v>
      </c>
      <c r="E241" s="178"/>
      <c r="F241" s="2" t="s">
        <v>101</v>
      </c>
      <c r="G241" s="39">
        <v>1.3141393244938E-2</v>
      </c>
      <c r="H241" s="39">
        <v>9.1968180651783409E-3</v>
      </c>
      <c r="I241" s="39">
        <v>1.4600386277936199E-3</v>
      </c>
      <c r="J241" s="178"/>
      <c r="K241" s="178"/>
      <c r="L241" s="145"/>
      <c r="M241" s="145"/>
      <c r="N241" s="178"/>
      <c r="O241" s="178"/>
      <c r="P241" s="178"/>
      <c r="Q241" s="178"/>
      <c r="R241" s="178"/>
      <c r="S241" s="178"/>
      <c r="T241" s="178"/>
      <c r="U241" s="178"/>
      <c r="W241" s="157"/>
    </row>
    <row r="242" spans="1:23" s="179" customFormat="1" ht="17.399999999999999" x14ac:dyDescent="0.35">
      <c r="A242" s="2" t="s">
        <v>102</v>
      </c>
      <c r="B242" s="39">
        <v>1.1944455739438101E-2</v>
      </c>
      <c r="C242" s="39">
        <v>1.14045872726502E-2</v>
      </c>
      <c r="D242" s="39">
        <v>1.1327451240546601E-2</v>
      </c>
      <c r="E242" s="144"/>
      <c r="F242" s="2" t="s">
        <v>94</v>
      </c>
      <c r="G242" s="39">
        <v>8.5536964188095595E-3</v>
      </c>
      <c r="H242" s="39">
        <v>8.4269951244547101E-3</v>
      </c>
      <c r="I242" s="39">
        <v>5.4722707624390698E-3</v>
      </c>
      <c r="J242" s="178"/>
      <c r="K242" s="178"/>
      <c r="L242" s="145"/>
      <c r="M242" s="145"/>
      <c r="N242" s="178"/>
      <c r="O242" s="178"/>
      <c r="P242" s="178"/>
      <c r="Q242" s="178"/>
      <c r="R242" s="178"/>
      <c r="S242" s="178"/>
      <c r="T242" s="178"/>
      <c r="U242" s="178"/>
      <c r="W242" s="157"/>
    </row>
    <row r="243" spans="1:23" s="179" customFormat="1" ht="15" x14ac:dyDescent="0.35">
      <c r="A243" s="2" t="s">
        <v>103</v>
      </c>
      <c r="B243" s="39">
        <v>1.3509941853372899E-2</v>
      </c>
      <c r="C243" s="39">
        <v>9.1858509631011394E-3</v>
      </c>
      <c r="D243" s="39">
        <v>8.7567997877139505E-3</v>
      </c>
      <c r="E243" s="178"/>
      <c r="F243" s="2" t="s">
        <v>104</v>
      </c>
      <c r="G243" s="39">
        <v>2.0837576238302999E-2</v>
      </c>
      <c r="H243" s="39">
        <v>0</v>
      </c>
      <c r="I243" s="39">
        <v>0</v>
      </c>
      <c r="J243" s="178"/>
      <c r="K243" s="178"/>
      <c r="L243" s="145"/>
      <c r="M243" s="145"/>
      <c r="N243" s="178"/>
      <c r="O243" s="178"/>
      <c r="P243" s="178"/>
      <c r="Q243" s="178"/>
      <c r="R243" s="178"/>
      <c r="S243" s="178"/>
      <c r="T243" s="178"/>
      <c r="U243" s="178"/>
      <c r="W243" s="157"/>
    </row>
    <row r="244" spans="1:23" s="179" customFormat="1" ht="15" x14ac:dyDescent="0.35">
      <c r="A244" s="2" t="s">
        <v>105</v>
      </c>
      <c r="B244" s="39">
        <v>1.0572114016183499E-2</v>
      </c>
      <c r="C244" s="39">
        <v>1.04153417843162E-2</v>
      </c>
      <c r="D244" s="39">
        <v>9.5694573437707306E-3</v>
      </c>
      <c r="E244" s="178"/>
      <c r="F244" s="2" t="s">
        <v>96</v>
      </c>
      <c r="G244" s="39">
        <v>5.35945890902854E-3</v>
      </c>
      <c r="H244" s="39">
        <v>6.4665127020785201E-3</v>
      </c>
      <c r="I244" s="39">
        <v>5.3573070909592596E-3</v>
      </c>
      <c r="J244" s="178"/>
      <c r="K244" s="178"/>
      <c r="L244" s="145"/>
      <c r="M244" s="145"/>
      <c r="N244" s="178"/>
      <c r="O244" s="178"/>
      <c r="P244" s="178"/>
      <c r="Q244" s="178"/>
      <c r="R244" s="178"/>
      <c r="S244" s="178"/>
      <c r="T244" s="178"/>
      <c r="U244" s="178"/>
      <c r="W244" s="157"/>
    </row>
    <row r="245" spans="1:23" s="179" customFormat="1" ht="15" x14ac:dyDescent="0.35">
      <c r="A245" s="2" t="s">
        <v>95</v>
      </c>
      <c r="B245" s="39">
        <v>1.0307811165778899E-2</v>
      </c>
      <c r="C245" s="39">
        <v>9.8217944913158405E-3</v>
      </c>
      <c r="D245" s="39">
        <v>6.5841846888682496E-3</v>
      </c>
      <c r="E245" s="178"/>
      <c r="F245" s="2" t="s">
        <v>78</v>
      </c>
      <c r="G245" s="39">
        <v>6.8279506501023698E-2</v>
      </c>
      <c r="H245" s="39">
        <v>4.4157043879907598E-2</v>
      </c>
      <c r="I245" s="39">
        <v>3.3350961096293603E-2</v>
      </c>
      <c r="J245" s="178"/>
      <c r="K245" s="178"/>
      <c r="L245" s="145"/>
      <c r="M245" s="145"/>
      <c r="N245" s="178"/>
      <c r="O245" s="178"/>
      <c r="P245" s="178"/>
      <c r="Q245" s="178"/>
      <c r="R245" s="178"/>
      <c r="S245" s="178"/>
      <c r="T245" s="178"/>
      <c r="U245" s="178"/>
    </row>
    <row r="246" spans="1:23" s="178" customFormat="1" ht="15" x14ac:dyDescent="0.25">
      <c r="A246" s="2" t="s">
        <v>106</v>
      </c>
      <c r="B246" s="39">
        <v>1.0297645671532501E-2</v>
      </c>
      <c r="C246" s="39">
        <v>8.9173414734105005E-3</v>
      </c>
      <c r="D246" s="39">
        <v>9.1548361417009404E-3</v>
      </c>
      <c r="F246" s="2" t="s">
        <v>107</v>
      </c>
      <c r="G246" s="39">
        <v>0.264993086298007</v>
      </c>
      <c r="H246" s="39">
        <v>0.22618424429048001</v>
      </c>
      <c r="I246" s="39">
        <v>0.19822036236549301</v>
      </c>
      <c r="L246" s="145"/>
      <c r="M246" s="145"/>
    </row>
    <row r="247" spans="1:23" s="178" customFormat="1" ht="15" x14ac:dyDescent="0.25">
      <c r="A247" s="2" t="s">
        <v>108</v>
      </c>
      <c r="B247" s="39">
        <v>8.4170292359614495E-3</v>
      </c>
      <c r="C247" s="39">
        <v>1.33124178572943E-2</v>
      </c>
      <c r="D247" s="39">
        <v>6.3685816637919597E-3</v>
      </c>
      <c r="F247" s="2" t="s">
        <v>109</v>
      </c>
      <c r="G247" s="39">
        <v>1</v>
      </c>
      <c r="H247" s="39">
        <v>1</v>
      </c>
      <c r="I247" s="39">
        <v>1</v>
      </c>
      <c r="L247" s="145"/>
      <c r="M247" s="145"/>
    </row>
    <row r="248" spans="1:23" s="178" customFormat="1" ht="15" x14ac:dyDescent="0.25">
      <c r="A248" s="2" t="s">
        <v>78</v>
      </c>
      <c r="B248" s="39">
        <v>0.10300695319806399</v>
      </c>
      <c r="C248" s="39">
        <v>7.6016449739263206E-2</v>
      </c>
      <c r="D248" s="39">
        <v>7.3951837601167594E-2</v>
      </c>
      <c r="L248" s="145"/>
      <c r="M248" s="145"/>
    </row>
    <row r="249" spans="1:23" s="178" customFormat="1" ht="15" x14ac:dyDescent="0.25">
      <c r="A249" s="2" t="s">
        <v>110</v>
      </c>
      <c r="B249" s="39">
        <v>8.57052819908104E-2</v>
      </c>
      <c r="C249" s="39">
        <v>7.8645016322550595E-2</v>
      </c>
      <c r="D249" s="39">
        <v>7.0784131617354404E-2</v>
      </c>
      <c r="L249" s="145"/>
      <c r="M249" s="145"/>
    </row>
    <row r="250" spans="1:23" s="178" customFormat="1" ht="21" customHeight="1" x14ac:dyDescent="0.25">
      <c r="A250" s="2" t="s">
        <v>109</v>
      </c>
      <c r="B250" s="39">
        <v>1</v>
      </c>
      <c r="C250" s="39">
        <v>1</v>
      </c>
      <c r="D250" s="39">
        <v>1</v>
      </c>
      <c r="L250" s="145"/>
      <c r="M250" s="145"/>
    </row>
    <row r="251" spans="1:23" ht="21" customHeight="1" x14ac:dyDescent="0.25">
      <c r="H251" s="145"/>
      <c r="I251" s="145"/>
    </row>
    <row r="252" spans="1:23" s="41" customFormat="1" ht="21" customHeight="1" x14ac:dyDescent="0.25">
      <c r="A252" s="146"/>
      <c r="B252" s="147"/>
      <c r="C252" s="147"/>
      <c r="D252" s="147"/>
      <c r="P252" s="154"/>
      <c r="Q252" s="154"/>
      <c r="R252" s="154"/>
    </row>
    <row r="253" spans="1:23" ht="21" customHeight="1" x14ac:dyDescent="0.25">
      <c r="A253" s="180" t="s">
        <v>274</v>
      </c>
    </row>
    <row r="254" spans="1:23" ht="21" customHeight="1" x14ac:dyDescent="0.25">
      <c r="A254" s="180" t="s">
        <v>111</v>
      </c>
      <c r="B254" s="152"/>
      <c r="C254" s="152"/>
      <c r="D254" s="152"/>
      <c r="E254" s="152"/>
      <c r="F254" s="152"/>
      <c r="G254" s="152"/>
      <c r="H254" s="152"/>
      <c r="I254" s="152"/>
    </row>
    <row r="255" spans="1:23" ht="21" customHeight="1" x14ac:dyDescent="0.35">
      <c r="A255" s="148" t="s">
        <v>22</v>
      </c>
      <c r="B255" s="116"/>
      <c r="C255" s="116"/>
      <c r="D255" s="116"/>
      <c r="E255" s="116"/>
      <c r="F255" s="116"/>
      <c r="G255" s="116"/>
      <c r="H255" s="116"/>
      <c r="I255" s="116"/>
      <c r="J255" s="116"/>
      <c r="K255" s="36"/>
      <c r="L255" s="36"/>
      <c r="M255" s="36"/>
      <c r="N255" s="36"/>
      <c r="O255" s="36"/>
      <c r="P255" s="36"/>
      <c r="Q255" s="36"/>
      <c r="R255" s="36"/>
      <c r="S255"/>
      <c r="T255"/>
      <c r="U255"/>
    </row>
    <row r="256" spans="1:23" ht="109.05" customHeight="1" x14ac:dyDescent="0.35">
      <c r="A256" s="196" t="s">
        <v>278</v>
      </c>
      <c r="B256" s="196"/>
      <c r="C256" s="196"/>
      <c r="D256" s="196"/>
      <c r="E256" s="196"/>
      <c r="F256" s="196"/>
      <c r="G256" s="196"/>
      <c r="H256" s="196"/>
      <c r="I256" s="196"/>
      <c r="J256" s="196"/>
      <c r="K256" s="36"/>
      <c r="L256" s="36"/>
      <c r="M256" s="36"/>
      <c r="N256" s="36"/>
      <c r="O256" s="36"/>
      <c r="P256" s="36"/>
      <c r="Q256" s="36"/>
      <c r="R256" s="36"/>
    </row>
    <row r="257" spans="1:21" ht="21" customHeight="1" x14ac:dyDescent="0.35">
      <c r="A257" s="150"/>
      <c r="B257" s="151"/>
      <c r="C257" s="151"/>
      <c r="D257" s="151"/>
      <c r="S257" s="36"/>
      <c r="T257" s="36"/>
      <c r="U257" s="36"/>
    </row>
    <row r="258" spans="1:21" ht="21" customHeight="1" x14ac:dyDescent="0.25">
      <c r="A258" s="148"/>
      <c r="B258" s="152"/>
      <c r="C258" s="152"/>
      <c r="D258" s="152"/>
      <c r="E258" s="152"/>
      <c r="F258" s="152"/>
      <c r="G258" s="152"/>
      <c r="H258" s="152"/>
      <c r="I258" s="152"/>
      <c r="J258" s="145"/>
      <c r="K258" s="145"/>
      <c r="M258" s="155"/>
      <c r="N258" s="155"/>
    </row>
    <row r="259" spans="1:21" ht="21" customHeight="1" x14ac:dyDescent="0.25">
      <c r="A259" s="153"/>
      <c r="B259" s="116"/>
      <c r="C259" s="116"/>
      <c r="D259" s="116"/>
      <c r="E259" s="116"/>
      <c r="F259" s="116"/>
      <c r="G259" s="116"/>
      <c r="H259" s="116"/>
      <c r="I259" s="116"/>
      <c r="J259" s="145"/>
      <c r="K259" s="145"/>
      <c r="M259" s="155"/>
      <c r="N259" s="155"/>
    </row>
    <row r="260" spans="1:21" ht="21" customHeight="1" x14ac:dyDescent="0.25">
      <c r="A260" s="153"/>
      <c r="B260" s="149"/>
      <c r="C260" s="149"/>
      <c r="D260" s="149"/>
      <c r="E260" s="149"/>
      <c r="F260" s="149"/>
      <c r="G260" s="149"/>
      <c r="H260" s="149"/>
      <c r="I260" s="149"/>
      <c r="J260" s="145"/>
      <c r="K260" s="145"/>
      <c r="M260" s="155"/>
      <c r="N260" s="155"/>
    </row>
    <row r="261" spans="1:21" ht="21" customHeight="1" x14ac:dyDescent="0.25">
      <c r="J261" s="145"/>
      <c r="K261" s="145"/>
      <c r="M261" s="155"/>
      <c r="N261" s="155"/>
    </row>
    <row r="262" spans="1:21" ht="21" customHeight="1" x14ac:dyDescent="0.25">
      <c r="J262" s="152"/>
    </row>
    <row r="263" spans="1:21" ht="21" customHeight="1" x14ac:dyDescent="0.25">
      <c r="J263" s="152"/>
    </row>
    <row r="264" spans="1:21" ht="21" customHeight="1" x14ac:dyDescent="0.35">
      <c r="J264" s="116"/>
      <c r="K264" s="36"/>
      <c r="L264" s="36"/>
      <c r="M264" s="36"/>
      <c r="N264" s="36"/>
      <c r="O264" s="36"/>
      <c r="P264" s="36"/>
      <c r="Q264" s="36"/>
      <c r="R264" s="36"/>
    </row>
    <row r="265" spans="1:21" ht="61.95" customHeight="1" x14ac:dyDescent="0.25">
      <c r="J265" s="149"/>
      <c r="K265" s="57"/>
      <c r="L265" s="57"/>
      <c r="M265" s="57"/>
    </row>
    <row r="266" spans="1:21" ht="21" customHeight="1" x14ac:dyDescent="0.35">
      <c r="S266" s="36"/>
      <c r="T266" s="36"/>
      <c r="U266" s="36"/>
    </row>
    <row r="267" spans="1:21" customFormat="1" ht="21" customHeight="1" x14ac:dyDescent="0.2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</row>
    <row r="268" spans="1:21" ht="21" customHeight="1" x14ac:dyDescent="0.25"/>
    <row r="269" spans="1:21" s="36" customFormat="1" ht="16.95" customHeight="1" x14ac:dyDescent="0.3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</row>
    <row r="270" spans="1:21" s="36" customFormat="1" ht="105" customHeight="1" x14ac:dyDescent="0.3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</row>
    <row r="271" spans="1:21" ht="21" customHeight="1" x14ac:dyDescent="0.25"/>
    <row r="272" spans="1:21" ht="16.5" customHeight="1" x14ac:dyDescent="0.25"/>
    <row r="273" spans="1:21" ht="33" customHeight="1" x14ac:dyDescent="0.25"/>
    <row r="274" spans="1:21" ht="13.5" customHeight="1" x14ac:dyDescent="0.25"/>
    <row r="278" spans="1:21" ht="15.75" customHeight="1" x14ac:dyDescent="0.25"/>
    <row r="279" spans="1:21" ht="15.75" customHeight="1" x14ac:dyDescent="0.25"/>
    <row r="280" spans="1:21" s="36" customFormat="1" ht="15" x14ac:dyDescent="0.3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</row>
    <row r="281" spans="1:21" ht="48" customHeight="1" x14ac:dyDescent="0.25"/>
  </sheetData>
  <mergeCells count="16">
    <mergeCell ref="B213:D213"/>
    <mergeCell ref="E213:G213"/>
    <mergeCell ref="H213:J213"/>
    <mergeCell ref="K213:M213"/>
    <mergeCell ref="A256:J256"/>
    <mergeCell ref="A213:A214"/>
    <mergeCell ref="A168:J168"/>
    <mergeCell ref="A169:J169"/>
    <mergeCell ref="A170:J170"/>
    <mergeCell ref="A196:J196"/>
    <mergeCell ref="A197:J197"/>
    <mergeCell ref="A2:L2"/>
    <mergeCell ref="A78:J78"/>
    <mergeCell ref="A83:J83"/>
    <mergeCell ref="A156:J156"/>
    <mergeCell ref="A149:A152"/>
  </mergeCells>
  <phoneticPr fontId="41" type="noConversion"/>
  <conditionalFormatting sqref="B126:B12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max"/>
        <color rgb="FFFFEF9C"/>
        <color rgb="FF63BE7B"/>
      </colorScale>
    </cfRule>
  </conditionalFormatting>
  <conditionalFormatting sqref="C215:C225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{65700CAD-5949-421A-939D-8AD5C0765079}</x14:id>
        </ext>
      </extLst>
    </cfRule>
  </conditionalFormatting>
  <conditionalFormatting sqref="D8:D1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max"/>
        <color rgb="FFFFEF9C"/>
        <color rgb="FF63BE7B"/>
      </colorScale>
    </cfRule>
  </conditionalFormatting>
  <conditionalFormatting sqref="D15:D1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max"/>
        <color rgb="FFFFEF9C"/>
        <color rgb="FF63BE7B"/>
      </colorScale>
    </cfRule>
  </conditionalFormatting>
  <conditionalFormatting sqref="D20:D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max"/>
        <color rgb="FFFFEF9C"/>
        <color rgb="FF63BE7B"/>
      </colorScale>
    </cfRule>
  </conditionalFormatting>
  <conditionalFormatting sqref="D27:D2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max"/>
        <color rgb="FFFFEF9C"/>
        <color rgb="FF63BE7B"/>
      </colorScale>
    </cfRule>
  </conditionalFormatting>
  <conditionalFormatting sqref="D32:D3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max"/>
        <color rgb="FFFFEF9C"/>
        <color rgb="FF63BE7B"/>
      </colorScale>
    </cfRule>
  </conditionalFormatting>
  <conditionalFormatting sqref="D40:D4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max"/>
        <color rgb="FFFFEF9C"/>
        <color rgb="FF63BE7B"/>
      </colorScale>
    </cfRule>
  </conditionalFormatting>
  <conditionalFormatting sqref="D44:D5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max"/>
        <color rgb="FFFFEF9C"/>
        <color rgb="FF63BE7B"/>
      </colorScale>
    </cfRule>
  </conditionalFormatting>
  <conditionalFormatting sqref="D161:D16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max"/>
        <color rgb="FFFFEF9C"/>
        <color rgb="FF63BE7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15:D225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{8ECDB9D1-6E5F-412A-B52B-1A36ED9D5915}</x14:id>
        </ext>
      </extLst>
    </cfRule>
  </conditionalFormatting>
  <conditionalFormatting sqref="G161:G16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max"/>
        <color rgb="FFFFEF9C"/>
        <color rgb="FF63BE7B"/>
      </colorScale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6:H12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max"/>
        <color rgb="FFFFEF9C"/>
        <color rgb="FF63BE7B"/>
      </colorScale>
    </cfRule>
  </conditionalFormatting>
  <conditionalFormatting sqref="O126:O12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max"/>
        <color rgb="FFFFEF9C"/>
        <color rgb="FF63BE7B"/>
      </colorScale>
    </cfRule>
  </conditionalFormatting>
  <conditionalFormatting sqref="B215:B226 C226:D22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{0AB42542-62BB-43F6-B27E-B6B09F4FE7C3}</x14:id>
        </ext>
      </extLst>
    </cfRule>
  </conditionalFormatting>
  <conditionalFormatting sqref="E215:G226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{64350466-1028-4003-ADC3-4E56B8265E7B}</x14:id>
        </ext>
      </extLst>
    </cfRule>
  </conditionalFormatting>
  <conditionalFormatting sqref="H215:J22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{A52DEB77-F8FD-4FE0-AEA2-A93C78F47C21}</x14:id>
        </ext>
      </extLst>
    </cfRule>
  </conditionalFormatting>
  <conditionalFormatting sqref="K215:M22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{2DEA9656-2E89-4166-AA59-4043B3DF078A}</x14:id>
        </ext>
      </extLst>
    </cfRule>
  </conditionalFormatting>
  <conditionalFormatting sqref="B88:B1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8:C1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6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max"/>
        <color rgb="FFFFEF9C"/>
        <color rgb="FF63BE7B"/>
      </colorScale>
    </cfRule>
  </conditionalFormatting>
  <conditionalFormatting sqref="D68:D7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C149:C1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9:I1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9:P1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9:AG1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6:AF1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86" location="表3_9月日账龄迁徙率by放款日!A1" display="表3: 9月日账龄迁徙率by放款日"/>
    <hyperlink ref="A80" location="'表2_近6个月迁徙率_mob=3'!A1" display="表2：近6个月迁徙率by mob(mob=3)"/>
    <hyperlink ref="A253" location="'表11-1_交易结构（支用通过）'!A1" display="表11：交易结构"/>
    <hyperlink ref="A254" location="表12_准入客群分析!A1" display="表12：准入客群分析"/>
  </hyperlinks>
  <pageMargins left="0.69930555555555596" right="0.69930555555555596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700CAD-5949-421A-939D-8AD5C0765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C215:C225</xm:sqref>
        </x14:conditionalFormatting>
        <x14:conditionalFormatting xmlns:xm="http://schemas.microsoft.com/office/excel/2006/main">
          <x14:cfRule type="dataBar" id="{8ECDB9D1-6E5F-412A-B52B-1A36ED9D59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D215:D225</xm:sqref>
        </x14:conditionalFormatting>
        <x14:conditionalFormatting xmlns:xm="http://schemas.microsoft.com/office/excel/2006/main">
          <x14:cfRule type="dataBar" id="{0AB42542-62BB-43F6-B27E-B6B09F4FE7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B215:B226 C226:D226</xm:sqref>
        </x14:conditionalFormatting>
        <x14:conditionalFormatting xmlns:xm="http://schemas.microsoft.com/office/excel/2006/main">
          <x14:cfRule type="dataBar" id="{64350466-1028-4003-ADC3-4E56B8265E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E215:G226</xm:sqref>
        </x14:conditionalFormatting>
        <x14:conditionalFormatting xmlns:xm="http://schemas.microsoft.com/office/excel/2006/main">
          <x14:cfRule type="dataBar" id="{A52DEB77-F8FD-4FE0-AEA2-A93C78F47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H215:J226</xm:sqref>
        </x14:conditionalFormatting>
        <x14:conditionalFormatting xmlns:xm="http://schemas.microsoft.com/office/excel/2006/main">
          <x14:cfRule type="dataBar" id="{2DEA9656-2E89-4166-AA59-4043B3DF07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K215:M226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49"/>
  <sheetViews>
    <sheetView topLeftCell="A22" zoomScale="110" workbookViewId="0">
      <selection activeCell="B16" sqref="B16"/>
    </sheetView>
  </sheetViews>
  <sheetFormatPr defaultColWidth="9" defaultRowHeight="15.6" x14ac:dyDescent="0.35"/>
  <cols>
    <col min="1" max="1" width="28.77734375" style="165" customWidth="1"/>
    <col min="2" max="2" width="9.6640625" style="165" customWidth="1"/>
    <col min="3" max="3" width="15" style="165" customWidth="1"/>
    <col min="4" max="4" width="13.77734375" style="165" customWidth="1"/>
    <col min="5" max="5" width="7.44140625" style="165" bestFit="1" customWidth="1"/>
    <col min="6" max="6" width="19.33203125" style="165" customWidth="1"/>
    <col min="7" max="7" width="11.6640625" style="165" customWidth="1"/>
    <col min="8" max="8" width="14.33203125" style="165" customWidth="1"/>
    <col min="9" max="9" width="14.6640625" style="165" customWidth="1"/>
    <col min="10" max="16384" width="9" style="165"/>
  </cols>
  <sheetData>
    <row r="1" spans="1:8" ht="16.2" x14ac:dyDescent="0.4">
      <c r="A1" s="177" t="s">
        <v>264</v>
      </c>
    </row>
    <row r="2" spans="1:8" x14ac:dyDescent="0.35">
      <c r="A2" s="158" t="s">
        <v>261</v>
      </c>
      <c r="B2" s="158">
        <v>201808</v>
      </c>
      <c r="C2" s="158">
        <v>201809</v>
      </c>
      <c r="D2" s="158">
        <v>201810</v>
      </c>
    </row>
    <row r="3" spans="1:8" x14ac:dyDescent="0.35">
      <c r="A3" s="166" t="s">
        <v>225</v>
      </c>
      <c r="B3" s="167">
        <v>0.4284697508896797</v>
      </c>
      <c r="C3" s="167">
        <v>0.37178796046720575</v>
      </c>
      <c r="D3" s="167">
        <v>0.39831302717900657</v>
      </c>
      <c r="F3" s="199"/>
      <c r="G3" s="199"/>
    </row>
    <row r="4" spans="1:8" x14ac:dyDescent="0.35">
      <c r="A4" s="166" t="s">
        <v>226</v>
      </c>
      <c r="B4" s="167">
        <v>0.14994068801897983</v>
      </c>
      <c r="C4" s="167">
        <v>0.16531895777178796</v>
      </c>
      <c r="D4" s="167">
        <v>0.16799437675726336</v>
      </c>
      <c r="F4" s="199"/>
      <c r="G4" s="199"/>
    </row>
    <row r="5" spans="1:8" x14ac:dyDescent="0.35">
      <c r="A5" s="166" t="s">
        <v>227</v>
      </c>
      <c r="B5" s="167">
        <v>0.10308422301304863</v>
      </c>
      <c r="C5" s="167">
        <v>0.11015274034141959</v>
      </c>
      <c r="D5" s="167">
        <v>0.10801312089971883</v>
      </c>
      <c r="F5" s="199"/>
      <c r="G5" s="199"/>
    </row>
    <row r="6" spans="1:8" x14ac:dyDescent="0.35">
      <c r="A6" s="166" t="s">
        <v>228</v>
      </c>
      <c r="B6" s="167">
        <v>9.2052194543297744E-2</v>
      </c>
      <c r="C6" s="167">
        <v>0.10655884995507638</v>
      </c>
      <c r="D6" s="167">
        <v>9.6063730084348639E-2</v>
      </c>
      <c r="F6" s="199"/>
      <c r="G6" s="199"/>
    </row>
    <row r="7" spans="1:8" x14ac:dyDescent="0.35">
      <c r="A7" s="166" t="s">
        <v>229</v>
      </c>
      <c r="B7" s="167">
        <v>0.22408066429418744</v>
      </c>
      <c r="C7" s="167">
        <v>0.24312668463611861</v>
      </c>
      <c r="D7" s="167">
        <v>0.22516401124648547</v>
      </c>
      <c r="F7" s="199"/>
      <c r="G7" s="199"/>
    </row>
    <row r="8" spans="1:8" x14ac:dyDescent="0.35">
      <c r="A8" s="166" t="s">
        <v>230</v>
      </c>
      <c r="B8" s="167">
        <v>1.1862396204033214E-4</v>
      </c>
      <c r="C8" s="167">
        <v>3.5938903863432165E-4</v>
      </c>
      <c r="D8" s="167">
        <v>4.6860356138706655E-4</v>
      </c>
      <c r="F8" s="199"/>
      <c r="G8" s="199"/>
    </row>
    <row r="9" spans="1:8" x14ac:dyDescent="0.35">
      <c r="A9" s="166" t="s">
        <v>231</v>
      </c>
      <c r="B9" s="167">
        <v>5.9311981020166078E-4</v>
      </c>
      <c r="C9" s="167">
        <v>7.187780772686433E-4</v>
      </c>
      <c r="D9" s="167">
        <v>2.3430178069353328E-4</v>
      </c>
      <c r="F9" s="199"/>
      <c r="G9" s="199"/>
    </row>
    <row r="10" spans="1:8" x14ac:dyDescent="0.35">
      <c r="A10" s="166" t="s">
        <v>232</v>
      </c>
      <c r="B10" s="167">
        <v>1.66073546856465E-3</v>
      </c>
      <c r="C10" s="167">
        <v>1.976639712488769E-3</v>
      </c>
      <c r="D10" s="167">
        <v>3.7488284910965324E-3</v>
      </c>
    </row>
    <row r="11" spans="1:8" ht="73.05" customHeight="1" x14ac:dyDescent="0.35">
      <c r="A11" s="202" t="s">
        <v>277</v>
      </c>
      <c r="B11" s="202"/>
      <c r="C11" s="202"/>
      <c r="D11" s="202"/>
      <c r="E11" s="202"/>
      <c r="F11" s="202"/>
      <c r="G11" s="202"/>
      <c r="H11" s="202"/>
    </row>
    <row r="13" spans="1:8" ht="16.2" x14ac:dyDescent="0.4">
      <c r="A13" s="59" t="s">
        <v>293</v>
      </c>
    </row>
    <row r="14" spans="1:8" x14ac:dyDescent="0.35">
      <c r="A14" s="200" t="s">
        <v>262</v>
      </c>
      <c r="B14" s="201"/>
      <c r="C14" s="201"/>
      <c r="F14" s="200" t="s">
        <v>263</v>
      </c>
      <c r="G14" s="201"/>
      <c r="H14" s="201"/>
    </row>
    <row r="16" spans="1:8" ht="31.2" x14ac:dyDescent="0.35">
      <c r="A16" s="1" t="s">
        <v>112</v>
      </c>
      <c r="B16" s="1">
        <v>201809</v>
      </c>
      <c r="C16" s="1">
        <v>201810</v>
      </c>
      <c r="F16" s="1" t="s">
        <v>112</v>
      </c>
      <c r="G16" s="1">
        <v>201809</v>
      </c>
      <c r="H16" s="1">
        <v>201810</v>
      </c>
    </row>
    <row r="17" spans="1:8" x14ac:dyDescent="0.35">
      <c r="A17" s="168" t="s">
        <v>284</v>
      </c>
      <c r="B17" s="169">
        <v>0.12842491963875699</v>
      </c>
      <c r="C17" s="169">
        <v>0.15195516494714101</v>
      </c>
      <c r="F17" s="168" t="s">
        <v>283</v>
      </c>
      <c r="G17" s="169">
        <v>8.7578121808749604E-2</v>
      </c>
      <c r="H17" s="169">
        <v>0.122403821976364</v>
      </c>
    </row>
    <row r="18" spans="1:8" x14ac:dyDescent="0.35">
      <c r="A18" s="168" t="s">
        <v>265</v>
      </c>
      <c r="B18" s="169">
        <v>0.68666768712689397</v>
      </c>
      <c r="C18" s="169">
        <v>0.70704368870207601</v>
      </c>
      <c r="F18" s="168" t="s">
        <v>265</v>
      </c>
      <c r="G18" s="169">
        <v>0.588823985948286</v>
      </c>
      <c r="H18" s="169">
        <v>0.69293437264269597</v>
      </c>
    </row>
    <row r="19" spans="1:8" x14ac:dyDescent="0.35">
      <c r="A19" s="168" t="s">
        <v>266</v>
      </c>
      <c r="B19" s="169">
        <v>0.17909076993724199</v>
      </c>
      <c r="C19" s="169">
        <v>0.137944210928544</v>
      </c>
      <c r="F19" s="168" t="s">
        <v>266</v>
      </c>
      <c r="G19" s="169">
        <v>0.26073281320207498</v>
      </c>
      <c r="H19" s="169">
        <v>0.17998491325119401</v>
      </c>
    </row>
    <row r="20" spans="1:8" x14ac:dyDescent="0.35">
      <c r="A20" s="170" t="s">
        <v>268</v>
      </c>
      <c r="B20" s="169">
        <v>5.8166232971070004E-3</v>
      </c>
      <c r="C20" s="169">
        <v>3.0569354222392099E-3</v>
      </c>
      <c r="F20" s="170" t="s">
        <v>268</v>
      </c>
      <c r="G20" s="169">
        <v>6.2865079040888894E-2</v>
      </c>
      <c r="H20" s="169">
        <v>4.6768921297460396E-3</v>
      </c>
    </row>
    <row r="21" spans="1:8" x14ac:dyDescent="0.35">
      <c r="G21" s="171"/>
      <c r="H21" s="171"/>
    </row>
    <row r="22" spans="1:8" ht="31.2" x14ac:dyDescent="0.35">
      <c r="A22" s="1" t="s">
        <v>113</v>
      </c>
      <c r="B22" s="1">
        <v>201809</v>
      </c>
      <c r="C22" s="1">
        <v>201810</v>
      </c>
      <c r="F22" s="1" t="s">
        <v>113</v>
      </c>
      <c r="G22" s="1">
        <v>201809</v>
      </c>
      <c r="H22" s="1">
        <v>201810</v>
      </c>
    </row>
    <row r="23" spans="1:8" x14ac:dyDescent="0.35">
      <c r="A23" s="168" t="s">
        <v>283</v>
      </c>
      <c r="B23" s="169">
        <v>0.68712689422929696</v>
      </c>
      <c r="C23" s="169">
        <v>0.69761813781683901</v>
      </c>
      <c r="F23" s="168" t="s">
        <v>283</v>
      </c>
      <c r="G23" s="169">
        <v>0.51591029778195296</v>
      </c>
      <c r="H23" s="169">
        <v>0.61357807392506902</v>
      </c>
    </row>
    <row r="24" spans="1:8" x14ac:dyDescent="0.35">
      <c r="A24" s="168" t="s">
        <v>280</v>
      </c>
      <c r="B24" s="169">
        <v>0.238711158732588</v>
      </c>
      <c r="C24" s="169">
        <v>0.239332569099478</v>
      </c>
      <c r="F24" s="168" t="s">
        <v>280</v>
      </c>
      <c r="G24" s="169">
        <v>0.27086311833666898</v>
      </c>
      <c r="H24" s="169">
        <v>0.28564244405330702</v>
      </c>
    </row>
    <row r="25" spans="1:8" x14ac:dyDescent="0.35">
      <c r="A25" s="168" t="s">
        <v>282</v>
      </c>
      <c r="B25" s="169">
        <v>5.8013163936935598E-2</v>
      </c>
      <c r="C25" s="169">
        <v>5.5534326837345598E-2</v>
      </c>
      <c r="F25" s="168" t="s">
        <v>282</v>
      </c>
      <c r="G25" s="169">
        <v>0.117356317143907</v>
      </c>
      <c r="H25" s="169">
        <v>8.4083480010057804E-2</v>
      </c>
    </row>
    <row r="26" spans="1:8" x14ac:dyDescent="0.35">
      <c r="A26" s="168" t="s">
        <v>266</v>
      </c>
      <c r="B26" s="169">
        <v>1.17097811112812E-2</v>
      </c>
      <c r="C26" s="169">
        <v>7.5149662463380503E-3</v>
      </c>
      <c r="F26" s="168" t="s">
        <v>266</v>
      </c>
      <c r="G26" s="169">
        <v>7.2791144152608206E-2</v>
      </c>
      <c r="H26" s="169">
        <v>1.6595423686195598E-2</v>
      </c>
    </row>
    <row r="27" spans="1:8" x14ac:dyDescent="0.35">
      <c r="A27" s="170" t="s">
        <v>268</v>
      </c>
      <c r="B27" s="169">
        <v>4.4390019898974398E-3</v>
      </c>
      <c r="C27" s="169"/>
      <c r="F27" s="170" t="s">
        <v>268</v>
      </c>
      <c r="G27" s="169">
        <v>2.3079122584861701E-2</v>
      </c>
      <c r="H27" s="169">
        <v>1.00578325370883E-4</v>
      </c>
    </row>
    <row r="28" spans="1:8" x14ac:dyDescent="0.35">
      <c r="G28" s="171"/>
      <c r="H28" s="171"/>
    </row>
    <row r="29" spans="1:8" ht="31.2" x14ac:dyDescent="0.35">
      <c r="A29" s="1" t="s">
        <v>114</v>
      </c>
      <c r="B29" s="1">
        <v>201809</v>
      </c>
      <c r="C29" s="1">
        <v>201810</v>
      </c>
      <c r="F29" s="1" t="s">
        <v>114</v>
      </c>
      <c r="G29" s="1">
        <v>201809</v>
      </c>
      <c r="H29" s="1">
        <v>201810</v>
      </c>
    </row>
    <row r="30" spans="1:8" x14ac:dyDescent="0.35">
      <c r="A30" s="168" t="s">
        <v>285</v>
      </c>
      <c r="B30" s="169">
        <v>0.96272769018827498</v>
      </c>
      <c r="C30" s="169">
        <v>0.97885619666284596</v>
      </c>
      <c r="F30" s="168" t="s">
        <v>285</v>
      </c>
      <c r="G30" s="169">
        <v>0.81871655569625401</v>
      </c>
      <c r="H30" s="169">
        <v>0.95745536836811695</v>
      </c>
    </row>
    <row r="31" spans="1:8" x14ac:dyDescent="0.35">
      <c r="A31" s="168" t="s">
        <v>286</v>
      </c>
      <c r="B31" s="169">
        <v>3.0766875861013301E-2</v>
      </c>
      <c r="C31" s="169">
        <v>2.1143803337154501E-2</v>
      </c>
      <c r="F31" s="168" t="s">
        <v>286</v>
      </c>
      <c r="G31" s="169">
        <v>8.4473673461051405E-2</v>
      </c>
      <c r="H31" s="169">
        <v>3.7616293688710098E-2</v>
      </c>
    </row>
    <row r="32" spans="1:8" x14ac:dyDescent="0.35">
      <c r="A32" s="168" t="s">
        <v>287</v>
      </c>
      <c r="B32" s="169">
        <v>2.0664319608143301E-3</v>
      </c>
      <c r="C32" s="169"/>
      <c r="F32" s="168" t="s">
        <v>287</v>
      </c>
      <c r="G32" s="169">
        <v>6.3763735141538297E-2</v>
      </c>
      <c r="H32" s="169">
        <v>4.8780487804877997E-3</v>
      </c>
    </row>
    <row r="33" spans="1:8" x14ac:dyDescent="0.35">
      <c r="A33" s="170" t="s">
        <v>288</v>
      </c>
      <c r="B33" s="169">
        <v>4.4390019898974398E-3</v>
      </c>
      <c r="C33" s="169"/>
      <c r="F33" s="170" t="s">
        <v>288</v>
      </c>
      <c r="G33" s="169">
        <v>3.3046035701156003E-2</v>
      </c>
      <c r="H33" s="169">
        <v>5.0289162685441303E-5</v>
      </c>
    </row>
    <row r="34" spans="1:8" x14ac:dyDescent="0.35">
      <c r="G34" s="171"/>
      <c r="H34" s="171"/>
    </row>
    <row r="35" spans="1:8" ht="31.2" x14ac:dyDescent="0.35">
      <c r="A35" s="1" t="s">
        <v>115</v>
      </c>
      <c r="B35" s="1">
        <v>201809</v>
      </c>
      <c r="C35" s="1">
        <v>201810</v>
      </c>
      <c r="F35" s="1" t="s">
        <v>115</v>
      </c>
      <c r="G35" s="1">
        <v>201809</v>
      </c>
      <c r="H35" s="1">
        <v>201810</v>
      </c>
    </row>
    <row r="36" spans="1:8" x14ac:dyDescent="0.35">
      <c r="A36" s="168" t="s">
        <v>289</v>
      </c>
      <c r="B36" s="169">
        <v>0.51852135313026204</v>
      </c>
      <c r="C36" s="169">
        <v>0.592790727295886</v>
      </c>
      <c r="F36" s="168" t="s">
        <v>289</v>
      </c>
      <c r="G36" s="169">
        <v>0.41897798292553401</v>
      </c>
      <c r="H36" s="169">
        <v>0.50289162685441302</v>
      </c>
    </row>
    <row r="37" spans="1:8" x14ac:dyDescent="0.35">
      <c r="A37" s="168" t="s">
        <v>281</v>
      </c>
      <c r="B37" s="169">
        <v>0.33215980407163598</v>
      </c>
      <c r="C37" s="169">
        <v>0.29626799133868298</v>
      </c>
      <c r="F37" s="168" t="s">
        <v>281</v>
      </c>
      <c r="G37" s="169">
        <v>0.28973489645030798</v>
      </c>
      <c r="H37" s="169">
        <v>0.326426954991199</v>
      </c>
    </row>
    <row r="38" spans="1:8" x14ac:dyDescent="0.35">
      <c r="A38" s="168" t="s">
        <v>290</v>
      </c>
      <c r="B38" s="169">
        <v>0.113806826878922</v>
      </c>
      <c r="C38" s="169">
        <v>8.9160616481976804E-2</v>
      </c>
      <c r="F38" s="168" t="s">
        <v>290</v>
      </c>
      <c r="G38" s="169">
        <v>0.16400473836853099</v>
      </c>
      <c r="H38" s="169">
        <v>0.13341714860447601</v>
      </c>
    </row>
    <row r="39" spans="1:8" x14ac:dyDescent="0.35">
      <c r="A39" s="168" t="s">
        <v>291</v>
      </c>
      <c r="B39" s="169">
        <v>3.0154599724475699E-2</v>
      </c>
      <c r="C39" s="169">
        <v>2.0889058718634598E-2</v>
      </c>
      <c r="F39" s="168" t="s">
        <v>291</v>
      </c>
      <c r="G39" s="169">
        <v>7.4465912340182197E-2</v>
      </c>
      <c r="H39" s="169">
        <v>3.3039979884334901E-2</v>
      </c>
    </row>
    <row r="40" spans="1:8" x14ac:dyDescent="0.35">
      <c r="A40" s="170" t="s">
        <v>267</v>
      </c>
      <c r="B40" s="169">
        <v>5.3574161947038098E-3</v>
      </c>
      <c r="C40" s="169">
        <v>8.9160616481976805E-4</v>
      </c>
      <c r="F40" s="170" t="s">
        <v>267</v>
      </c>
      <c r="G40" s="169">
        <v>5.28164699154446E-2</v>
      </c>
      <c r="H40" s="169">
        <v>4.22428966557707E-3</v>
      </c>
    </row>
    <row r="41" spans="1:8" x14ac:dyDescent="0.35">
      <c r="G41" s="171"/>
      <c r="H41" s="171"/>
    </row>
    <row r="42" spans="1:8" ht="31.2" x14ac:dyDescent="0.35">
      <c r="A42" s="1" t="s">
        <v>116</v>
      </c>
      <c r="B42" s="1">
        <v>201809</v>
      </c>
      <c r="C42" s="1">
        <v>201810</v>
      </c>
      <c r="F42" s="1" t="s">
        <v>116</v>
      </c>
      <c r="G42" s="1">
        <v>201809</v>
      </c>
      <c r="H42" s="1">
        <v>201810</v>
      </c>
    </row>
    <row r="43" spans="1:8" x14ac:dyDescent="0.35">
      <c r="A43" s="168" t="s">
        <v>283</v>
      </c>
      <c r="B43" s="169">
        <v>0.72279197918261096</v>
      </c>
      <c r="C43" s="169">
        <v>0.71506814418545395</v>
      </c>
      <c r="F43" s="168" t="s">
        <v>283</v>
      </c>
      <c r="G43" s="169">
        <v>0.54952820554715898</v>
      </c>
      <c r="H43" s="169">
        <v>0.64355041488559195</v>
      </c>
    </row>
    <row r="44" spans="1:8" x14ac:dyDescent="0.35">
      <c r="A44" s="168" t="s">
        <v>279</v>
      </c>
      <c r="B44" s="169">
        <v>0.21016378386652401</v>
      </c>
      <c r="C44" s="169">
        <v>0.22990701821424001</v>
      </c>
      <c r="F44" s="168" t="s">
        <v>279</v>
      </c>
      <c r="G44" s="169">
        <v>0.26069196519749999</v>
      </c>
      <c r="H44" s="169">
        <v>0.26990193613276298</v>
      </c>
    </row>
    <row r="45" spans="1:8" x14ac:dyDescent="0.35">
      <c r="A45" s="168" t="s">
        <v>281</v>
      </c>
      <c r="B45" s="169">
        <v>5.3114954844634903E-2</v>
      </c>
      <c r="C45" s="169">
        <v>4.7637243663227601E-2</v>
      </c>
      <c r="F45" s="168" t="s">
        <v>281</v>
      </c>
      <c r="G45" s="169">
        <v>0.10779788407336301</v>
      </c>
      <c r="H45" s="169">
        <v>7.2466683429720902E-2</v>
      </c>
    </row>
    <row r="46" spans="1:8" x14ac:dyDescent="0.35">
      <c r="A46" s="170" t="s">
        <v>290</v>
      </c>
      <c r="B46" s="169">
        <v>9.0310730139292802E-3</v>
      </c>
      <c r="C46" s="169">
        <v>6.87810470003821E-3</v>
      </c>
      <c r="F46" s="170" t="s">
        <v>290</v>
      </c>
      <c r="G46" s="169">
        <v>4.3135492831175203E-2</v>
      </c>
      <c r="H46" s="169">
        <v>1.3024893135529301E-2</v>
      </c>
    </row>
    <row r="47" spans="1:8" x14ac:dyDescent="0.35">
      <c r="A47" s="170" t="s">
        <v>292</v>
      </c>
      <c r="B47" s="169">
        <v>4.8982090923006304E-3</v>
      </c>
      <c r="C47" s="169">
        <v>5.09489237039868E-4</v>
      </c>
      <c r="F47" s="170" t="s">
        <v>292</v>
      </c>
      <c r="G47" s="169">
        <v>3.8846452350802703E-2</v>
      </c>
      <c r="H47" s="169">
        <v>1.0560724163942701E-3</v>
      </c>
    </row>
    <row r="49" spans="1:6" ht="55.05" customHeight="1" x14ac:dyDescent="0.35">
      <c r="A49" s="202" t="s">
        <v>260</v>
      </c>
      <c r="B49" s="202"/>
      <c r="C49" s="202"/>
      <c r="D49" s="202"/>
      <c r="E49" s="202"/>
      <c r="F49" s="202"/>
    </row>
  </sheetData>
  <mergeCells count="5">
    <mergeCell ref="F3:G9"/>
    <mergeCell ref="A14:C14"/>
    <mergeCell ref="F14:H14"/>
    <mergeCell ref="A49:F49"/>
    <mergeCell ref="A11:H11"/>
  </mergeCells>
  <phoneticPr fontId="41" type="noConversion"/>
  <conditionalFormatting sqref="B3:D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125" zoomScaleNormal="125" workbookViewId="0">
      <selection activeCell="E23" sqref="E23"/>
    </sheetView>
  </sheetViews>
  <sheetFormatPr defaultColWidth="9" defaultRowHeight="15" x14ac:dyDescent="0.35"/>
  <cols>
    <col min="1" max="4" width="9.109375" style="36" customWidth="1"/>
    <col min="5" max="5" width="9.44140625" style="36" customWidth="1"/>
    <col min="6" max="6" width="9" style="36"/>
    <col min="7" max="7" width="22.6640625" style="36" customWidth="1"/>
    <col min="8" max="16384" width="9" style="36"/>
  </cols>
  <sheetData>
    <row r="1" spans="1:10" ht="31.2" x14ac:dyDescent="0.35">
      <c r="A1" s="1" t="s">
        <v>4</v>
      </c>
      <c r="B1" s="1" t="s">
        <v>117</v>
      </c>
      <c r="C1" s="1" t="s">
        <v>118</v>
      </c>
      <c r="D1" s="1" t="s">
        <v>119</v>
      </c>
      <c r="E1" s="1" t="s">
        <v>120</v>
      </c>
    </row>
    <row r="2" spans="1:10" x14ac:dyDescent="0.35">
      <c r="A2" s="37">
        <v>201801</v>
      </c>
      <c r="B2" s="38">
        <v>6</v>
      </c>
      <c r="C2" s="39">
        <v>2.1986218872554399E-2</v>
      </c>
      <c r="D2" s="39">
        <v>0.60938136561785206</v>
      </c>
      <c r="E2" s="39">
        <v>0.902481246393537</v>
      </c>
      <c r="G2" s="40"/>
      <c r="H2" s="40"/>
      <c r="I2" s="40"/>
      <c r="J2" s="40"/>
    </row>
    <row r="3" spans="1:10" x14ac:dyDescent="0.35">
      <c r="A3" s="37">
        <v>201802</v>
      </c>
      <c r="B3" s="38">
        <v>6</v>
      </c>
      <c r="C3" s="39">
        <v>1.2624713339774E-2</v>
      </c>
      <c r="D3" s="39">
        <v>0.61390177852532701</v>
      </c>
      <c r="E3" s="39">
        <v>0.75737779356060597</v>
      </c>
      <c r="G3" s="40"/>
      <c r="H3" s="40"/>
      <c r="I3" s="40"/>
      <c r="J3" s="40"/>
    </row>
    <row r="4" spans="1:10" x14ac:dyDescent="0.35">
      <c r="A4" s="37">
        <v>201803</v>
      </c>
      <c r="B4" s="38">
        <v>6</v>
      </c>
      <c r="C4" s="39">
        <v>1.63953615915104E-2</v>
      </c>
      <c r="D4" s="39">
        <v>0.72796290807449904</v>
      </c>
      <c r="E4" s="39">
        <v>0.94339411796866801</v>
      </c>
      <c r="G4" s="40"/>
      <c r="H4" s="40"/>
      <c r="I4" s="40"/>
      <c r="J4" s="40"/>
    </row>
    <row r="5" spans="1:10" x14ac:dyDescent="0.35">
      <c r="A5" s="37">
        <v>201804</v>
      </c>
      <c r="B5" s="38">
        <v>6</v>
      </c>
      <c r="C5" s="39">
        <v>1.29260889415763E-2</v>
      </c>
      <c r="D5" s="39">
        <v>0.78600720772808097</v>
      </c>
      <c r="E5" s="39">
        <v>1.0841845871559599</v>
      </c>
      <c r="G5" s="40"/>
      <c r="H5" s="40"/>
      <c r="I5" s="40"/>
      <c r="J5" s="40"/>
    </row>
    <row r="6" spans="1:10" x14ac:dyDescent="0.35">
      <c r="A6" s="37">
        <v>201805</v>
      </c>
      <c r="B6" s="38">
        <v>6</v>
      </c>
      <c r="C6" s="39">
        <v>1.8443718184430101E-2</v>
      </c>
      <c r="D6" s="39">
        <v>0.64460837700775098</v>
      </c>
      <c r="E6" s="39">
        <v>0.97036762051597103</v>
      </c>
      <c r="G6" s="40"/>
      <c r="H6" s="40"/>
      <c r="I6" s="40"/>
      <c r="J6" s="40"/>
    </row>
    <row r="7" spans="1:10" x14ac:dyDescent="0.35">
      <c r="A7" s="37">
        <v>201806</v>
      </c>
      <c r="B7" s="38">
        <v>6</v>
      </c>
      <c r="C7" s="39">
        <v>2.0416357140571401E-2</v>
      </c>
      <c r="D7" s="39">
        <v>0.85634298624667304</v>
      </c>
      <c r="E7" s="39">
        <v>0.98865625291356896</v>
      </c>
      <c r="G7" s="40"/>
      <c r="H7" s="40"/>
      <c r="I7" s="40"/>
      <c r="J7" s="40"/>
    </row>
    <row r="8" spans="1:10" x14ac:dyDescent="0.35">
      <c r="A8" s="37">
        <v>201807</v>
      </c>
      <c r="B8" s="38">
        <v>6</v>
      </c>
      <c r="C8" s="39">
        <v>1.7004231458141901E-2</v>
      </c>
      <c r="D8" s="39">
        <v>0.79004432812109604</v>
      </c>
      <c r="E8" s="39">
        <v>1.00847270560191</v>
      </c>
    </row>
    <row r="10" spans="1:10" ht="31.2" x14ac:dyDescent="0.35">
      <c r="A10" s="1" t="s">
        <v>4</v>
      </c>
      <c r="B10" s="1" t="s">
        <v>117</v>
      </c>
      <c r="C10" s="1" t="s">
        <v>118</v>
      </c>
      <c r="D10" s="1" t="s">
        <v>119</v>
      </c>
      <c r="E10" s="1" t="s">
        <v>120</v>
      </c>
    </row>
    <row r="11" spans="1:10" x14ac:dyDescent="0.35">
      <c r="A11" s="37">
        <v>201801</v>
      </c>
      <c r="B11" s="37">
        <v>12</v>
      </c>
      <c r="C11" s="39">
        <v>2.48140406388229E-2</v>
      </c>
      <c r="D11" s="39">
        <v>0.65547636427813405</v>
      </c>
      <c r="E11" s="39">
        <v>0.94009035552936604</v>
      </c>
      <c r="G11" s="40"/>
      <c r="H11" s="40"/>
      <c r="I11" s="40"/>
      <c r="J11" s="40"/>
    </row>
    <row r="12" spans="1:10" x14ac:dyDescent="0.35">
      <c r="A12" s="37">
        <v>201802</v>
      </c>
      <c r="B12" s="37">
        <v>12</v>
      </c>
      <c r="C12" s="39">
        <v>1.46771503378388E-2</v>
      </c>
      <c r="D12" s="39">
        <v>0.60307881256818296</v>
      </c>
      <c r="E12" s="39">
        <v>0.94604367752622898</v>
      </c>
      <c r="G12" s="40"/>
      <c r="H12" s="40"/>
      <c r="I12" s="40"/>
      <c r="J12" s="40"/>
    </row>
    <row r="13" spans="1:10" x14ac:dyDescent="0.35">
      <c r="A13" s="37">
        <v>201803</v>
      </c>
      <c r="B13" s="37">
        <v>12</v>
      </c>
      <c r="C13" s="39">
        <v>1.5986798270831298E-2</v>
      </c>
      <c r="D13" s="39">
        <v>0.71385017542893103</v>
      </c>
      <c r="E13" s="39">
        <v>0.90165288253513398</v>
      </c>
      <c r="G13" s="40"/>
      <c r="H13" s="40"/>
      <c r="I13" s="40"/>
      <c r="J13" s="40"/>
    </row>
    <row r="14" spans="1:10" x14ac:dyDescent="0.35">
      <c r="A14" s="37">
        <v>201804</v>
      </c>
      <c r="B14" s="37">
        <v>12</v>
      </c>
      <c r="C14" s="39">
        <v>1.3025824485759001E-2</v>
      </c>
      <c r="D14" s="39">
        <v>0.90821865656524003</v>
      </c>
      <c r="E14" s="39">
        <v>1.00922760823279</v>
      </c>
      <c r="G14" s="40"/>
      <c r="H14" s="40"/>
      <c r="I14" s="40"/>
      <c r="J14" s="40"/>
    </row>
    <row r="15" spans="1:10" x14ac:dyDescent="0.35">
      <c r="A15" s="37">
        <v>201805</v>
      </c>
      <c r="B15" s="37">
        <v>12</v>
      </c>
      <c r="C15" s="39">
        <v>2.1358577355117599E-2</v>
      </c>
      <c r="D15" s="39">
        <v>0.81224691022344198</v>
      </c>
      <c r="E15" s="39">
        <v>0.97882272484323596</v>
      </c>
      <c r="G15" s="40"/>
      <c r="H15" s="40"/>
      <c r="I15" s="40"/>
      <c r="J15" s="40"/>
    </row>
    <row r="16" spans="1:10" x14ac:dyDescent="0.35">
      <c r="A16" s="37">
        <v>201806</v>
      </c>
      <c r="B16" s="37">
        <v>12</v>
      </c>
      <c r="C16" s="39">
        <v>2.07222344959807E-2</v>
      </c>
      <c r="D16" s="39">
        <v>0.89398894524056105</v>
      </c>
      <c r="E16" s="39">
        <v>0.95772198784286799</v>
      </c>
      <c r="G16" s="40"/>
      <c r="H16" s="40"/>
      <c r="I16" s="40"/>
      <c r="J16" s="40"/>
    </row>
    <row r="17" spans="1:5" x14ac:dyDescent="0.35">
      <c r="A17" s="37">
        <v>201807</v>
      </c>
      <c r="B17" s="37">
        <v>12</v>
      </c>
      <c r="C17" s="39">
        <v>3.17311983385061E-2</v>
      </c>
      <c r="D17" s="39">
        <v>0.84650533449269305</v>
      </c>
      <c r="E17" s="39">
        <v>1.0511416803953899</v>
      </c>
    </row>
  </sheetData>
  <phoneticPr fontId="4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I67" sqref="I67"/>
    </sheetView>
  </sheetViews>
  <sheetFormatPr defaultColWidth="9" defaultRowHeight="13.2" outlineLevelRow="1" x14ac:dyDescent="0.25"/>
  <cols>
    <col min="1" max="1" width="13.44140625" style="28" customWidth="1"/>
    <col min="2" max="16384" width="9" style="29"/>
  </cols>
  <sheetData>
    <row r="1" spans="1:32" ht="30" customHeight="1" x14ac:dyDescent="0.25">
      <c r="A1" s="30" t="s">
        <v>34</v>
      </c>
      <c r="B1" s="31">
        <v>1</v>
      </c>
      <c r="C1" s="31">
        <v>2</v>
      </c>
      <c r="D1" s="31">
        <v>3</v>
      </c>
      <c r="E1" s="31">
        <v>4</v>
      </c>
      <c r="F1" s="31">
        <v>5</v>
      </c>
      <c r="G1" s="31">
        <v>6</v>
      </c>
      <c r="H1" s="31">
        <v>7</v>
      </c>
      <c r="I1" s="31">
        <v>8</v>
      </c>
      <c r="J1" s="31">
        <v>9</v>
      </c>
      <c r="K1" s="31">
        <v>10</v>
      </c>
      <c r="L1" s="31">
        <v>11</v>
      </c>
      <c r="M1" s="31">
        <v>12</v>
      </c>
      <c r="N1" s="31">
        <v>13</v>
      </c>
      <c r="O1" s="31">
        <v>14</v>
      </c>
      <c r="P1" s="31">
        <v>15</v>
      </c>
      <c r="Q1" s="31">
        <v>16</v>
      </c>
      <c r="R1" s="31">
        <v>17</v>
      </c>
      <c r="S1" s="31">
        <v>18</v>
      </c>
      <c r="T1" s="31">
        <v>19</v>
      </c>
      <c r="U1" s="31">
        <v>20</v>
      </c>
      <c r="V1" s="31">
        <v>21</v>
      </c>
      <c r="W1" s="31">
        <v>22</v>
      </c>
      <c r="X1" s="31">
        <v>23</v>
      </c>
      <c r="Y1" s="31">
        <v>24</v>
      </c>
      <c r="Z1" s="31">
        <v>25</v>
      </c>
      <c r="AA1" s="31">
        <v>26</v>
      </c>
      <c r="AB1" s="31">
        <v>27</v>
      </c>
      <c r="AC1" s="31">
        <v>28</v>
      </c>
      <c r="AD1" s="31">
        <v>29</v>
      </c>
      <c r="AE1" s="31">
        <v>30</v>
      </c>
      <c r="AF1" s="31">
        <v>31</v>
      </c>
    </row>
    <row r="2" spans="1:32" ht="13.8" hidden="1" outlineLevel="1" x14ac:dyDescent="0.25">
      <c r="A2" s="32">
        <v>43313</v>
      </c>
      <c r="B2" s="33">
        <v>7.684040838259E-2</v>
      </c>
      <c r="C2" s="33">
        <v>4.1518896650546297E-2</v>
      </c>
      <c r="D2" s="33">
        <v>3.5034927458355701E-2</v>
      </c>
      <c r="E2" s="33">
        <v>2.45029554003224E-2</v>
      </c>
      <c r="F2" s="33">
        <v>1.7302525523911899E-2</v>
      </c>
      <c r="G2" s="33">
        <v>1.6944295181801902E-2</v>
      </c>
      <c r="H2" s="33">
        <v>1.64069496686369E-2</v>
      </c>
      <c r="I2" s="33">
        <v>1.6048719326526999E-2</v>
      </c>
      <c r="J2" s="33">
        <v>1.5690488984416998E-2</v>
      </c>
      <c r="K2" s="33">
        <v>1.4615797958087101E-2</v>
      </c>
      <c r="L2" s="33">
        <v>1.1391724879097301E-2</v>
      </c>
      <c r="M2" s="33">
        <v>1.1391724879097301E-2</v>
      </c>
      <c r="N2" s="33">
        <v>1.1391724879097301E-2</v>
      </c>
      <c r="O2" s="33">
        <v>1.1391724879097301E-2</v>
      </c>
      <c r="P2" s="33">
        <v>1.1391724879097301E-2</v>
      </c>
      <c r="Q2" s="33">
        <v>1.1391724879097301E-2</v>
      </c>
      <c r="R2" s="33">
        <v>1.1391724879097301E-2</v>
      </c>
      <c r="S2" s="33">
        <v>1.1391724879097301E-2</v>
      </c>
      <c r="T2" s="33">
        <v>7.4511911158875203E-3</v>
      </c>
      <c r="U2" s="33">
        <v>7.4511911158875203E-3</v>
      </c>
      <c r="V2" s="33">
        <v>7.4511911158875203E-3</v>
      </c>
      <c r="W2" s="33">
        <v>7.4511911158875203E-3</v>
      </c>
      <c r="X2" s="33">
        <v>7.4511911158875203E-3</v>
      </c>
      <c r="Y2" s="33">
        <v>7.4511911158875203E-3</v>
      </c>
      <c r="Z2" s="33">
        <v>7.4511911158875203E-3</v>
      </c>
      <c r="AA2" s="33">
        <v>7.4511911158875203E-3</v>
      </c>
      <c r="AB2" s="33">
        <v>7.4511911158875203E-3</v>
      </c>
      <c r="AC2" s="33">
        <v>7.4511911158875203E-3</v>
      </c>
      <c r="AD2" s="33">
        <v>7.4511911158875203E-3</v>
      </c>
      <c r="AE2" s="33">
        <v>7.4511911158875203E-3</v>
      </c>
      <c r="AF2" s="33">
        <v>7.4511911158875203E-3</v>
      </c>
    </row>
    <row r="3" spans="1:32" ht="13.8" hidden="1" outlineLevel="1" x14ac:dyDescent="0.25">
      <c r="A3" s="32">
        <v>43314</v>
      </c>
      <c r="B3" s="33">
        <v>0.105157986761584</v>
      </c>
      <c r="C3" s="33">
        <v>6.6691644810790596E-2</v>
      </c>
      <c r="D3" s="33">
        <v>3.7779442987386003E-2</v>
      </c>
      <c r="E3" s="33">
        <v>3.2721368802298E-2</v>
      </c>
      <c r="F3" s="33">
        <v>1.9732733857874399E-2</v>
      </c>
      <c r="G3" s="33">
        <v>1.7890595728737399E-2</v>
      </c>
      <c r="H3" s="33">
        <v>1.7890595728737399E-2</v>
      </c>
      <c r="I3" s="33">
        <v>1.62982390408393E-2</v>
      </c>
      <c r="J3" s="33">
        <v>1.62982390408393E-2</v>
      </c>
      <c r="K3" s="33">
        <v>1.62982390408393E-2</v>
      </c>
      <c r="L3" s="33">
        <v>1.62982390408393E-2</v>
      </c>
      <c r="M3" s="33">
        <v>1.1614837017609601E-2</v>
      </c>
      <c r="N3" s="33">
        <v>1.1614837017609601E-2</v>
      </c>
      <c r="O3" s="33">
        <v>1.1614837017609601E-2</v>
      </c>
      <c r="P3" s="33">
        <v>1.1614837017609601E-2</v>
      </c>
      <c r="Q3" s="33">
        <v>1.1614837017609601E-2</v>
      </c>
      <c r="R3" s="33">
        <v>1.1614837017609601E-2</v>
      </c>
      <c r="S3" s="33">
        <v>9.8663669289371803E-3</v>
      </c>
      <c r="T3" s="33">
        <v>9.8663669289371803E-3</v>
      </c>
      <c r="U3" s="33">
        <v>9.8663669289371803E-3</v>
      </c>
      <c r="V3" s="33">
        <v>9.8663669289371803E-3</v>
      </c>
      <c r="W3" s="33">
        <v>9.8663669289371803E-3</v>
      </c>
      <c r="X3" s="33">
        <v>9.8663669289371803E-3</v>
      </c>
      <c r="Y3" s="33">
        <v>9.8663669289371803E-3</v>
      </c>
      <c r="Z3" s="33">
        <v>9.8663669289371803E-3</v>
      </c>
      <c r="AA3" s="33">
        <v>9.8663669289371803E-3</v>
      </c>
      <c r="AB3" s="33">
        <v>9.8663669289371803E-3</v>
      </c>
      <c r="AC3" s="33">
        <v>9.8663669289371803E-3</v>
      </c>
      <c r="AD3" s="33">
        <v>9.8663669289371803E-3</v>
      </c>
      <c r="AE3" s="33">
        <v>9.8663669289371803E-3</v>
      </c>
      <c r="AF3" s="33">
        <v>9.8663669289371803E-3</v>
      </c>
    </row>
    <row r="4" spans="1:32" ht="13.8" hidden="1" outlineLevel="1" x14ac:dyDescent="0.25">
      <c r="A4" s="32">
        <v>43315</v>
      </c>
      <c r="B4" s="33">
        <v>9.4327220140669202E-2</v>
      </c>
      <c r="C4" s="33">
        <v>4.5027279300598202E-2</v>
      </c>
      <c r="D4" s="33">
        <v>2.7673700124893199E-2</v>
      </c>
      <c r="E4" s="33">
        <v>2.4058371129954601E-2</v>
      </c>
      <c r="F4" s="33">
        <v>1.9950042726615401E-2</v>
      </c>
      <c r="G4" s="33">
        <v>1.5184381778741899E-2</v>
      </c>
      <c r="H4" s="33">
        <v>1.5184381778741899E-2</v>
      </c>
      <c r="I4" s="33">
        <v>9.5970551502004894E-3</v>
      </c>
      <c r="J4" s="33">
        <v>6.6390586997962303E-3</v>
      </c>
      <c r="K4" s="33">
        <v>6.6390586997962303E-3</v>
      </c>
      <c r="L4" s="33">
        <v>6.6390586997962303E-3</v>
      </c>
      <c r="M4" s="33">
        <v>6.6390586997962303E-3</v>
      </c>
      <c r="N4" s="33">
        <v>6.6390586997962303E-3</v>
      </c>
      <c r="O4" s="33">
        <v>6.6390586997962303E-3</v>
      </c>
      <c r="P4" s="33">
        <v>6.6390586997962303E-3</v>
      </c>
      <c r="Q4" s="33">
        <v>6.6390586997962303E-3</v>
      </c>
      <c r="R4" s="33">
        <v>6.6390586997962303E-3</v>
      </c>
      <c r="S4" s="33">
        <v>3.35239597712483E-3</v>
      </c>
      <c r="T4" s="33">
        <v>3.35239597712483E-3</v>
      </c>
      <c r="U4" s="33">
        <v>3.35239597712483E-3</v>
      </c>
      <c r="V4" s="33">
        <v>3.35239597712483E-3</v>
      </c>
      <c r="W4" s="33">
        <v>3.35239597712483E-3</v>
      </c>
      <c r="X4" s="33">
        <v>3.35239597712483E-3</v>
      </c>
      <c r="Y4" s="33">
        <v>3.35239597712483E-3</v>
      </c>
      <c r="Z4" s="33">
        <v>3.35239597712483E-3</v>
      </c>
      <c r="AA4" s="33">
        <v>3.35239597712483E-3</v>
      </c>
      <c r="AB4" s="33">
        <v>3.35239597712483E-3</v>
      </c>
      <c r="AC4" s="33">
        <v>3.35239597712483E-3</v>
      </c>
      <c r="AD4" s="33">
        <v>3.35239597712483E-3</v>
      </c>
      <c r="AE4" s="33">
        <v>3.35239597712483E-3</v>
      </c>
      <c r="AF4" s="33">
        <v>3.35239597712483E-3</v>
      </c>
    </row>
    <row r="5" spans="1:32" ht="13.8" hidden="1" outlineLevel="1" x14ac:dyDescent="0.25">
      <c r="A5" s="32">
        <v>43316</v>
      </c>
      <c r="B5" s="33">
        <v>0.10016139751258001</v>
      </c>
      <c r="C5" s="33">
        <v>6.1267761638026497E-2</v>
      </c>
      <c r="D5" s="33">
        <v>3.6963195037817698E-2</v>
      </c>
      <c r="E5" s="33">
        <v>2.96844836861926E-2</v>
      </c>
      <c r="F5" s="33">
        <v>2.32918763252002E-2</v>
      </c>
      <c r="G5" s="33">
        <v>2.32918763252002E-2</v>
      </c>
      <c r="H5" s="33">
        <v>2.2975410614259902E-2</v>
      </c>
      <c r="I5" s="33">
        <v>1.84183043767208E-2</v>
      </c>
      <c r="J5" s="33">
        <v>1.4937181556378401E-2</v>
      </c>
      <c r="K5" s="33">
        <v>1.4937181556378401E-2</v>
      </c>
      <c r="L5" s="33">
        <v>1.3987784423557701E-2</v>
      </c>
      <c r="M5" s="33">
        <v>1.3987784423557701E-2</v>
      </c>
      <c r="N5" s="33">
        <v>1.3987784423557701E-2</v>
      </c>
      <c r="O5" s="33">
        <v>1.2405455868856601E-2</v>
      </c>
      <c r="P5" s="33">
        <v>1.2405455868856601E-2</v>
      </c>
      <c r="Q5" s="33">
        <v>1.2405455868856601E-2</v>
      </c>
      <c r="R5" s="33">
        <v>1.2405455868856601E-2</v>
      </c>
      <c r="S5" s="33">
        <v>1.2405455868856601E-2</v>
      </c>
      <c r="T5" s="33">
        <v>1.2405455868856601E-2</v>
      </c>
      <c r="U5" s="33">
        <v>1.2405455868856601E-2</v>
      </c>
      <c r="V5" s="33">
        <v>1.2405455868856601E-2</v>
      </c>
      <c r="W5" s="33">
        <v>1.08231273141555E-2</v>
      </c>
      <c r="X5" s="33">
        <v>1.08231273141555E-2</v>
      </c>
      <c r="Y5" s="33">
        <v>1.08231273141555E-2</v>
      </c>
      <c r="Z5" s="33">
        <v>1.08231273141555E-2</v>
      </c>
      <c r="AA5" s="33">
        <v>1.08231273141555E-2</v>
      </c>
      <c r="AB5" s="33">
        <v>1.08231273141555E-2</v>
      </c>
      <c r="AC5" s="33">
        <v>1.08231273141555E-2</v>
      </c>
      <c r="AD5" s="33">
        <v>1.08231273141555E-2</v>
      </c>
      <c r="AE5" s="33">
        <v>1.08231273141555E-2</v>
      </c>
      <c r="AF5" s="33">
        <v>1.08231273141555E-2</v>
      </c>
    </row>
    <row r="6" spans="1:32" ht="13.8" hidden="1" outlineLevel="1" x14ac:dyDescent="0.25">
      <c r="A6" s="32">
        <v>43317</v>
      </c>
      <c r="B6" s="33">
        <v>0.107799193186912</v>
      </c>
      <c r="C6" s="33">
        <v>5.6850440759001898E-2</v>
      </c>
      <c r="D6" s="33">
        <v>3.8473031525474398E-2</v>
      </c>
      <c r="E6" s="33">
        <v>1.4567458538771901E-2</v>
      </c>
      <c r="F6" s="33">
        <v>1.4567458538771901E-2</v>
      </c>
      <c r="G6" s="33">
        <v>1.3820409382937399E-2</v>
      </c>
      <c r="H6" s="33">
        <v>1.30733602271029E-2</v>
      </c>
      <c r="I6" s="33">
        <v>1.30733602271029E-2</v>
      </c>
      <c r="J6" s="33">
        <v>1.30733602271029E-2</v>
      </c>
      <c r="K6" s="33">
        <v>1.30733602271029E-2</v>
      </c>
      <c r="L6" s="33">
        <v>1.30733602271029E-2</v>
      </c>
      <c r="M6" s="33">
        <v>1.30733602271029E-2</v>
      </c>
      <c r="N6" s="33">
        <v>1.30733602271029E-2</v>
      </c>
      <c r="O6" s="33">
        <v>1.30733602271029E-2</v>
      </c>
      <c r="P6" s="33">
        <v>1.30733602271029E-2</v>
      </c>
      <c r="Q6" s="33">
        <v>1.30733602271029E-2</v>
      </c>
      <c r="R6" s="33">
        <v>1.30733602271029E-2</v>
      </c>
      <c r="S6" s="33">
        <v>1.30733602271029E-2</v>
      </c>
      <c r="T6" s="33">
        <v>1.30733602271029E-2</v>
      </c>
      <c r="U6" s="33">
        <v>1.30733602271029E-2</v>
      </c>
      <c r="V6" s="33">
        <v>1.30733602271029E-2</v>
      </c>
      <c r="W6" s="33">
        <v>1.30733602271029E-2</v>
      </c>
      <c r="X6" s="33">
        <v>1.30733602271029E-2</v>
      </c>
      <c r="Y6" s="33">
        <v>1.30733602271029E-2</v>
      </c>
      <c r="Z6" s="33">
        <v>1.30733602271029E-2</v>
      </c>
      <c r="AA6" s="33">
        <v>1.30733602271029E-2</v>
      </c>
      <c r="AB6" s="33">
        <v>1.30733602271029E-2</v>
      </c>
      <c r="AC6" s="33">
        <v>1.30733602271029E-2</v>
      </c>
      <c r="AD6" s="33">
        <v>1.30733602271029E-2</v>
      </c>
      <c r="AE6" s="33">
        <v>1.30733602271029E-2</v>
      </c>
      <c r="AF6" s="33">
        <v>1.30733602271029E-2</v>
      </c>
    </row>
    <row r="7" spans="1:32" ht="13.8" hidden="1" outlineLevel="1" x14ac:dyDescent="0.25">
      <c r="A7" s="32">
        <v>43318</v>
      </c>
      <c r="B7" s="33">
        <v>7.5674225144237203E-2</v>
      </c>
      <c r="C7" s="33">
        <v>4.5887562055548101E-2</v>
      </c>
      <c r="D7" s="33">
        <v>2.5895612505031501E-2</v>
      </c>
      <c r="E7" s="33">
        <v>2.5895612505031501E-2</v>
      </c>
      <c r="F7" s="33">
        <v>2.5895612505031501E-2</v>
      </c>
      <c r="G7" s="33">
        <v>2.01261237085737E-3</v>
      </c>
      <c r="H7" s="33">
        <v>2.01261237085737E-3</v>
      </c>
      <c r="I7" s="33">
        <v>2.01261237085737E-3</v>
      </c>
      <c r="J7" s="33">
        <v>2.01261237085737E-3</v>
      </c>
      <c r="K7" s="33">
        <v>2.01261237085737E-3</v>
      </c>
      <c r="L7" s="33">
        <v>2.01261237085737E-3</v>
      </c>
      <c r="M7" s="33">
        <v>2.01261237085737E-3</v>
      </c>
      <c r="N7" s="33">
        <v>2.01261237085737E-3</v>
      </c>
      <c r="O7" s="33">
        <v>2.01261237085737E-3</v>
      </c>
      <c r="P7" s="33">
        <v>2.01261237085737E-3</v>
      </c>
      <c r="Q7" s="33">
        <v>2.01261237085737E-3</v>
      </c>
      <c r="R7" s="33">
        <v>2.01261237085737E-3</v>
      </c>
      <c r="S7" s="33">
        <v>2.01261237085737E-3</v>
      </c>
      <c r="T7" s="33">
        <v>2.01261237085737E-3</v>
      </c>
      <c r="U7" s="33">
        <v>2.01261237085737E-3</v>
      </c>
      <c r="V7" s="33">
        <v>2.01261237085737E-3</v>
      </c>
      <c r="W7" s="33">
        <v>2.01261237085737E-3</v>
      </c>
      <c r="X7" s="33">
        <v>2.01261237085737E-3</v>
      </c>
      <c r="Y7" s="33">
        <v>2.01261237085737E-3</v>
      </c>
      <c r="Z7" s="33">
        <v>2.01261237085737E-3</v>
      </c>
      <c r="AA7" s="33">
        <v>2.01261237085737E-3</v>
      </c>
      <c r="AB7" s="33">
        <v>2.01261237085737E-3</v>
      </c>
      <c r="AC7" s="33">
        <v>2.01261237085737E-3</v>
      </c>
      <c r="AD7" s="33">
        <v>2.01261237085737E-3</v>
      </c>
      <c r="AE7" s="33">
        <v>2.01261237085737E-3</v>
      </c>
      <c r="AF7" s="33">
        <v>2.01261237085737E-3</v>
      </c>
    </row>
    <row r="8" spans="1:32" ht="13.8" hidden="1" outlineLevel="1" x14ac:dyDescent="0.25">
      <c r="A8" s="32">
        <v>43319</v>
      </c>
      <c r="B8" s="33">
        <v>0.112770390950585</v>
      </c>
      <c r="C8" s="33">
        <v>5.9858106767215702E-2</v>
      </c>
      <c r="D8" s="33">
        <v>4.5420718396507201E-2</v>
      </c>
      <c r="E8" s="33">
        <v>3.1330621154991099E-2</v>
      </c>
      <c r="F8" s="33">
        <v>1.7711847588807301E-2</v>
      </c>
      <c r="G8" s="33">
        <v>9.2776344512800202E-3</v>
      </c>
      <c r="H8" s="33">
        <v>9.2776344512800202E-3</v>
      </c>
      <c r="I8" s="33">
        <v>8.7815042667195899E-3</v>
      </c>
      <c r="J8" s="33">
        <v>6.7969835284778703E-3</v>
      </c>
      <c r="K8" s="33">
        <v>6.7969835284778703E-3</v>
      </c>
      <c r="L8" s="33">
        <v>6.7969835284778703E-3</v>
      </c>
      <c r="M8" s="33">
        <v>6.7969835284778703E-3</v>
      </c>
      <c r="N8" s="33">
        <v>6.5241119269696399E-3</v>
      </c>
      <c r="O8" s="33">
        <v>6.2760468346894204E-3</v>
      </c>
      <c r="P8" s="33">
        <v>6.2760468346894204E-3</v>
      </c>
      <c r="Q8" s="33">
        <v>6.2760468346894204E-3</v>
      </c>
      <c r="R8" s="33">
        <v>6.2760468346894204E-3</v>
      </c>
      <c r="S8" s="33">
        <v>6.2760468346894204E-3</v>
      </c>
      <c r="T8" s="33">
        <v>6.2760468346894204E-3</v>
      </c>
      <c r="U8" s="33">
        <v>6.2760468346894204E-3</v>
      </c>
      <c r="V8" s="33">
        <v>6.2760468346894204E-3</v>
      </c>
      <c r="W8" s="33">
        <v>6.2760468346894204E-3</v>
      </c>
      <c r="X8" s="33">
        <v>6.2760468346894204E-3</v>
      </c>
      <c r="Y8" s="33">
        <v>6.2760468346894204E-3</v>
      </c>
      <c r="Z8" s="33">
        <v>6.2760468346894204E-3</v>
      </c>
      <c r="AA8" s="33">
        <v>6.2760468346894204E-3</v>
      </c>
      <c r="AB8" s="33">
        <v>6.2760468346894204E-3</v>
      </c>
      <c r="AC8" s="33">
        <v>6.2760468346894204E-3</v>
      </c>
      <c r="AD8" s="33">
        <v>6.2760468346894204E-3</v>
      </c>
      <c r="AE8" s="33">
        <v>6.2760468346894204E-3</v>
      </c>
      <c r="AF8" s="33">
        <v>6.2760468346894204E-3</v>
      </c>
    </row>
    <row r="9" spans="1:32" ht="13.8" hidden="1" outlineLevel="1" x14ac:dyDescent="0.25">
      <c r="A9" s="32">
        <v>43320</v>
      </c>
      <c r="B9" s="33">
        <v>0.120394577850034</v>
      </c>
      <c r="C9" s="33">
        <v>7.6323132016609202E-2</v>
      </c>
      <c r="D9" s="33">
        <v>4.4906298745523703E-2</v>
      </c>
      <c r="E9" s="33">
        <v>2.9944855768174499E-2</v>
      </c>
      <c r="F9" s="33">
        <v>1.471977502911E-2</v>
      </c>
      <c r="G9" s="33">
        <v>1.37311334226772E-2</v>
      </c>
      <c r="H9" s="33">
        <v>1.10947558055232E-2</v>
      </c>
      <c r="I9" s="33">
        <v>1.08311180438078E-2</v>
      </c>
      <c r="J9" s="33">
        <v>1.08311180438078E-2</v>
      </c>
      <c r="K9" s="33">
        <v>1.08311180438078E-2</v>
      </c>
      <c r="L9" s="33">
        <v>1.02599028934244E-2</v>
      </c>
      <c r="M9" s="33">
        <v>1.02599028934244E-2</v>
      </c>
      <c r="N9" s="33">
        <v>9.8205066238987605E-3</v>
      </c>
      <c r="O9" s="33">
        <v>9.3811103543730897E-3</v>
      </c>
      <c r="P9" s="33">
        <v>9.3811103543730897E-3</v>
      </c>
      <c r="Q9" s="33">
        <v>9.3811103543730897E-3</v>
      </c>
      <c r="R9" s="33">
        <v>9.1614122196102595E-3</v>
      </c>
      <c r="S9" s="33">
        <v>9.1614122196102595E-3</v>
      </c>
      <c r="T9" s="33">
        <v>9.1614122196102595E-3</v>
      </c>
      <c r="U9" s="33">
        <v>9.1614122196102595E-3</v>
      </c>
      <c r="V9" s="33">
        <v>9.1614122196102595E-3</v>
      </c>
      <c r="W9" s="33">
        <v>9.1614122196102595E-3</v>
      </c>
      <c r="X9" s="33">
        <v>9.1614122196102595E-3</v>
      </c>
      <c r="Y9" s="33">
        <v>9.1614122196102595E-3</v>
      </c>
      <c r="Z9" s="33">
        <v>9.1614122196102595E-3</v>
      </c>
      <c r="AA9" s="33">
        <v>9.1614122196102595E-3</v>
      </c>
      <c r="AB9" s="33">
        <v>9.1614122196102595E-3</v>
      </c>
      <c r="AC9" s="33">
        <v>9.1614122196102595E-3</v>
      </c>
      <c r="AD9" s="33">
        <v>9.1614122196102595E-3</v>
      </c>
      <c r="AE9" s="33">
        <v>9.1614122196102595E-3</v>
      </c>
      <c r="AF9" s="33">
        <v>9.1614122196102595E-3</v>
      </c>
    </row>
    <row r="10" spans="1:32" ht="13.8" hidden="1" outlineLevel="1" x14ac:dyDescent="0.25">
      <c r="A10" s="32">
        <v>43321</v>
      </c>
      <c r="B10" s="33">
        <v>0.12868063029500201</v>
      </c>
      <c r="C10" s="33">
        <v>7.0839197505312201E-2</v>
      </c>
      <c r="D10" s="33">
        <v>4.6168281038717299E-2</v>
      </c>
      <c r="E10" s="33">
        <v>3.5902530562684498E-2</v>
      </c>
      <c r="F10" s="33">
        <v>1.8682562022242499E-2</v>
      </c>
      <c r="G10" s="33">
        <v>1.4129204956260201E-2</v>
      </c>
      <c r="H10" s="33">
        <v>1.1093633578938699E-2</v>
      </c>
      <c r="I10" s="33">
        <v>1.1093633578938699E-2</v>
      </c>
      <c r="J10" s="33">
        <v>1.1093633578938699E-2</v>
      </c>
      <c r="K10" s="33">
        <v>9.8518089245798503E-3</v>
      </c>
      <c r="L10" s="33">
        <v>9.8518089245798503E-3</v>
      </c>
      <c r="M10" s="33">
        <v>9.8518089245798503E-3</v>
      </c>
      <c r="N10" s="33">
        <v>9.8518089245798503E-3</v>
      </c>
      <c r="O10" s="33">
        <v>9.8518089245798503E-3</v>
      </c>
      <c r="P10" s="33">
        <v>9.8518089245798503E-3</v>
      </c>
      <c r="Q10" s="33">
        <v>9.8518089245798503E-3</v>
      </c>
      <c r="R10" s="33">
        <v>9.8518089245798503E-3</v>
      </c>
      <c r="S10" s="33">
        <v>9.5758478902778898E-3</v>
      </c>
      <c r="T10" s="33">
        <v>9.1619063388249603E-3</v>
      </c>
      <c r="U10" s="33">
        <v>9.1619063388249603E-3</v>
      </c>
      <c r="V10" s="33">
        <v>9.1619063388249603E-3</v>
      </c>
      <c r="W10" s="33">
        <v>9.1619063388249603E-3</v>
      </c>
      <c r="X10" s="33">
        <v>9.1619063388249603E-3</v>
      </c>
      <c r="Y10" s="33">
        <v>9.1619063388249603E-3</v>
      </c>
      <c r="Z10" s="33">
        <v>8.8859453045229998E-3</v>
      </c>
      <c r="AA10" s="33">
        <v>8.8859453045229998E-3</v>
      </c>
      <c r="AB10" s="33">
        <v>8.8859453045229998E-3</v>
      </c>
      <c r="AC10" s="33">
        <v>8.8859453045229998E-3</v>
      </c>
      <c r="AD10" s="33">
        <v>8.8859453045229998E-3</v>
      </c>
      <c r="AE10" s="33">
        <v>8.8859453045229998E-3</v>
      </c>
      <c r="AF10" s="33">
        <v>8.8859453045229998E-3</v>
      </c>
    </row>
    <row r="11" spans="1:32" ht="13.8" hidden="1" outlineLevel="1" x14ac:dyDescent="0.25">
      <c r="A11" s="32">
        <v>43322</v>
      </c>
      <c r="B11" s="33">
        <v>0.12805818823010801</v>
      </c>
      <c r="C11" s="33">
        <v>7.2294467709940496E-2</v>
      </c>
      <c r="D11" s="33">
        <v>4.2979942693409698E-2</v>
      </c>
      <c r="E11" s="33">
        <v>3.3817185679649898E-2</v>
      </c>
      <c r="F11" s="33">
        <v>2.1852073428004701E-2</v>
      </c>
      <c r="G11" s="33">
        <v>2.1852073428004701E-2</v>
      </c>
      <c r="H11" s="33">
        <v>1.77587455524418E-2</v>
      </c>
      <c r="I11" s="33">
        <v>1.6058440127208001E-2</v>
      </c>
      <c r="J11" s="33">
        <v>1.6058440127208001E-2</v>
      </c>
      <c r="K11" s="33">
        <v>1.6058440127208001E-2</v>
      </c>
      <c r="L11" s="33">
        <v>1.6058440127208001E-2</v>
      </c>
      <c r="M11" s="33">
        <v>1.6058440127208001E-2</v>
      </c>
      <c r="N11" s="33">
        <v>1.6058440127208001E-2</v>
      </c>
      <c r="O11" s="33">
        <v>1.54286973771214E-2</v>
      </c>
      <c r="P11" s="33">
        <v>1.54286973771214E-2</v>
      </c>
      <c r="Q11" s="33">
        <v>1.54286973771214E-2</v>
      </c>
      <c r="R11" s="33">
        <v>1.54286973771214E-2</v>
      </c>
      <c r="S11" s="33">
        <v>1.54286973771214E-2</v>
      </c>
      <c r="T11" s="33">
        <v>1.41692118769483E-2</v>
      </c>
      <c r="U11" s="33">
        <v>1.41692118769483E-2</v>
      </c>
      <c r="V11" s="33">
        <v>1.41692118769483E-2</v>
      </c>
      <c r="W11" s="33">
        <v>1.41692118769483E-2</v>
      </c>
      <c r="X11" s="33">
        <v>1.41692118769483E-2</v>
      </c>
      <c r="Y11" s="33">
        <v>1.41692118769483E-2</v>
      </c>
      <c r="Z11" s="33">
        <v>1.41692118769483E-2</v>
      </c>
      <c r="AA11" s="33">
        <v>1.41692118769483E-2</v>
      </c>
      <c r="AB11" s="33">
        <v>1.41692118769483E-2</v>
      </c>
      <c r="AC11" s="33">
        <v>1.41692118769483E-2</v>
      </c>
      <c r="AD11" s="33">
        <v>1.41692118769483E-2</v>
      </c>
      <c r="AE11" s="33">
        <v>1.41692118769483E-2</v>
      </c>
      <c r="AF11" s="33">
        <v>1.41692118769483E-2</v>
      </c>
    </row>
    <row r="12" spans="1:32" ht="13.8" hidden="1" outlineLevel="1" x14ac:dyDescent="0.25">
      <c r="A12" s="32">
        <v>43323</v>
      </c>
      <c r="B12" s="33">
        <v>9.8243978243978305E-2</v>
      </c>
      <c r="C12" s="33">
        <v>5.5881895881895897E-2</v>
      </c>
      <c r="D12" s="33">
        <v>3.08624708624709E-2</v>
      </c>
      <c r="E12" s="33">
        <v>2.2501942501942498E-2</v>
      </c>
      <c r="F12" s="33">
        <v>1.42968142968143E-2</v>
      </c>
      <c r="G12" s="33">
        <v>5.5944055944055901E-3</v>
      </c>
      <c r="H12" s="33">
        <v>4.81740481740482E-3</v>
      </c>
      <c r="I12" s="33">
        <v>4.5066045066045101E-3</v>
      </c>
      <c r="J12" s="33">
        <v>4.5066045066045101E-3</v>
      </c>
      <c r="K12" s="33">
        <v>4.5066045066045101E-3</v>
      </c>
      <c r="L12" s="33">
        <v>4.5066045066045101E-3</v>
      </c>
      <c r="M12" s="33">
        <v>4.5066045066045101E-3</v>
      </c>
      <c r="N12" s="33">
        <v>4.5066045066045101E-3</v>
      </c>
      <c r="O12" s="33">
        <v>4.5066045066045101E-3</v>
      </c>
      <c r="P12" s="33">
        <v>4.5066045066045101E-3</v>
      </c>
      <c r="Q12" s="33">
        <v>4.5066045066045101E-3</v>
      </c>
      <c r="R12" s="33">
        <v>4.5066045066045101E-3</v>
      </c>
      <c r="S12" s="33">
        <v>4.5066045066045101E-3</v>
      </c>
      <c r="T12" s="33">
        <v>4.5066045066045101E-3</v>
      </c>
      <c r="U12" s="33">
        <v>4.5066045066045101E-3</v>
      </c>
      <c r="V12" s="33">
        <v>4.5066045066045101E-3</v>
      </c>
      <c r="W12" s="33">
        <v>4.5066045066045101E-3</v>
      </c>
      <c r="X12" s="33">
        <v>4.5066045066045101E-3</v>
      </c>
      <c r="Y12" s="33">
        <v>4.5066045066045101E-3</v>
      </c>
      <c r="Z12" s="33">
        <v>4.5066045066045101E-3</v>
      </c>
      <c r="AA12" s="33">
        <v>4.5066045066045101E-3</v>
      </c>
      <c r="AB12" s="33">
        <v>4.5066045066045101E-3</v>
      </c>
      <c r="AC12" s="33">
        <v>4.5066045066045101E-3</v>
      </c>
      <c r="AD12" s="33">
        <v>4.5066045066045101E-3</v>
      </c>
      <c r="AE12" s="33">
        <v>4.5066045066045101E-3</v>
      </c>
      <c r="AF12" s="33">
        <v>4.5066045066045101E-3</v>
      </c>
    </row>
    <row r="13" spans="1:32" ht="13.8" hidden="1" outlineLevel="1" x14ac:dyDescent="0.25">
      <c r="A13" s="32">
        <v>43324</v>
      </c>
      <c r="B13" s="33">
        <v>8.4941825274060107E-2</v>
      </c>
      <c r="C13" s="33">
        <v>5.0339632793059398E-2</v>
      </c>
      <c r="D13" s="33">
        <v>1.8797498150514499E-2</v>
      </c>
      <c r="E13" s="33">
        <v>1.3518057703947799E-2</v>
      </c>
      <c r="F13" s="33">
        <v>9.1129194969399394E-3</v>
      </c>
      <c r="G13" s="33">
        <v>7.9359741744569195E-3</v>
      </c>
      <c r="H13" s="33">
        <v>5.5484565202770899E-3</v>
      </c>
      <c r="I13" s="33">
        <v>4.53964624386307E-3</v>
      </c>
      <c r="J13" s="33">
        <v>4.20337615172507E-3</v>
      </c>
      <c r="K13" s="33">
        <v>4.20337615172507E-3</v>
      </c>
      <c r="L13" s="33">
        <v>4.20337615172507E-3</v>
      </c>
      <c r="M13" s="33">
        <v>4.20337615172507E-3</v>
      </c>
      <c r="N13" s="33">
        <v>3.5308359674490601E-3</v>
      </c>
      <c r="O13" s="33">
        <v>3.5308359674490601E-3</v>
      </c>
      <c r="P13" s="33">
        <v>3.5308359674490601E-3</v>
      </c>
      <c r="Q13" s="33">
        <v>3.5308359674490601E-3</v>
      </c>
      <c r="R13" s="33">
        <v>3.5308359674490601E-3</v>
      </c>
      <c r="S13" s="33">
        <v>3.5308359674490601E-3</v>
      </c>
      <c r="T13" s="33">
        <v>2.8582957831730402E-3</v>
      </c>
      <c r="U13" s="33">
        <v>2.8582957831730402E-3</v>
      </c>
      <c r="V13" s="33">
        <v>2.8582957831730402E-3</v>
      </c>
      <c r="W13" s="33">
        <v>2.8582957831730402E-3</v>
      </c>
      <c r="X13" s="33">
        <v>2.8582957831730402E-3</v>
      </c>
      <c r="Y13" s="33">
        <v>2.8582957831730402E-3</v>
      </c>
      <c r="Z13" s="33">
        <v>2.8582957831730402E-3</v>
      </c>
      <c r="AA13" s="33">
        <v>2.8582957831730402E-3</v>
      </c>
      <c r="AB13" s="33">
        <v>2.8582957831730402E-3</v>
      </c>
      <c r="AC13" s="33">
        <v>2.8582957831730402E-3</v>
      </c>
      <c r="AD13" s="33">
        <v>2.8582957831730402E-3</v>
      </c>
      <c r="AE13" s="33">
        <v>2.8582957831730402E-3</v>
      </c>
      <c r="AF13" s="33">
        <v>2.8582957831730402E-3</v>
      </c>
    </row>
    <row r="14" spans="1:32" ht="13.8" hidden="1" outlineLevel="1" x14ac:dyDescent="0.25">
      <c r="A14" s="32">
        <v>43325</v>
      </c>
      <c r="B14" s="33">
        <v>0.106194092827004</v>
      </c>
      <c r="C14" s="33">
        <v>6.5721518987341798E-2</v>
      </c>
      <c r="D14" s="33">
        <v>5.35021097046414E-2</v>
      </c>
      <c r="E14" s="33">
        <v>4.0945147679324903E-2</v>
      </c>
      <c r="F14" s="33">
        <v>2.11983122362869E-2</v>
      </c>
      <c r="G14" s="33">
        <v>1.9848101265822801E-2</v>
      </c>
      <c r="H14" s="33">
        <v>1.7822784810126599E-2</v>
      </c>
      <c r="I14" s="33">
        <v>1.73164556962025E-2</v>
      </c>
      <c r="J14" s="33">
        <v>1.73164556962025E-2</v>
      </c>
      <c r="K14" s="33">
        <v>1.73164556962025E-2</v>
      </c>
      <c r="L14" s="33">
        <v>1.73164556962025E-2</v>
      </c>
      <c r="M14" s="33">
        <v>1.73164556962025E-2</v>
      </c>
      <c r="N14" s="33">
        <v>1.73164556962025E-2</v>
      </c>
      <c r="O14" s="33">
        <v>1.73164556962025E-2</v>
      </c>
      <c r="P14" s="33">
        <v>1.42784810126582E-2</v>
      </c>
      <c r="Q14" s="33">
        <v>1.37721518987342E-2</v>
      </c>
      <c r="R14" s="33">
        <v>1.27594936708861E-2</v>
      </c>
      <c r="S14" s="33">
        <v>1.27594936708861E-2</v>
      </c>
      <c r="T14" s="33">
        <v>1.27594936708861E-2</v>
      </c>
      <c r="U14" s="33">
        <v>1.27594936708861E-2</v>
      </c>
      <c r="V14" s="33">
        <v>1.27594936708861E-2</v>
      </c>
      <c r="W14" s="33">
        <v>1.27594936708861E-2</v>
      </c>
      <c r="X14" s="33">
        <v>1.2286919831223601E-2</v>
      </c>
      <c r="Y14" s="33">
        <v>1.2286919831223601E-2</v>
      </c>
      <c r="Z14" s="33">
        <v>1.2286919831223601E-2</v>
      </c>
      <c r="AA14" s="33">
        <v>1.2286919831223601E-2</v>
      </c>
      <c r="AB14" s="33">
        <v>1.2286919831223601E-2</v>
      </c>
      <c r="AC14" s="33">
        <v>1.2286919831223601E-2</v>
      </c>
      <c r="AD14" s="33">
        <v>1.2286919831223601E-2</v>
      </c>
      <c r="AE14" s="33">
        <v>1.2286919831223601E-2</v>
      </c>
      <c r="AF14" s="33">
        <v>1.14430379746835E-2</v>
      </c>
    </row>
    <row r="15" spans="1:32" ht="13.8" hidden="1" outlineLevel="1" x14ac:dyDescent="0.25">
      <c r="A15" s="32">
        <v>43326</v>
      </c>
      <c r="B15" s="33">
        <v>0.118333890933423</v>
      </c>
      <c r="C15" s="33">
        <v>7.6848444295751106E-2</v>
      </c>
      <c r="D15" s="33">
        <v>5.0618936099029802E-2</v>
      </c>
      <c r="E15" s="33">
        <v>3.9779190364670501E-2</v>
      </c>
      <c r="F15" s="33">
        <v>2.7902308464369401E-2</v>
      </c>
      <c r="G15" s="33">
        <v>2.2549347607895599E-2</v>
      </c>
      <c r="H15" s="33">
        <v>2.2549347607895599E-2</v>
      </c>
      <c r="I15" s="33">
        <v>2.2549347607895599E-2</v>
      </c>
      <c r="J15" s="33">
        <v>2.2549347607895599E-2</v>
      </c>
      <c r="K15" s="33">
        <v>1.46537303445969E-2</v>
      </c>
      <c r="L15" s="33">
        <v>1.46537303445969E-2</v>
      </c>
      <c r="M15" s="33">
        <v>1.46537303445969E-2</v>
      </c>
      <c r="N15" s="33">
        <v>1.46537303445969E-2</v>
      </c>
      <c r="O15" s="33">
        <v>1.46537303445969E-2</v>
      </c>
      <c r="P15" s="33">
        <v>1.46537303445969E-2</v>
      </c>
      <c r="Q15" s="33">
        <v>1.46537303445969E-2</v>
      </c>
      <c r="R15" s="33">
        <v>1.46537303445969E-2</v>
      </c>
      <c r="S15" s="33">
        <v>1.46537303445969E-2</v>
      </c>
      <c r="T15" s="33">
        <v>1.46537303445969E-2</v>
      </c>
      <c r="U15" s="33">
        <v>1.46537303445969E-2</v>
      </c>
      <c r="V15" s="33">
        <v>1.46537303445969E-2</v>
      </c>
      <c r="W15" s="33">
        <v>1.46537303445969E-2</v>
      </c>
      <c r="X15" s="33">
        <v>1.46537303445969E-2</v>
      </c>
      <c r="Y15" s="33">
        <v>1.46537303445969E-2</v>
      </c>
      <c r="Z15" s="33">
        <v>1.46537303445969E-2</v>
      </c>
      <c r="AA15" s="33">
        <v>1.39846102375376E-2</v>
      </c>
      <c r="AB15" s="33">
        <v>1.39846102375376E-2</v>
      </c>
      <c r="AC15" s="33">
        <v>1.39846102375376E-2</v>
      </c>
      <c r="AD15" s="33">
        <v>1.39846102375376E-2</v>
      </c>
      <c r="AE15" s="33">
        <v>1.39846102375376E-2</v>
      </c>
      <c r="AF15" s="33">
        <v>1.39846102375376E-2</v>
      </c>
    </row>
    <row r="16" spans="1:32" ht="13.8" hidden="1" outlineLevel="1" x14ac:dyDescent="0.25">
      <c r="A16" s="32">
        <v>43327</v>
      </c>
      <c r="B16" s="33">
        <v>0.12806881309360299</v>
      </c>
      <c r="C16" s="33">
        <v>9.0944388029388895E-2</v>
      </c>
      <c r="D16" s="33">
        <v>5.2117555701570999E-2</v>
      </c>
      <c r="E16" s="33">
        <v>4.1216175855683698E-2</v>
      </c>
      <c r="F16" s="33">
        <v>2.69697150707843E-2</v>
      </c>
      <c r="G16" s="33">
        <v>2.63723791888179E-2</v>
      </c>
      <c r="H16" s="33">
        <v>1.8607012723254299E-2</v>
      </c>
      <c r="I16" s="33">
        <v>1.8308344782271099E-2</v>
      </c>
      <c r="J16" s="33">
        <v>1.8009676841287899E-2</v>
      </c>
      <c r="K16" s="33">
        <v>1.8009676841287899E-2</v>
      </c>
      <c r="L16" s="33">
        <v>1.8009676841287899E-2</v>
      </c>
      <c r="M16" s="33">
        <v>1.7711008900304599E-2</v>
      </c>
      <c r="N16" s="33">
        <v>1.7711008900304599E-2</v>
      </c>
      <c r="O16" s="33">
        <v>1.29323218445732E-2</v>
      </c>
      <c r="P16" s="33">
        <v>1.29323218445732E-2</v>
      </c>
      <c r="Q16" s="33">
        <v>1.29323218445732E-2</v>
      </c>
      <c r="R16" s="33">
        <v>1.29323218445732E-2</v>
      </c>
      <c r="S16" s="33">
        <v>1.29323218445732E-2</v>
      </c>
      <c r="T16" s="33">
        <v>1.29323218445732E-2</v>
      </c>
      <c r="U16" s="33">
        <v>1.29323218445732E-2</v>
      </c>
      <c r="V16" s="33">
        <v>1.263365390359E-2</v>
      </c>
      <c r="W16" s="33">
        <v>1.263365390359E-2</v>
      </c>
      <c r="X16" s="33">
        <v>1.263365390359E-2</v>
      </c>
      <c r="Y16" s="33">
        <v>1.263365390359E-2</v>
      </c>
      <c r="Z16" s="33">
        <v>1.263365390359E-2</v>
      </c>
      <c r="AA16" s="33">
        <v>1.263365390359E-2</v>
      </c>
      <c r="AB16" s="33">
        <v>1.263365390359E-2</v>
      </c>
      <c r="AC16" s="33">
        <v>1.263365390359E-2</v>
      </c>
      <c r="AD16" s="33">
        <v>1.263365390359E-2</v>
      </c>
      <c r="AE16" s="33">
        <v>1.263365390359E-2</v>
      </c>
      <c r="AF16" s="33">
        <v>1.263365390359E-2</v>
      </c>
    </row>
    <row r="17" spans="1:32" ht="13.8" hidden="1" outlineLevel="1" x14ac:dyDescent="0.25">
      <c r="A17" s="32">
        <v>43328</v>
      </c>
      <c r="B17" s="33">
        <v>0.13628174580112701</v>
      </c>
      <c r="C17" s="33">
        <v>6.7937467309815799E-2</v>
      </c>
      <c r="D17" s="33">
        <v>3.5654094263962301E-2</v>
      </c>
      <c r="E17" s="33">
        <v>2.3711280292904102E-2</v>
      </c>
      <c r="F17" s="33">
        <v>1.92072993549137E-2</v>
      </c>
      <c r="G17" s="33">
        <v>8.3105712791305894E-3</v>
      </c>
      <c r="H17" s="33">
        <v>8.0199918637763705E-3</v>
      </c>
      <c r="I17" s="33">
        <v>5.9568780147614296E-3</v>
      </c>
      <c r="J17" s="33">
        <v>5.9568780147614296E-3</v>
      </c>
      <c r="K17" s="33">
        <v>5.9568780147614296E-3</v>
      </c>
      <c r="L17" s="33">
        <v>5.9568780147614296E-3</v>
      </c>
      <c r="M17" s="33">
        <v>5.9568780147614296E-3</v>
      </c>
      <c r="N17" s="33">
        <v>5.0851397686987902E-3</v>
      </c>
      <c r="O17" s="33">
        <v>5.0851397686987902E-3</v>
      </c>
      <c r="P17" s="33">
        <v>5.0851397686987902E-3</v>
      </c>
      <c r="Q17" s="33">
        <v>4.7945603533445704E-3</v>
      </c>
      <c r="R17" s="33">
        <v>4.7945603533445704E-3</v>
      </c>
      <c r="S17" s="33">
        <v>4.7945603533445704E-3</v>
      </c>
      <c r="T17" s="33">
        <v>4.7945603533445704E-3</v>
      </c>
      <c r="U17" s="33">
        <v>4.7945603533445704E-3</v>
      </c>
      <c r="V17" s="33">
        <v>4.7945603533445704E-3</v>
      </c>
      <c r="W17" s="33">
        <v>4.7945603533445704E-3</v>
      </c>
      <c r="X17" s="33">
        <v>4.7945603533445704E-3</v>
      </c>
      <c r="Y17" s="33">
        <v>4.7945603533445704E-3</v>
      </c>
      <c r="Z17" s="33">
        <v>4.7945603533445704E-3</v>
      </c>
      <c r="AA17" s="33">
        <v>4.7945603533445704E-3</v>
      </c>
      <c r="AB17" s="33">
        <v>4.7945603533445704E-3</v>
      </c>
      <c r="AC17" s="33">
        <v>4.7945603533445704E-3</v>
      </c>
      <c r="AD17" s="33">
        <v>4.7945603533445704E-3</v>
      </c>
      <c r="AE17" s="33">
        <v>4.7945603533445704E-3</v>
      </c>
      <c r="AF17" s="33">
        <v>4.7945603533445704E-3</v>
      </c>
    </row>
    <row r="18" spans="1:32" ht="13.8" hidden="1" outlineLevel="1" x14ac:dyDescent="0.25">
      <c r="A18" s="32">
        <v>43329</v>
      </c>
      <c r="B18" s="33">
        <v>0.11652914919518501</v>
      </c>
      <c r="C18" s="33">
        <v>7.4597592317056705E-2</v>
      </c>
      <c r="D18" s="33">
        <v>4.4467739753821199E-2</v>
      </c>
      <c r="E18" s="33">
        <v>3.1617746516975499E-2</v>
      </c>
      <c r="F18" s="33">
        <v>1.4709860679020701E-2</v>
      </c>
      <c r="G18" s="33">
        <v>1.11592046530502E-2</v>
      </c>
      <c r="H18" s="33">
        <v>9.9756526443933492E-3</v>
      </c>
      <c r="I18" s="33">
        <v>9.9756526443933492E-3</v>
      </c>
      <c r="J18" s="33">
        <v>9.9756526443933492E-3</v>
      </c>
      <c r="K18" s="33">
        <v>9.9756526443933492E-3</v>
      </c>
      <c r="L18" s="33">
        <v>9.9756526443933492E-3</v>
      </c>
      <c r="M18" s="33">
        <v>9.9756526443933492E-3</v>
      </c>
      <c r="N18" s="33">
        <v>9.9756526443933492E-3</v>
      </c>
      <c r="O18" s="33">
        <v>9.9756526443933492E-3</v>
      </c>
      <c r="P18" s="33">
        <v>9.9756526443933492E-3</v>
      </c>
      <c r="Q18" s="33">
        <v>9.9756526443933492E-3</v>
      </c>
      <c r="R18" s="33">
        <v>9.9756526443933492E-3</v>
      </c>
      <c r="S18" s="33">
        <v>9.9756526443933492E-3</v>
      </c>
      <c r="T18" s="33">
        <v>9.9756526443933492E-3</v>
      </c>
      <c r="U18" s="33">
        <v>9.9756526443933492E-3</v>
      </c>
      <c r="V18" s="33">
        <v>9.9756526443933492E-3</v>
      </c>
      <c r="W18" s="33">
        <v>9.9756526443933492E-3</v>
      </c>
      <c r="X18" s="33">
        <v>9.9756526443933492E-3</v>
      </c>
      <c r="Y18" s="33">
        <v>9.9756526443933492E-3</v>
      </c>
      <c r="Z18" s="33">
        <v>9.9756526443933492E-3</v>
      </c>
      <c r="AA18" s="33">
        <v>9.9756526443933492E-3</v>
      </c>
      <c r="AB18" s="33">
        <v>9.9756526443933492E-3</v>
      </c>
      <c r="AC18" s="33">
        <v>9.9756526443933492E-3</v>
      </c>
      <c r="AD18" s="33">
        <v>9.9756526443933492E-3</v>
      </c>
      <c r="AE18" s="33">
        <v>9.9756526443933492E-3</v>
      </c>
      <c r="AF18" s="33">
        <v>9.9756526443933492E-3</v>
      </c>
    </row>
    <row r="19" spans="1:32" ht="13.8" hidden="1" outlineLevel="1" x14ac:dyDescent="0.25">
      <c r="A19" s="32">
        <v>43330</v>
      </c>
      <c r="B19" s="33">
        <v>0.18536547674238901</v>
      </c>
      <c r="C19" s="33">
        <v>0.12007417709782101</v>
      </c>
      <c r="D19" s="33">
        <v>4.78674084376449E-2</v>
      </c>
      <c r="E19" s="33">
        <v>3.8518003399783701E-2</v>
      </c>
      <c r="F19" s="33">
        <v>2.33735125946531E-2</v>
      </c>
      <c r="G19" s="33">
        <v>2.2794004017926101E-2</v>
      </c>
      <c r="H19" s="33">
        <v>2.0862308762169698E-2</v>
      </c>
      <c r="I19" s="33">
        <v>1.7578426827383701E-2</v>
      </c>
      <c r="J19" s="33">
        <v>1.7578426827383701E-2</v>
      </c>
      <c r="K19" s="33">
        <v>1.7578426827383701E-2</v>
      </c>
      <c r="L19" s="33">
        <v>1.7578426827383701E-2</v>
      </c>
      <c r="M19" s="33">
        <v>1.5453562046051601E-2</v>
      </c>
      <c r="N19" s="33">
        <v>1.31355277391439E-2</v>
      </c>
      <c r="O19" s="33">
        <v>1.15901715345387E-2</v>
      </c>
      <c r="P19" s="33">
        <v>1.15901715345387E-2</v>
      </c>
      <c r="Q19" s="33">
        <v>1.15901715345387E-2</v>
      </c>
      <c r="R19" s="33">
        <v>1.15901715345387E-2</v>
      </c>
      <c r="S19" s="33">
        <v>1.15901715345387E-2</v>
      </c>
      <c r="T19" s="33">
        <v>1.15901715345387E-2</v>
      </c>
      <c r="U19" s="33">
        <v>1.15901715345387E-2</v>
      </c>
      <c r="V19" s="33">
        <v>1.15901715345387E-2</v>
      </c>
      <c r="W19" s="33">
        <v>1.15901715345387E-2</v>
      </c>
      <c r="X19" s="33">
        <v>1.15901715345387E-2</v>
      </c>
      <c r="Y19" s="33">
        <v>1.15901715345387E-2</v>
      </c>
      <c r="Z19" s="33">
        <v>1.15901715345387E-2</v>
      </c>
      <c r="AA19" s="33">
        <v>1.15901715345387E-2</v>
      </c>
      <c r="AB19" s="33">
        <v>1.15901715345387E-2</v>
      </c>
      <c r="AC19" s="33">
        <v>1.15901715345387E-2</v>
      </c>
      <c r="AD19" s="33">
        <v>1.15901715345387E-2</v>
      </c>
      <c r="AE19" s="33">
        <v>1.15901715345387E-2</v>
      </c>
      <c r="AF19" s="33">
        <v>1.15901715345387E-2</v>
      </c>
    </row>
    <row r="20" spans="1:32" ht="13.8" hidden="1" outlineLevel="1" x14ac:dyDescent="0.25">
      <c r="A20" s="32">
        <v>43331</v>
      </c>
      <c r="B20" s="33">
        <v>0.11189368770764101</v>
      </c>
      <c r="C20" s="33">
        <v>8.5537098560354394E-2</v>
      </c>
      <c r="D20" s="33">
        <v>5.2934662236987798E-2</v>
      </c>
      <c r="E20" s="33">
        <v>4.6511627906976702E-2</v>
      </c>
      <c r="F20" s="33">
        <v>3.3089700996677698E-2</v>
      </c>
      <c r="G20" s="33">
        <v>2.2901439645625701E-2</v>
      </c>
      <c r="H20" s="33">
        <v>2.02436323366556E-2</v>
      </c>
      <c r="I20" s="33">
        <v>2.02436323366556E-2</v>
      </c>
      <c r="J20" s="33">
        <v>1.91362126245847E-2</v>
      </c>
      <c r="K20" s="33">
        <v>1.86932447397564E-2</v>
      </c>
      <c r="L20" s="33">
        <v>1.8250276854927999E-2</v>
      </c>
      <c r="M20" s="33">
        <v>1.8250276854927999E-2</v>
      </c>
      <c r="N20" s="33">
        <v>1.8250276854927999E-2</v>
      </c>
      <c r="O20" s="33">
        <v>1.8250276854927999E-2</v>
      </c>
      <c r="P20" s="33">
        <v>1.8250276854927999E-2</v>
      </c>
      <c r="Q20" s="33">
        <v>1.8250276854927999E-2</v>
      </c>
      <c r="R20" s="33">
        <v>1.8250276854927999E-2</v>
      </c>
      <c r="S20" s="33">
        <v>1.8250276854927999E-2</v>
      </c>
      <c r="T20" s="33">
        <v>1.8250276854927999E-2</v>
      </c>
      <c r="U20" s="33">
        <v>1.8250276854927999E-2</v>
      </c>
      <c r="V20" s="33">
        <v>1.8250276854927999E-2</v>
      </c>
      <c r="W20" s="33">
        <v>1.8250276854927999E-2</v>
      </c>
      <c r="X20" s="33">
        <v>1.8250276854927999E-2</v>
      </c>
      <c r="Y20" s="33">
        <v>1.51495016611296E-2</v>
      </c>
      <c r="Z20" s="33">
        <v>1.51495016611296E-2</v>
      </c>
      <c r="AA20" s="33">
        <v>1.51495016611296E-2</v>
      </c>
      <c r="AB20" s="33">
        <v>1.51495016611296E-2</v>
      </c>
      <c r="AC20" s="33">
        <v>1.51495016611296E-2</v>
      </c>
      <c r="AD20" s="33">
        <v>1.51495016611296E-2</v>
      </c>
      <c r="AE20" s="33">
        <v>1.51495016611296E-2</v>
      </c>
      <c r="AF20" s="33">
        <v>1.51495016611296E-2</v>
      </c>
    </row>
    <row r="21" spans="1:32" ht="13.8" hidden="1" outlineLevel="1" x14ac:dyDescent="0.25">
      <c r="A21" s="32">
        <v>43332</v>
      </c>
      <c r="B21" s="33">
        <v>0.10768007632374001</v>
      </c>
      <c r="C21" s="33">
        <v>6.99316266497058E-2</v>
      </c>
      <c r="D21" s="33">
        <v>3.4250278263634901E-2</v>
      </c>
      <c r="E21" s="33">
        <v>3.2246780092224502E-2</v>
      </c>
      <c r="F21" s="33">
        <v>2.6363491811098701E-2</v>
      </c>
      <c r="G21" s="33">
        <v>1.79360788678645E-2</v>
      </c>
      <c r="H21" s="33">
        <v>1.79360788678645E-2</v>
      </c>
      <c r="I21" s="33">
        <v>1.7459055493719199E-2</v>
      </c>
      <c r="J21" s="33">
        <v>1.37064716171092E-2</v>
      </c>
      <c r="K21" s="33">
        <v>1.3070440451582101E-2</v>
      </c>
      <c r="L21" s="33">
        <v>1.24026077277787E-2</v>
      </c>
      <c r="M21" s="33">
        <v>1.24026077277787E-2</v>
      </c>
      <c r="N21" s="33">
        <v>1.24026077277787E-2</v>
      </c>
      <c r="O21" s="33">
        <v>1.24026077277787E-2</v>
      </c>
      <c r="P21" s="33">
        <v>1.24026077277787E-2</v>
      </c>
      <c r="Q21" s="33">
        <v>1.24026077277787E-2</v>
      </c>
      <c r="R21" s="33">
        <v>1.24026077277787E-2</v>
      </c>
      <c r="S21" s="33">
        <v>1.24026077277787E-2</v>
      </c>
      <c r="T21" s="33">
        <v>1.1671171887422499E-2</v>
      </c>
      <c r="U21" s="33">
        <v>1.1671171887422499E-2</v>
      </c>
      <c r="V21" s="33">
        <v>1.1671171887422499E-2</v>
      </c>
      <c r="W21" s="33">
        <v>1.13531563046589E-2</v>
      </c>
      <c r="X21" s="33">
        <v>1.13531563046589E-2</v>
      </c>
      <c r="Y21" s="33">
        <v>1.13531563046589E-2</v>
      </c>
      <c r="Z21" s="33">
        <v>1.13531563046589E-2</v>
      </c>
      <c r="AA21" s="33">
        <v>1.13531563046589E-2</v>
      </c>
      <c r="AB21" s="33">
        <v>1.13531563046589E-2</v>
      </c>
      <c r="AC21" s="33">
        <v>1.13531563046589E-2</v>
      </c>
      <c r="AD21" s="33">
        <v>1.13531563046589E-2</v>
      </c>
      <c r="AE21" s="33">
        <v>1.13531563046589E-2</v>
      </c>
      <c r="AF21" s="33">
        <v>1.13531563046589E-2</v>
      </c>
    </row>
    <row r="22" spans="1:32" ht="13.8" hidden="1" outlineLevel="1" x14ac:dyDescent="0.25">
      <c r="A22" s="32">
        <v>43333</v>
      </c>
      <c r="B22" s="33">
        <v>8.73081708834509E-2</v>
      </c>
      <c r="C22" s="33">
        <v>5.3331950781142001E-2</v>
      </c>
      <c r="D22" s="33">
        <v>3.1176551914834798E-2</v>
      </c>
      <c r="E22" s="33">
        <v>2.0738282870178398E-2</v>
      </c>
      <c r="F22" s="33">
        <v>1.627955205309E-2</v>
      </c>
      <c r="G22" s="33">
        <v>1.48969998617448E-2</v>
      </c>
      <c r="H22" s="33">
        <v>1.48969998617448E-2</v>
      </c>
      <c r="I22" s="33">
        <v>1.04037052398728E-2</v>
      </c>
      <c r="J22" s="33">
        <v>1.04037052398728E-2</v>
      </c>
      <c r="K22" s="33">
        <v>1.0023503387252899E-2</v>
      </c>
      <c r="L22" s="33">
        <v>1.0023503387252899E-2</v>
      </c>
      <c r="M22" s="33">
        <v>1.0023503387252899E-2</v>
      </c>
      <c r="N22" s="33">
        <v>1.0023503387252899E-2</v>
      </c>
      <c r="O22" s="33">
        <v>1.0023503387252899E-2</v>
      </c>
      <c r="P22" s="33">
        <v>1.0023503387252899E-2</v>
      </c>
      <c r="Q22" s="33">
        <v>1.0023503387252899E-2</v>
      </c>
      <c r="R22" s="33">
        <v>1.0023503387252899E-2</v>
      </c>
      <c r="S22" s="33">
        <v>9.6778653394165599E-3</v>
      </c>
      <c r="T22" s="33">
        <v>9.6778653394165599E-3</v>
      </c>
      <c r="U22" s="33">
        <v>9.6778653394165599E-3</v>
      </c>
      <c r="V22" s="33">
        <v>9.6778653394165599E-3</v>
      </c>
      <c r="W22" s="33">
        <v>9.6778653394165599E-3</v>
      </c>
      <c r="X22" s="33">
        <v>9.6778653394165599E-3</v>
      </c>
      <c r="Y22" s="33">
        <v>9.6778653394165599E-3</v>
      </c>
      <c r="Z22" s="33">
        <v>9.6778653394165599E-3</v>
      </c>
      <c r="AA22" s="33">
        <v>9.6778653394165599E-3</v>
      </c>
      <c r="AB22" s="33">
        <v>9.6778653394165599E-3</v>
      </c>
      <c r="AC22" s="33">
        <v>9.6778653394165599E-3</v>
      </c>
      <c r="AD22" s="33">
        <v>9.6778653394165599E-3</v>
      </c>
      <c r="AE22" s="33">
        <v>9.6778653394165599E-3</v>
      </c>
      <c r="AF22" s="33">
        <v>9.6778653394165599E-3</v>
      </c>
    </row>
    <row r="23" spans="1:32" ht="13.8" hidden="1" outlineLevel="1" x14ac:dyDescent="0.25">
      <c r="A23" s="32">
        <v>43334</v>
      </c>
      <c r="B23" s="33">
        <v>0.12057939748825</v>
      </c>
      <c r="C23" s="33">
        <v>5.1775945758532997E-2</v>
      </c>
      <c r="D23" s="33">
        <v>4.1721242006317903E-2</v>
      </c>
      <c r="E23" s="33">
        <v>3.2860775098235602E-2</v>
      </c>
      <c r="F23" s="33">
        <v>2.4578164727636999E-2</v>
      </c>
      <c r="G23" s="33">
        <v>2.41929270359812E-2</v>
      </c>
      <c r="H23" s="33">
        <v>2.41929270359812E-2</v>
      </c>
      <c r="I23" s="33">
        <v>2.3114261499345101E-2</v>
      </c>
      <c r="J23" s="33">
        <v>2.23437861160336E-2</v>
      </c>
      <c r="K23" s="33">
        <v>2.1958548424377802E-2</v>
      </c>
      <c r="L23" s="33">
        <v>2.1958548424377802E-2</v>
      </c>
      <c r="M23" s="33">
        <v>2.1958548424377802E-2</v>
      </c>
      <c r="N23" s="33">
        <v>2.1380691886894201E-2</v>
      </c>
      <c r="O23" s="33">
        <v>2.1380691886894201E-2</v>
      </c>
      <c r="P23" s="33">
        <v>2.1380691886894201E-2</v>
      </c>
      <c r="Q23" s="33">
        <v>2.1380691886894201E-2</v>
      </c>
      <c r="R23" s="33">
        <v>2.1380691886894201E-2</v>
      </c>
      <c r="S23" s="33">
        <v>2.1380691886894201E-2</v>
      </c>
      <c r="T23" s="33">
        <v>2.1380691886894201E-2</v>
      </c>
      <c r="U23" s="33">
        <v>2.1380691886894201E-2</v>
      </c>
      <c r="V23" s="33">
        <v>2.1380691886894201E-2</v>
      </c>
      <c r="W23" s="33">
        <v>2.1380691886894201E-2</v>
      </c>
      <c r="X23" s="33">
        <v>2.1380691886894201E-2</v>
      </c>
      <c r="Y23" s="33">
        <v>2.1380691886894201E-2</v>
      </c>
      <c r="Z23" s="33">
        <v>2.06102165035827E-2</v>
      </c>
      <c r="AA23" s="33">
        <v>2.06102165035827E-2</v>
      </c>
      <c r="AB23" s="33">
        <v>2.06102165035827E-2</v>
      </c>
      <c r="AC23" s="33">
        <v>2.06102165035827E-2</v>
      </c>
      <c r="AD23" s="33">
        <v>2.06102165035827E-2</v>
      </c>
      <c r="AE23" s="33">
        <v>2.0224978811926999E-2</v>
      </c>
      <c r="AF23" s="33">
        <v>2.0224978811926999E-2</v>
      </c>
    </row>
    <row r="24" spans="1:32" ht="13.8" hidden="1" outlineLevel="1" x14ac:dyDescent="0.25">
      <c r="A24" s="32">
        <v>43335</v>
      </c>
      <c r="B24" s="33">
        <v>0.12743214447898801</v>
      </c>
      <c r="C24" s="33">
        <v>8.5967792643308796E-2</v>
      </c>
      <c r="D24" s="33">
        <v>5.06864149229748E-2</v>
      </c>
      <c r="E24" s="33">
        <v>3.96828169210885E-2</v>
      </c>
      <c r="F24" s="33">
        <v>2.7142208404653E-2</v>
      </c>
      <c r="G24" s="33">
        <v>2.5570265832954901E-2</v>
      </c>
      <c r="H24" s="33">
        <v>2.5570265832954901E-2</v>
      </c>
      <c r="I24" s="33">
        <v>2.4452440004191799E-2</v>
      </c>
      <c r="J24" s="33">
        <v>2.4452440004191799E-2</v>
      </c>
      <c r="K24" s="33">
        <v>2.4452440004191799E-2</v>
      </c>
      <c r="L24" s="33">
        <v>2.4452440004191799E-2</v>
      </c>
      <c r="M24" s="33">
        <v>2.4452440004191799E-2</v>
      </c>
      <c r="N24" s="33">
        <v>2.4452440004191799E-2</v>
      </c>
      <c r="O24" s="33">
        <v>2.4452440004191799E-2</v>
      </c>
      <c r="P24" s="33">
        <v>2.4452440004191799E-2</v>
      </c>
      <c r="Q24" s="33">
        <v>2.4452440004191799E-2</v>
      </c>
      <c r="R24" s="33">
        <v>2.4452440004191799E-2</v>
      </c>
      <c r="S24" s="33">
        <v>2.4452440004191799E-2</v>
      </c>
      <c r="T24" s="33">
        <v>2.4452440004191799E-2</v>
      </c>
      <c r="U24" s="33">
        <v>2.4452440004191799E-2</v>
      </c>
      <c r="V24" s="33">
        <v>2.4452440004191799E-2</v>
      </c>
      <c r="W24" s="33">
        <v>2.4452440004191799E-2</v>
      </c>
      <c r="X24" s="33">
        <v>2.4452440004191799E-2</v>
      </c>
      <c r="Y24" s="33">
        <v>2.4452440004191799E-2</v>
      </c>
      <c r="Z24" s="33">
        <v>2.4452440004191799E-2</v>
      </c>
      <c r="AA24" s="33">
        <v>2.4452440004191799E-2</v>
      </c>
      <c r="AB24" s="33">
        <v>2.4452440004191799E-2</v>
      </c>
      <c r="AC24" s="33">
        <v>2.4452440004191799E-2</v>
      </c>
      <c r="AD24" s="33">
        <v>2.4452440004191799E-2</v>
      </c>
      <c r="AE24" s="33">
        <v>2.4452440004191799E-2</v>
      </c>
      <c r="AF24" s="33">
        <v>2.4452440004191799E-2</v>
      </c>
    </row>
    <row r="25" spans="1:32" ht="13.8" hidden="1" outlineLevel="1" x14ac:dyDescent="0.25">
      <c r="A25" s="32">
        <v>43336</v>
      </c>
      <c r="B25" s="33">
        <v>0.13899600114253099</v>
      </c>
      <c r="C25" s="33">
        <v>5.0735504141673798E-2</v>
      </c>
      <c r="D25" s="33">
        <v>2.6885175664096001E-2</v>
      </c>
      <c r="E25" s="33">
        <v>2.2886318194801501E-2</v>
      </c>
      <c r="F25" s="33">
        <v>1.8958868894601501E-2</v>
      </c>
      <c r="G25" s="33">
        <v>1.8958868894601501E-2</v>
      </c>
      <c r="H25" s="33">
        <v>1.8601828049128799E-2</v>
      </c>
      <c r="I25" s="33">
        <v>1.8601828049128799E-2</v>
      </c>
      <c r="J25" s="33">
        <v>1.8601828049128799E-2</v>
      </c>
      <c r="K25" s="33">
        <v>1.8601828049128799E-2</v>
      </c>
      <c r="L25" s="33">
        <v>1.8601828049128799E-2</v>
      </c>
      <c r="M25" s="33">
        <v>1.8601828049128799E-2</v>
      </c>
      <c r="N25" s="33">
        <v>1.8601828049128799E-2</v>
      </c>
      <c r="O25" s="33">
        <v>1.8601828049128799E-2</v>
      </c>
      <c r="P25" s="33">
        <v>1.7173664667237899E-2</v>
      </c>
      <c r="Q25" s="33">
        <v>1.7173664667237899E-2</v>
      </c>
      <c r="R25" s="33">
        <v>1.7173664667237899E-2</v>
      </c>
      <c r="S25" s="33">
        <v>1.7173664667237899E-2</v>
      </c>
      <c r="T25" s="33">
        <v>1.7173664667237899E-2</v>
      </c>
      <c r="U25" s="33">
        <v>1.7173664667237899E-2</v>
      </c>
      <c r="V25" s="33">
        <v>1.7173664667237899E-2</v>
      </c>
      <c r="W25" s="33">
        <v>1.7173664667237899E-2</v>
      </c>
      <c r="X25" s="33">
        <v>1.7173664667237899E-2</v>
      </c>
      <c r="Y25" s="33">
        <v>1.7173664667237899E-2</v>
      </c>
      <c r="Z25" s="33">
        <v>1.7173664667237899E-2</v>
      </c>
      <c r="AA25" s="33">
        <v>1.7173664667237899E-2</v>
      </c>
      <c r="AB25" s="33">
        <v>1.7173664667237899E-2</v>
      </c>
      <c r="AC25" s="33">
        <v>1.61025421308198E-2</v>
      </c>
      <c r="AD25" s="33">
        <v>1.61025421308198E-2</v>
      </c>
      <c r="AE25" s="33">
        <v>1.61025421308198E-2</v>
      </c>
      <c r="AF25" s="33">
        <v>1.61025421308198E-2</v>
      </c>
    </row>
    <row r="26" spans="1:32" ht="13.8" hidden="1" outlineLevel="1" x14ac:dyDescent="0.25">
      <c r="A26" s="32">
        <v>43337</v>
      </c>
      <c r="B26" s="33">
        <v>0.119984763839512</v>
      </c>
      <c r="C26" s="33">
        <v>1.9383781953614398E-2</v>
      </c>
      <c r="D26" s="33">
        <v>1.2231251058066699E-2</v>
      </c>
      <c r="E26" s="33">
        <v>1.01151176570171E-2</v>
      </c>
      <c r="F26" s="33">
        <v>7.0255628914846803E-3</v>
      </c>
      <c r="G26" s="33">
        <v>7.0255628914846803E-3</v>
      </c>
      <c r="H26" s="33">
        <v>7.0255628914846803E-3</v>
      </c>
      <c r="I26" s="33">
        <v>7.0255628914846803E-3</v>
      </c>
      <c r="J26" s="33">
        <v>7.0255628914846803E-3</v>
      </c>
      <c r="K26" s="33">
        <v>7.0255628914846803E-3</v>
      </c>
      <c r="L26" s="33">
        <v>7.0255628914846803E-3</v>
      </c>
      <c r="M26" s="33">
        <v>7.0255628914846803E-3</v>
      </c>
      <c r="N26" s="33">
        <v>7.0255628914846803E-3</v>
      </c>
      <c r="O26" s="33">
        <v>7.0255628914846803E-3</v>
      </c>
      <c r="P26" s="33">
        <v>6.6023362112747602E-3</v>
      </c>
      <c r="Q26" s="33">
        <v>6.17910953106484E-3</v>
      </c>
      <c r="R26" s="33">
        <v>6.17910953106484E-3</v>
      </c>
      <c r="S26" s="33">
        <v>6.17910953106484E-3</v>
      </c>
      <c r="T26" s="33">
        <v>6.17910953106484E-3</v>
      </c>
      <c r="U26" s="33">
        <v>6.17910953106484E-3</v>
      </c>
      <c r="V26" s="33">
        <v>6.17910953106484E-3</v>
      </c>
      <c r="W26" s="33">
        <v>6.17910953106484E-3</v>
      </c>
      <c r="X26" s="33">
        <v>6.17910953106484E-3</v>
      </c>
      <c r="Y26" s="33">
        <v>6.17910953106484E-3</v>
      </c>
      <c r="Z26" s="33">
        <v>6.17910953106484E-3</v>
      </c>
      <c r="AA26" s="33">
        <v>6.17910953106484E-3</v>
      </c>
      <c r="AB26" s="33">
        <v>6.17910953106484E-3</v>
      </c>
      <c r="AC26" s="33">
        <v>6.17910953106484E-3</v>
      </c>
      <c r="AD26" s="33">
        <v>5.7558828508549199E-3</v>
      </c>
      <c r="AE26" s="33">
        <v>5.7558828508549199E-3</v>
      </c>
      <c r="AF26" s="33">
        <v>5.7558828508549199E-3</v>
      </c>
    </row>
    <row r="27" spans="1:32" ht="13.8" hidden="1" outlineLevel="1" x14ac:dyDescent="0.25">
      <c r="A27" s="32">
        <v>43338</v>
      </c>
      <c r="B27" s="33">
        <v>0.119280310774893</v>
      </c>
      <c r="C27" s="33">
        <v>3.3939889593130199E-2</v>
      </c>
      <c r="D27" s="33">
        <v>2.71519116745042E-2</v>
      </c>
      <c r="E27" s="33">
        <v>1.9750562257207099E-2</v>
      </c>
      <c r="F27" s="33">
        <v>1.7297076262523001E-2</v>
      </c>
      <c r="G27" s="33">
        <v>1.7297076262523001E-2</v>
      </c>
      <c r="H27" s="33">
        <v>1.4843590267838901E-2</v>
      </c>
      <c r="I27" s="33">
        <v>1.4230218769167901E-2</v>
      </c>
      <c r="J27" s="33">
        <v>1.4230218769167901E-2</v>
      </c>
      <c r="K27" s="33">
        <v>1.4230218769167901E-2</v>
      </c>
      <c r="L27" s="33">
        <v>1.4230218769167901E-2</v>
      </c>
      <c r="M27" s="33">
        <v>1.4230218769167901E-2</v>
      </c>
      <c r="N27" s="33">
        <v>1.4230218769167901E-2</v>
      </c>
      <c r="O27" s="33">
        <v>1.4230218769167901E-2</v>
      </c>
      <c r="P27" s="33">
        <v>1.4230218769167901E-2</v>
      </c>
      <c r="Q27" s="33">
        <v>1.4230218769167901E-2</v>
      </c>
      <c r="R27" s="33">
        <v>1.4230218769167901E-2</v>
      </c>
      <c r="S27" s="33">
        <v>1.4230218769167901E-2</v>
      </c>
      <c r="T27" s="33">
        <v>1.4230218769167901E-2</v>
      </c>
      <c r="U27" s="33">
        <v>1.4230218769167901E-2</v>
      </c>
      <c r="V27" s="33">
        <v>1.4230218769167901E-2</v>
      </c>
      <c r="W27" s="33">
        <v>1.4230218769167901E-2</v>
      </c>
      <c r="X27" s="33">
        <v>1.3412390104273199E-2</v>
      </c>
      <c r="Y27" s="33">
        <v>1.3412390104273199E-2</v>
      </c>
      <c r="Z27" s="33">
        <v>1.3412390104273199E-2</v>
      </c>
      <c r="AA27" s="33">
        <v>1.3412390104273199E-2</v>
      </c>
      <c r="AB27" s="33">
        <v>1.3412390104273199E-2</v>
      </c>
      <c r="AC27" s="33">
        <v>1.3412390104273199E-2</v>
      </c>
      <c r="AD27" s="33">
        <v>1.3412390104273199E-2</v>
      </c>
      <c r="AE27" s="33">
        <v>1.3412390104273199E-2</v>
      </c>
      <c r="AF27" s="33">
        <v>1.3412390104273199E-2</v>
      </c>
    </row>
    <row r="28" spans="1:32" ht="13.8" hidden="1" outlineLevel="1" x14ac:dyDescent="0.25">
      <c r="A28" s="32">
        <v>43339</v>
      </c>
      <c r="B28" s="33">
        <v>0.109279017135467</v>
      </c>
      <c r="C28" s="33">
        <v>2.2200668175449901E-2</v>
      </c>
      <c r="D28" s="33">
        <v>1.2609117361784701E-2</v>
      </c>
      <c r="E28" s="33">
        <v>1.04537126845565E-2</v>
      </c>
      <c r="F28" s="33">
        <v>9.0167762330710909E-3</v>
      </c>
      <c r="G28" s="33">
        <v>7.2206056687142998E-3</v>
      </c>
      <c r="H28" s="33">
        <v>7.2206056687142998E-3</v>
      </c>
      <c r="I28" s="33">
        <v>7.2206056687142998E-3</v>
      </c>
      <c r="J28" s="33">
        <v>7.2206056687142998E-3</v>
      </c>
      <c r="K28" s="33">
        <v>6.86137155584294E-3</v>
      </c>
      <c r="L28" s="33">
        <v>6.86137155584294E-3</v>
      </c>
      <c r="M28" s="33">
        <v>6.5021374429715898E-3</v>
      </c>
      <c r="N28" s="33">
        <v>6.1069799188130901E-3</v>
      </c>
      <c r="O28" s="33">
        <v>6.1069799188130901E-3</v>
      </c>
      <c r="P28" s="33">
        <v>6.1069799188130901E-3</v>
      </c>
      <c r="Q28" s="33">
        <v>6.1069799188130901E-3</v>
      </c>
      <c r="R28" s="33">
        <v>6.1069799188130901E-3</v>
      </c>
      <c r="S28" s="33">
        <v>6.1069799188130901E-3</v>
      </c>
      <c r="T28" s="33">
        <v>6.1069799188130901E-3</v>
      </c>
      <c r="U28" s="33">
        <v>3.9515752415849401E-3</v>
      </c>
      <c r="V28" s="33">
        <v>3.9515752415849401E-3</v>
      </c>
      <c r="W28" s="33">
        <v>3.9515752415849401E-3</v>
      </c>
      <c r="X28" s="33">
        <v>3.9515752415849401E-3</v>
      </c>
      <c r="Y28" s="33">
        <v>3.9515752415849401E-3</v>
      </c>
      <c r="Z28" s="33">
        <v>3.9515752415849401E-3</v>
      </c>
      <c r="AA28" s="33">
        <v>3.9515752415849401E-3</v>
      </c>
      <c r="AB28" s="33">
        <v>3.9515752415849401E-3</v>
      </c>
      <c r="AC28" s="33">
        <v>3.2331070158422202E-3</v>
      </c>
      <c r="AD28" s="33">
        <v>3.2331070158422202E-3</v>
      </c>
      <c r="AE28" s="33">
        <v>3.2331070158422202E-3</v>
      </c>
      <c r="AF28" s="33">
        <v>3.2331070158422202E-3</v>
      </c>
    </row>
    <row r="29" spans="1:32" ht="13.8" hidden="1" outlineLevel="1" x14ac:dyDescent="0.25">
      <c r="A29" s="32">
        <v>43340</v>
      </c>
      <c r="B29" s="33">
        <v>9.9773998740320904E-2</v>
      </c>
      <c r="C29" s="33">
        <v>1.9154532992479E-2</v>
      </c>
      <c r="D29" s="33">
        <v>1.78578044533363E-2</v>
      </c>
      <c r="E29" s="33">
        <v>1.7227964877181302E-2</v>
      </c>
      <c r="F29" s="33">
        <v>1.61164832722018E-2</v>
      </c>
      <c r="G29" s="33">
        <v>1.53754955355489E-2</v>
      </c>
      <c r="H29" s="33">
        <v>1.53754955355489E-2</v>
      </c>
      <c r="I29" s="33">
        <v>1.53754955355489E-2</v>
      </c>
      <c r="J29" s="33">
        <v>1.53754955355489E-2</v>
      </c>
      <c r="K29" s="33">
        <v>1.4819754733059199E-2</v>
      </c>
      <c r="L29" s="33">
        <v>1.4819754733059199E-2</v>
      </c>
      <c r="M29" s="33">
        <v>1.40787669964062E-2</v>
      </c>
      <c r="N29" s="33">
        <v>1.40787669964062E-2</v>
      </c>
      <c r="O29" s="33">
        <v>1.40787669964062E-2</v>
      </c>
      <c r="P29" s="33">
        <v>1.40787669964062E-2</v>
      </c>
      <c r="Q29" s="33">
        <v>1.40787669964062E-2</v>
      </c>
      <c r="R29" s="33">
        <v>1.40787669964062E-2</v>
      </c>
      <c r="S29" s="33">
        <v>1.40787669964062E-2</v>
      </c>
      <c r="T29" s="33">
        <v>1.40787669964062E-2</v>
      </c>
      <c r="U29" s="33">
        <v>1.40787669964062E-2</v>
      </c>
      <c r="V29" s="33">
        <v>1.40787669964062E-2</v>
      </c>
      <c r="W29" s="33">
        <v>1.40787669964062E-2</v>
      </c>
      <c r="X29" s="33">
        <v>1.40787669964062E-2</v>
      </c>
      <c r="Y29" s="33">
        <v>1.40787669964062E-2</v>
      </c>
      <c r="Z29" s="33">
        <v>1.40787669964062E-2</v>
      </c>
      <c r="AA29" s="33">
        <v>1.40787669964062E-2</v>
      </c>
      <c r="AB29" s="33">
        <v>1.40787669964062E-2</v>
      </c>
      <c r="AC29" s="33">
        <v>1.40787669964062E-2</v>
      </c>
      <c r="AD29" s="33">
        <v>1.40787669964062E-2</v>
      </c>
      <c r="AE29" s="33">
        <v>1.40787669964062E-2</v>
      </c>
      <c r="AF29" s="33">
        <v>1.40787669964062E-2</v>
      </c>
    </row>
    <row r="30" spans="1:32" ht="13.8" hidden="1" outlineLevel="1" x14ac:dyDescent="0.25">
      <c r="A30" s="32">
        <v>43341</v>
      </c>
      <c r="B30" s="33">
        <v>9.5514571948998206E-2</v>
      </c>
      <c r="C30" s="33">
        <v>2.5994231936854899E-2</v>
      </c>
      <c r="D30" s="33">
        <v>2.2768670309653901E-2</v>
      </c>
      <c r="E30" s="33">
        <v>2.2768670309653901E-2</v>
      </c>
      <c r="F30" s="33">
        <v>2.2768670309653901E-2</v>
      </c>
      <c r="G30" s="33">
        <v>2.2768670309653901E-2</v>
      </c>
      <c r="H30" s="33">
        <v>2.2768670309653901E-2</v>
      </c>
      <c r="I30" s="33">
        <v>2.2768670309653901E-2</v>
      </c>
      <c r="J30" s="33">
        <v>2.2768670309653901E-2</v>
      </c>
      <c r="K30" s="33">
        <v>2.2768670309653901E-2</v>
      </c>
      <c r="L30" s="33">
        <v>2.21994535519126E-2</v>
      </c>
      <c r="M30" s="33">
        <v>2.21994535519126E-2</v>
      </c>
      <c r="N30" s="33">
        <v>2.21994535519126E-2</v>
      </c>
      <c r="O30" s="33">
        <v>2.21994535519126E-2</v>
      </c>
      <c r="P30" s="33">
        <v>2.21994535519126E-2</v>
      </c>
      <c r="Q30" s="33">
        <v>2.21994535519126E-2</v>
      </c>
      <c r="R30" s="33">
        <v>2.21994535519126E-2</v>
      </c>
      <c r="S30" s="33">
        <v>2.1516393442622999E-2</v>
      </c>
      <c r="T30" s="33">
        <v>2.1516393442622999E-2</v>
      </c>
      <c r="U30" s="33">
        <v>2.1516393442622999E-2</v>
      </c>
      <c r="V30" s="33">
        <v>1.5824225865209499E-2</v>
      </c>
      <c r="W30" s="33">
        <v>1.5824225865209499E-2</v>
      </c>
      <c r="X30" s="33">
        <v>1.5824225865209499E-2</v>
      </c>
      <c r="Y30" s="33">
        <v>1.5824225865209499E-2</v>
      </c>
      <c r="Z30" s="33">
        <v>1.5824225865209499E-2</v>
      </c>
      <c r="AA30" s="33">
        <v>1.5824225865209499E-2</v>
      </c>
      <c r="AB30" s="33">
        <v>1.5824225865209499E-2</v>
      </c>
      <c r="AC30" s="33">
        <v>1.5824225865209499E-2</v>
      </c>
      <c r="AD30" s="33">
        <v>1.5824225865209499E-2</v>
      </c>
      <c r="AE30" s="33">
        <v>1.5824225865209499E-2</v>
      </c>
      <c r="AF30" s="33">
        <v>1.31678809957498E-2</v>
      </c>
    </row>
    <row r="31" spans="1:32" ht="13.8" collapsed="1" x14ac:dyDescent="0.25">
      <c r="A31" s="32">
        <v>43342</v>
      </c>
      <c r="B31" s="33">
        <v>8.6604095563139902E-2</v>
      </c>
      <c r="C31" s="33">
        <v>5.7399937946013002E-2</v>
      </c>
      <c r="D31" s="33">
        <v>2.5985107043127498E-2</v>
      </c>
      <c r="E31" s="33">
        <v>1.7879304995345999E-2</v>
      </c>
      <c r="F31" s="33">
        <v>1.15575550729134E-2</v>
      </c>
      <c r="G31" s="33">
        <v>1.11697176543593E-2</v>
      </c>
      <c r="H31" s="33">
        <v>1.11697176543593E-2</v>
      </c>
      <c r="I31" s="33">
        <v>1.11697176543593E-2</v>
      </c>
      <c r="J31" s="33">
        <v>1.11697176543593E-2</v>
      </c>
      <c r="K31" s="33">
        <v>1.11697176543593E-2</v>
      </c>
      <c r="L31" s="33">
        <v>1.0587961526528101E-2</v>
      </c>
      <c r="M31" s="33">
        <v>1.0587961526528101E-2</v>
      </c>
      <c r="N31" s="33">
        <v>1.0587961526528101E-2</v>
      </c>
      <c r="O31" s="33">
        <v>1.0587961526528101E-2</v>
      </c>
      <c r="P31" s="33">
        <v>1.0587961526528101E-2</v>
      </c>
      <c r="Q31" s="33">
        <v>1.0587961526528101E-2</v>
      </c>
      <c r="R31" s="33">
        <v>1.0587961526528101E-2</v>
      </c>
      <c r="S31" s="33">
        <v>1.0587961526528101E-2</v>
      </c>
      <c r="T31" s="33">
        <v>1.0587961526528101E-2</v>
      </c>
      <c r="U31" s="33">
        <v>1.0587961526528101E-2</v>
      </c>
      <c r="V31" s="33">
        <v>1.0587961526528101E-2</v>
      </c>
      <c r="W31" s="33">
        <v>1.0587961526528101E-2</v>
      </c>
      <c r="X31" s="33">
        <v>1.0587961526528101E-2</v>
      </c>
      <c r="Y31" s="33">
        <v>9.4244492708656508E-3</v>
      </c>
      <c r="Z31" s="33">
        <v>9.4244492708656508E-3</v>
      </c>
      <c r="AA31" s="33">
        <v>9.4244492708656508E-3</v>
      </c>
      <c r="AB31" s="33">
        <v>9.4244492708656508E-3</v>
      </c>
      <c r="AC31" s="33">
        <v>9.4244492708656508E-3</v>
      </c>
      <c r="AD31" s="33">
        <v>9.4244492708656508E-3</v>
      </c>
      <c r="AE31" s="33">
        <v>9.4244492708656508E-3</v>
      </c>
      <c r="AF31" s="33">
        <v>9.4244492708656508E-3</v>
      </c>
    </row>
    <row r="32" spans="1:32" ht="13.8" x14ac:dyDescent="0.25">
      <c r="A32" s="32">
        <v>43343</v>
      </c>
      <c r="B32" s="33">
        <v>9.7978547854785505E-2</v>
      </c>
      <c r="C32" s="33">
        <v>6.3806380638063806E-2</v>
      </c>
      <c r="D32" s="33">
        <v>4.1460396039603997E-2</v>
      </c>
      <c r="E32" s="33">
        <v>3.5959845984598497E-2</v>
      </c>
      <c r="F32" s="33">
        <v>3.1490649064906499E-2</v>
      </c>
      <c r="G32" s="33">
        <v>3.0803080308030799E-2</v>
      </c>
      <c r="H32" s="33">
        <v>2.5302530253025299E-2</v>
      </c>
      <c r="I32" s="33">
        <v>2.1520902090209001E-2</v>
      </c>
      <c r="J32" s="33">
        <v>2.0833333333333301E-2</v>
      </c>
      <c r="K32" s="33">
        <v>1.9801980198019799E-2</v>
      </c>
      <c r="L32" s="33">
        <v>1.3785753575357501E-2</v>
      </c>
      <c r="M32" s="33">
        <v>1.3785753575357501E-2</v>
      </c>
      <c r="N32" s="33">
        <v>1.3785753575357501E-2</v>
      </c>
      <c r="O32" s="33">
        <v>1.3785753575357501E-2</v>
      </c>
      <c r="P32" s="33">
        <v>1.3785753575357501E-2</v>
      </c>
      <c r="Q32" s="33">
        <v>1.3785753575357501E-2</v>
      </c>
      <c r="R32" s="33">
        <v>1.3785753575357501E-2</v>
      </c>
      <c r="S32" s="33">
        <v>1.25481298129813E-2</v>
      </c>
      <c r="T32" s="33">
        <v>1.25481298129813E-2</v>
      </c>
      <c r="U32" s="33">
        <v>1.15167766776678E-2</v>
      </c>
      <c r="V32" s="33">
        <v>1.15167766776678E-2</v>
      </c>
      <c r="W32" s="33">
        <v>1.15167766776678E-2</v>
      </c>
      <c r="X32" s="33">
        <v>1.15167766776678E-2</v>
      </c>
      <c r="Y32" s="33">
        <v>8.42271727172717E-3</v>
      </c>
      <c r="Z32" s="33">
        <v>8.42271727172717E-3</v>
      </c>
      <c r="AA32" s="33">
        <v>8.42271727172717E-3</v>
      </c>
      <c r="AB32" s="33">
        <v>8.42271727172717E-3</v>
      </c>
      <c r="AC32" s="33">
        <v>8.42271727172717E-3</v>
      </c>
      <c r="AD32" s="33">
        <v>8.42271727172717E-3</v>
      </c>
      <c r="AE32" s="33">
        <v>8.42271727172717E-3</v>
      </c>
      <c r="AF32" s="33">
        <v>8.42271727172717E-3</v>
      </c>
    </row>
    <row r="33" spans="1:32" ht="13.8" x14ac:dyDescent="0.25">
      <c r="A33" s="32">
        <v>43344</v>
      </c>
      <c r="B33" s="33">
        <v>9.7698738017622605E-2</v>
      </c>
      <c r="C33" s="33">
        <v>7.3750121034115504E-2</v>
      </c>
      <c r="D33" s="33">
        <v>4.17971145466869E-2</v>
      </c>
      <c r="E33" s="33">
        <v>2.64015750572895E-2</v>
      </c>
      <c r="F33" s="33">
        <v>1.61378820643579E-2</v>
      </c>
      <c r="G33" s="33">
        <v>1.46854726785657E-2</v>
      </c>
      <c r="H33" s="33">
        <v>1.46854726785657E-2</v>
      </c>
      <c r="I33" s="33">
        <v>1.0941484039634601E-2</v>
      </c>
      <c r="J33" s="33">
        <v>1.04896233418326E-2</v>
      </c>
      <c r="K33" s="33">
        <v>1.04896233418326E-2</v>
      </c>
      <c r="L33" s="33">
        <v>1.0005486879901901E-2</v>
      </c>
      <c r="M33" s="33">
        <v>9.6827292386147297E-3</v>
      </c>
      <c r="N33" s="33">
        <v>9.6827292386147297E-3</v>
      </c>
      <c r="O33" s="33">
        <v>9.3599715973275693E-3</v>
      </c>
      <c r="P33" s="33">
        <v>9.3599715973275693E-3</v>
      </c>
      <c r="Q33" s="33">
        <v>9.3599715973275693E-3</v>
      </c>
      <c r="R33" s="33">
        <v>8.8758351353968295E-3</v>
      </c>
      <c r="S33" s="33">
        <v>8.8758351353968295E-3</v>
      </c>
      <c r="T33" s="33">
        <v>8.8758351353968295E-3</v>
      </c>
      <c r="U33" s="33">
        <v>8.8758351353968295E-3</v>
      </c>
      <c r="V33" s="33">
        <v>8.8758351353968295E-3</v>
      </c>
      <c r="W33" s="33">
        <v>8.8758351353968295E-3</v>
      </c>
      <c r="X33" s="33">
        <v>8.8758351353968295E-3</v>
      </c>
      <c r="Y33" s="33">
        <v>8.8758351353968295E-3</v>
      </c>
      <c r="Z33" s="33">
        <v>8.8758351353968295E-3</v>
      </c>
      <c r="AA33" s="33">
        <v>8.8758351353968295E-3</v>
      </c>
      <c r="AB33" s="33">
        <v>8.8758351353968295E-3</v>
      </c>
      <c r="AC33" s="33">
        <v>8.8758351353968295E-3</v>
      </c>
      <c r="AD33" s="33">
        <v>8.8758351353968295E-3</v>
      </c>
      <c r="AE33" s="33">
        <v>8.8758351353968295E-3</v>
      </c>
      <c r="AF33" s="33">
        <v>8.8758351353968295E-3</v>
      </c>
    </row>
    <row r="34" spans="1:32" ht="13.8" x14ac:dyDescent="0.25">
      <c r="A34" s="32">
        <v>43345</v>
      </c>
      <c r="B34" s="33">
        <v>0.11825448426205699</v>
      </c>
      <c r="C34" s="33">
        <v>8.03533866217922E-2</v>
      </c>
      <c r="D34" s="33">
        <v>3.7174436837878203E-2</v>
      </c>
      <c r="E34" s="33">
        <v>2.4935939113473801E-2</v>
      </c>
      <c r="F34" s="33">
        <v>1.8434237197384001E-2</v>
      </c>
      <c r="G34" s="33">
        <v>1.80517841434964E-2</v>
      </c>
      <c r="H34" s="33">
        <v>1.7669331089608799E-2</v>
      </c>
      <c r="I34" s="33">
        <v>1.7669331089608799E-2</v>
      </c>
      <c r="J34" s="33">
        <v>1.7669331089608799E-2</v>
      </c>
      <c r="K34" s="33">
        <v>1.49921597123953E-2</v>
      </c>
      <c r="L34" s="33">
        <v>1.49921597123953E-2</v>
      </c>
      <c r="M34" s="33">
        <v>1.49921597123953E-2</v>
      </c>
      <c r="N34" s="33">
        <v>1.46097066585077E-2</v>
      </c>
      <c r="O34" s="33">
        <v>1.3653574023788599E-2</v>
      </c>
      <c r="P34" s="33">
        <v>1.3653574023788599E-2</v>
      </c>
      <c r="Q34" s="33">
        <v>1.3653574023788599E-2</v>
      </c>
      <c r="R34" s="33">
        <v>1.3653574023788599E-2</v>
      </c>
      <c r="S34" s="33">
        <v>1.3653574023788599E-2</v>
      </c>
      <c r="T34" s="33">
        <v>1.3653574023788599E-2</v>
      </c>
      <c r="U34" s="33">
        <v>1.3653574023788599E-2</v>
      </c>
      <c r="V34" s="33">
        <v>1.3653574023788599E-2</v>
      </c>
      <c r="W34" s="33">
        <v>1.32711209699009E-2</v>
      </c>
      <c r="X34" s="33">
        <v>1.32711209699009E-2</v>
      </c>
      <c r="Y34" s="33">
        <v>1.1741308754350401E-2</v>
      </c>
      <c r="Z34" s="33">
        <v>1.1741308754350401E-2</v>
      </c>
      <c r="AA34" s="33">
        <v>1.1741308754350401E-2</v>
      </c>
      <c r="AB34" s="33">
        <v>1.1741308754350401E-2</v>
      </c>
      <c r="AC34" s="33">
        <v>1.1741308754350401E-2</v>
      </c>
      <c r="AD34" s="33">
        <v>1.1741308754350401E-2</v>
      </c>
      <c r="AE34" s="33">
        <v>1.1741308754350401E-2</v>
      </c>
      <c r="AF34" s="33">
        <v>1.1741308754350401E-2</v>
      </c>
    </row>
    <row r="35" spans="1:32" ht="13.8" x14ac:dyDescent="0.25">
      <c r="A35" s="32">
        <v>43346</v>
      </c>
      <c r="B35" s="33">
        <v>8.1445683111954506E-2</v>
      </c>
      <c r="C35" s="33">
        <v>4.0174335863377597E-2</v>
      </c>
      <c r="D35" s="33">
        <v>2.5379506641366199E-2</v>
      </c>
      <c r="E35" s="33">
        <v>2.3600569259962099E-2</v>
      </c>
      <c r="F35" s="33">
        <v>1.8945683111954499E-2</v>
      </c>
      <c r="G35" s="33">
        <v>1.6573766603415599E-2</v>
      </c>
      <c r="H35" s="33">
        <v>1.5684297912713498E-2</v>
      </c>
      <c r="I35" s="33">
        <v>1.12666034155598E-2</v>
      </c>
      <c r="J35" s="33">
        <v>1.12666034155598E-2</v>
      </c>
      <c r="K35" s="33">
        <v>1.0673624288425001E-2</v>
      </c>
      <c r="L35" s="33">
        <v>9.4876660341556007E-3</v>
      </c>
      <c r="M35" s="33">
        <v>9.4876660341556007E-3</v>
      </c>
      <c r="N35" s="33">
        <v>9.1911764705882408E-3</v>
      </c>
      <c r="O35" s="33">
        <v>9.1911764705882408E-3</v>
      </c>
      <c r="P35" s="33">
        <v>9.1911764705882408E-3</v>
      </c>
      <c r="Q35" s="33">
        <v>9.1911764705882408E-3</v>
      </c>
      <c r="R35" s="33">
        <v>9.1911764705882408E-3</v>
      </c>
      <c r="S35" s="33">
        <v>9.1911764705882408E-3</v>
      </c>
      <c r="T35" s="33">
        <v>9.1911764705882408E-3</v>
      </c>
      <c r="U35" s="33">
        <v>9.1911764705882408E-3</v>
      </c>
      <c r="V35" s="33">
        <v>9.1911764705882408E-3</v>
      </c>
      <c r="W35" s="33">
        <v>9.1911764705882408E-3</v>
      </c>
      <c r="X35" s="33">
        <v>8.8946869070208705E-3</v>
      </c>
      <c r="Y35" s="33">
        <v>8.8946869070208705E-3</v>
      </c>
      <c r="Z35" s="33">
        <v>8.8946869070208705E-3</v>
      </c>
      <c r="AA35" s="33">
        <v>8.8946869070208705E-3</v>
      </c>
      <c r="AB35" s="33">
        <v>8.8946869070208705E-3</v>
      </c>
      <c r="AC35" s="33">
        <v>8.8946869070208705E-3</v>
      </c>
      <c r="AD35" s="33">
        <v>8.8946869070208705E-3</v>
      </c>
      <c r="AE35" s="33">
        <v>8.8946869070208705E-3</v>
      </c>
      <c r="AF35" s="33">
        <v>8.8946869070208705E-3</v>
      </c>
    </row>
    <row r="36" spans="1:32" ht="13.8" x14ac:dyDescent="0.25">
      <c r="A36" s="32">
        <v>43347</v>
      </c>
      <c r="B36" s="33">
        <v>0.123440785872728</v>
      </c>
      <c r="C36" s="33">
        <v>7.3545933800017296E-2</v>
      </c>
      <c r="D36" s="33">
        <v>4.4968743698326298E-2</v>
      </c>
      <c r="E36" s="33">
        <v>3.9495289949010498E-2</v>
      </c>
      <c r="F36" s="33">
        <v>2.96718808515542E-2</v>
      </c>
      <c r="G36" s="33">
        <v>2.39679658917408E-2</v>
      </c>
      <c r="H36" s="33">
        <v>1.90130498660444E-2</v>
      </c>
      <c r="I36" s="33">
        <v>1.90130498660444E-2</v>
      </c>
      <c r="J36" s="33">
        <v>1.90130498660444E-2</v>
      </c>
      <c r="K36" s="33">
        <v>1.90130498660444E-2</v>
      </c>
      <c r="L36" s="33">
        <v>1.90130498660444E-2</v>
      </c>
      <c r="M36" s="33">
        <v>1.90130498660444E-2</v>
      </c>
      <c r="N36" s="33">
        <v>1.7572667300435E-2</v>
      </c>
      <c r="O36" s="33">
        <v>1.7572667300435E-2</v>
      </c>
      <c r="P36" s="33">
        <v>1.7572667300435E-2</v>
      </c>
      <c r="Q36" s="33">
        <v>1.7572667300435E-2</v>
      </c>
      <c r="R36" s="33">
        <v>1.7572667300435E-2</v>
      </c>
      <c r="S36" s="33">
        <v>1.7572667300435E-2</v>
      </c>
      <c r="T36" s="33">
        <v>1.7572667300435E-2</v>
      </c>
      <c r="U36" s="33">
        <v>1.7572667300435E-2</v>
      </c>
      <c r="V36" s="33">
        <v>1.7572667300435E-2</v>
      </c>
      <c r="W36" s="33">
        <v>1.7572667300435E-2</v>
      </c>
      <c r="X36" s="33">
        <v>1.7572667300435E-2</v>
      </c>
      <c r="Y36" s="33">
        <v>1.3251519603606699E-2</v>
      </c>
      <c r="Z36" s="33">
        <v>1.3251519603606699E-2</v>
      </c>
      <c r="AA36" s="33">
        <v>1.3251519603606699E-2</v>
      </c>
      <c r="AB36" s="33">
        <v>1.3251519603606699E-2</v>
      </c>
      <c r="AC36" s="33">
        <v>1.06588309855098E-2</v>
      </c>
      <c r="AD36" s="33">
        <v>1.06588309855098E-2</v>
      </c>
      <c r="AE36" s="33">
        <v>1.06588309855098E-2</v>
      </c>
      <c r="AF36" s="33">
        <v>1.06588309855098E-2</v>
      </c>
    </row>
    <row r="37" spans="1:32" ht="13.8" x14ac:dyDescent="0.25">
      <c r="A37" s="32">
        <v>43348</v>
      </c>
      <c r="B37" s="33">
        <v>0.10633367662203901</v>
      </c>
      <c r="C37" s="33">
        <v>5.6867919670442801E-2</v>
      </c>
      <c r="D37" s="33">
        <v>2.91902677651905E-2</v>
      </c>
      <c r="E37" s="33">
        <v>2.0339855818743601E-2</v>
      </c>
      <c r="F37" s="33">
        <v>1.8505406797116399E-2</v>
      </c>
      <c r="G37" s="33">
        <v>1.12641606591143E-2</v>
      </c>
      <c r="H37" s="33">
        <v>1.12641606591143E-2</v>
      </c>
      <c r="I37" s="33">
        <v>1.12641606591143E-2</v>
      </c>
      <c r="J37" s="33">
        <v>1.12641606591143E-2</v>
      </c>
      <c r="K37" s="33">
        <v>1.12641606591143E-2</v>
      </c>
      <c r="L37" s="33">
        <v>1.12641606591143E-2</v>
      </c>
      <c r="M37" s="33">
        <v>1.12641606591143E-2</v>
      </c>
      <c r="N37" s="33">
        <v>1.05239443872297E-2</v>
      </c>
      <c r="O37" s="33">
        <v>1.05239443872297E-2</v>
      </c>
      <c r="P37" s="33">
        <v>1.05239443872297E-2</v>
      </c>
      <c r="Q37" s="33">
        <v>1.05239443872297E-2</v>
      </c>
      <c r="R37" s="33">
        <v>1.05239443872297E-2</v>
      </c>
      <c r="S37" s="33">
        <v>9.8802780638516993E-3</v>
      </c>
      <c r="T37" s="33">
        <v>9.8802780638516993E-3</v>
      </c>
      <c r="U37" s="33">
        <v>9.8802780638516993E-3</v>
      </c>
      <c r="V37" s="33">
        <v>9.8802780638516993E-3</v>
      </c>
      <c r="W37" s="33">
        <v>9.8802780638516993E-3</v>
      </c>
      <c r="X37" s="33">
        <v>9.8802780638516993E-3</v>
      </c>
      <c r="Y37" s="33">
        <v>8.9147785787847596E-3</v>
      </c>
      <c r="Z37" s="33">
        <v>8.9147785787847596E-3</v>
      </c>
      <c r="AA37" s="33">
        <v>6.5975798146241001E-3</v>
      </c>
      <c r="AB37" s="33">
        <v>6.5975798146241001E-3</v>
      </c>
      <c r="AC37" s="33">
        <v>6.5975798146241001E-3</v>
      </c>
      <c r="AD37" s="33">
        <v>6.5975798146241001E-3</v>
      </c>
      <c r="AE37" s="33">
        <v>6.5975798146241001E-3</v>
      </c>
      <c r="AF37" s="33">
        <v>6.5975798146241001E-3</v>
      </c>
    </row>
    <row r="38" spans="1:32" ht="13.8" x14ac:dyDescent="0.25">
      <c r="A38" s="32">
        <v>43349</v>
      </c>
      <c r="B38" s="33">
        <v>8.1560982013916206E-2</v>
      </c>
      <c r="C38" s="33">
        <v>4.6081134304844402E-2</v>
      </c>
      <c r="D38" s="33">
        <v>2.6125771301037201E-2</v>
      </c>
      <c r="E38" s="33">
        <v>1.6476303006433001E-2</v>
      </c>
      <c r="F38" s="33">
        <v>1.3128528291978501E-2</v>
      </c>
      <c r="G38" s="33">
        <v>1.1979782066430401E-2</v>
      </c>
      <c r="H38" s="33">
        <v>8.6648286727057898E-3</v>
      </c>
      <c r="I38" s="33">
        <v>8.6648286727057898E-3</v>
      </c>
      <c r="J38" s="33">
        <v>7.48326112642773E-3</v>
      </c>
      <c r="K38" s="33">
        <v>7.48326112642773E-3</v>
      </c>
      <c r="L38" s="33">
        <v>7.48326112642773E-3</v>
      </c>
      <c r="M38" s="33">
        <v>7.48326112642773E-3</v>
      </c>
      <c r="N38" s="33">
        <v>7.1550479191282703E-3</v>
      </c>
      <c r="O38" s="33">
        <v>7.1550479191282703E-3</v>
      </c>
      <c r="P38" s="33">
        <v>6.8268347118288003E-3</v>
      </c>
      <c r="Q38" s="33">
        <v>6.8268347118288003E-3</v>
      </c>
      <c r="R38" s="33">
        <v>6.8268347118288003E-3</v>
      </c>
      <c r="S38" s="33">
        <v>6.8268347118288003E-3</v>
      </c>
      <c r="T38" s="33">
        <v>6.8268347118288003E-3</v>
      </c>
      <c r="U38" s="33">
        <v>6.8268347118288003E-3</v>
      </c>
      <c r="V38" s="33">
        <v>6.8268347118288003E-3</v>
      </c>
      <c r="W38" s="33">
        <v>6.8268347118288003E-3</v>
      </c>
      <c r="X38" s="33">
        <v>6.8268347118288003E-3</v>
      </c>
      <c r="Y38" s="33">
        <v>6.8268347118288003E-3</v>
      </c>
      <c r="Z38" s="33">
        <v>6.8268347118288003E-3</v>
      </c>
      <c r="AA38" s="33">
        <v>6.8268347118288003E-3</v>
      </c>
      <c r="AB38" s="33">
        <v>6.8268347118288003E-3</v>
      </c>
      <c r="AC38" s="33">
        <v>6.8268347118288003E-3</v>
      </c>
      <c r="AD38" s="33">
        <v>6.8268347118288003E-3</v>
      </c>
      <c r="AE38" s="33">
        <v>6.8268347118288003E-3</v>
      </c>
      <c r="AF38" s="33">
        <v>6.8268347118288003E-3</v>
      </c>
    </row>
    <row r="39" spans="1:32" ht="13.8" x14ac:dyDescent="0.25">
      <c r="A39" s="32">
        <v>43350</v>
      </c>
      <c r="B39" s="33">
        <v>0.121245478848876</v>
      </c>
      <c r="C39" s="33">
        <v>6.9376736384127502E-2</v>
      </c>
      <c r="D39" s="33">
        <v>4.21449913508413E-2</v>
      </c>
      <c r="E39" s="33">
        <v>3.0612779787178301E-2</v>
      </c>
      <c r="F39" s="33">
        <v>1.7927347067148901E-2</v>
      </c>
      <c r="G39" s="33">
        <v>1.31834145830057E-2</v>
      </c>
      <c r="H39" s="33">
        <v>1.02217329768832E-2</v>
      </c>
      <c r="I39" s="33">
        <v>9.8285894008491893E-3</v>
      </c>
      <c r="J39" s="33">
        <v>9.4354458248152202E-3</v>
      </c>
      <c r="K39" s="33">
        <v>9.4354458248152202E-3</v>
      </c>
      <c r="L39" s="33">
        <v>9.4354458248152202E-3</v>
      </c>
      <c r="M39" s="33">
        <v>9.4354458248152202E-3</v>
      </c>
      <c r="N39" s="33">
        <v>9.4354458248152202E-3</v>
      </c>
      <c r="O39" s="33">
        <v>9.4354458248152202E-3</v>
      </c>
      <c r="P39" s="33">
        <v>9.4354458248152202E-3</v>
      </c>
      <c r="Q39" s="33">
        <v>9.4354458248152202E-3</v>
      </c>
      <c r="R39" s="33">
        <v>9.4354458248152202E-3</v>
      </c>
      <c r="S39" s="33">
        <v>9.4354458248152202E-3</v>
      </c>
      <c r="T39" s="33">
        <v>9.4354458248152202E-3</v>
      </c>
      <c r="U39" s="33">
        <v>9.4354458248152202E-3</v>
      </c>
      <c r="V39" s="33">
        <v>9.4354458248152202E-3</v>
      </c>
      <c r="W39" s="33">
        <v>9.4354458248152202E-3</v>
      </c>
      <c r="X39" s="33">
        <v>9.4354458248152202E-3</v>
      </c>
      <c r="Y39" s="33">
        <v>9.0423022487812598E-3</v>
      </c>
      <c r="Z39" s="33">
        <v>9.0423022487812598E-3</v>
      </c>
      <c r="AA39" s="33">
        <v>9.0423022487812598E-3</v>
      </c>
      <c r="AB39" s="33">
        <v>9.0423022487812598E-3</v>
      </c>
      <c r="AC39" s="33">
        <v>9.0423022487812598E-3</v>
      </c>
      <c r="AD39" s="33">
        <v>9.0423022487812598E-3</v>
      </c>
      <c r="AE39" s="33">
        <v>9.0423022487812598E-3</v>
      </c>
      <c r="AF39" s="33">
        <v>9.0423022487812598E-3</v>
      </c>
    </row>
    <row r="40" spans="1:32" ht="13.8" x14ac:dyDescent="0.25">
      <c r="A40" s="32">
        <v>43351</v>
      </c>
      <c r="B40" s="33">
        <v>0.118064173018968</v>
      </c>
      <c r="C40" s="33">
        <v>5.5734798794539998E-2</v>
      </c>
      <c r="D40" s="33">
        <v>3.7794717248714797E-2</v>
      </c>
      <c r="E40" s="33">
        <v>2.62719375997164E-2</v>
      </c>
      <c r="F40" s="33">
        <v>1.7833717425988299E-2</v>
      </c>
      <c r="G40" s="33">
        <v>1.5848253855699299E-2</v>
      </c>
      <c r="H40" s="33">
        <v>1.5848253855699299E-2</v>
      </c>
      <c r="I40" s="33">
        <v>1.5848253855699299E-2</v>
      </c>
      <c r="J40" s="33">
        <v>1.54937067895763E-2</v>
      </c>
      <c r="K40" s="33">
        <v>1.49618861903918E-2</v>
      </c>
      <c r="L40" s="33">
        <v>1.49618861903918E-2</v>
      </c>
      <c r="M40" s="33">
        <v>1.49618861903918E-2</v>
      </c>
      <c r="N40" s="33">
        <v>1.49618861903918E-2</v>
      </c>
      <c r="O40" s="33">
        <v>1.46073391242687E-2</v>
      </c>
      <c r="P40" s="33">
        <v>1.42527920581457E-2</v>
      </c>
      <c r="Q40" s="33">
        <v>1.3543697925899699E-2</v>
      </c>
      <c r="R40" s="33">
        <v>1.3543697925899699E-2</v>
      </c>
      <c r="S40" s="33">
        <v>1.3543697925899699E-2</v>
      </c>
      <c r="T40" s="33">
        <v>1.3543697925899699E-2</v>
      </c>
      <c r="U40" s="33">
        <v>1.3543697925899699E-2</v>
      </c>
      <c r="V40" s="33">
        <v>1.3543697925899699E-2</v>
      </c>
      <c r="W40" s="33">
        <v>1.3543697925899699E-2</v>
      </c>
      <c r="X40" s="33">
        <v>1.3543697925899699E-2</v>
      </c>
      <c r="Y40" s="33">
        <v>1.3543697925899699E-2</v>
      </c>
      <c r="Z40" s="33">
        <v>1.3543697925899699E-2</v>
      </c>
      <c r="AA40" s="33">
        <v>1.3543697925899699E-2</v>
      </c>
      <c r="AB40" s="33">
        <v>1.3543697925899699E-2</v>
      </c>
      <c r="AC40" s="33">
        <v>1.3543697925899699E-2</v>
      </c>
      <c r="AD40" s="33">
        <v>1.3543697925899699E-2</v>
      </c>
      <c r="AE40" s="33">
        <v>1.3189150859776601E-2</v>
      </c>
      <c r="AF40" s="33"/>
    </row>
    <row r="41" spans="1:32" ht="13.8" x14ac:dyDescent="0.25">
      <c r="A41" s="32">
        <v>43352</v>
      </c>
      <c r="B41" s="33">
        <v>9.7917965340979907E-2</v>
      </c>
      <c r="C41" s="33">
        <v>5.6377010347836903E-2</v>
      </c>
      <c r="D41" s="33">
        <v>4.1516020446328399E-2</v>
      </c>
      <c r="E41" s="33">
        <v>2.9821717990275502E-2</v>
      </c>
      <c r="F41" s="33">
        <v>2.43111831442464E-2</v>
      </c>
      <c r="G41" s="33">
        <v>2.26904376012966E-2</v>
      </c>
      <c r="H41" s="33">
        <v>1.6132651789053699E-2</v>
      </c>
      <c r="I41" s="33">
        <v>1.5758633586834599E-2</v>
      </c>
      <c r="J41" s="33">
        <v>1.2018451564642801E-2</v>
      </c>
      <c r="K41" s="33">
        <v>1.2018451564642801E-2</v>
      </c>
      <c r="L41" s="33">
        <v>1.2018451564642801E-2</v>
      </c>
      <c r="M41" s="33">
        <v>1.1644433362423601E-2</v>
      </c>
      <c r="N41" s="33">
        <v>1.1644433362423601E-2</v>
      </c>
      <c r="O41" s="33">
        <v>1.1644433362423601E-2</v>
      </c>
      <c r="P41" s="33">
        <v>1.1644433362423601E-2</v>
      </c>
      <c r="Q41" s="33">
        <v>1.06470514898392E-2</v>
      </c>
      <c r="R41" s="33">
        <v>1.06470514898392E-2</v>
      </c>
      <c r="S41" s="33">
        <v>1.06470514898392E-2</v>
      </c>
      <c r="T41" s="33">
        <v>1.03977060216931E-2</v>
      </c>
      <c r="U41" s="33">
        <v>1.00236878194739E-2</v>
      </c>
      <c r="V41" s="33">
        <v>1.00236878194739E-2</v>
      </c>
      <c r="W41" s="33">
        <v>9.7743423513277604E-3</v>
      </c>
      <c r="X41" s="33">
        <v>9.7743423513277604E-3</v>
      </c>
      <c r="Y41" s="33">
        <v>9.7743423513277604E-3</v>
      </c>
      <c r="Z41" s="33">
        <v>9.7743423513277604E-3</v>
      </c>
      <c r="AA41" s="33">
        <v>9.7743423513277604E-3</v>
      </c>
      <c r="AB41" s="33">
        <v>9.1260441341478593E-3</v>
      </c>
      <c r="AC41" s="33">
        <v>9.1260441341478593E-3</v>
      </c>
      <c r="AD41" s="33">
        <v>9.1260441341478593E-3</v>
      </c>
      <c r="AE41" s="33"/>
      <c r="AF41" s="33"/>
    </row>
    <row r="42" spans="1:32" ht="13.8" x14ac:dyDescent="0.25">
      <c r="A42" s="32">
        <v>43353</v>
      </c>
      <c r="B42" s="33">
        <v>0.106257499553218</v>
      </c>
      <c r="C42" s="33">
        <v>6.8012969440118504E-2</v>
      </c>
      <c r="D42" s="33">
        <v>3.9980596900610198E-2</v>
      </c>
      <c r="E42" s="33">
        <v>2.9793969720952801E-2</v>
      </c>
      <c r="F42" s="33">
        <v>2.23135642982971E-2</v>
      </c>
      <c r="G42" s="33">
        <v>1.48076284817075E-2</v>
      </c>
      <c r="H42" s="33">
        <v>1.17439812096301E-2</v>
      </c>
      <c r="I42" s="33">
        <v>1.11567821491486E-2</v>
      </c>
      <c r="J42" s="33">
        <v>8.8590466950905101E-3</v>
      </c>
      <c r="K42" s="33">
        <v>8.8590466950905101E-3</v>
      </c>
      <c r="L42" s="33">
        <v>8.8590466950905101E-3</v>
      </c>
      <c r="M42" s="33">
        <v>8.8590466950905101E-3</v>
      </c>
      <c r="N42" s="33">
        <v>8.3484388164109403E-3</v>
      </c>
      <c r="O42" s="33">
        <v>8.3484388164109403E-3</v>
      </c>
      <c r="P42" s="33">
        <v>8.3484388164109403E-3</v>
      </c>
      <c r="Q42" s="33">
        <v>8.3484388164109403E-3</v>
      </c>
      <c r="R42" s="33">
        <v>8.3484388164109403E-3</v>
      </c>
      <c r="S42" s="33">
        <v>8.3484388164109403E-3</v>
      </c>
      <c r="T42" s="33">
        <v>8.3484388164109403E-3</v>
      </c>
      <c r="U42" s="33">
        <v>8.3484388164109403E-3</v>
      </c>
      <c r="V42" s="33">
        <v>8.3484388164109403E-3</v>
      </c>
      <c r="W42" s="33">
        <v>7.3272230590517998E-3</v>
      </c>
      <c r="X42" s="33">
        <v>7.3272230590517998E-3</v>
      </c>
      <c r="Y42" s="33">
        <v>7.3272230590517998E-3</v>
      </c>
      <c r="Z42" s="33">
        <v>7.3272230590517998E-3</v>
      </c>
      <c r="AA42" s="33">
        <v>7.3272230590517998E-3</v>
      </c>
      <c r="AB42" s="33">
        <v>7.0719191197120201E-3</v>
      </c>
      <c r="AC42" s="33">
        <v>7.0719191197120201E-3</v>
      </c>
      <c r="AD42" s="33"/>
      <c r="AE42" s="33"/>
      <c r="AF42" s="33"/>
    </row>
    <row r="43" spans="1:32" ht="13.8" x14ac:dyDescent="0.25">
      <c r="A43" s="32">
        <v>43354</v>
      </c>
      <c r="B43" s="33">
        <v>0.12240890788885</v>
      </c>
      <c r="C43" s="33">
        <v>6.9418899438285997E-2</v>
      </c>
      <c r="D43" s="33">
        <v>3.71079186757469E-2</v>
      </c>
      <c r="E43" s="33">
        <v>2.9626683899189699E-2</v>
      </c>
      <c r="F43" s="33">
        <v>2.5252274195953699E-2</v>
      </c>
      <c r="G43" s="33">
        <v>2.0679027688025101E-2</v>
      </c>
      <c r="H43" s="33">
        <v>1.8765223442859299E-2</v>
      </c>
      <c r="I43" s="33">
        <v>1.81438584281951E-2</v>
      </c>
      <c r="J43" s="33">
        <v>1.7771039419396499E-2</v>
      </c>
      <c r="K43" s="33">
        <v>1.55341253666054E-2</v>
      </c>
      <c r="L43" s="33">
        <v>1.55341253666054E-2</v>
      </c>
      <c r="M43" s="33">
        <v>1.55341253666054E-2</v>
      </c>
      <c r="N43" s="33">
        <v>1.55341253666054E-2</v>
      </c>
      <c r="O43" s="33">
        <v>1.55341253666054E-2</v>
      </c>
      <c r="P43" s="33">
        <v>1.5037033354874E-2</v>
      </c>
      <c r="Q43" s="33">
        <v>1.4788487349008299E-2</v>
      </c>
      <c r="R43" s="33">
        <v>1.4788487349008299E-2</v>
      </c>
      <c r="S43" s="33">
        <v>1.4788487349008299E-2</v>
      </c>
      <c r="T43" s="33">
        <v>1.4788487349008299E-2</v>
      </c>
      <c r="U43" s="33">
        <v>1.4788487349008299E-2</v>
      </c>
      <c r="V43" s="33">
        <v>1.4788487349008299E-2</v>
      </c>
      <c r="W43" s="33">
        <v>1.4788487349008299E-2</v>
      </c>
      <c r="X43" s="33">
        <v>1.4788487349008299E-2</v>
      </c>
      <c r="Y43" s="33">
        <v>1.4788487349008299E-2</v>
      </c>
      <c r="Z43" s="33">
        <v>1.4788487349008299E-2</v>
      </c>
      <c r="AA43" s="33">
        <v>1.4788487349008299E-2</v>
      </c>
      <c r="AB43" s="33">
        <v>1.4788487349008299E-2</v>
      </c>
      <c r="AC43" s="33"/>
      <c r="AD43" s="33"/>
      <c r="AE43" s="33"/>
      <c r="AF43" s="33"/>
    </row>
    <row r="44" spans="1:32" ht="13.8" x14ac:dyDescent="0.25">
      <c r="A44" s="32">
        <v>43355</v>
      </c>
      <c r="B44" s="33">
        <v>0.18030147157489801</v>
      </c>
      <c r="C44" s="33">
        <v>0.111508699736101</v>
      </c>
      <c r="D44" s="33">
        <v>7.4607505479268199E-2</v>
      </c>
      <c r="E44" s="33">
        <v>6.0003578297624899E-2</v>
      </c>
      <c r="F44" s="33">
        <v>4.2760656617614197E-2</v>
      </c>
      <c r="G44" s="33">
        <v>3.6945922977143601E-2</v>
      </c>
      <c r="H44" s="33">
        <v>3.6945922977143601E-2</v>
      </c>
      <c r="I44" s="33">
        <v>3.6274992172473902E-2</v>
      </c>
      <c r="J44" s="33">
        <v>3.6274992172473902E-2</v>
      </c>
      <c r="K44" s="33">
        <v>2.9565684125777199E-2</v>
      </c>
      <c r="L44" s="33">
        <v>2.9565684125777199E-2</v>
      </c>
      <c r="M44" s="33">
        <v>2.88947533211075E-2</v>
      </c>
      <c r="N44" s="33">
        <v>2.88947533211075E-2</v>
      </c>
      <c r="O44" s="33">
        <v>2.5048083374334701E-2</v>
      </c>
      <c r="P44" s="33">
        <v>2.4332423849353701E-2</v>
      </c>
      <c r="Q44" s="33">
        <v>2.4332423849353701E-2</v>
      </c>
      <c r="R44" s="33">
        <v>2.4332423849353701E-2</v>
      </c>
      <c r="S44" s="33">
        <v>2.4332423849353701E-2</v>
      </c>
      <c r="T44" s="33">
        <v>2.4332423849353701E-2</v>
      </c>
      <c r="U44" s="33">
        <v>2.4332423849353701E-2</v>
      </c>
      <c r="V44" s="33">
        <v>2.4332423849353701E-2</v>
      </c>
      <c r="W44" s="33">
        <v>2.4332423849353701E-2</v>
      </c>
      <c r="X44" s="33">
        <v>2.4332423849353701E-2</v>
      </c>
      <c r="Y44" s="33">
        <v>2.4332423849353701E-2</v>
      </c>
      <c r="Z44" s="33">
        <v>2.4332423849353701E-2</v>
      </c>
      <c r="AA44" s="33">
        <v>2.4332423849353701E-2</v>
      </c>
      <c r="AB44" s="33"/>
      <c r="AC44" s="33"/>
      <c r="AD44" s="33"/>
      <c r="AE44" s="33"/>
      <c r="AF44" s="33"/>
    </row>
    <row r="45" spans="1:32" ht="13.8" x14ac:dyDescent="0.25">
      <c r="A45" s="32">
        <v>43356</v>
      </c>
      <c r="B45" s="33">
        <v>0.128888705756315</v>
      </c>
      <c r="C45" s="33">
        <v>8.0390621780872695E-2</v>
      </c>
      <c r="D45" s="33">
        <v>5.2536157237628299E-2</v>
      </c>
      <c r="E45" s="33">
        <v>4.2523383740574398E-2</v>
      </c>
      <c r="F45" s="33">
        <v>2.74836210803906E-2</v>
      </c>
      <c r="G45" s="33">
        <v>2.4393258889941899E-2</v>
      </c>
      <c r="H45" s="33">
        <v>2.3775186451852202E-2</v>
      </c>
      <c r="I45" s="33">
        <v>1.74708475833368E-2</v>
      </c>
      <c r="J45" s="33">
        <v>1.74708475833368E-2</v>
      </c>
      <c r="K45" s="33">
        <v>1.74708475833368E-2</v>
      </c>
      <c r="L45" s="33">
        <v>1.74708475833368E-2</v>
      </c>
      <c r="M45" s="33">
        <v>1.74708475833368E-2</v>
      </c>
      <c r="N45" s="33">
        <v>1.74708475833368E-2</v>
      </c>
      <c r="O45" s="33">
        <v>1.4174461246858099E-2</v>
      </c>
      <c r="P45" s="33">
        <v>1.4174461246858099E-2</v>
      </c>
      <c r="Q45" s="33">
        <v>1.4174461246858099E-2</v>
      </c>
      <c r="R45" s="33">
        <v>1.4174461246858099E-2</v>
      </c>
      <c r="S45" s="33">
        <v>1.4174461246858099E-2</v>
      </c>
      <c r="T45" s="33">
        <v>1.3350364662738499E-2</v>
      </c>
      <c r="U45" s="33">
        <v>1.3350364662738499E-2</v>
      </c>
      <c r="V45" s="33">
        <v>1.3350364662738499E-2</v>
      </c>
      <c r="W45" s="33">
        <v>1.3350364662738499E-2</v>
      </c>
      <c r="X45" s="33">
        <v>1.3350364662738499E-2</v>
      </c>
      <c r="Y45" s="33">
        <v>1.3350364662738499E-2</v>
      </c>
      <c r="Z45" s="33">
        <v>1.3350364662738499E-2</v>
      </c>
      <c r="AA45" s="33"/>
      <c r="AB45" s="33"/>
      <c r="AC45" s="33"/>
      <c r="AD45" s="33"/>
      <c r="AE45" s="33"/>
      <c r="AF45" s="33"/>
    </row>
    <row r="46" spans="1:32" ht="13.8" x14ac:dyDescent="0.25">
      <c r="A46" s="32">
        <v>43357</v>
      </c>
      <c r="B46" s="33">
        <v>0.13116398507402799</v>
      </c>
      <c r="C46" s="33">
        <v>7.4228624162420306E-2</v>
      </c>
      <c r="D46" s="33">
        <v>4.6543353528868903E-2</v>
      </c>
      <c r="E46" s="33">
        <v>3.1537134373871498E-2</v>
      </c>
      <c r="F46" s="33">
        <v>2.0703767604221001E-2</v>
      </c>
      <c r="G46" s="33">
        <v>1.9098824379087598E-2</v>
      </c>
      <c r="H46" s="33">
        <v>1.9098824379087598E-2</v>
      </c>
      <c r="I46" s="33">
        <v>1.8617341411547601E-2</v>
      </c>
      <c r="J46" s="33">
        <v>1.8015487702122499E-2</v>
      </c>
      <c r="K46" s="33">
        <v>1.7614251895839199E-2</v>
      </c>
      <c r="L46" s="33">
        <v>1.7213016089555801E-2</v>
      </c>
      <c r="M46" s="33">
        <v>1.7213016089555801E-2</v>
      </c>
      <c r="N46" s="33">
        <v>1.7213016089555801E-2</v>
      </c>
      <c r="O46" s="33">
        <v>1.7213016089555801E-2</v>
      </c>
      <c r="P46" s="33">
        <v>1.7213016089555801E-2</v>
      </c>
      <c r="Q46" s="33">
        <v>1.7213016089555801E-2</v>
      </c>
      <c r="R46" s="33">
        <v>1.7213016089555801E-2</v>
      </c>
      <c r="S46" s="33">
        <v>1.7213016089555801E-2</v>
      </c>
      <c r="T46" s="33">
        <v>1.7213016089555801E-2</v>
      </c>
      <c r="U46" s="33">
        <v>1.7213016089555801E-2</v>
      </c>
      <c r="V46" s="33">
        <v>1.7213016089555801E-2</v>
      </c>
      <c r="W46" s="33">
        <v>1.7213016089555801E-2</v>
      </c>
      <c r="X46" s="33">
        <v>1.7213016089555801E-2</v>
      </c>
      <c r="Y46" s="33">
        <v>1.7213016089555801E-2</v>
      </c>
      <c r="Z46" s="33"/>
      <c r="AA46" s="33"/>
      <c r="AB46" s="33"/>
      <c r="AC46" s="33"/>
      <c r="AD46" s="33"/>
      <c r="AE46" s="33"/>
      <c r="AF46" s="33"/>
    </row>
    <row r="47" spans="1:32" ht="13.8" x14ac:dyDescent="0.25">
      <c r="A47" s="32">
        <v>43358</v>
      </c>
      <c r="B47" s="33">
        <v>9.0919288799147499E-2</v>
      </c>
      <c r="C47" s="33">
        <v>5.4686185428234897E-2</v>
      </c>
      <c r="D47" s="33">
        <v>2.67541645633518E-2</v>
      </c>
      <c r="E47" s="33">
        <v>1.8228728476078301E-2</v>
      </c>
      <c r="F47" s="33">
        <v>1.5424308710527799E-2</v>
      </c>
      <c r="G47" s="33">
        <v>1.5424308710527799E-2</v>
      </c>
      <c r="H47" s="33">
        <v>1.5424308710527799E-2</v>
      </c>
      <c r="I47" s="33">
        <v>1.14981210387571E-2</v>
      </c>
      <c r="J47" s="33">
        <v>1.14981210387571E-2</v>
      </c>
      <c r="K47" s="33">
        <v>1.14981210387571E-2</v>
      </c>
      <c r="L47" s="33">
        <v>1.14981210387571E-2</v>
      </c>
      <c r="M47" s="33">
        <v>1.14981210387571E-2</v>
      </c>
      <c r="N47" s="33">
        <v>1.14981210387571E-2</v>
      </c>
      <c r="O47" s="33">
        <v>1.14981210387571E-2</v>
      </c>
      <c r="P47" s="33">
        <v>1.14981210387571E-2</v>
      </c>
      <c r="Q47" s="33">
        <v>9.7593807841157704E-3</v>
      </c>
      <c r="R47" s="33">
        <v>9.7593807841157704E-3</v>
      </c>
      <c r="S47" s="33">
        <v>9.7593807841157704E-3</v>
      </c>
      <c r="T47" s="33">
        <v>9.7593807841157704E-3</v>
      </c>
      <c r="U47" s="33">
        <v>9.7593807841157704E-3</v>
      </c>
      <c r="V47" s="33">
        <v>9.7593807841157704E-3</v>
      </c>
      <c r="W47" s="33">
        <v>9.7593807841157704E-3</v>
      </c>
      <c r="X47" s="33">
        <v>9.1984968310056692E-3</v>
      </c>
      <c r="Y47" s="33"/>
      <c r="Z47" s="33"/>
      <c r="AA47" s="33"/>
      <c r="AB47" s="33"/>
      <c r="AC47" s="33"/>
      <c r="AD47" s="33"/>
      <c r="AE47" s="33"/>
      <c r="AF47" s="33"/>
    </row>
    <row r="48" spans="1:32" ht="13.8" x14ac:dyDescent="0.25">
      <c r="A48" s="32">
        <v>43359</v>
      </c>
      <c r="B48" s="33">
        <v>8.9732142857142899E-2</v>
      </c>
      <c r="C48" s="33">
        <v>4.2091836734693903E-2</v>
      </c>
      <c r="D48" s="33">
        <v>1.05229591836735E-2</v>
      </c>
      <c r="E48" s="33">
        <v>7.9719387755102008E-3</v>
      </c>
      <c r="F48" s="33">
        <v>5.9948979591836699E-3</v>
      </c>
      <c r="G48" s="33">
        <v>4.0816326530612301E-3</v>
      </c>
      <c r="H48" s="33">
        <v>4.0816326530612301E-3</v>
      </c>
      <c r="I48" s="33">
        <v>4.0816326530612301E-3</v>
      </c>
      <c r="J48" s="33">
        <v>4.0816326530612301E-3</v>
      </c>
      <c r="K48" s="33">
        <v>4.0816326530612301E-3</v>
      </c>
      <c r="L48" s="33">
        <v>4.0816326530612301E-3</v>
      </c>
      <c r="M48" s="33">
        <v>4.0816326530612301E-3</v>
      </c>
      <c r="N48" s="33">
        <v>4.0816326530612301E-3</v>
      </c>
      <c r="O48" s="33">
        <v>4.0816326530612301E-3</v>
      </c>
      <c r="P48" s="33">
        <v>3.3801020408163302E-3</v>
      </c>
      <c r="Q48" s="33">
        <v>3.3801020408163302E-3</v>
      </c>
      <c r="R48" s="33">
        <v>3.3801020408163302E-3</v>
      </c>
      <c r="S48" s="33">
        <v>3.3801020408163302E-3</v>
      </c>
      <c r="T48" s="33">
        <v>3.3801020408163302E-3</v>
      </c>
      <c r="U48" s="33">
        <v>3.3801020408163302E-3</v>
      </c>
      <c r="V48" s="33">
        <v>3.3801020408163302E-3</v>
      </c>
      <c r="W48" s="33">
        <v>3.3801020408163302E-3</v>
      </c>
      <c r="X48" s="33"/>
      <c r="Y48" s="33"/>
      <c r="Z48" s="33"/>
      <c r="AA48" s="33"/>
      <c r="AB48" s="33"/>
      <c r="AC48" s="33"/>
      <c r="AD48" s="33"/>
      <c r="AE48" s="33"/>
      <c r="AF48" s="33"/>
    </row>
    <row r="49" spans="1:32" ht="13.8" x14ac:dyDescent="0.25">
      <c r="A49" s="32">
        <v>43360</v>
      </c>
      <c r="B49" s="33">
        <v>9.5503659811781105E-2</v>
      </c>
      <c r="C49" s="33">
        <v>6.4233431260269896E-2</v>
      </c>
      <c r="D49" s="33">
        <v>3.5851217447592502E-2</v>
      </c>
      <c r="E49" s="33">
        <v>2.6689239655429998E-2</v>
      </c>
      <c r="F49" s="33">
        <v>2.6091719364636799E-2</v>
      </c>
      <c r="G49" s="33">
        <v>1.33944131852811E-2</v>
      </c>
      <c r="H49" s="33">
        <v>1.21993726036947E-2</v>
      </c>
      <c r="I49" s="33">
        <v>1.17014390280337E-2</v>
      </c>
      <c r="J49" s="33">
        <v>1.17014390280337E-2</v>
      </c>
      <c r="K49" s="33">
        <v>1.17014390280337E-2</v>
      </c>
      <c r="L49" s="33">
        <v>1.17014390280337E-2</v>
      </c>
      <c r="M49" s="33">
        <v>1.17014390280337E-2</v>
      </c>
      <c r="N49" s="33">
        <v>1.17014390280337E-2</v>
      </c>
      <c r="O49" s="33">
        <v>1.17014390280337E-2</v>
      </c>
      <c r="P49" s="33">
        <v>1.0954538664542201E-2</v>
      </c>
      <c r="Q49" s="33">
        <v>1.0954538664542201E-2</v>
      </c>
      <c r="R49" s="33">
        <v>1.0456605088881099E-2</v>
      </c>
      <c r="S49" s="33">
        <v>1.0456605088881099E-2</v>
      </c>
      <c r="T49" s="33">
        <v>1.0456605088881099E-2</v>
      </c>
      <c r="U49" s="33">
        <v>1.0456605088881099E-2</v>
      </c>
      <c r="V49" s="33">
        <v>1.0456605088881099E-2</v>
      </c>
      <c r="W49" s="33"/>
      <c r="X49" s="33"/>
      <c r="Y49" s="33"/>
      <c r="Z49" s="33"/>
      <c r="AA49" s="33"/>
      <c r="AB49" s="33"/>
      <c r="AC49" s="33"/>
      <c r="AD49" s="33"/>
      <c r="AE49" s="33"/>
      <c r="AF49" s="33"/>
    </row>
    <row r="50" spans="1:32" ht="13.8" x14ac:dyDescent="0.25">
      <c r="A50" s="32">
        <v>43361</v>
      </c>
      <c r="B50" s="33">
        <v>0.104326652931261</v>
      </c>
      <c r="C50" s="33">
        <v>5.0290316538677701E-2</v>
      </c>
      <c r="D50" s="33">
        <v>3.15133920209777E-2</v>
      </c>
      <c r="E50" s="33">
        <v>2.26165948679528E-2</v>
      </c>
      <c r="F50" s="33">
        <v>1.5124555160142401E-2</v>
      </c>
      <c r="G50" s="33">
        <v>1.46563026784042E-2</v>
      </c>
      <c r="H50" s="33">
        <v>1.03015545982394E-2</v>
      </c>
      <c r="I50" s="33">
        <v>1.03015545982394E-2</v>
      </c>
      <c r="J50" s="33">
        <v>1.03015545982394E-2</v>
      </c>
      <c r="K50" s="33">
        <v>1.03015545982394E-2</v>
      </c>
      <c r="L50" s="33">
        <v>1.03015545982394E-2</v>
      </c>
      <c r="M50" s="33">
        <v>1.03015545982394E-2</v>
      </c>
      <c r="N50" s="33">
        <v>1.03015545982394E-2</v>
      </c>
      <c r="O50" s="33">
        <v>1.03015545982394E-2</v>
      </c>
      <c r="P50" s="33">
        <v>1.03015545982394E-2</v>
      </c>
      <c r="Q50" s="33">
        <v>1.03015545982394E-2</v>
      </c>
      <c r="R50" s="33">
        <v>1.03015545982394E-2</v>
      </c>
      <c r="S50" s="33">
        <v>1.03015545982394E-2</v>
      </c>
      <c r="T50" s="33">
        <v>1.03015545982394E-2</v>
      </c>
      <c r="U50" s="33">
        <v>1.03015545982394E-2</v>
      </c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</row>
    <row r="51" spans="1:32" ht="13.8" x14ac:dyDescent="0.25">
      <c r="A51" s="32">
        <v>43362</v>
      </c>
      <c r="B51" s="33">
        <v>7.4680050188205796E-2</v>
      </c>
      <c r="C51" s="33">
        <v>3.6838143036386398E-2</v>
      </c>
      <c r="D51" s="33">
        <v>2.04767879548306E-2</v>
      </c>
      <c r="E51" s="33">
        <v>1.40025094102886E-2</v>
      </c>
      <c r="F51" s="33">
        <v>9.8368883312421607E-3</v>
      </c>
      <c r="G51" s="33">
        <v>8.3312421580928504E-3</v>
      </c>
      <c r="H51" s="33">
        <v>7.8293601003764108E-3</v>
      </c>
      <c r="I51" s="33">
        <v>7.3274780426599798E-3</v>
      </c>
      <c r="J51" s="33">
        <v>7.3274780426599798E-3</v>
      </c>
      <c r="K51" s="33">
        <v>7.3274780426599798E-3</v>
      </c>
      <c r="L51" s="33">
        <v>7.3274780426599798E-3</v>
      </c>
      <c r="M51" s="33">
        <v>7.3274780426599798E-3</v>
      </c>
      <c r="N51" s="33">
        <v>7.3274780426599798E-3</v>
      </c>
      <c r="O51" s="33">
        <v>7.3274780426599798E-3</v>
      </c>
      <c r="P51" s="33">
        <v>6.3237139272270997E-3</v>
      </c>
      <c r="Q51" s="33">
        <v>6.3237139272270997E-3</v>
      </c>
      <c r="R51" s="33">
        <v>6.3237139272270997E-3</v>
      </c>
      <c r="S51" s="33">
        <v>6.3237139272270997E-3</v>
      </c>
      <c r="T51" s="33">
        <v>6.3237139272270997E-3</v>
      </c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</row>
    <row r="52" spans="1:32" ht="13.8" x14ac:dyDescent="0.25">
      <c r="A52" s="32">
        <v>43363</v>
      </c>
      <c r="B52" s="33">
        <v>9.0922589586220598E-2</v>
      </c>
      <c r="C52" s="33">
        <v>1.9501088893288498E-2</v>
      </c>
      <c r="D52" s="33">
        <v>9.6515541476935307E-3</v>
      </c>
      <c r="E52" s="33">
        <v>8.1666996634329799E-3</v>
      </c>
      <c r="F52" s="33">
        <v>7.1767966739259602E-3</v>
      </c>
      <c r="G52" s="33">
        <v>5.1969906949119E-3</v>
      </c>
      <c r="H52" s="33">
        <v>5.1969906949119E-3</v>
      </c>
      <c r="I52" s="33">
        <v>5.1969906949119E-3</v>
      </c>
      <c r="J52" s="33">
        <v>5.1969906949119E-3</v>
      </c>
      <c r="K52" s="33">
        <v>5.1969906949119E-3</v>
      </c>
      <c r="L52" s="33">
        <v>4.2070877054048699E-3</v>
      </c>
      <c r="M52" s="33">
        <v>4.2070877054048699E-3</v>
      </c>
      <c r="N52" s="33">
        <v>4.2070877054048699E-3</v>
      </c>
      <c r="O52" s="33">
        <v>3.7121362106513601E-3</v>
      </c>
      <c r="P52" s="33">
        <v>3.7121362106513601E-3</v>
      </c>
      <c r="Q52" s="33">
        <v>3.7121362106513601E-3</v>
      </c>
      <c r="R52" s="33">
        <v>3.7121362106513601E-3</v>
      </c>
      <c r="S52" s="33">
        <v>3.7121362106513601E-3</v>
      </c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</row>
    <row r="53" spans="1:32" ht="13.8" x14ac:dyDescent="0.25">
      <c r="A53" s="32">
        <v>43364</v>
      </c>
      <c r="B53" s="33">
        <v>0.106192868319196</v>
      </c>
      <c r="C53" s="33">
        <v>2.16585687227209E-2</v>
      </c>
      <c r="D53" s="33">
        <v>1.6717450382936701E-2</v>
      </c>
      <c r="E53" s="33">
        <v>1.3258667545087701E-2</v>
      </c>
      <c r="F53" s="33">
        <v>1.07881083751956E-2</v>
      </c>
      <c r="G53" s="33">
        <v>9.1410689286008408E-3</v>
      </c>
      <c r="H53" s="33">
        <v>9.1410689286008408E-3</v>
      </c>
      <c r="I53" s="33">
        <v>9.1410689286008408E-3</v>
      </c>
      <c r="J53" s="33">
        <v>7.9057893436547799E-3</v>
      </c>
      <c r="K53" s="33">
        <v>7.9057893436547799E-3</v>
      </c>
      <c r="L53" s="33">
        <v>7.9057893436547799E-3</v>
      </c>
      <c r="M53" s="33">
        <v>7.9057893436547799E-3</v>
      </c>
      <c r="N53" s="33">
        <v>7.9057893436547799E-3</v>
      </c>
      <c r="O53" s="33">
        <v>7.9057893436547799E-3</v>
      </c>
      <c r="P53" s="33">
        <v>7.9057893436547799E-3</v>
      </c>
      <c r="Q53" s="33">
        <v>7.9057893436547799E-3</v>
      </c>
      <c r="R53" s="33">
        <v>7.9057893436547799E-3</v>
      </c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</row>
    <row r="54" spans="1:32" ht="13.8" x14ac:dyDescent="0.25">
      <c r="A54" s="32">
        <v>43365</v>
      </c>
      <c r="B54" s="33">
        <v>0.110112829084831</v>
      </c>
      <c r="C54" s="33">
        <v>2.17822816548266E-2</v>
      </c>
      <c r="D54" s="33">
        <v>9.1412452987881306E-3</v>
      </c>
      <c r="E54" s="33">
        <v>4.7012118679481798E-3</v>
      </c>
      <c r="F54" s="33">
        <v>5.2235687421646503E-4</v>
      </c>
      <c r="G54" s="33">
        <v>5.2235687421646503E-4</v>
      </c>
      <c r="H54" s="33">
        <v>5.2235687421646503E-4</v>
      </c>
      <c r="I54" s="33">
        <v>5.2235687421646503E-4</v>
      </c>
      <c r="J54" s="33">
        <v>5.2235687421646503E-4</v>
      </c>
      <c r="K54" s="33">
        <v>0</v>
      </c>
      <c r="L54" s="33">
        <v>0</v>
      </c>
      <c r="M54" s="33">
        <v>0</v>
      </c>
      <c r="N54" s="33">
        <v>0</v>
      </c>
      <c r="O54" s="33">
        <v>0</v>
      </c>
      <c r="P54" s="33">
        <v>0</v>
      </c>
      <c r="Q54" s="33">
        <v>0</v>
      </c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</row>
    <row r="55" spans="1:32" ht="13.8" x14ac:dyDescent="0.25">
      <c r="A55" s="32">
        <v>43366</v>
      </c>
      <c r="B55" s="33">
        <v>0.125025960539979</v>
      </c>
      <c r="C55" s="33">
        <v>2.8348909657320901E-2</v>
      </c>
      <c r="D55" s="33">
        <v>2.1858774662513E-2</v>
      </c>
      <c r="E55" s="33">
        <v>2.1858774662513E-2</v>
      </c>
      <c r="F55" s="33">
        <v>2.1339563862928401E-2</v>
      </c>
      <c r="G55" s="33">
        <v>2.1339563862928401E-2</v>
      </c>
      <c r="H55" s="33">
        <v>1.6147455867082001E-2</v>
      </c>
      <c r="I55" s="33">
        <v>1.6147455867082001E-2</v>
      </c>
      <c r="J55" s="33">
        <v>1.45898234683281E-2</v>
      </c>
      <c r="K55" s="33">
        <v>1.45898234683281E-2</v>
      </c>
      <c r="L55" s="33">
        <v>1.45898234683281E-2</v>
      </c>
      <c r="M55" s="33">
        <v>1.45898234683281E-2</v>
      </c>
      <c r="N55" s="33">
        <v>1.45898234683281E-2</v>
      </c>
      <c r="O55" s="33">
        <v>1.45898234683281E-2</v>
      </c>
      <c r="P55" s="33">
        <v>1.45898234683281E-2</v>
      </c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</row>
    <row r="56" spans="1:32" ht="13.8" x14ac:dyDescent="0.25">
      <c r="A56" s="32">
        <v>43367</v>
      </c>
      <c r="B56" s="33">
        <v>0.127397011675035</v>
      </c>
      <c r="C56" s="33">
        <v>2.20797289940113E-2</v>
      </c>
      <c r="D56" s="33">
        <v>1.72403363377896E-2</v>
      </c>
      <c r="E56" s="33">
        <v>1.60304881737342E-2</v>
      </c>
      <c r="F56" s="33">
        <v>1.60304881737342E-2</v>
      </c>
      <c r="G56" s="33">
        <v>1.60304881737342E-2</v>
      </c>
      <c r="H56" s="33">
        <v>1.5425564091706499E-2</v>
      </c>
      <c r="I56" s="33">
        <v>1.5425564091706499E-2</v>
      </c>
      <c r="J56" s="33">
        <v>1.5425564091706499E-2</v>
      </c>
      <c r="K56" s="33">
        <v>1.5425564091706499E-2</v>
      </c>
      <c r="L56" s="33">
        <v>1.5425564091706499E-2</v>
      </c>
      <c r="M56" s="33">
        <v>1.5425564091706499E-2</v>
      </c>
      <c r="N56" s="33">
        <v>1.5425564091706499E-2</v>
      </c>
      <c r="O56" s="33">
        <v>1.5425564091706499E-2</v>
      </c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</row>
    <row r="57" spans="1:32" ht="13.8" x14ac:dyDescent="0.25">
      <c r="A57" s="32">
        <v>43368</v>
      </c>
      <c r="B57" s="33">
        <v>0.11267744479495299</v>
      </c>
      <c r="C57" s="33">
        <v>2.70110410094637E-2</v>
      </c>
      <c r="D57" s="33">
        <v>1.7547318611987401E-2</v>
      </c>
      <c r="E57" s="33">
        <v>1.7547318611987401E-2</v>
      </c>
      <c r="F57" s="33">
        <v>7.4428233438485801E-3</v>
      </c>
      <c r="G57" s="33">
        <v>7.4428233438485801E-3</v>
      </c>
      <c r="H57" s="33">
        <v>7.4428233438485801E-3</v>
      </c>
      <c r="I57" s="33">
        <v>7.4428233438485801E-3</v>
      </c>
      <c r="J57" s="33">
        <v>7.4428233438485801E-3</v>
      </c>
      <c r="K57" s="33">
        <v>6.6541798107255497E-3</v>
      </c>
      <c r="L57" s="33">
        <v>6.6541798107255497E-3</v>
      </c>
      <c r="M57" s="33">
        <v>6.6541798107255497E-3</v>
      </c>
      <c r="N57" s="33">
        <v>6.6541798107255497E-3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</row>
    <row r="58" spans="1:32" ht="13.8" x14ac:dyDescent="0.25">
      <c r="A58" s="32">
        <v>43369</v>
      </c>
      <c r="B58" s="33">
        <v>9.6475770925110102E-2</v>
      </c>
      <c r="C58" s="33">
        <v>2.5270324389267101E-2</v>
      </c>
      <c r="D58" s="33">
        <v>2.3668402082498999E-2</v>
      </c>
      <c r="E58" s="33">
        <v>1.0933119743692399E-2</v>
      </c>
      <c r="F58" s="33">
        <v>1.01321585903084E-2</v>
      </c>
      <c r="G58" s="33">
        <v>9.7316780136163395E-3</v>
      </c>
      <c r="H58" s="33">
        <v>9.7316780136163395E-3</v>
      </c>
      <c r="I58" s="33">
        <v>9.3311974369243104E-3</v>
      </c>
      <c r="J58" s="33">
        <v>9.3311974369243104E-3</v>
      </c>
      <c r="K58" s="33">
        <v>9.3311974369243104E-3</v>
      </c>
      <c r="L58" s="33">
        <v>9.3311974369243104E-3</v>
      </c>
      <c r="M58" s="33">
        <v>9.3311974369243104E-3</v>
      </c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</row>
    <row r="59" spans="1:32" ht="13.8" x14ac:dyDescent="0.25">
      <c r="A59" s="32">
        <v>43370</v>
      </c>
      <c r="B59" s="33">
        <v>0.211622919007252</v>
      </c>
      <c r="C59" s="33">
        <v>2.2673884179348399E-2</v>
      </c>
      <c r="D59" s="33">
        <v>1.4911653559391299E-2</v>
      </c>
      <c r="E59" s="33">
        <v>1.1847615156776599E-2</v>
      </c>
      <c r="F59" s="33">
        <v>1.0315595955469299E-2</v>
      </c>
      <c r="G59" s="33">
        <v>8.7835767541619893E-3</v>
      </c>
      <c r="H59" s="33">
        <v>8.2729036870595497E-3</v>
      </c>
      <c r="I59" s="33">
        <v>8.2729036870595497E-3</v>
      </c>
      <c r="J59" s="33">
        <v>8.2729036870595497E-3</v>
      </c>
      <c r="K59" s="33">
        <v>8.2729036870595497E-3</v>
      </c>
      <c r="L59" s="33">
        <v>8.2729036870595497E-3</v>
      </c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</row>
    <row r="60" spans="1:32" ht="13.8" x14ac:dyDescent="0.25">
      <c r="A60" s="32">
        <v>43371</v>
      </c>
      <c r="B60" s="33">
        <v>8.1012788778877895E-2</v>
      </c>
      <c r="C60" s="33">
        <v>8.2508250825082501E-3</v>
      </c>
      <c r="D60" s="33">
        <v>5.1567656765676602E-3</v>
      </c>
      <c r="E60" s="33">
        <v>4.1254125412541302E-3</v>
      </c>
      <c r="F60" s="33">
        <v>3.6097359735973601E-3</v>
      </c>
      <c r="G60" s="33">
        <v>3.6097359735973601E-3</v>
      </c>
      <c r="H60" s="33">
        <v>2.0627062706270599E-3</v>
      </c>
      <c r="I60" s="33">
        <v>2.0627062706270599E-3</v>
      </c>
      <c r="J60" s="33">
        <v>2.0627062706270599E-3</v>
      </c>
      <c r="K60" s="33">
        <v>2.0627062706270599E-3</v>
      </c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</row>
    <row r="61" spans="1:32" ht="13.8" x14ac:dyDescent="0.25">
      <c r="A61" s="32">
        <v>43372</v>
      </c>
      <c r="B61" s="33">
        <v>9.9379971923256899E-2</v>
      </c>
      <c r="C61" s="33">
        <v>1.23420683200749E-2</v>
      </c>
      <c r="D61" s="33">
        <v>1.04117922321011E-2</v>
      </c>
      <c r="E61" s="33">
        <v>1.04117922321011E-2</v>
      </c>
      <c r="F61" s="33">
        <v>1.04117922321011E-2</v>
      </c>
      <c r="G61" s="33">
        <v>9.8268600842302302E-3</v>
      </c>
      <c r="H61" s="33">
        <v>9.8268600842302302E-3</v>
      </c>
      <c r="I61" s="33">
        <v>9.8268600842302302E-3</v>
      </c>
      <c r="J61" s="33">
        <v>6.9021993448759996E-3</v>
      </c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</row>
    <row r="62" spans="1:32" ht="13.8" x14ac:dyDescent="0.25">
      <c r="A62" s="32">
        <v>43373</v>
      </c>
      <c r="B62" s="33">
        <v>7.5853214935273403E-2</v>
      </c>
      <c r="C62" s="33">
        <v>9.2008130951107304E-3</v>
      </c>
      <c r="D62" s="33">
        <v>3.9941514211333396E-3</v>
      </c>
      <c r="E62" s="33">
        <v>3.9941514211333396E-3</v>
      </c>
      <c r="F62" s="33">
        <v>3.6375307585321502E-3</v>
      </c>
      <c r="G62" s="33">
        <v>3.6375307585321502E-3</v>
      </c>
      <c r="H62" s="33">
        <v>3.6375307585321502E-3</v>
      </c>
      <c r="I62" s="33">
        <v>3.28091009593096E-3</v>
      </c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</row>
    <row r="63" spans="1:32" ht="13.8" x14ac:dyDescent="0.2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</row>
    <row r="64" spans="1:32" ht="13.8" x14ac:dyDescent="0.25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</row>
    <row r="65" spans="1:32" ht="13.8" x14ac:dyDescent="0.2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</row>
    <row r="66" spans="1:32" ht="13.8" x14ac:dyDescent="0.25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</row>
    <row r="67" spans="1:32" ht="13.8" x14ac:dyDescent="0.2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</row>
    <row r="68" spans="1:32" ht="13.8" x14ac:dyDescent="0.25">
      <c r="A68" s="34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</sheetData>
  <phoneticPr fontId="41" type="noConversion"/>
  <conditionalFormatting sqref="F31:F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6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6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V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opLeftCell="A52" zoomScale="109" workbookViewId="0">
      <selection activeCell="C76" sqref="C76"/>
    </sheetView>
  </sheetViews>
  <sheetFormatPr defaultColWidth="9" defaultRowHeight="13.8" x14ac:dyDescent="0.25"/>
  <cols>
    <col min="1" max="1" width="26" customWidth="1"/>
    <col min="2" max="2" width="12.33203125" customWidth="1"/>
    <col min="3" max="3" width="12.6640625" customWidth="1"/>
    <col min="4" max="4" width="11.6640625" customWidth="1"/>
    <col min="5" max="5" width="16.33203125" customWidth="1"/>
  </cols>
  <sheetData>
    <row r="1" spans="1:12" ht="100.05" customHeight="1" x14ac:dyDescent="0.25">
      <c r="A1" s="202" t="s">
        <v>276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3" spans="1:12" x14ac:dyDescent="0.25">
      <c r="A3" s="159" t="s">
        <v>121</v>
      </c>
      <c r="B3" s="15"/>
      <c r="C3" s="15"/>
      <c r="D3" s="15"/>
      <c r="E3" s="15"/>
      <c r="F3" s="15"/>
      <c r="G3" s="15"/>
      <c r="H3" s="9"/>
      <c r="I3" s="9"/>
      <c r="J3" s="9"/>
      <c r="K3" s="9"/>
      <c r="L3" s="9"/>
    </row>
    <row r="4" spans="1:12" x14ac:dyDescent="0.25">
      <c r="A4" s="9" t="s">
        <v>122</v>
      </c>
      <c r="B4" s="20">
        <v>201801</v>
      </c>
      <c r="C4" s="21">
        <v>201802</v>
      </c>
      <c r="D4" s="20">
        <v>201803</v>
      </c>
      <c r="E4" s="21">
        <v>201804</v>
      </c>
      <c r="F4" s="20">
        <v>201805</v>
      </c>
      <c r="G4" s="21">
        <v>201806</v>
      </c>
      <c r="H4" s="9">
        <v>201807</v>
      </c>
      <c r="I4" s="9">
        <v>201808</v>
      </c>
      <c r="J4" s="9">
        <v>201809</v>
      </c>
      <c r="K4" s="9">
        <v>201810</v>
      </c>
      <c r="L4" s="9" t="s">
        <v>79</v>
      </c>
    </row>
    <row r="5" spans="1:12" x14ac:dyDescent="0.25">
      <c r="A5" s="16" t="s">
        <v>123</v>
      </c>
      <c r="B5" s="17">
        <v>0.26796688824783599</v>
      </c>
      <c r="C5" s="17">
        <v>0.27808600908794201</v>
      </c>
      <c r="D5" s="17">
        <v>0.29303339905598402</v>
      </c>
      <c r="E5" s="163">
        <v>0.31391784181483801</v>
      </c>
      <c r="F5" s="17">
        <v>0.30733641771315301</v>
      </c>
      <c r="G5" s="17">
        <v>0.30811984082612598</v>
      </c>
      <c r="H5" s="19">
        <v>0.29086084194443301</v>
      </c>
      <c r="I5" s="19">
        <v>0.29954148158762001</v>
      </c>
      <c r="J5" s="19">
        <v>0.29148583602935402</v>
      </c>
      <c r="K5" s="19">
        <v>0.286667670229314</v>
      </c>
      <c r="L5" s="19">
        <v>0.29356112488224001</v>
      </c>
    </row>
    <row r="6" spans="1:12" x14ac:dyDescent="0.25">
      <c r="A6" s="16" t="s">
        <v>124</v>
      </c>
      <c r="B6" s="17">
        <v>0.73203311175216401</v>
      </c>
      <c r="C6" s="17">
        <v>0.72191399091205799</v>
      </c>
      <c r="D6" s="17">
        <v>0.70696660094401598</v>
      </c>
      <c r="E6" s="163">
        <v>0.68608215818516305</v>
      </c>
      <c r="F6" s="17">
        <v>0.69266358228684699</v>
      </c>
      <c r="G6" s="17">
        <v>0.69188015917387502</v>
      </c>
      <c r="H6" s="19">
        <v>0.70913915805556704</v>
      </c>
      <c r="I6" s="19">
        <v>0.70045851841238005</v>
      </c>
      <c r="J6" s="19">
        <v>0.70851416397064604</v>
      </c>
      <c r="K6" s="19">
        <v>0.71333232977068595</v>
      </c>
      <c r="L6" s="19">
        <v>0.70643887511776005</v>
      </c>
    </row>
    <row r="9" spans="1:12" x14ac:dyDescent="0.25">
      <c r="A9" s="14" t="s">
        <v>135</v>
      </c>
      <c r="B9" s="15"/>
      <c r="C9" s="15"/>
      <c r="D9" s="15"/>
      <c r="E9" s="15"/>
      <c r="F9" s="9"/>
      <c r="G9" s="15"/>
      <c r="H9" s="15"/>
      <c r="I9" s="15"/>
      <c r="J9" s="15"/>
      <c r="K9" s="9"/>
      <c r="L9" s="15"/>
    </row>
    <row r="10" spans="1:12" x14ac:dyDescent="0.25">
      <c r="A10" s="9" t="s">
        <v>136</v>
      </c>
      <c r="B10" s="15">
        <v>201801</v>
      </c>
      <c r="C10" s="15">
        <v>201802</v>
      </c>
      <c r="D10" s="15">
        <v>201803</v>
      </c>
      <c r="E10" s="15">
        <v>201804</v>
      </c>
      <c r="F10" s="9">
        <v>201805</v>
      </c>
      <c r="G10" s="15">
        <v>201806</v>
      </c>
      <c r="H10" s="15">
        <v>201807</v>
      </c>
      <c r="I10" s="15">
        <v>201808</v>
      </c>
      <c r="J10" s="15">
        <v>201809</v>
      </c>
      <c r="K10" s="9">
        <v>201810</v>
      </c>
      <c r="L10" s="15" t="s">
        <v>79</v>
      </c>
    </row>
    <row r="11" spans="1:12" x14ac:dyDescent="0.25">
      <c r="A11" s="16" t="s">
        <v>211</v>
      </c>
      <c r="B11" s="17">
        <v>6.3840461557757397E-2</v>
      </c>
      <c r="C11" s="17">
        <v>6.3439861421434499E-2</v>
      </c>
      <c r="D11" s="17">
        <v>7.2055924000717003E-2</v>
      </c>
      <c r="E11" s="17">
        <v>6.91123373526807E-2</v>
      </c>
      <c r="F11" s="17">
        <v>6.7360652126018994E-2</v>
      </c>
      <c r="G11" s="17">
        <v>6.8503962903278898E-2</v>
      </c>
      <c r="H11" s="17">
        <v>6.8151662578907202E-2</v>
      </c>
      <c r="I11" s="17">
        <v>6.7846396331852701E-2</v>
      </c>
      <c r="J11" s="17">
        <v>6.8176438096741093E-2</v>
      </c>
      <c r="K11" s="17">
        <v>6.4930503286667704E-2</v>
      </c>
      <c r="L11" s="17">
        <v>6.7295164663357096E-2</v>
      </c>
    </row>
    <row r="12" spans="1:12" x14ac:dyDescent="0.25">
      <c r="A12" s="16" t="s">
        <v>212</v>
      </c>
      <c r="B12" s="17">
        <v>0.15558760817759901</v>
      </c>
      <c r="C12" s="17">
        <v>0.16089674390580699</v>
      </c>
      <c r="D12" s="17">
        <v>0.17464300651251699</v>
      </c>
      <c r="E12" s="17">
        <v>0.174296614210777</v>
      </c>
      <c r="F12" s="17">
        <v>0.171155540868033</v>
      </c>
      <c r="G12" s="17">
        <v>0.17265761173413999</v>
      </c>
      <c r="H12" s="17">
        <v>0.16179486148526401</v>
      </c>
      <c r="I12" s="17">
        <v>0.160159048574294</v>
      </c>
      <c r="J12" s="17">
        <v>0.15501459796417599</v>
      </c>
      <c r="K12" s="17">
        <v>0.15269205680164599</v>
      </c>
      <c r="L12" s="17">
        <v>0.16458318021768001</v>
      </c>
    </row>
    <row r="13" spans="1:12" x14ac:dyDescent="0.25">
      <c r="A13" s="16" t="s">
        <v>213</v>
      </c>
      <c r="B13" s="17">
        <v>0.237144111375894</v>
      </c>
      <c r="C13" s="17">
        <v>0.23952501694574899</v>
      </c>
      <c r="D13" s="17">
        <v>0.24675867837724799</v>
      </c>
      <c r="E13" s="17">
        <v>0.24763267252537599</v>
      </c>
      <c r="F13" s="17">
        <v>0.24988984357788099</v>
      </c>
      <c r="G13" s="17">
        <v>0.250139770447594</v>
      </c>
      <c r="H13" s="17">
        <v>0.237545735997748</v>
      </c>
      <c r="I13" s="17">
        <v>0.23631609113053401</v>
      </c>
      <c r="J13" s="17">
        <v>0.23194981456640101</v>
      </c>
      <c r="K13" s="17">
        <v>0.227206583370967</v>
      </c>
      <c r="L13" s="17">
        <v>0.241285770600458</v>
      </c>
    </row>
    <row r="14" spans="1:12" x14ac:dyDescent="0.25">
      <c r="A14" s="16" t="s">
        <v>214</v>
      </c>
      <c r="B14" s="17">
        <v>0.22751787282076999</v>
      </c>
      <c r="C14" s="17">
        <v>0.226269675896869</v>
      </c>
      <c r="D14" s="17">
        <v>0.20672760948796101</v>
      </c>
      <c r="E14" s="17">
        <v>0.208529191361809</v>
      </c>
      <c r="F14" s="17">
        <v>0.20516633619739999</v>
      </c>
      <c r="G14" s="17">
        <v>0.204952806919459</v>
      </c>
      <c r="H14" s="17">
        <v>0.211933577258655</v>
      </c>
      <c r="I14" s="17">
        <v>0.20353918899555801</v>
      </c>
      <c r="J14" s="17">
        <v>0.21190720429259099</v>
      </c>
      <c r="K14" s="17">
        <v>0.21586632545536699</v>
      </c>
      <c r="L14" s="17">
        <v>0.212532321322385</v>
      </c>
    </row>
    <row r="15" spans="1:12" x14ac:dyDescent="0.25">
      <c r="A15" s="16" t="s">
        <v>215</v>
      </c>
      <c r="B15" s="17">
        <v>0.155023203311175</v>
      </c>
      <c r="C15" s="17">
        <v>0.15537368513544</v>
      </c>
      <c r="D15" s="17">
        <v>0.14450020911752401</v>
      </c>
      <c r="E15" s="17">
        <v>0.14241433340145801</v>
      </c>
      <c r="F15" s="17">
        <v>0.14568186825291901</v>
      </c>
      <c r="G15" s="17">
        <v>0.14203966191995299</v>
      </c>
      <c r="H15" s="17">
        <v>0.150416147320172</v>
      </c>
      <c r="I15" s="17">
        <v>0.15320962888666001</v>
      </c>
      <c r="J15" s="17">
        <v>0.15410715694784199</v>
      </c>
      <c r="K15" s="17">
        <v>0.16478498670279501</v>
      </c>
      <c r="L15" s="17">
        <v>0.150224829457002</v>
      </c>
    </row>
    <row r="16" spans="1:12" x14ac:dyDescent="0.25">
      <c r="A16" s="16" t="s">
        <v>216</v>
      </c>
      <c r="B16" s="17">
        <v>8.4159036749027999E-2</v>
      </c>
      <c r="C16" s="17">
        <v>8.1364697612532302E-2</v>
      </c>
      <c r="D16" s="17">
        <v>7.9076298022345698E-2</v>
      </c>
      <c r="E16" s="17">
        <v>8.05913209346686E-2</v>
      </c>
      <c r="F16" s="17">
        <v>8.0551883674818303E-2</v>
      </c>
      <c r="G16" s="17">
        <v>8.0803762291577597E-2</v>
      </c>
      <c r="H16" s="17">
        <v>8.8778094970045393E-2</v>
      </c>
      <c r="I16" s="17">
        <v>9.5035105315947901E-2</v>
      </c>
      <c r="J16" s="17">
        <v>9.6622741260948497E-2</v>
      </c>
      <c r="K16" s="17">
        <v>9.3732751266997802E-2</v>
      </c>
      <c r="L16" s="17">
        <v>8.5181300068818494E-2</v>
      </c>
    </row>
    <row r="17" spans="1:12" x14ac:dyDescent="0.25">
      <c r="A17" s="16" t="s">
        <v>217</v>
      </c>
      <c r="B17" s="17">
        <v>7.67277060077763E-2</v>
      </c>
      <c r="C17" s="17">
        <v>7.3130319082168105E-2</v>
      </c>
      <c r="D17" s="17">
        <v>7.6238274481687296E-2</v>
      </c>
      <c r="E17" s="17">
        <v>7.7423530213229799E-2</v>
      </c>
      <c r="F17" s="17">
        <v>8.0193875302930206E-2</v>
      </c>
      <c r="G17" s="17">
        <v>8.0902423783997104E-2</v>
      </c>
      <c r="H17" s="17">
        <v>8.1379920389208299E-2</v>
      </c>
      <c r="I17" s="17">
        <v>8.3894540765152598E-2</v>
      </c>
      <c r="J17" s="17">
        <v>8.2222046871301205E-2</v>
      </c>
      <c r="K17" s="17">
        <v>8.0786793115560196E-2</v>
      </c>
      <c r="L17" s="17">
        <v>7.8897433670299097E-2</v>
      </c>
    </row>
    <row r="18" spans="1:12" x14ac:dyDescent="0.25">
      <c r="A18" s="18" t="s">
        <v>79</v>
      </c>
      <c r="B18" s="17">
        <v>1</v>
      </c>
      <c r="C18" s="17">
        <v>1</v>
      </c>
      <c r="D18" s="17">
        <v>1</v>
      </c>
      <c r="E18" s="17">
        <v>1</v>
      </c>
      <c r="F18" s="17">
        <v>1</v>
      </c>
      <c r="G18" s="17">
        <v>1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</row>
    <row r="22" spans="1:12" x14ac:dyDescent="0.25">
      <c r="A22" s="159" t="s">
        <v>125</v>
      </c>
      <c r="B22" s="15"/>
      <c r="C22" s="15"/>
      <c r="D22" s="15"/>
      <c r="E22" s="15"/>
      <c r="F22" s="15"/>
      <c r="G22" s="15"/>
      <c r="H22" s="9"/>
      <c r="I22" s="9"/>
      <c r="J22" s="9"/>
      <c r="K22" s="9"/>
      <c r="L22" s="9"/>
    </row>
    <row r="23" spans="1:12" x14ac:dyDescent="0.25">
      <c r="A23" s="9" t="s">
        <v>126</v>
      </c>
      <c r="B23" s="15">
        <v>201801</v>
      </c>
      <c r="C23" s="15">
        <v>201802</v>
      </c>
      <c r="D23" s="15">
        <v>201803</v>
      </c>
      <c r="E23" s="15">
        <v>201804</v>
      </c>
      <c r="F23" s="15">
        <v>201805</v>
      </c>
      <c r="G23" s="15">
        <v>201806</v>
      </c>
      <c r="H23" s="9">
        <v>201807</v>
      </c>
      <c r="I23" s="9">
        <v>201808</v>
      </c>
      <c r="J23" s="9">
        <v>201809</v>
      </c>
      <c r="K23" s="9">
        <v>201810</v>
      </c>
      <c r="L23" s="9" t="s">
        <v>79</v>
      </c>
    </row>
    <row r="24" spans="1:12" x14ac:dyDescent="0.25">
      <c r="A24" s="16" t="s">
        <v>218</v>
      </c>
      <c r="B24" s="17">
        <v>0.18860529286341399</v>
      </c>
      <c r="C24" s="17">
        <v>0.20098912961614701</v>
      </c>
      <c r="D24" s="17">
        <v>0.20120093206667899</v>
      </c>
      <c r="E24" s="17">
        <v>0.22215409769057801</v>
      </c>
      <c r="F24" s="17">
        <v>0.219293897334215</v>
      </c>
      <c r="G24" s="17">
        <v>0.21705528332291901</v>
      </c>
      <c r="H24" s="19">
        <v>0.24056129628885001</v>
      </c>
      <c r="I24" s="19">
        <v>0.22961742369967</v>
      </c>
      <c r="J24" s="19">
        <v>0.22575554328099101</v>
      </c>
      <c r="K24" s="19">
        <v>0.21044708715941601</v>
      </c>
      <c r="L24" s="19">
        <v>0.21430623576024399</v>
      </c>
    </row>
    <row r="25" spans="1:12" x14ac:dyDescent="0.25">
      <c r="A25" s="16" t="s">
        <v>219</v>
      </c>
      <c r="B25" s="17">
        <v>0.372193653580835</v>
      </c>
      <c r="C25" s="17">
        <v>0.358396304571586</v>
      </c>
      <c r="D25" s="17">
        <v>0.359024914859294</v>
      </c>
      <c r="E25" s="17">
        <v>0.35377069282648699</v>
      </c>
      <c r="F25" s="17">
        <v>0.35429059264155099</v>
      </c>
      <c r="G25" s="17">
        <v>0.35297793271286199</v>
      </c>
      <c r="H25" s="19">
        <v>0.35487113505689399</v>
      </c>
      <c r="I25" s="19">
        <v>0.34868892391460099</v>
      </c>
      <c r="J25" s="19">
        <v>0.35271837765327901</v>
      </c>
      <c r="K25" s="19">
        <v>0.35882382457724898</v>
      </c>
      <c r="L25" s="19">
        <v>0.35678396996037898</v>
      </c>
    </row>
    <row r="26" spans="1:12" x14ac:dyDescent="0.25">
      <c r="A26" s="16" t="s">
        <v>220</v>
      </c>
      <c r="B26" s="17">
        <v>0.24043647309670099</v>
      </c>
      <c r="C26" s="17">
        <v>0.23729068862500899</v>
      </c>
      <c r="D26" s="17">
        <v>0.23905120391946</v>
      </c>
      <c r="E26" s="17">
        <v>0.23707337012058</v>
      </c>
      <c r="F26" s="17">
        <v>0.231961885877947</v>
      </c>
      <c r="G26" s="17">
        <v>0.23859637583451199</v>
      </c>
      <c r="H26" s="19">
        <v>0.224719552892928</v>
      </c>
      <c r="I26" s="19">
        <v>0.22689497062616401</v>
      </c>
      <c r="J26" s="19">
        <v>0.22429574686341</v>
      </c>
      <c r="K26" s="19">
        <v>0.22585177379697899</v>
      </c>
      <c r="L26" s="19">
        <v>0.23341172854766201</v>
      </c>
    </row>
    <row r="27" spans="1:12" x14ac:dyDescent="0.25">
      <c r="A27" s="16" t="s">
        <v>221</v>
      </c>
      <c r="B27" s="17">
        <v>0.114041138843597</v>
      </c>
      <c r="C27" s="17">
        <v>0.11548213792584</v>
      </c>
      <c r="D27" s="17">
        <v>0.11600047798291201</v>
      </c>
      <c r="E27" s="17">
        <v>0.11100892431364499</v>
      </c>
      <c r="F27" s="17">
        <v>0.113020489094514</v>
      </c>
      <c r="G27" s="17">
        <v>0.11204656822442199</v>
      </c>
      <c r="H27" s="19">
        <v>9.8588717783764199E-2</v>
      </c>
      <c r="I27" s="19">
        <v>0.107142857142857</v>
      </c>
      <c r="J27" s="19">
        <v>0.10786711907204299</v>
      </c>
      <c r="K27" s="19">
        <v>0.114406141803402</v>
      </c>
      <c r="L27" s="19">
        <v>0.111402494838611</v>
      </c>
    </row>
    <row r="28" spans="1:12" x14ac:dyDescent="0.25">
      <c r="A28" s="16" t="s">
        <v>222</v>
      </c>
      <c r="B28" s="17">
        <v>8.47234416154522E-2</v>
      </c>
      <c r="C28" s="17">
        <v>8.7841739261416404E-2</v>
      </c>
      <c r="D28" s="17">
        <v>8.47224711716556E-2</v>
      </c>
      <c r="E28" s="17">
        <v>7.59929150487091E-2</v>
      </c>
      <c r="F28" s="17">
        <v>8.1433135051773506E-2</v>
      </c>
      <c r="G28" s="17">
        <v>7.9323839905285007E-2</v>
      </c>
      <c r="H28" s="19">
        <v>8.1259297977564204E-2</v>
      </c>
      <c r="I28" s="19">
        <v>8.7655824616707304E-2</v>
      </c>
      <c r="J28" s="19">
        <v>8.9363213130276994E-2</v>
      </c>
      <c r="K28" s="19">
        <v>9.04711726629535E-2</v>
      </c>
      <c r="L28" s="19">
        <v>8.4095570893104099E-2</v>
      </c>
    </row>
    <row r="29" spans="1:12" x14ac:dyDescent="0.25">
      <c r="A29" s="16" t="s">
        <v>79</v>
      </c>
      <c r="B29" s="17">
        <v>1</v>
      </c>
      <c r="C29" s="17">
        <v>1</v>
      </c>
      <c r="D29" s="17">
        <v>1</v>
      </c>
      <c r="E29" s="17">
        <v>1</v>
      </c>
      <c r="F29" s="17">
        <v>1</v>
      </c>
      <c r="G29" s="17">
        <v>1</v>
      </c>
      <c r="H29" s="19">
        <v>1</v>
      </c>
      <c r="I29" s="19">
        <v>1</v>
      </c>
      <c r="J29" s="19">
        <v>1</v>
      </c>
      <c r="K29" s="19">
        <v>1</v>
      </c>
      <c r="L29" s="19">
        <v>1</v>
      </c>
    </row>
    <row r="32" spans="1:12" x14ac:dyDescent="0.25">
      <c r="A32" s="14" t="s">
        <v>144</v>
      </c>
      <c r="B32" s="15" t="s">
        <v>145</v>
      </c>
      <c r="C32" s="15"/>
      <c r="D32" s="15"/>
    </row>
    <row r="33" spans="1:4" x14ac:dyDescent="0.25">
      <c r="A33" s="23" t="s">
        <v>147</v>
      </c>
      <c r="B33" s="23">
        <v>201809</v>
      </c>
      <c r="C33" s="24">
        <v>201810</v>
      </c>
      <c r="D33" s="23" t="s">
        <v>79</v>
      </c>
    </row>
    <row r="34" spans="1:4" x14ac:dyDescent="0.25">
      <c r="A34" s="16" t="s">
        <v>236</v>
      </c>
      <c r="B34" s="19">
        <v>0.15371407916139501</v>
      </c>
      <c r="C34" s="19">
        <v>0.13281835475874801</v>
      </c>
      <c r="D34" s="25">
        <v>0.144532536285114</v>
      </c>
    </row>
    <row r="35" spans="1:4" x14ac:dyDescent="0.25">
      <c r="A35" s="16" t="s">
        <v>237</v>
      </c>
      <c r="B35" s="19">
        <v>2.29983733959877E-2</v>
      </c>
      <c r="C35" s="19">
        <v>2.38081512653485E-2</v>
      </c>
      <c r="D35" s="25">
        <v>2.3354188302641899E-2</v>
      </c>
    </row>
    <row r="36" spans="1:4" x14ac:dyDescent="0.25">
      <c r="A36" s="16" t="s">
        <v>238</v>
      </c>
      <c r="B36" s="19">
        <v>2.9911440448219799E-2</v>
      </c>
      <c r="C36" s="19">
        <v>2.3692857554620399E-2</v>
      </c>
      <c r="D36" s="25">
        <v>2.71790065604499E-2</v>
      </c>
    </row>
    <row r="37" spans="1:4" x14ac:dyDescent="0.25">
      <c r="A37" s="16" t="s">
        <v>239</v>
      </c>
      <c r="B37" s="19">
        <v>4.7126332911621202E-2</v>
      </c>
      <c r="C37" s="19">
        <v>2.63446129013662E-2</v>
      </c>
      <c r="D37" s="25">
        <v>3.7994883355708102E-2</v>
      </c>
    </row>
    <row r="38" spans="1:4" x14ac:dyDescent="0.25">
      <c r="A38" s="16" t="s">
        <v>240</v>
      </c>
      <c r="B38" s="19">
        <v>6.4657509488523404E-2</v>
      </c>
      <c r="C38" s="19">
        <v>4.3408082089122002E-2</v>
      </c>
      <c r="D38" s="25">
        <v>5.5320550165911003E-2</v>
      </c>
    </row>
    <row r="39" spans="1:4" x14ac:dyDescent="0.25">
      <c r="A39" s="16" t="s">
        <v>241</v>
      </c>
      <c r="B39" s="19">
        <v>7.5998554129766901E-2</v>
      </c>
      <c r="C39" s="19">
        <v>5.59750965584827E-2</v>
      </c>
      <c r="D39" s="25">
        <v>6.7200283695129107E-2</v>
      </c>
    </row>
    <row r="40" spans="1:4" x14ac:dyDescent="0.25">
      <c r="A40" s="16" t="s">
        <v>242</v>
      </c>
      <c r="B40" s="19">
        <v>9.3213446593168298E-2</v>
      </c>
      <c r="C40" s="19">
        <v>6.7562114486654806E-2</v>
      </c>
      <c r="D40" s="25">
        <v>8.1942298437143804E-2</v>
      </c>
    </row>
    <row r="41" spans="1:4" x14ac:dyDescent="0.25">
      <c r="A41" s="16" t="s">
        <v>243</v>
      </c>
      <c r="B41" s="19">
        <v>0.113681547081149</v>
      </c>
      <c r="C41" s="19">
        <v>7.7477373609269595E-2</v>
      </c>
      <c r="D41" s="25">
        <v>9.7773499835355507E-2</v>
      </c>
    </row>
    <row r="42" spans="1:4" x14ac:dyDescent="0.25">
      <c r="A42" s="16" t="s">
        <v>244</v>
      </c>
      <c r="B42" s="19">
        <v>0.17508584854509299</v>
      </c>
      <c r="C42" s="19">
        <v>0.108606675505851</v>
      </c>
      <c r="D42" s="25">
        <v>0.14587502216368201</v>
      </c>
    </row>
    <row r="43" spans="1:4" x14ac:dyDescent="0.25">
      <c r="A43" s="16" t="s">
        <v>245</v>
      </c>
      <c r="B43" s="19">
        <v>0.15475329839146901</v>
      </c>
      <c r="C43" s="19">
        <v>0.167579408543264</v>
      </c>
      <c r="D43" s="25">
        <v>0.16038906760556201</v>
      </c>
    </row>
    <row r="44" spans="1:4" x14ac:dyDescent="0.25">
      <c r="A44" s="16" t="s">
        <v>246</v>
      </c>
      <c r="B44" s="19">
        <v>3.2712814024941299E-2</v>
      </c>
      <c r="C44" s="19">
        <v>0.17593820257105</v>
      </c>
      <c r="D44" s="25">
        <v>9.5645786367435898E-2</v>
      </c>
    </row>
    <row r="45" spans="1:4" x14ac:dyDescent="0.25">
      <c r="A45" s="16" t="s">
        <v>247</v>
      </c>
      <c r="B45" s="19">
        <v>1.9880715705765401E-3</v>
      </c>
      <c r="C45" s="19">
        <v>3.7585749697354003E-2</v>
      </c>
      <c r="D45" s="25">
        <v>1.76296258770486E-2</v>
      </c>
    </row>
    <row r="46" spans="1:4" x14ac:dyDescent="0.25">
      <c r="A46" s="16" t="s">
        <v>248</v>
      </c>
      <c r="B46" s="19">
        <v>1.3555033435749099E-2</v>
      </c>
      <c r="C46" s="19">
        <v>2.6517553467458399E-3</v>
      </c>
      <c r="D46" s="25">
        <v>8.7641530940500006E-3</v>
      </c>
    </row>
    <row r="47" spans="1:4" x14ac:dyDescent="0.25">
      <c r="A47" s="16" t="s">
        <v>249</v>
      </c>
      <c r="B47" s="19">
        <v>1.2696547984818399E-2</v>
      </c>
      <c r="C47" s="19">
        <v>1.57375915143829E-2</v>
      </c>
      <c r="D47" s="25">
        <v>1.4032776919374899E-2</v>
      </c>
    </row>
    <row r="48" spans="1:4" x14ac:dyDescent="0.25">
      <c r="A48" s="16" t="s">
        <v>250</v>
      </c>
      <c r="B48" s="19">
        <v>6.3256822700162698E-3</v>
      </c>
      <c r="C48" s="19">
        <v>2.4499913529717001E-2</v>
      </c>
      <c r="D48" s="25">
        <v>1.4311406063983401E-2</v>
      </c>
    </row>
    <row r="49" spans="1:6" x14ac:dyDescent="0.25">
      <c r="A49" s="16" t="s">
        <v>251</v>
      </c>
      <c r="B49" s="19">
        <v>1.4910536779324101E-3</v>
      </c>
      <c r="C49" s="19">
        <v>1.19328990603563E-2</v>
      </c>
      <c r="D49" s="25">
        <v>6.0791813369132997E-3</v>
      </c>
    </row>
    <row r="50" spans="1:6" x14ac:dyDescent="0.25">
      <c r="A50" s="16" t="s">
        <v>252</v>
      </c>
      <c r="B50" s="19">
        <v>9.0366889571660998E-5</v>
      </c>
      <c r="C50" s="19">
        <v>4.3811610076670299E-3</v>
      </c>
      <c r="D50" s="25">
        <v>1.9757339344968201E-3</v>
      </c>
    </row>
    <row r="51" spans="1:6" x14ac:dyDescent="0.25">
      <c r="A51" s="16" t="s">
        <v>79</v>
      </c>
      <c r="B51" s="19">
        <v>1</v>
      </c>
      <c r="C51" s="19">
        <v>1</v>
      </c>
      <c r="D51" s="25">
        <v>1</v>
      </c>
    </row>
    <row r="55" spans="1:6" x14ac:dyDescent="0.25">
      <c r="A55" s="159" t="s">
        <v>191</v>
      </c>
      <c r="B55" s="9"/>
      <c r="C55" s="9"/>
      <c r="D55" s="9"/>
      <c r="E55" s="9"/>
      <c r="F55" s="9"/>
    </row>
    <row r="56" spans="1:6" x14ac:dyDescent="0.25">
      <c r="A56" s="9" t="s">
        <v>184</v>
      </c>
      <c r="B56" s="9" t="s">
        <v>192</v>
      </c>
      <c r="C56" s="9" t="s">
        <v>193</v>
      </c>
      <c r="D56" s="9" t="s">
        <v>194</v>
      </c>
      <c r="E56" s="9" t="s">
        <v>195</v>
      </c>
      <c r="F56" s="9" t="s">
        <v>79</v>
      </c>
    </row>
    <row r="57" spans="1:6" x14ac:dyDescent="0.25">
      <c r="A57" s="10" t="s">
        <v>203</v>
      </c>
      <c r="B57" s="11">
        <v>0.10167902777549399</v>
      </c>
      <c r="C57" s="11">
        <v>4.4772286934802397E-2</v>
      </c>
      <c r="D57" s="11">
        <v>1.9381910217130701E-2</v>
      </c>
      <c r="E57" s="11">
        <v>1.0215053763440901E-2</v>
      </c>
      <c r="F57" s="11">
        <v>6.9788088481770996E-2</v>
      </c>
    </row>
    <row r="58" spans="1:6" x14ac:dyDescent="0.25">
      <c r="A58" s="10" t="s">
        <v>204</v>
      </c>
      <c r="B58" s="11">
        <v>0.328882237826638</v>
      </c>
      <c r="C58" s="11">
        <v>0.47153294894838799</v>
      </c>
      <c r="D58" s="11">
        <v>0.61749034234714295</v>
      </c>
      <c r="E58" s="11">
        <v>0.80107526881720403</v>
      </c>
      <c r="F58" s="11">
        <v>0.42282736761752998</v>
      </c>
    </row>
    <row r="59" spans="1:6" x14ac:dyDescent="0.25">
      <c r="A59" s="10" t="s">
        <v>205</v>
      </c>
      <c r="B59" s="11">
        <v>0.19732276472232699</v>
      </c>
      <c r="C59" s="11">
        <v>0.20306262984663501</v>
      </c>
      <c r="D59" s="11">
        <v>0.25176501931530598</v>
      </c>
      <c r="E59" s="11">
        <v>0.16774193548387101</v>
      </c>
      <c r="F59" s="11">
        <v>0.20568858797563899</v>
      </c>
    </row>
    <row r="60" spans="1:6" x14ac:dyDescent="0.25">
      <c r="A60" s="10" t="s">
        <v>206</v>
      </c>
      <c r="B60" s="11">
        <v>0.12522817346116499</v>
      </c>
      <c r="C60" s="11">
        <v>0.161371647330703</v>
      </c>
      <c r="D60" s="11">
        <v>9.6976155588117799E-2</v>
      </c>
      <c r="E60" s="11">
        <v>2.0430107526881701E-2</v>
      </c>
      <c r="F60" s="11">
        <v>0.132938384693251</v>
      </c>
    </row>
    <row r="61" spans="1:6" x14ac:dyDescent="0.25">
      <c r="A61" s="10" t="s">
        <v>207</v>
      </c>
      <c r="B61" s="11">
        <v>6.2079626371096402E-2</v>
      </c>
      <c r="C61" s="11">
        <v>6.2746562711547896E-2</v>
      </c>
      <c r="D61" s="11">
        <v>1.13227654189423E-2</v>
      </c>
      <c r="E61" s="11">
        <v>5.3763440860215097E-4</v>
      </c>
      <c r="F61" s="11">
        <v>5.5043892401387302E-2</v>
      </c>
    </row>
    <row r="62" spans="1:6" x14ac:dyDescent="0.25">
      <c r="A62" s="10" t="s">
        <v>208</v>
      </c>
      <c r="B62" s="11">
        <v>0.13134568896051599</v>
      </c>
      <c r="C62" s="11">
        <v>5.06781204043045E-2</v>
      </c>
      <c r="D62" s="11">
        <v>2.9972026108965001E-3</v>
      </c>
      <c r="E62" s="11">
        <v>0</v>
      </c>
      <c r="F62" s="11">
        <v>8.4656743167222603E-2</v>
      </c>
    </row>
    <row r="63" spans="1:6" x14ac:dyDescent="0.25">
      <c r="A63" s="10" t="s">
        <v>209</v>
      </c>
      <c r="B63" s="11">
        <v>5.2656679110000201E-2</v>
      </c>
      <c r="C63" s="11">
        <v>5.7190877471462896E-3</v>
      </c>
      <c r="D63" s="11">
        <v>6.6604502464366597E-5</v>
      </c>
      <c r="E63" s="11">
        <v>0</v>
      </c>
      <c r="F63" s="11">
        <v>2.86088846849538E-2</v>
      </c>
    </row>
    <row r="64" spans="1:6" x14ac:dyDescent="0.25">
      <c r="A64" s="12" t="s">
        <v>210</v>
      </c>
      <c r="B64" s="13">
        <v>8.0580177276390005E-4</v>
      </c>
      <c r="C64" s="13">
        <v>1.16716076472373E-4</v>
      </c>
      <c r="D64" s="13">
        <v>0</v>
      </c>
      <c r="E64" s="13">
        <v>0</v>
      </c>
      <c r="F64" s="13">
        <v>4.4805097824463598E-4</v>
      </c>
    </row>
    <row r="66" spans="1:12" x14ac:dyDescent="0.25">
      <c r="A66" s="14" t="s">
        <v>258</v>
      </c>
      <c r="B66" s="15" t="s">
        <v>132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</row>
    <row r="67" spans="1:12" x14ac:dyDescent="0.25">
      <c r="A67" s="9" t="s">
        <v>259</v>
      </c>
      <c r="B67" s="15">
        <v>201801</v>
      </c>
      <c r="C67" s="15">
        <v>201802</v>
      </c>
      <c r="D67" s="15">
        <v>201803</v>
      </c>
      <c r="E67" s="15">
        <v>201804</v>
      </c>
      <c r="F67" s="15">
        <v>201805</v>
      </c>
      <c r="G67" s="15">
        <v>201806</v>
      </c>
      <c r="H67" s="9">
        <v>201807</v>
      </c>
      <c r="I67" s="9">
        <v>201808</v>
      </c>
      <c r="J67" s="9">
        <v>201809</v>
      </c>
      <c r="K67" s="9">
        <v>201810</v>
      </c>
      <c r="L67" s="9" t="s">
        <v>79</v>
      </c>
    </row>
    <row r="68" spans="1:12" x14ac:dyDescent="0.25">
      <c r="A68" s="16" t="s">
        <v>223</v>
      </c>
      <c r="B68" s="17">
        <v>0.22134570765661299</v>
      </c>
      <c r="C68" s="17">
        <v>0.55395816908593398</v>
      </c>
      <c r="D68" s="17">
        <v>0.33018209996125503</v>
      </c>
      <c r="E68" s="17">
        <v>0.35819375282933502</v>
      </c>
      <c r="F68" s="17">
        <v>0.288545515619751</v>
      </c>
      <c r="G68" s="17">
        <v>0.27355564172159802</v>
      </c>
      <c r="H68" s="19">
        <v>0.33134869272586098</v>
      </c>
      <c r="I68" s="19">
        <v>0.37753510140405599</v>
      </c>
      <c r="J68" s="19">
        <v>0.41573333333333301</v>
      </c>
      <c r="K68" s="19">
        <v>0.41979126401236999</v>
      </c>
      <c r="L68" s="19">
        <v>0.367225797845733</v>
      </c>
    </row>
    <row r="69" spans="1:12" x14ac:dyDescent="0.25">
      <c r="A69" s="16" t="s">
        <v>224</v>
      </c>
      <c r="B69" s="17">
        <v>0.77865429234338801</v>
      </c>
      <c r="C69" s="17">
        <v>0.44604183091406602</v>
      </c>
      <c r="D69" s="17">
        <v>0.66981790003874497</v>
      </c>
      <c r="E69" s="17">
        <v>0.64180624717066603</v>
      </c>
      <c r="F69" s="17">
        <v>0.71145448438024905</v>
      </c>
      <c r="G69" s="17">
        <v>0.72644435827840304</v>
      </c>
      <c r="H69" s="19">
        <v>0.66865130727413902</v>
      </c>
      <c r="I69" s="19">
        <v>0.62246489859594401</v>
      </c>
      <c r="J69" s="19">
        <v>0.58426666666666704</v>
      </c>
      <c r="K69" s="19">
        <v>0.58020873598763101</v>
      </c>
      <c r="L69" s="19">
        <v>0.63277420215426705</v>
      </c>
    </row>
    <row r="70" spans="1:12" x14ac:dyDescent="0.25">
      <c r="A70" s="16" t="s">
        <v>79</v>
      </c>
      <c r="B70" s="17">
        <v>1</v>
      </c>
      <c r="C70" s="17">
        <v>1</v>
      </c>
      <c r="D70" s="17">
        <v>1</v>
      </c>
      <c r="E70" s="17">
        <v>1</v>
      </c>
      <c r="F70" s="17">
        <v>1</v>
      </c>
      <c r="G70" s="17">
        <v>1</v>
      </c>
      <c r="H70" s="19">
        <v>1</v>
      </c>
      <c r="I70" s="19">
        <v>1</v>
      </c>
      <c r="J70" s="19">
        <v>1</v>
      </c>
      <c r="K70" s="19">
        <v>1</v>
      </c>
      <c r="L70" s="19">
        <v>1</v>
      </c>
    </row>
    <row r="73" spans="1:12" x14ac:dyDescent="0.25">
      <c r="A73" s="159" t="s">
        <v>183</v>
      </c>
      <c r="B73" s="9" t="s">
        <v>145</v>
      </c>
      <c r="C73" s="9"/>
      <c r="D73" s="9"/>
    </row>
    <row r="74" spans="1:12" x14ac:dyDescent="0.25">
      <c r="A74" s="23" t="s">
        <v>184</v>
      </c>
      <c r="B74" s="23">
        <v>201809</v>
      </c>
      <c r="C74" s="24">
        <v>201810</v>
      </c>
      <c r="D74" s="24" t="s">
        <v>79</v>
      </c>
    </row>
    <row r="75" spans="1:12" x14ac:dyDescent="0.25">
      <c r="A75" s="16" t="s">
        <v>203</v>
      </c>
      <c r="B75" s="19">
        <v>3.0310206014681498E-2</v>
      </c>
      <c r="C75" s="19">
        <v>2.7765938013761201E-2</v>
      </c>
      <c r="D75" s="19">
        <v>2.9197080291970798E-2</v>
      </c>
    </row>
    <row r="76" spans="1:12" x14ac:dyDescent="0.25">
      <c r="A76" s="16" t="s">
        <v>204</v>
      </c>
      <c r="B76" s="19">
        <v>0.43689320388349501</v>
      </c>
      <c r="C76" s="19">
        <v>0.44437678865006403</v>
      </c>
      <c r="D76" s="19">
        <v>0.44016729713889902</v>
      </c>
    </row>
    <row r="77" spans="1:12" x14ac:dyDescent="0.25">
      <c r="A77" s="16" t="s">
        <v>205</v>
      </c>
      <c r="B77" s="19">
        <v>0.24328676296471699</v>
      </c>
      <c r="C77" s="19">
        <v>0.24270839676064099</v>
      </c>
      <c r="D77" s="19">
        <v>0.243033725824498</v>
      </c>
    </row>
    <row r="78" spans="1:12" x14ac:dyDescent="0.25">
      <c r="A78" s="16" t="s">
        <v>206</v>
      </c>
      <c r="B78" s="19">
        <v>0.16197016339095399</v>
      </c>
      <c r="C78" s="19">
        <v>0.16044571637337901</v>
      </c>
      <c r="D78" s="19">
        <v>0.161303212744419</v>
      </c>
    </row>
    <row r="79" spans="1:12" x14ac:dyDescent="0.25">
      <c r="A79" s="16" t="s">
        <v>207</v>
      </c>
      <c r="B79" s="19">
        <v>5.4700449917120503E-2</v>
      </c>
      <c r="C79" s="19">
        <v>5.3278938074651401E-2</v>
      </c>
      <c r="D79" s="19">
        <v>5.40785337524642E-2</v>
      </c>
    </row>
    <row r="80" spans="1:12" x14ac:dyDescent="0.25">
      <c r="A80" s="16" t="s">
        <v>208</v>
      </c>
      <c r="B80" s="19">
        <v>6.8766279895808705E-2</v>
      </c>
      <c r="C80" s="19">
        <v>6.5456981063143196E-2</v>
      </c>
      <c r="D80" s="19">
        <v>6.7318450636688204E-2</v>
      </c>
    </row>
    <row r="81" spans="1:4" x14ac:dyDescent="0.25">
      <c r="A81" s="16" t="s">
        <v>209</v>
      </c>
      <c r="B81" s="19">
        <v>3.6940563580393098E-3</v>
      </c>
      <c r="C81" s="19">
        <v>5.7845704195335799E-3</v>
      </c>
      <c r="D81" s="19">
        <v>4.6086632212691096E-3</v>
      </c>
    </row>
    <row r="82" spans="1:4" x14ac:dyDescent="0.25">
      <c r="A82" s="16" t="s">
        <v>210</v>
      </c>
      <c r="B82" s="19">
        <v>3.7887757518351899E-4</v>
      </c>
      <c r="C82" s="19">
        <v>1.82670644827376E-4</v>
      </c>
      <c r="D82" s="19">
        <v>2.9303638979167798E-4</v>
      </c>
    </row>
    <row r="83" spans="1:4" x14ac:dyDescent="0.25">
      <c r="A83" s="16" t="s">
        <v>79</v>
      </c>
      <c r="B83" s="19">
        <v>1</v>
      </c>
      <c r="C83" s="19">
        <v>1</v>
      </c>
      <c r="D83" s="19">
        <v>1</v>
      </c>
    </row>
    <row r="86" spans="1:4" x14ac:dyDescent="0.25">
      <c r="A86" s="159" t="s">
        <v>172</v>
      </c>
      <c r="B86" s="9" t="s">
        <v>145</v>
      </c>
      <c r="C86" s="9"/>
      <c r="D86" s="9"/>
    </row>
    <row r="87" spans="1:4" x14ac:dyDescent="0.25">
      <c r="A87" s="23" t="s">
        <v>117</v>
      </c>
      <c r="B87" s="23">
        <v>201809</v>
      </c>
      <c r="C87" s="24">
        <v>201810</v>
      </c>
      <c r="D87" s="23" t="s">
        <v>79</v>
      </c>
    </row>
    <row r="88" spans="1:4" x14ac:dyDescent="0.25">
      <c r="A88" s="16">
        <v>6</v>
      </c>
      <c r="B88" s="19">
        <v>0.49776260552659501</v>
      </c>
      <c r="C88" s="19">
        <v>0.48090113528855299</v>
      </c>
      <c r="D88" s="25">
        <v>0.49037290419549601</v>
      </c>
    </row>
    <row r="89" spans="1:4" x14ac:dyDescent="0.25">
      <c r="A89" s="16">
        <v>12</v>
      </c>
      <c r="B89" s="19">
        <v>0.50223739447340499</v>
      </c>
      <c r="C89" s="19">
        <v>0.51909886471144795</v>
      </c>
      <c r="D89" s="25">
        <v>0.50962709580450405</v>
      </c>
    </row>
    <row r="90" spans="1:4" x14ac:dyDescent="0.25">
      <c r="A90" s="16" t="s">
        <v>79</v>
      </c>
      <c r="B90" s="19">
        <v>1</v>
      </c>
      <c r="C90" s="19">
        <v>1</v>
      </c>
      <c r="D90" s="25">
        <v>1</v>
      </c>
    </row>
    <row r="93" spans="1:4" x14ac:dyDescent="0.25">
      <c r="A93" s="159" t="s">
        <v>173</v>
      </c>
      <c r="B93" s="9" t="s">
        <v>145</v>
      </c>
      <c r="C93" s="9"/>
      <c r="D93" s="9"/>
    </row>
    <row r="94" spans="1:4" x14ac:dyDescent="0.25">
      <c r="A94" s="23" t="s">
        <v>174</v>
      </c>
      <c r="B94" s="23">
        <v>201809</v>
      </c>
      <c r="C94" s="24">
        <v>201810</v>
      </c>
      <c r="D94" s="24" t="s">
        <v>79</v>
      </c>
    </row>
    <row r="95" spans="1:4" x14ac:dyDescent="0.25">
      <c r="A95" s="16" t="s">
        <v>225</v>
      </c>
      <c r="B95" s="19">
        <v>0.14425763675112499</v>
      </c>
      <c r="C95" s="19">
        <v>0.13901236071363299</v>
      </c>
      <c r="D95" s="19">
        <v>0.14196281101816799</v>
      </c>
    </row>
    <row r="96" spans="1:4" x14ac:dyDescent="0.25">
      <c r="A96" s="16" t="s">
        <v>226</v>
      </c>
      <c r="B96" s="19">
        <v>0.28818375562396398</v>
      </c>
      <c r="C96" s="19">
        <v>0.29501309139621301</v>
      </c>
      <c r="D96" s="19">
        <v>0.291171612765731</v>
      </c>
    </row>
    <row r="97" spans="1:4" x14ac:dyDescent="0.25">
      <c r="A97" s="16" t="s">
        <v>227</v>
      </c>
      <c r="B97" s="19">
        <v>0.13076012313521199</v>
      </c>
      <c r="C97" s="19">
        <v>0.13377580222858201</v>
      </c>
      <c r="D97" s="19">
        <v>0.13207949278064901</v>
      </c>
    </row>
    <row r="98" spans="1:4" x14ac:dyDescent="0.25">
      <c r="A98" s="16" t="s">
        <v>228</v>
      </c>
      <c r="B98" s="19">
        <v>0.123466729812929</v>
      </c>
      <c r="C98" s="19">
        <v>0.122754673323997</v>
      </c>
      <c r="D98" s="19">
        <v>0.12315520272790199</v>
      </c>
    </row>
    <row r="99" spans="1:4" x14ac:dyDescent="0.25">
      <c r="A99" s="16" t="s">
        <v>229</v>
      </c>
      <c r="B99" s="19">
        <v>0.16774804641250299</v>
      </c>
      <c r="C99" s="19">
        <v>0.16848322474578301</v>
      </c>
      <c r="D99" s="19">
        <v>0.168069689381427</v>
      </c>
    </row>
    <row r="100" spans="1:4" x14ac:dyDescent="0.25">
      <c r="A100" s="16" t="s">
        <v>230</v>
      </c>
      <c r="B100" s="19">
        <v>0.13829031494198399</v>
      </c>
      <c r="C100" s="19">
        <v>0.129939718687207</v>
      </c>
      <c r="D100" s="19">
        <v>0.13463690127337599</v>
      </c>
    </row>
    <row r="101" spans="1:4" x14ac:dyDescent="0.25">
      <c r="A101" s="16" t="s">
        <v>231</v>
      </c>
      <c r="B101" s="19">
        <v>6.0146815060383597E-3</v>
      </c>
      <c r="C101" s="19">
        <v>9.8642148206783201E-3</v>
      </c>
      <c r="D101" s="19">
        <v>7.6988651499813503E-3</v>
      </c>
    </row>
    <row r="102" spans="1:4" x14ac:dyDescent="0.25">
      <c r="A102" s="16" t="s">
        <v>232</v>
      </c>
      <c r="B102" s="19">
        <v>1.2787118162443799E-3</v>
      </c>
      <c r="C102" s="19">
        <v>1.1569140839067201E-3</v>
      </c>
      <c r="D102" s="19">
        <v>1.2254249027652E-3</v>
      </c>
    </row>
    <row r="103" spans="1:4" x14ac:dyDescent="0.25">
      <c r="A103" s="16" t="s">
        <v>79</v>
      </c>
      <c r="B103" s="19">
        <v>1</v>
      </c>
      <c r="C103" s="19">
        <v>1</v>
      </c>
      <c r="D103" s="19">
        <v>1</v>
      </c>
    </row>
    <row r="107" spans="1:4" x14ac:dyDescent="0.25">
      <c r="A107" s="159" t="s">
        <v>146</v>
      </c>
      <c r="B107" s="9" t="s">
        <v>145</v>
      </c>
      <c r="C107" s="9"/>
      <c r="D107" s="9"/>
    </row>
    <row r="108" spans="1:4" x14ac:dyDescent="0.25">
      <c r="A108" s="23" t="s">
        <v>148</v>
      </c>
      <c r="B108" s="23">
        <v>201809</v>
      </c>
      <c r="C108" s="24">
        <v>201810</v>
      </c>
      <c r="D108" s="23" t="s">
        <v>79</v>
      </c>
    </row>
    <row r="109" spans="1:4" x14ac:dyDescent="0.25">
      <c r="A109" s="16" t="s">
        <v>233</v>
      </c>
      <c r="B109" s="19">
        <v>1.5960217854605701E-2</v>
      </c>
      <c r="C109" s="19">
        <v>1.8510625342507501E-2</v>
      </c>
      <c r="D109" s="19">
        <v>1.7076029623315E-2</v>
      </c>
    </row>
    <row r="110" spans="1:4" x14ac:dyDescent="0.25">
      <c r="A110" s="16" t="s">
        <v>162</v>
      </c>
      <c r="B110" s="19">
        <v>4.0729339332228297E-3</v>
      </c>
      <c r="C110" s="19">
        <v>4.2623150459721098E-3</v>
      </c>
      <c r="D110" s="19">
        <v>4.1557888006819796E-3</v>
      </c>
    </row>
    <row r="111" spans="1:4" x14ac:dyDescent="0.25">
      <c r="A111" s="16" t="s">
        <v>70</v>
      </c>
      <c r="B111" s="19">
        <v>0.11574709921856501</v>
      </c>
      <c r="C111" s="19">
        <v>0.11575229860561401</v>
      </c>
      <c r="D111" s="19">
        <v>0.115749373967713</v>
      </c>
    </row>
    <row r="112" spans="1:4" x14ac:dyDescent="0.25">
      <c r="A112" s="16" t="s">
        <v>67</v>
      </c>
      <c r="B112" s="19">
        <v>6.98555529244613E-2</v>
      </c>
      <c r="C112" s="19">
        <v>4.7311697010290497E-2</v>
      </c>
      <c r="D112" s="19">
        <v>5.99925408918962E-2</v>
      </c>
    </row>
    <row r="113" spans="1:4" x14ac:dyDescent="0.25">
      <c r="A113" s="16" t="s">
        <v>76</v>
      </c>
      <c r="B113" s="19">
        <v>0.167795406109401</v>
      </c>
      <c r="C113" s="19">
        <v>0.166900079157279</v>
      </c>
      <c r="D113" s="19">
        <v>0.16740369758644599</v>
      </c>
    </row>
    <row r="114" spans="1:4" x14ac:dyDescent="0.25">
      <c r="A114" s="16" t="s">
        <v>73</v>
      </c>
      <c r="B114" s="19">
        <v>4.9632962349041E-2</v>
      </c>
      <c r="C114" s="19">
        <v>4.5545880776959098E-2</v>
      </c>
      <c r="D114" s="19">
        <v>4.78448505514412E-2</v>
      </c>
    </row>
    <row r="115" spans="1:4" x14ac:dyDescent="0.25">
      <c r="A115" s="16" t="s">
        <v>75</v>
      </c>
      <c r="B115" s="19">
        <v>3.5567132370352798E-2</v>
      </c>
      <c r="C115" s="19">
        <v>3.8239054983864103E-2</v>
      </c>
      <c r="D115" s="19">
        <v>3.6736107411156703E-2</v>
      </c>
    </row>
    <row r="116" spans="1:4" x14ac:dyDescent="0.25">
      <c r="A116" s="16" t="s">
        <v>170</v>
      </c>
      <c r="B116" s="19">
        <v>3.1257399952640298E-3</v>
      </c>
      <c r="C116" s="19">
        <v>3.1054009620653999E-3</v>
      </c>
      <c r="D116" s="19">
        <v>3.1168416005114799E-3</v>
      </c>
    </row>
    <row r="117" spans="1:4" x14ac:dyDescent="0.25">
      <c r="A117" s="16" t="s">
        <v>159</v>
      </c>
      <c r="B117" s="19">
        <v>1.1176888467913801E-2</v>
      </c>
      <c r="C117" s="19">
        <v>1.12646897643549E-2</v>
      </c>
      <c r="D117" s="19">
        <v>1.12153018274815E-2</v>
      </c>
    </row>
    <row r="118" spans="1:4" x14ac:dyDescent="0.25">
      <c r="A118" s="16" t="s">
        <v>74</v>
      </c>
      <c r="B118" s="19">
        <v>2.8984134501539201E-2</v>
      </c>
      <c r="C118" s="19">
        <v>9.4988735310235703E-3</v>
      </c>
      <c r="D118" s="19">
        <v>2.0459267941819001E-2</v>
      </c>
    </row>
    <row r="119" spans="1:4" x14ac:dyDescent="0.25">
      <c r="A119" s="16" t="s">
        <v>234</v>
      </c>
      <c r="B119" s="19">
        <v>0.248827847501776</v>
      </c>
      <c r="C119" s="19">
        <v>0.28003409852036798</v>
      </c>
      <c r="D119" s="19">
        <v>0.26248068623794601</v>
      </c>
    </row>
    <row r="120" spans="1:4" x14ac:dyDescent="0.25">
      <c r="A120" s="16" t="s">
        <v>164</v>
      </c>
      <c r="B120" s="19">
        <v>2.27326545110111E-3</v>
      </c>
      <c r="C120" s="19">
        <v>2.1311575229860601E-3</v>
      </c>
      <c r="D120" s="19">
        <v>2.2110927593372099E-3</v>
      </c>
    </row>
    <row r="121" spans="1:4" x14ac:dyDescent="0.25">
      <c r="A121" s="174" t="s">
        <v>69</v>
      </c>
      <c r="B121" s="175">
        <v>5.5695003551977297E-2</v>
      </c>
      <c r="C121" s="175">
        <v>5.0538878402240799E-2</v>
      </c>
      <c r="D121" s="19">
        <v>5.3439181629282302E-2</v>
      </c>
    </row>
    <row r="122" spans="1:4" x14ac:dyDescent="0.25">
      <c r="A122" s="174" t="s">
        <v>72</v>
      </c>
      <c r="B122" s="175">
        <v>1.79966848212171E-2</v>
      </c>
      <c r="C122" s="175">
        <v>2.16769165195153E-2</v>
      </c>
      <c r="D122" s="19">
        <v>1.9606798444243199E-2</v>
      </c>
    </row>
    <row r="123" spans="1:4" x14ac:dyDescent="0.25">
      <c r="A123" s="174" t="s">
        <v>68</v>
      </c>
      <c r="B123" s="175">
        <v>0.13592233009708701</v>
      </c>
      <c r="C123" s="175">
        <v>0.137916336844669</v>
      </c>
      <c r="D123" s="19">
        <v>0.136794714689115</v>
      </c>
    </row>
    <row r="124" spans="1:4" x14ac:dyDescent="0.25">
      <c r="A124" s="16" t="s">
        <v>235</v>
      </c>
      <c r="B124" s="19">
        <v>2.6521430262846299E-3</v>
      </c>
      <c r="C124" s="19">
        <v>1.64403580344639E-3</v>
      </c>
      <c r="D124" s="19">
        <v>2.2110927593372099E-3</v>
      </c>
    </row>
    <row r="125" spans="1:4" x14ac:dyDescent="0.25">
      <c r="A125" s="16" t="s">
        <v>71</v>
      </c>
      <c r="B125" s="19">
        <v>3.4714657826189897E-2</v>
      </c>
      <c r="C125" s="19">
        <v>4.5667661206844103E-2</v>
      </c>
      <c r="D125" s="19">
        <v>3.9506633278277997E-2</v>
      </c>
    </row>
    <row r="126" spans="1:4" x14ac:dyDescent="0.25">
      <c r="A126" s="16" t="s">
        <v>79</v>
      </c>
      <c r="B126" s="19">
        <v>1</v>
      </c>
      <c r="C126" s="19">
        <v>1</v>
      </c>
      <c r="D126" s="19">
        <v>1</v>
      </c>
    </row>
  </sheetData>
  <mergeCells count="1">
    <mergeCell ref="A1:K1"/>
  </mergeCells>
  <phoneticPr fontId="41" type="noConversion"/>
  <conditionalFormatting sqref="B34:C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C8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{0D11DF6C-FBA6-8F49-9E06-2AA7D10D6610}</x14:id>
        </ext>
      </extLst>
    </cfRule>
  </conditionalFormatting>
  <pageMargins left="0.75" right="0.75" top="1" bottom="1" header="0.51180555555555596" footer="0.5118055555555559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11DF6C-FBA6-8F49-9E06-2AA7D10D6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B88:C89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19" workbookViewId="0">
      <selection activeCell="D48" sqref="B32:D48"/>
    </sheetView>
  </sheetViews>
  <sheetFormatPr defaultColWidth="9" defaultRowHeight="13.8" x14ac:dyDescent="0.25"/>
  <cols>
    <col min="1" max="1" width="39" customWidth="1"/>
    <col min="2" max="3" width="21.33203125" customWidth="1"/>
    <col min="6" max="6" width="37" customWidth="1"/>
  </cols>
  <sheetData>
    <row r="1" spans="1:13" ht="15.6" x14ac:dyDescent="0.25">
      <c r="A1" s="1" t="s">
        <v>81</v>
      </c>
      <c r="B1" s="1">
        <v>201808</v>
      </c>
      <c r="C1" s="1">
        <v>201809</v>
      </c>
      <c r="D1" s="1">
        <v>201810</v>
      </c>
      <c r="K1" s="1">
        <v>201808</v>
      </c>
      <c r="L1" s="1">
        <v>201809</v>
      </c>
      <c r="M1" s="1">
        <v>201810</v>
      </c>
    </row>
    <row r="2" spans="1:13" ht="15" x14ac:dyDescent="0.25">
      <c r="A2" s="2" t="s">
        <v>83</v>
      </c>
      <c r="B2" s="3">
        <f>K2/SUM($K$2:$K$20)</f>
        <v>0.45892123775057941</v>
      </c>
      <c r="C2" s="3">
        <f>L2/SUM($L$2:$L$20)</f>
        <v>0.40405025367080738</v>
      </c>
      <c r="D2" s="3">
        <f>M2/SUM($M$2:$M$20)</f>
        <v>0.38374021493963117</v>
      </c>
      <c r="F2">
        <f>M2/SUM($M$2:$M$20)</f>
        <v>0.38374021493963117</v>
      </c>
      <c r="K2" s="7">
        <v>45145</v>
      </c>
      <c r="L2" s="7">
        <v>28591</v>
      </c>
      <c r="M2" s="7">
        <v>23138</v>
      </c>
    </row>
    <row r="3" spans="1:13" ht="15" x14ac:dyDescent="0.25">
      <c r="A3" s="2" t="s">
        <v>84</v>
      </c>
      <c r="B3" s="3">
        <f t="shared" ref="B3:B20" si="0">K3/SUM($K$2:$K$20)</f>
        <v>0.1116781197901842</v>
      </c>
      <c r="C3" s="3">
        <f t="shared" ref="C3:C20" si="1">L3/SUM($L$2:$L$20)</f>
        <v>0.17171888469637231</v>
      </c>
      <c r="D3" s="3">
        <f t="shared" ref="D3:D20" si="2">M3/SUM($M$2:$M$20)</f>
        <v>0.22276767944805625</v>
      </c>
      <c r="F3">
        <f t="shared" ref="F3:F21" si="3">M3/SUM($M$2:$M$20)</f>
        <v>0.22276767944805625</v>
      </c>
      <c r="K3" s="7">
        <v>10986</v>
      </c>
      <c r="L3" s="7">
        <v>12151</v>
      </c>
      <c r="M3" s="7">
        <v>13432</v>
      </c>
    </row>
    <row r="4" spans="1:13" ht="15" x14ac:dyDescent="0.25">
      <c r="A4" s="2" t="s">
        <v>86</v>
      </c>
      <c r="B4" s="3">
        <f t="shared" si="0"/>
        <v>4.7330541210913672E-2</v>
      </c>
      <c r="C4" s="3">
        <f t="shared" si="1"/>
        <v>5.4422633936773081E-2</v>
      </c>
      <c r="D4" s="3">
        <f t="shared" si="2"/>
        <v>5.3088098713015786E-2</v>
      </c>
      <c r="F4">
        <f t="shared" si="3"/>
        <v>5.3088098713015786E-2</v>
      </c>
      <c r="K4" s="7">
        <v>4656</v>
      </c>
      <c r="L4" s="7">
        <v>3851</v>
      </c>
      <c r="M4" s="7">
        <v>3201</v>
      </c>
    </row>
    <row r="5" spans="1:13" ht="15" x14ac:dyDescent="0.25">
      <c r="A5" s="2" t="s">
        <v>87</v>
      </c>
      <c r="B5" s="3">
        <f t="shared" si="0"/>
        <v>2.3380636766559592E-3</v>
      </c>
      <c r="C5" s="3">
        <f t="shared" si="1"/>
        <v>4.7936009948983199E-2</v>
      </c>
      <c r="D5" s="3">
        <f t="shared" si="2"/>
        <v>4.1213347485737031E-2</v>
      </c>
      <c r="F5">
        <f t="shared" si="3"/>
        <v>4.1213347485737031E-2</v>
      </c>
      <c r="K5" s="7">
        <v>230</v>
      </c>
      <c r="L5" s="7">
        <v>3392</v>
      </c>
      <c r="M5" s="7">
        <v>2485</v>
      </c>
    </row>
    <row r="6" spans="1:13" ht="15" x14ac:dyDescent="0.25">
      <c r="A6" s="2" t="s">
        <v>88</v>
      </c>
      <c r="B6" s="3">
        <f t="shared" si="0"/>
        <v>2.2282763387955921E-2</v>
      </c>
      <c r="C6" s="3">
        <f t="shared" si="1"/>
        <v>1.741072059467786E-2</v>
      </c>
      <c r="D6" s="3">
        <f t="shared" si="2"/>
        <v>2.1112511609393658E-2</v>
      </c>
      <c r="F6">
        <f t="shared" si="3"/>
        <v>2.1112511609393658E-2</v>
      </c>
      <c r="K6" s="7">
        <v>2192</v>
      </c>
      <c r="L6" s="7">
        <v>1232</v>
      </c>
      <c r="M6" s="7">
        <v>1273</v>
      </c>
    </row>
    <row r="7" spans="1:13" ht="15" x14ac:dyDescent="0.25">
      <c r="A7" s="2" t="s">
        <v>90</v>
      </c>
      <c r="B7" s="3">
        <f t="shared" si="0"/>
        <v>2.5647541983491236E-2</v>
      </c>
      <c r="C7" s="3">
        <f t="shared" si="1"/>
        <v>2.0731759019799043E-2</v>
      </c>
      <c r="D7" s="3">
        <f t="shared" si="2"/>
        <v>1.9769138914687543E-2</v>
      </c>
      <c r="F7">
        <f t="shared" si="3"/>
        <v>1.9769138914687543E-2</v>
      </c>
      <c r="K7" s="7">
        <v>2523</v>
      </c>
      <c r="L7" s="7">
        <v>1467</v>
      </c>
      <c r="M7" s="7">
        <v>1192</v>
      </c>
    </row>
    <row r="8" spans="1:13" ht="15" x14ac:dyDescent="0.25">
      <c r="A8" s="2" t="s">
        <v>92</v>
      </c>
      <c r="B8" s="3">
        <f t="shared" si="0"/>
        <v>2.1001911112918312E-2</v>
      </c>
      <c r="C8" s="3">
        <f t="shared" si="1"/>
        <v>1.2690606407484348E-2</v>
      </c>
      <c r="D8" s="3">
        <f t="shared" si="2"/>
        <v>9.5860421918535221E-3</v>
      </c>
      <c r="F8">
        <f t="shared" si="3"/>
        <v>9.5860421918535221E-3</v>
      </c>
      <c r="K8" s="7">
        <v>2066</v>
      </c>
      <c r="L8" s="7">
        <v>898</v>
      </c>
      <c r="M8" s="7">
        <v>578</v>
      </c>
    </row>
    <row r="9" spans="1:13" ht="15" x14ac:dyDescent="0.25">
      <c r="A9" s="2" t="s">
        <v>94</v>
      </c>
      <c r="B9" s="3">
        <f t="shared" si="0"/>
        <v>1.543122026592933E-2</v>
      </c>
      <c r="C9" s="3">
        <f t="shared" si="1"/>
        <v>1.4301663345628242E-2</v>
      </c>
      <c r="D9" s="3">
        <f t="shared" si="2"/>
        <v>1.4926363274512406E-2</v>
      </c>
      <c r="F9">
        <f t="shared" si="3"/>
        <v>1.4926363274512406E-2</v>
      </c>
      <c r="K9" s="7">
        <v>1518</v>
      </c>
      <c r="L9" s="7">
        <v>1012</v>
      </c>
      <c r="M9" s="7">
        <v>900</v>
      </c>
    </row>
    <row r="10" spans="1:13" ht="15" x14ac:dyDescent="0.25">
      <c r="A10" s="2" t="s">
        <v>96</v>
      </c>
      <c r="B10" s="3">
        <f t="shared" si="0"/>
        <v>1.2432399463261903E-2</v>
      </c>
      <c r="C10" s="3">
        <f t="shared" si="1"/>
        <v>1.7990135809273469E-2</v>
      </c>
      <c r="D10" s="3">
        <f t="shared" si="2"/>
        <v>1.7629693512007431E-2</v>
      </c>
      <c r="F10">
        <f t="shared" si="3"/>
        <v>1.7629693512007431E-2</v>
      </c>
      <c r="K10" s="7">
        <v>1223</v>
      </c>
      <c r="L10" s="7">
        <v>1273</v>
      </c>
      <c r="M10" s="7">
        <v>1063</v>
      </c>
    </row>
    <row r="11" spans="1:13" ht="15" x14ac:dyDescent="0.25">
      <c r="A11" s="2" t="s">
        <v>98</v>
      </c>
      <c r="B11" s="3">
        <f t="shared" si="0"/>
        <v>1.4780628634164194E-2</v>
      </c>
      <c r="C11" s="3">
        <f t="shared" si="1"/>
        <v>1.170136091915038E-2</v>
      </c>
      <c r="D11" s="3">
        <f t="shared" si="2"/>
        <v>1.1310866392463845E-2</v>
      </c>
      <c r="F11">
        <f t="shared" si="3"/>
        <v>1.1310866392463845E-2</v>
      </c>
      <c r="K11" s="7">
        <v>1454</v>
      </c>
      <c r="L11" s="7">
        <v>828</v>
      </c>
      <c r="M11" s="7">
        <v>682</v>
      </c>
    </row>
    <row r="12" spans="1:13" ht="15" x14ac:dyDescent="0.25">
      <c r="A12" s="2" t="s">
        <v>100</v>
      </c>
      <c r="B12" s="3">
        <f t="shared" si="0"/>
        <v>1.4394339852803643E-2</v>
      </c>
      <c r="C12" s="3">
        <f t="shared" si="1"/>
        <v>9.3271717471488536E-3</v>
      </c>
      <c r="D12" s="3">
        <f t="shared" si="2"/>
        <v>8.3587634337269467E-3</v>
      </c>
      <c r="F12">
        <f t="shared" si="3"/>
        <v>8.3587634337269467E-3</v>
      </c>
      <c r="K12" s="7">
        <v>1416</v>
      </c>
      <c r="L12" s="7">
        <v>660</v>
      </c>
      <c r="M12" s="7">
        <v>504</v>
      </c>
    </row>
    <row r="13" spans="1:13" ht="15" x14ac:dyDescent="0.25">
      <c r="A13" s="2" t="s">
        <v>102</v>
      </c>
      <c r="B13" s="3">
        <f t="shared" si="0"/>
        <v>1.1944455739438052E-2</v>
      </c>
      <c r="C13" s="3">
        <f t="shared" si="1"/>
        <v>1.1404587272650188E-2</v>
      </c>
      <c r="D13" s="3">
        <f t="shared" si="2"/>
        <v>1.1327451240546637E-2</v>
      </c>
      <c r="F13">
        <f t="shared" si="3"/>
        <v>1.1327451240546637E-2</v>
      </c>
      <c r="K13" s="7">
        <v>1175</v>
      </c>
      <c r="L13" s="7">
        <v>807</v>
      </c>
      <c r="M13" s="7">
        <v>683</v>
      </c>
    </row>
    <row r="14" spans="1:13" ht="15" x14ac:dyDescent="0.25">
      <c r="A14" s="2" t="s">
        <v>103</v>
      </c>
      <c r="B14" s="3">
        <f t="shared" si="0"/>
        <v>1.3509941853372912E-2</v>
      </c>
      <c r="C14" s="3">
        <f t="shared" si="1"/>
        <v>9.1858509631011429E-3</v>
      </c>
      <c r="D14" s="3">
        <f t="shared" si="2"/>
        <v>8.7567997877139453E-3</v>
      </c>
      <c r="F14">
        <f t="shared" si="3"/>
        <v>8.7567997877139453E-3</v>
      </c>
      <c r="K14" s="7">
        <v>1329</v>
      </c>
      <c r="L14" s="7">
        <v>650</v>
      </c>
      <c r="M14" s="7">
        <v>528</v>
      </c>
    </row>
    <row r="15" spans="1:13" ht="15" x14ac:dyDescent="0.25">
      <c r="A15" s="2" t="s">
        <v>105</v>
      </c>
      <c r="B15" s="3">
        <f t="shared" si="0"/>
        <v>1.0572114016183467E-2</v>
      </c>
      <c r="C15" s="3">
        <f t="shared" si="1"/>
        <v>1.0415341784316219E-2</v>
      </c>
      <c r="D15" s="3">
        <f t="shared" si="2"/>
        <v>9.5694573437707306E-3</v>
      </c>
      <c r="F15">
        <f t="shared" si="3"/>
        <v>9.5694573437707306E-3</v>
      </c>
      <c r="K15" s="7">
        <v>1040</v>
      </c>
      <c r="L15" s="7">
        <v>737</v>
      </c>
      <c r="M15" s="7">
        <v>577</v>
      </c>
    </row>
    <row r="16" spans="1:13" ht="15" x14ac:dyDescent="0.25">
      <c r="A16" s="2" t="s">
        <v>95</v>
      </c>
      <c r="B16" s="3">
        <f t="shared" si="0"/>
        <v>1.030781116577888E-2</v>
      </c>
      <c r="C16" s="3">
        <f t="shared" si="1"/>
        <v>9.821794491315837E-3</v>
      </c>
      <c r="D16" s="3">
        <f t="shared" si="2"/>
        <v>6.5841846888682496E-3</v>
      </c>
      <c r="F16">
        <f t="shared" si="3"/>
        <v>6.5841846888682496E-3</v>
      </c>
      <c r="K16" s="7">
        <v>1014</v>
      </c>
      <c r="L16" s="7">
        <v>695</v>
      </c>
      <c r="M16" s="7">
        <v>397</v>
      </c>
    </row>
    <row r="17" spans="1:13" ht="15" x14ac:dyDescent="0.25">
      <c r="A17" s="2" t="s">
        <v>106</v>
      </c>
      <c r="B17" s="3">
        <f t="shared" si="0"/>
        <v>1.0297645671532549E-2</v>
      </c>
      <c r="C17" s="3">
        <f t="shared" si="1"/>
        <v>8.9173414734104953E-3</v>
      </c>
      <c r="D17" s="3">
        <f t="shared" si="2"/>
        <v>9.1548361417009422E-3</v>
      </c>
      <c r="F17">
        <f t="shared" si="3"/>
        <v>9.1548361417009422E-3</v>
      </c>
      <c r="K17" s="7">
        <v>1013</v>
      </c>
      <c r="L17" s="7">
        <v>631</v>
      </c>
      <c r="M17" s="7">
        <v>552</v>
      </c>
    </row>
    <row r="18" spans="1:13" ht="15" x14ac:dyDescent="0.25">
      <c r="A18" s="2" t="s">
        <v>108</v>
      </c>
      <c r="B18" s="3">
        <f t="shared" si="0"/>
        <v>8.417029235961453E-3</v>
      </c>
      <c r="C18" s="3">
        <f t="shared" si="1"/>
        <v>1.3312417857294272E-2</v>
      </c>
      <c r="D18" s="3">
        <f t="shared" si="2"/>
        <v>6.3685816637919597E-3</v>
      </c>
      <c r="F18">
        <f t="shared" si="3"/>
        <v>6.3685816637919597E-3</v>
      </c>
      <c r="K18" s="7">
        <v>828</v>
      </c>
      <c r="L18" s="7">
        <v>942</v>
      </c>
      <c r="M18" s="7">
        <v>384</v>
      </c>
    </row>
    <row r="19" spans="1:13" ht="15" x14ac:dyDescent="0.25">
      <c r="A19" s="2" t="s">
        <v>78</v>
      </c>
      <c r="B19" s="3">
        <f t="shared" si="0"/>
        <v>0.10300695319806449</v>
      </c>
      <c r="C19" s="3">
        <f t="shared" si="1"/>
        <v>7.6016449739263151E-2</v>
      </c>
      <c r="D19" s="3">
        <f t="shared" si="2"/>
        <v>7.3951837601167567E-2</v>
      </c>
      <c r="F19">
        <f t="shared" si="3"/>
        <v>7.3951837601167567E-2</v>
      </c>
      <c r="K19" s="8">
        <v>10133</v>
      </c>
      <c r="L19" s="8">
        <v>5379</v>
      </c>
      <c r="M19" s="8">
        <v>4459</v>
      </c>
    </row>
    <row r="20" spans="1:13" ht="15" x14ac:dyDescent="0.25">
      <c r="A20" s="2" t="s">
        <v>110</v>
      </c>
      <c r="B20" s="3">
        <f t="shared" si="0"/>
        <v>8.5705281990810386E-2</v>
      </c>
      <c r="C20" s="3">
        <f t="shared" si="1"/>
        <v>7.8645016322550554E-2</v>
      </c>
      <c r="D20" s="3">
        <f t="shared" si="2"/>
        <v>7.078413161735439E-2</v>
      </c>
      <c r="F20">
        <f t="shared" si="3"/>
        <v>7.078413161735439E-2</v>
      </c>
      <c r="K20" s="4">
        <v>8431</v>
      </c>
      <c r="L20" s="4">
        <v>5565</v>
      </c>
      <c r="M20" s="4">
        <v>4268</v>
      </c>
    </row>
    <row r="21" spans="1:13" ht="15" x14ac:dyDescent="0.25">
      <c r="A21" s="2" t="s">
        <v>109</v>
      </c>
      <c r="B21" s="3">
        <v>1</v>
      </c>
      <c r="C21" s="3">
        <v>1</v>
      </c>
      <c r="D21" s="3">
        <v>1</v>
      </c>
      <c r="F21">
        <f t="shared" si="3"/>
        <v>1.658484808279156E-5</v>
      </c>
      <c r="K21" s="3">
        <v>1</v>
      </c>
      <c r="L21" s="3">
        <v>1</v>
      </c>
      <c r="M21" s="3">
        <v>1</v>
      </c>
    </row>
    <row r="27" spans="1:13" ht="15" x14ac:dyDescent="0.25">
      <c r="B27" s="4">
        <v>98374</v>
      </c>
      <c r="C27" s="4">
        <v>70766</v>
      </c>
      <c r="D27" s="4">
        <v>60297</v>
      </c>
    </row>
    <row r="31" spans="1:13" ht="15.6" x14ac:dyDescent="0.25">
      <c r="A31" s="1" t="s">
        <v>82</v>
      </c>
      <c r="B31" s="1">
        <v>201808</v>
      </c>
      <c r="C31" s="1">
        <v>201809</v>
      </c>
      <c r="D31" s="1">
        <v>201810</v>
      </c>
      <c r="F31" s="1" t="s">
        <v>82</v>
      </c>
      <c r="G31" s="1">
        <v>201808</v>
      </c>
      <c r="H31" s="1">
        <v>201809</v>
      </c>
      <c r="I31" s="1">
        <v>201810</v>
      </c>
    </row>
    <row r="32" spans="1:13" ht="15" x14ac:dyDescent="0.25">
      <c r="A32" s="2" t="s">
        <v>83</v>
      </c>
      <c r="B32" s="3">
        <v>0.189103148146163</v>
      </c>
      <c r="C32" s="3">
        <v>0.17043879907621201</v>
      </c>
      <c r="D32" s="3">
        <v>0.15418927618872399</v>
      </c>
      <c r="F32" s="5" t="s">
        <v>83</v>
      </c>
      <c r="G32" s="5">
        <v>17642</v>
      </c>
      <c r="H32" s="5">
        <v>16605</v>
      </c>
      <c r="I32" s="5">
        <v>13412</v>
      </c>
      <c r="J32">
        <f>G32/$G$49</f>
        <v>0.18910314814616316</v>
      </c>
      <c r="K32">
        <f>H32/$H$49</f>
        <v>0.17043879907621248</v>
      </c>
      <c r="L32">
        <f>I32/$I$49</f>
        <v>0.15418927618872436</v>
      </c>
    </row>
    <row r="33" spans="1:12" ht="15" x14ac:dyDescent="0.25">
      <c r="A33" s="2" t="s">
        <v>85</v>
      </c>
      <c r="B33" s="3">
        <v>8.5483369599005293E-2</v>
      </c>
      <c r="C33" s="3">
        <v>8.5173210161662793E-2</v>
      </c>
      <c r="D33" s="3">
        <v>0.13456497746712001</v>
      </c>
      <c r="F33" s="5" t="s">
        <v>85</v>
      </c>
      <c r="G33" s="5">
        <v>7975</v>
      </c>
      <c r="H33" s="5">
        <v>8298</v>
      </c>
      <c r="I33" s="5">
        <v>11705</v>
      </c>
      <c r="J33">
        <f t="shared" ref="J33:J47" si="4">G33/$G$49</f>
        <v>8.5483369599005279E-2</v>
      </c>
      <c r="K33">
        <f t="shared" ref="K33:K47" si="5">H33/$H$49</f>
        <v>8.5173210161662821E-2</v>
      </c>
      <c r="L33">
        <f t="shared" ref="L33:L47" si="6">I33/$I$49</f>
        <v>0.1345649774671204</v>
      </c>
    </row>
    <row r="34" spans="1:12" ht="15" x14ac:dyDescent="0.25">
      <c r="A34" s="2" t="s">
        <v>87</v>
      </c>
      <c r="B34" s="3">
        <v>6.2384101701092303E-3</v>
      </c>
      <c r="C34" s="3">
        <v>0.10202720041057201</v>
      </c>
      <c r="D34" s="3">
        <v>0.14880897636346899</v>
      </c>
      <c r="F34" s="5" t="s">
        <v>87</v>
      </c>
      <c r="G34" s="5">
        <v>582</v>
      </c>
      <c r="H34" s="5">
        <v>9940</v>
      </c>
      <c r="I34" s="5">
        <v>12944</v>
      </c>
      <c r="J34">
        <f t="shared" si="4"/>
        <v>6.238410170109226E-3</v>
      </c>
      <c r="K34">
        <f t="shared" si="5"/>
        <v>0.10202720041057224</v>
      </c>
      <c r="L34">
        <f t="shared" si="6"/>
        <v>0.14880897636346915</v>
      </c>
    </row>
    <row r="35" spans="1:12" ht="15" x14ac:dyDescent="0.25">
      <c r="A35" s="2" t="s">
        <v>84</v>
      </c>
      <c r="B35" s="3">
        <v>6.82580686653875E-2</v>
      </c>
      <c r="C35" s="3">
        <v>9.3589940980241204E-2</v>
      </c>
      <c r="D35" s="3">
        <v>8.7935712314908501E-2</v>
      </c>
      <c r="F35" s="5" t="s">
        <v>84</v>
      </c>
      <c r="G35" s="5">
        <v>6368</v>
      </c>
      <c r="H35" s="5">
        <v>9118</v>
      </c>
      <c r="I35" s="5">
        <v>7649</v>
      </c>
      <c r="J35">
        <f t="shared" si="4"/>
        <v>6.8258068665387542E-2</v>
      </c>
      <c r="K35">
        <f t="shared" si="5"/>
        <v>9.3589940980241218E-2</v>
      </c>
      <c r="L35">
        <f t="shared" si="6"/>
        <v>8.7935712314908487E-2</v>
      </c>
    </row>
    <row r="36" spans="1:12" ht="15" x14ac:dyDescent="0.25">
      <c r="A36" s="2" t="s">
        <v>89</v>
      </c>
      <c r="B36" s="3">
        <v>5.5888437503349701E-2</v>
      </c>
      <c r="C36" s="3">
        <v>5.8609186553759303E-2</v>
      </c>
      <c r="D36" s="3">
        <v>6.3896808608479697E-2</v>
      </c>
      <c r="F36" s="5" t="s">
        <v>89</v>
      </c>
      <c r="G36" s="5">
        <v>5214</v>
      </c>
      <c r="H36" s="5">
        <v>5710</v>
      </c>
      <c r="I36" s="5">
        <v>5558</v>
      </c>
      <c r="J36">
        <f t="shared" si="4"/>
        <v>5.588843750334966E-2</v>
      </c>
      <c r="K36">
        <f t="shared" si="5"/>
        <v>5.8609186553759303E-2</v>
      </c>
      <c r="L36">
        <f t="shared" si="6"/>
        <v>6.3896808608479724E-2</v>
      </c>
    </row>
    <row r="37" spans="1:12" ht="15" x14ac:dyDescent="0.25">
      <c r="A37" s="2" t="s">
        <v>91</v>
      </c>
      <c r="B37" s="3">
        <v>5.1257865005948998E-2</v>
      </c>
      <c r="C37" s="3">
        <v>5.6546061072620002E-2</v>
      </c>
      <c r="D37" s="3">
        <v>6.5092430791869799E-2</v>
      </c>
      <c r="F37" s="5" t="s">
        <v>91</v>
      </c>
      <c r="G37" s="5">
        <v>4782</v>
      </c>
      <c r="H37" s="5">
        <v>5509</v>
      </c>
      <c r="I37" s="5">
        <v>5662</v>
      </c>
      <c r="J37">
        <f t="shared" si="4"/>
        <v>5.1257865005948998E-2</v>
      </c>
      <c r="K37">
        <f t="shared" si="5"/>
        <v>5.6546061072619967E-2</v>
      </c>
      <c r="L37">
        <f t="shared" si="6"/>
        <v>6.5092430791869771E-2</v>
      </c>
    </row>
    <row r="38" spans="1:12" ht="15" x14ac:dyDescent="0.25">
      <c r="A38" s="2" t="s">
        <v>93</v>
      </c>
      <c r="B38" s="3">
        <v>6.0786982946201801E-2</v>
      </c>
      <c r="C38" s="3">
        <v>5.1044393122915102E-2</v>
      </c>
      <c r="D38" s="3">
        <v>4.0628161500965702E-2</v>
      </c>
      <c r="F38" s="5" t="s">
        <v>93</v>
      </c>
      <c r="G38" s="5">
        <v>5671</v>
      </c>
      <c r="H38" s="5">
        <v>4973</v>
      </c>
      <c r="I38" s="5">
        <v>3534</v>
      </c>
      <c r="J38">
        <f t="shared" si="4"/>
        <v>6.0786982946201752E-2</v>
      </c>
      <c r="K38">
        <f t="shared" si="5"/>
        <v>5.104439312291506E-2</v>
      </c>
      <c r="L38">
        <f t="shared" si="6"/>
        <v>4.0628161500965695E-2</v>
      </c>
    </row>
    <row r="39" spans="1:12" ht="15" x14ac:dyDescent="0.25">
      <c r="A39" s="2" t="s">
        <v>95</v>
      </c>
      <c r="B39" s="3">
        <v>5.41841295702786E-2</v>
      </c>
      <c r="C39" s="3">
        <v>4.05748011290736E-2</v>
      </c>
      <c r="D39" s="3">
        <v>3.2362273521567203E-2</v>
      </c>
      <c r="F39" s="5" t="s">
        <v>95</v>
      </c>
      <c r="G39" s="5">
        <v>5055</v>
      </c>
      <c r="H39" s="5">
        <v>3953</v>
      </c>
      <c r="I39" s="5">
        <v>2815</v>
      </c>
      <c r="J39">
        <f t="shared" si="4"/>
        <v>5.4184129570278586E-2</v>
      </c>
      <c r="K39">
        <f t="shared" si="5"/>
        <v>4.0574801129073648E-2</v>
      </c>
      <c r="L39">
        <f t="shared" si="6"/>
        <v>3.2362273521567182E-2</v>
      </c>
    </row>
    <row r="40" spans="1:12" ht="15" x14ac:dyDescent="0.25">
      <c r="A40" s="2" t="s">
        <v>97</v>
      </c>
      <c r="B40" s="3">
        <v>2.39675002411757E-2</v>
      </c>
      <c r="C40" s="3">
        <v>2.6810366948935099E-2</v>
      </c>
      <c r="D40" s="3">
        <v>1.81872528281063E-2</v>
      </c>
      <c r="F40" s="5" t="s">
        <v>97</v>
      </c>
      <c r="G40" s="5">
        <v>2236</v>
      </c>
      <c r="H40" s="5">
        <v>2612</v>
      </c>
      <c r="I40" s="5">
        <v>1582</v>
      </c>
      <c r="J40">
        <f t="shared" si="4"/>
        <v>2.3967500241175652E-2</v>
      </c>
      <c r="K40">
        <f t="shared" si="5"/>
        <v>2.6810366948935078E-2</v>
      </c>
      <c r="L40">
        <f t="shared" si="6"/>
        <v>1.8187252828106317E-2</v>
      </c>
    </row>
    <row r="41" spans="1:12" ht="15" x14ac:dyDescent="0.25">
      <c r="A41" s="2" t="s">
        <v>99</v>
      </c>
      <c r="B41" s="3">
        <v>2.36673705422701E-2</v>
      </c>
      <c r="C41" s="3">
        <v>2.0754426481909199E-2</v>
      </c>
      <c r="D41" s="3">
        <v>1.04731904718109E-2</v>
      </c>
      <c r="F41" s="5" t="s">
        <v>99</v>
      </c>
      <c r="G41" s="5">
        <v>2208</v>
      </c>
      <c r="H41" s="5">
        <v>2022</v>
      </c>
      <c r="I41" s="5">
        <v>911</v>
      </c>
      <c r="J41">
        <f t="shared" si="4"/>
        <v>2.3667370542270052E-2</v>
      </c>
      <c r="K41">
        <f t="shared" si="5"/>
        <v>2.0754426481909161E-2</v>
      </c>
      <c r="L41">
        <f t="shared" si="6"/>
        <v>1.0473190471810908E-2</v>
      </c>
    </row>
    <row r="42" spans="1:12" ht="15" x14ac:dyDescent="0.25">
      <c r="A42" s="2" t="s">
        <v>101</v>
      </c>
      <c r="B42" s="3">
        <v>1.3141393244938E-2</v>
      </c>
      <c r="C42" s="3">
        <v>9.1968180651783409E-3</v>
      </c>
      <c r="D42" s="3">
        <v>1.4600386277936199E-3</v>
      </c>
      <c r="F42" s="5" t="s">
        <v>101</v>
      </c>
      <c r="G42" s="5">
        <v>1226</v>
      </c>
      <c r="H42" s="5">
        <v>896</v>
      </c>
      <c r="I42" s="5">
        <v>127</v>
      </c>
      <c r="J42">
        <f t="shared" si="4"/>
        <v>1.3141393244937991E-2</v>
      </c>
      <c r="K42">
        <f t="shared" si="5"/>
        <v>9.1968180651783426E-3</v>
      </c>
      <c r="L42">
        <f t="shared" si="6"/>
        <v>1.4600386277936173E-3</v>
      </c>
    </row>
    <row r="43" spans="1:12" ht="15" x14ac:dyDescent="0.25">
      <c r="A43" s="2" t="s">
        <v>94</v>
      </c>
      <c r="B43" s="3">
        <v>8.5536964188095595E-3</v>
      </c>
      <c r="C43" s="3">
        <v>8.4269951244547101E-3</v>
      </c>
      <c r="D43" s="3">
        <v>5.4722707624390698E-3</v>
      </c>
      <c r="F43" s="5" t="s">
        <v>94</v>
      </c>
      <c r="G43" s="5">
        <v>798</v>
      </c>
      <c r="H43" s="5">
        <v>821</v>
      </c>
      <c r="I43" s="5">
        <v>476</v>
      </c>
      <c r="J43">
        <f t="shared" si="4"/>
        <v>8.5536964188095577E-3</v>
      </c>
      <c r="K43">
        <f t="shared" si="5"/>
        <v>8.4269951244547083E-3</v>
      </c>
      <c r="L43">
        <f t="shared" si="6"/>
        <v>5.4722707624390689E-3</v>
      </c>
    </row>
    <row r="44" spans="1:12" ht="15" x14ac:dyDescent="0.25">
      <c r="A44" s="2" t="s">
        <v>104</v>
      </c>
      <c r="B44" s="3">
        <v>2.0837576238302999E-2</v>
      </c>
      <c r="C44" s="3">
        <v>0</v>
      </c>
      <c r="D44" s="3">
        <v>0</v>
      </c>
      <c r="F44" s="5" t="s">
        <v>104</v>
      </c>
      <c r="G44" s="5">
        <v>1944</v>
      </c>
      <c r="H44" s="5"/>
      <c r="I44" s="5"/>
      <c r="J44">
        <f t="shared" si="4"/>
        <v>2.0837576238302982E-2</v>
      </c>
      <c r="K44">
        <f t="shared" si="5"/>
        <v>0</v>
      </c>
      <c r="L44">
        <f t="shared" si="6"/>
        <v>0</v>
      </c>
    </row>
    <row r="45" spans="1:12" ht="15" x14ac:dyDescent="0.25">
      <c r="A45" s="2" t="s">
        <v>96</v>
      </c>
      <c r="B45" s="3">
        <v>5.35945890902854E-3</v>
      </c>
      <c r="C45" s="3">
        <v>6.4665127020785201E-3</v>
      </c>
      <c r="D45" s="3">
        <v>5.3573070909592596E-3</v>
      </c>
      <c r="F45" s="5" t="s">
        <v>96</v>
      </c>
      <c r="G45" s="5">
        <v>500</v>
      </c>
      <c r="H45" s="5">
        <v>630</v>
      </c>
      <c r="I45" s="5">
        <v>466</v>
      </c>
      <c r="J45">
        <f t="shared" si="4"/>
        <v>5.3594589090285444E-3</v>
      </c>
      <c r="K45">
        <f t="shared" si="5"/>
        <v>6.4665127020785218E-3</v>
      </c>
      <c r="L45">
        <f t="shared" si="6"/>
        <v>5.357307090959257E-3</v>
      </c>
    </row>
    <row r="46" spans="1:12" ht="15" x14ac:dyDescent="0.25">
      <c r="A46" s="2" t="s">
        <v>78</v>
      </c>
      <c r="B46" s="3">
        <v>6.8279506501023698E-2</v>
      </c>
      <c r="C46" s="3">
        <v>4.4157043879907598E-2</v>
      </c>
      <c r="D46" s="3">
        <v>3.3350961096293603E-2</v>
      </c>
      <c r="F46" t="s">
        <v>78</v>
      </c>
      <c r="G46">
        <v>6370</v>
      </c>
      <c r="H46">
        <v>4302</v>
      </c>
      <c r="I46">
        <v>2901</v>
      </c>
      <c r="J46">
        <f t="shared" si="4"/>
        <v>6.8279506501023657E-2</v>
      </c>
      <c r="K46">
        <f t="shared" si="5"/>
        <v>4.4157043879907619E-2</v>
      </c>
      <c r="L46">
        <f t="shared" si="6"/>
        <v>3.3350961096293569E-2</v>
      </c>
    </row>
    <row r="47" spans="1:12" ht="15" x14ac:dyDescent="0.25">
      <c r="A47" s="2" t="s">
        <v>107</v>
      </c>
      <c r="B47" s="3">
        <v>0.264993086298007</v>
      </c>
      <c r="C47" s="3">
        <v>0.22618424429048001</v>
      </c>
      <c r="D47" s="3">
        <v>0.19822036236549301</v>
      </c>
      <c r="F47" s="5" t="s">
        <v>107</v>
      </c>
      <c r="G47" s="5">
        <v>24722</v>
      </c>
      <c r="H47" s="5">
        <v>22036</v>
      </c>
      <c r="I47" s="5">
        <v>17242</v>
      </c>
      <c r="J47">
        <f t="shared" si="4"/>
        <v>0.26499308629800733</v>
      </c>
      <c r="K47">
        <f t="shared" si="5"/>
        <v>0.22618424429047987</v>
      </c>
      <c r="L47">
        <f t="shared" si="6"/>
        <v>0.19822036236549251</v>
      </c>
    </row>
    <row r="48" spans="1:12" ht="15" x14ac:dyDescent="0.25">
      <c r="A48" s="2" t="s">
        <v>109</v>
      </c>
      <c r="B48" s="3">
        <v>1</v>
      </c>
      <c r="C48" s="3">
        <v>1</v>
      </c>
      <c r="D48" s="3">
        <v>1</v>
      </c>
      <c r="J48">
        <v>1</v>
      </c>
      <c r="K48">
        <v>1</v>
      </c>
      <c r="L48">
        <v>1</v>
      </c>
    </row>
    <row r="49" spans="7:9" x14ac:dyDescent="0.25">
      <c r="G49" s="6">
        <v>93293</v>
      </c>
      <c r="H49" s="6">
        <v>97425</v>
      </c>
      <c r="I49" s="6">
        <v>86984</v>
      </c>
    </row>
  </sheetData>
  <phoneticPr fontId="41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A13" zoomScale="125" zoomScaleNormal="114" workbookViewId="0">
      <selection activeCell="E40" sqref="E40"/>
    </sheetView>
  </sheetViews>
  <sheetFormatPr defaultColWidth="9" defaultRowHeight="13.8" x14ac:dyDescent="0.25"/>
  <cols>
    <col min="1" max="1" width="25.6640625" customWidth="1"/>
    <col min="7" max="7" width="16.44140625" customWidth="1"/>
  </cols>
  <sheetData>
    <row r="1" spans="1:12" x14ac:dyDescent="0.25">
      <c r="A1" s="26"/>
    </row>
    <row r="2" spans="1:12" x14ac:dyDescent="0.25">
      <c r="A2" s="159" t="s">
        <v>121</v>
      </c>
      <c r="B2" s="15"/>
      <c r="C2" s="15"/>
      <c r="D2" s="15"/>
      <c r="E2" s="15"/>
      <c r="F2" s="15"/>
      <c r="G2" s="15"/>
      <c r="H2" s="9"/>
      <c r="I2" s="9"/>
      <c r="J2" s="9"/>
      <c r="K2" s="9"/>
      <c r="L2" s="9"/>
    </row>
    <row r="3" spans="1:12" x14ac:dyDescent="0.25">
      <c r="A3" s="9" t="s">
        <v>122</v>
      </c>
      <c r="B3" s="20">
        <v>201801</v>
      </c>
      <c r="C3" s="21">
        <v>201802</v>
      </c>
      <c r="D3" s="20">
        <v>201803</v>
      </c>
      <c r="E3" s="21">
        <v>201804</v>
      </c>
      <c r="F3" s="20">
        <v>201805</v>
      </c>
      <c r="G3" s="21">
        <v>201806</v>
      </c>
      <c r="H3" s="9">
        <v>201807</v>
      </c>
      <c r="I3" s="9">
        <v>201808</v>
      </c>
      <c r="J3" s="9">
        <v>201809</v>
      </c>
      <c r="K3" s="9">
        <v>201810</v>
      </c>
      <c r="L3" s="9" t="s">
        <v>79</v>
      </c>
    </row>
    <row r="4" spans="1:12" x14ac:dyDescent="0.25">
      <c r="A4" s="16" t="s">
        <v>123</v>
      </c>
      <c r="B4" s="17">
        <v>0.26352545968882601</v>
      </c>
      <c r="C4" s="17">
        <v>0.27332969147091701</v>
      </c>
      <c r="D4" s="17">
        <v>0.28926483463721903</v>
      </c>
      <c r="E4" s="22">
        <v>0.30873328596343902</v>
      </c>
      <c r="F4" s="17">
        <v>0.30213004484304901</v>
      </c>
      <c r="G4" s="17">
        <v>0.30545422452341697</v>
      </c>
      <c r="H4" s="19">
        <v>0.28164836328966403</v>
      </c>
      <c r="I4" s="19">
        <v>0.29625674974831401</v>
      </c>
      <c r="J4" s="19">
        <v>0.28618788512125698</v>
      </c>
      <c r="K4" s="19">
        <v>0.28144267766909298</v>
      </c>
      <c r="L4" s="19">
        <v>0.28708567288534698</v>
      </c>
    </row>
    <row r="5" spans="1:12" x14ac:dyDescent="0.25">
      <c r="A5" s="16" t="s">
        <v>124</v>
      </c>
      <c r="B5" s="17">
        <v>0.73647454031117399</v>
      </c>
      <c r="C5" s="17">
        <v>0.72667030852908299</v>
      </c>
      <c r="D5" s="17">
        <v>0.71073516536278103</v>
      </c>
      <c r="E5" s="22">
        <v>0.69126671403656104</v>
      </c>
      <c r="F5" s="17">
        <v>0.69786995515695105</v>
      </c>
      <c r="G5" s="17">
        <v>0.69454577547658303</v>
      </c>
      <c r="H5" s="19">
        <v>0.71835163671033597</v>
      </c>
      <c r="I5" s="19">
        <v>0.70374325025168605</v>
      </c>
      <c r="J5" s="19">
        <v>0.71381211487874296</v>
      </c>
      <c r="K5" s="19">
        <v>0.71855732233090697</v>
      </c>
      <c r="L5" s="19">
        <v>0.71291432711465297</v>
      </c>
    </row>
    <row r="7" spans="1:12" x14ac:dyDescent="0.25">
      <c r="A7" s="159" t="s">
        <v>125</v>
      </c>
      <c r="B7" s="15"/>
      <c r="C7" s="15"/>
      <c r="D7" s="15"/>
      <c r="E7" s="15"/>
      <c r="F7" s="15"/>
      <c r="G7" s="15"/>
      <c r="H7" s="9"/>
      <c r="I7" s="9"/>
      <c r="J7" s="9"/>
      <c r="K7" s="9"/>
      <c r="L7" s="9"/>
    </row>
    <row r="8" spans="1:12" x14ac:dyDescent="0.25">
      <c r="A8" s="9" t="s">
        <v>126</v>
      </c>
      <c r="B8" s="15">
        <v>201801</v>
      </c>
      <c r="C8" s="15">
        <v>201802</v>
      </c>
      <c r="D8" s="15">
        <v>201803</v>
      </c>
      <c r="E8" s="15">
        <v>201804</v>
      </c>
      <c r="F8" s="15">
        <v>201805</v>
      </c>
      <c r="G8" s="15">
        <v>201806</v>
      </c>
      <c r="H8" s="9">
        <v>201807</v>
      </c>
      <c r="I8" s="9">
        <v>201808</v>
      </c>
      <c r="J8" s="9">
        <v>201809</v>
      </c>
      <c r="K8" s="9">
        <v>201810</v>
      </c>
      <c r="L8" s="9" t="s">
        <v>79</v>
      </c>
    </row>
    <row r="9" spans="1:12" x14ac:dyDescent="0.25">
      <c r="A9" s="16" t="s">
        <v>256</v>
      </c>
      <c r="B9" s="17">
        <v>8.5454974068835496E-4</v>
      </c>
      <c r="C9" s="17">
        <v>6.6266061800821802E-3</v>
      </c>
      <c r="D9" s="17">
        <v>5.45089953963905E-3</v>
      </c>
      <c r="E9" s="17">
        <v>8.3327950390801597E-3</v>
      </c>
      <c r="F9" s="17">
        <v>8.5609457806767198E-3</v>
      </c>
      <c r="G9" s="17">
        <v>1.31795716639209E-2</v>
      </c>
      <c r="H9" s="19">
        <v>9.8520427981214007E-3</v>
      </c>
      <c r="I9" s="19">
        <v>7.93190762378352E-4</v>
      </c>
      <c r="J9" s="19">
        <v>9.1888580591690406E-3</v>
      </c>
      <c r="K9" s="19">
        <v>0</v>
      </c>
      <c r="L9" s="19">
        <v>5.0715450099619603E-3</v>
      </c>
    </row>
    <row r="10" spans="1:12" x14ac:dyDescent="0.25">
      <c r="A10" s="16" t="s">
        <v>127</v>
      </c>
      <c r="B10" s="17">
        <v>0.18358085808580901</v>
      </c>
      <c r="C10" s="17">
        <v>0.19224283305227699</v>
      </c>
      <c r="D10" s="17">
        <v>0.19230660603835401</v>
      </c>
      <c r="E10" s="17">
        <v>0.21161423680640801</v>
      </c>
      <c r="F10" s="17">
        <v>0.20826538931920099</v>
      </c>
      <c r="G10" s="17">
        <v>0.21393269004471599</v>
      </c>
      <c r="H10" s="19">
        <v>0.23178784561601801</v>
      </c>
      <c r="I10" s="19">
        <v>0.23176423929955201</v>
      </c>
      <c r="J10" s="19">
        <v>0.21278512486036499</v>
      </c>
      <c r="K10" s="19">
        <v>0.205924621018961</v>
      </c>
      <c r="L10" s="19">
        <v>0.221952544828835</v>
      </c>
    </row>
    <row r="11" spans="1:12" x14ac:dyDescent="0.25">
      <c r="A11" s="16" t="s">
        <v>128</v>
      </c>
      <c r="B11" s="17">
        <v>0.37158180103724697</v>
      </c>
      <c r="C11" s="17">
        <v>0.35852552074673999</v>
      </c>
      <c r="D11" s="17">
        <v>0.35868613550992701</v>
      </c>
      <c r="E11" s="17">
        <v>0.35162457205606901</v>
      </c>
      <c r="F11" s="17">
        <v>0.354336526701998</v>
      </c>
      <c r="G11" s="17">
        <v>0.34705224758766801</v>
      </c>
      <c r="H11" s="19">
        <v>0.352307637981567</v>
      </c>
      <c r="I11" s="19">
        <v>0.34485493761249603</v>
      </c>
      <c r="J11" s="19">
        <v>0.34982523152318801</v>
      </c>
      <c r="K11" s="19">
        <v>0.35816605627926401</v>
      </c>
      <c r="L11" s="19">
        <v>0.35061583046549499</v>
      </c>
    </row>
    <row r="12" spans="1:12" x14ac:dyDescent="0.25">
      <c r="A12" s="16" t="s">
        <v>129</v>
      </c>
      <c r="B12" s="17">
        <v>0.244194955209807</v>
      </c>
      <c r="C12" s="17">
        <v>0.23822530461012301</v>
      </c>
      <c r="D12" s="17">
        <v>0.242127262970599</v>
      </c>
      <c r="E12" s="17">
        <v>0.239906982753052</v>
      </c>
      <c r="F12" s="17">
        <v>0.23379535262943299</v>
      </c>
      <c r="G12" s="17">
        <v>0.23646740409508099</v>
      </c>
      <c r="H12" s="19">
        <v>0.224760761326318</v>
      </c>
      <c r="I12" s="19">
        <v>0.22862198358705299</v>
      </c>
      <c r="J12" s="19">
        <v>0.228532305142157</v>
      </c>
      <c r="K12" s="19">
        <v>0.22576607482267899</v>
      </c>
      <c r="L12" s="19">
        <v>0.227051258829922</v>
      </c>
    </row>
    <row r="13" spans="1:12" x14ac:dyDescent="0.25">
      <c r="A13" s="16" t="s">
        <v>130</v>
      </c>
      <c r="B13" s="17">
        <v>0.114598066949552</v>
      </c>
      <c r="C13" s="17">
        <v>0.115882478683229</v>
      </c>
      <c r="D13" s="17">
        <v>0.116276442511368</v>
      </c>
      <c r="E13" s="17">
        <v>0.11187907757896801</v>
      </c>
      <c r="F13" s="17">
        <v>0.11320322054626999</v>
      </c>
      <c r="G13" s="17">
        <v>0.110614262179336</v>
      </c>
      <c r="H13" s="19">
        <v>9.9156043645608996E-2</v>
      </c>
      <c r="I13" s="19">
        <v>0.106196040147656</v>
      </c>
      <c r="J13" s="19">
        <v>0.109905949335159</v>
      </c>
      <c r="K13" s="19">
        <v>0.11608177645913501</v>
      </c>
      <c r="L13" s="19">
        <v>0.107254120630321</v>
      </c>
    </row>
    <row r="14" spans="1:12" x14ac:dyDescent="0.25">
      <c r="A14" s="16" t="s">
        <v>257</v>
      </c>
      <c r="B14" s="17">
        <v>8.5189768976897701E-2</v>
      </c>
      <c r="C14" s="17">
        <v>8.8497256727549101E-2</v>
      </c>
      <c r="D14" s="17">
        <v>8.5152653430112704E-2</v>
      </c>
      <c r="E14" s="17">
        <v>7.6642335766423403E-2</v>
      </c>
      <c r="F14" s="17">
        <v>8.1838565022421497E-2</v>
      </c>
      <c r="G14" s="17">
        <v>7.8753824429277502E-2</v>
      </c>
      <c r="H14" s="19">
        <v>8.2135668632367001E-2</v>
      </c>
      <c r="I14" s="19">
        <v>8.7769608590866105E-2</v>
      </c>
      <c r="J14" s="19">
        <v>8.97625310799611E-2</v>
      </c>
      <c r="K14" s="19">
        <v>9.4061471419962003E-2</v>
      </c>
      <c r="L14" s="19">
        <v>8.8054700235464606E-2</v>
      </c>
    </row>
    <row r="15" spans="1:12" x14ac:dyDescent="0.25">
      <c r="A15" s="16" t="s">
        <v>79</v>
      </c>
      <c r="B15" s="17">
        <v>1</v>
      </c>
      <c r="C15" s="17">
        <v>1</v>
      </c>
      <c r="D15" s="17">
        <v>1</v>
      </c>
      <c r="E15" s="17">
        <v>1</v>
      </c>
      <c r="F15" s="17">
        <v>1</v>
      </c>
      <c r="G15" s="17">
        <v>1</v>
      </c>
      <c r="H15" s="19">
        <v>1</v>
      </c>
      <c r="I15" s="19">
        <v>1</v>
      </c>
      <c r="J15" s="19">
        <v>1</v>
      </c>
      <c r="K15" s="19">
        <v>1</v>
      </c>
      <c r="L15" s="19">
        <v>1</v>
      </c>
    </row>
    <row r="17" spans="1:12" x14ac:dyDescent="0.25">
      <c r="A17" s="14" t="s">
        <v>135</v>
      </c>
      <c r="B17" s="15"/>
      <c r="C17" s="15"/>
      <c r="D17" s="15"/>
      <c r="E17" s="15"/>
      <c r="F17" s="9"/>
      <c r="G17" s="15"/>
      <c r="H17" s="15"/>
      <c r="I17" s="15"/>
      <c r="J17" s="15"/>
      <c r="K17" s="9"/>
      <c r="L17" s="15"/>
    </row>
    <row r="18" spans="1:12" x14ac:dyDescent="0.25">
      <c r="A18" s="9" t="s">
        <v>136</v>
      </c>
      <c r="B18" s="15">
        <v>201801</v>
      </c>
      <c r="C18" s="15">
        <v>201802</v>
      </c>
      <c r="D18" s="15">
        <v>201803</v>
      </c>
      <c r="E18" s="15">
        <v>201804</v>
      </c>
      <c r="F18" s="9">
        <v>201805</v>
      </c>
      <c r="G18" s="15">
        <v>201806</v>
      </c>
      <c r="H18" s="15">
        <v>201807</v>
      </c>
      <c r="I18" s="15">
        <v>201808</v>
      </c>
      <c r="J18" s="15">
        <v>201809</v>
      </c>
      <c r="K18" s="9">
        <v>201810</v>
      </c>
      <c r="L18" s="15" t="s">
        <v>79</v>
      </c>
    </row>
    <row r="19" spans="1:12" x14ac:dyDescent="0.25">
      <c r="A19" s="16" t="s">
        <v>137</v>
      </c>
      <c r="B19" s="17">
        <v>6.4533239038189499E-2</v>
      </c>
      <c r="C19" s="17">
        <v>6.3558416264874198E-2</v>
      </c>
      <c r="D19" s="17">
        <v>7.1737227101985504E-2</v>
      </c>
      <c r="E19" s="17">
        <v>6.94076610038111E-2</v>
      </c>
      <c r="F19" s="17">
        <v>6.7188136975132498E-2</v>
      </c>
      <c r="G19" s="17">
        <v>6.8898564368086598E-2</v>
      </c>
      <c r="H19" s="17">
        <v>6.8611179773297101E-2</v>
      </c>
      <c r="I19" s="17">
        <v>6.8641508282742E-2</v>
      </c>
      <c r="J19" s="17">
        <v>6.8574105437641905E-2</v>
      </c>
      <c r="K19" s="17">
        <v>6.6710268149117097E-2</v>
      </c>
      <c r="L19" s="17">
        <v>6.7720637228178601E-2</v>
      </c>
    </row>
    <row r="20" spans="1:12" x14ac:dyDescent="0.25">
      <c r="A20" s="16" t="s">
        <v>138</v>
      </c>
      <c r="B20" s="17">
        <v>0.155940594059406</v>
      </c>
      <c r="C20" s="17">
        <v>0.16079614279267501</v>
      </c>
      <c r="D20" s="17">
        <v>0.17417459824328499</v>
      </c>
      <c r="E20" s="17">
        <v>0.174181254440928</v>
      </c>
      <c r="F20" s="17">
        <v>0.17025071341214801</v>
      </c>
      <c r="G20" s="17">
        <v>0.17386443869145701</v>
      </c>
      <c r="H20" s="17">
        <v>0.159610155725838</v>
      </c>
      <c r="I20" s="17">
        <v>0.157478873669117</v>
      </c>
      <c r="J20" s="17">
        <v>0.153147634319484</v>
      </c>
      <c r="K20" s="17">
        <v>0.15522127752343601</v>
      </c>
      <c r="L20" s="17">
        <v>0.16440793060244699</v>
      </c>
    </row>
    <row r="21" spans="1:12" x14ac:dyDescent="0.25">
      <c r="A21" s="16" t="s">
        <v>139</v>
      </c>
      <c r="B21" s="17">
        <v>0.23774163130598799</v>
      </c>
      <c r="C21" s="17">
        <v>0.24005415291071899</v>
      </c>
      <c r="D21" s="17">
        <v>0.246222498376027</v>
      </c>
      <c r="E21" s="17">
        <v>0.246398811446289</v>
      </c>
      <c r="F21" s="17">
        <v>0.248980839788015</v>
      </c>
      <c r="G21" s="17">
        <v>0.24864674040950799</v>
      </c>
      <c r="H21" s="17">
        <v>0.23747307461421699</v>
      </c>
      <c r="I21" s="17">
        <v>0.237499618658287</v>
      </c>
      <c r="J21" s="17">
        <v>0.23080249360383401</v>
      </c>
      <c r="K21" s="17">
        <v>0.22443863091345101</v>
      </c>
      <c r="L21" s="17">
        <v>0.241399428063162</v>
      </c>
    </row>
    <row r="22" spans="1:12" x14ac:dyDescent="0.25">
      <c r="A22" s="16" t="s">
        <v>140</v>
      </c>
      <c r="B22" s="17">
        <v>0.22686822253653899</v>
      </c>
      <c r="C22" s="17">
        <v>0.226254661188039</v>
      </c>
      <c r="D22" s="17">
        <v>0.20707769650069199</v>
      </c>
      <c r="E22" s="17">
        <v>0.20906272204637899</v>
      </c>
      <c r="F22" s="17">
        <v>0.20696596004892001</v>
      </c>
      <c r="G22" s="17">
        <v>0.20551894563426701</v>
      </c>
      <c r="H22" s="17">
        <v>0.21123627246724799</v>
      </c>
      <c r="I22" s="17">
        <v>0.20476524604167301</v>
      </c>
      <c r="J22" s="17">
        <v>0.214226514359843</v>
      </c>
      <c r="K22" s="17">
        <v>0.22171353826030099</v>
      </c>
      <c r="L22" s="17">
        <v>0.21300024548013699</v>
      </c>
    </row>
    <row r="23" spans="1:12" x14ac:dyDescent="0.25">
      <c r="A23" s="16" t="s">
        <v>141</v>
      </c>
      <c r="B23" s="17">
        <v>0.15502710985384299</v>
      </c>
      <c r="C23" s="17">
        <v>0.15497708001805099</v>
      </c>
      <c r="D23" s="17">
        <v>0.14536673539130701</v>
      </c>
      <c r="E23" s="17">
        <v>0.14269104063044999</v>
      </c>
      <c r="F23" s="17">
        <v>0.14624949041989399</v>
      </c>
      <c r="G23" s="17">
        <v>0.14321016709814099</v>
      </c>
      <c r="H23" s="17">
        <v>0.150676224442954</v>
      </c>
      <c r="I23" s="17">
        <v>0.15494676469690999</v>
      </c>
      <c r="J23" s="17">
        <v>0.15595834384346499</v>
      </c>
      <c r="K23" s="17">
        <v>0.16230651842162599</v>
      </c>
      <c r="L23" s="17">
        <v>0.15022746763328501</v>
      </c>
    </row>
    <row r="24" spans="1:12" x14ac:dyDescent="0.25">
      <c r="A24" s="16" t="s">
        <v>142</v>
      </c>
      <c r="B24" s="17">
        <v>8.3952145214521504E-2</v>
      </c>
      <c r="C24" s="17">
        <v>8.1775645440942499E-2</v>
      </c>
      <c r="D24" s="17">
        <v>7.9729996893269706E-2</v>
      </c>
      <c r="E24" s="17">
        <v>8.1099412182675495E-2</v>
      </c>
      <c r="F24" s="17">
        <v>8.1227068895230306E-2</v>
      </c>
      <c r="G24" s="17">
        <v>7.9959990586020199E-2</v>
      </c>
      <c r="H24" s="17">
        <v>9.1705215579646199E-2</v>
      </c>
      <c r="I24" s="17">
        <v>9.5609994203605997E-2</v>
      </c>
      <c r="J24" s="17">
        <v>9.7293791214731001E-2</v>
      </c>
      <c r="K24" s="17">
        <v>9.2871157619359102E-2</v>
      </c>
      <c r="L24" s="17">
        <v>8.54876606380571E-2</v>
      </c>
    </row>
    <row r="25" spans="1:12" x14ac:dyDescent="0.25">
      <c r="A25" s="16" t="s">
        <v>143</v>
      </c>
      <c r="B25" s="17">
        <v>7.5937057991513401E-2</v>
      </c>
      <c r="C25" s="17">
        <v>7.2583901384699404E-2</v>
      </c>
      <c r="D25" s="17">
        <v>7.5691247493433506E-2</v>
      </c>
      <c r="E25" s="17">
        <v>7.7159098249467095E-2</v>
      </c>
      <c r="F25" s="17">
        <v>7.9137790460660398E-2</v>
      </c>
      <c r="G25" s="17">
        <v>7.9901153212520601E-2</v>
      </c>
      <c r="H25" s="17">
        <v>8.0687877396800695E-2</v>
      </c>
      <c r="I25" s="17">
        <v>8.1057994447664705E-2</v>
      </c>
      <c r="J25" s="17">
        <v>7.9997117221001002E-2</v>
      </c>
      <c r="K25" s="17">
        <v>7.6738609112709799E-2</v>
      </c>
      <c r="L25" s="17">
        <v>7.7756630354734693E-2</v>
      </c>
    </row>
    <row r="26" spans="1:12" x14ac:dyDescent="0.25">
      <c r="A26" s="18" t="s">
        <v>79</v>
      </c>
      <c r="B26" s="17">
        <v>1</v>
      </c>
      <c r="C26" s="17">
        <v>1</v>
      </c>
      <c r="D26" s="17">
        <v>1</v>
      </c>
      <c r="E26" s="17">
        <v>1</v>
      </c>
      <c r="F26" s="17">
        <v>1</v>
      </c>
      <c r="G26" s="17">
        <v>1</v>
      </c>
      <c r="H26" s="17">
        <v>1</v>
      </c>
      <c r="I26" s="17">
        <v>1</v>
      </c>
      <c r="J26" s="17">
        <v>1</v>
      </c>
      <c r="K26" s="17">
        <v>1</v>
      </c>
      <c r="L26" s="17">
        <v>1</v>
      </c>
    </row>
    <row r="27" spans="1:12" x14ac:dyDescent="0.25">
      <c r="A27" s="26"/>
    </row>
    <row r="28" spans="1:12" x14ac:dyDescent="0.25">
      <c r="A28" s="14" t="s">
        <v>131</v>
      </c>
      <c r="B28" s="15" t="s">
        <v>132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 x14ac:dyDescent="0.25">
      <c r="A29" s="9"/>
      <c r="B29" s="15">
        <v>201801</v>
      </c>
      <c r="C29" s="15">
        <v>201802</v>
      </c>
      <c r="D29" s="15">
        <v>201803</v>
      </c>
      <c r="E29" s="15">
        <v>201804</v>
      </c>
      <c r="F29" s="15">
        <v>201805</v>
      </c>
      <c r="G29" s="15">
        <v>201806</v>
      </c>
      <c r="H29" s="9">
        <v>201807</v>
      </c>
      <c r="I29" s="9">
        <v>201808</v>
      </c>
      <c r="J29" s="9">
        <v>201809</v>
      </c>
      <c r="K29" s="9">
        <v>201810</v>
      </c>
      <c r="L29" s="9" t="s">
        <v>79</v>
      </c>
    </row>
    <row r="30" spans="1:12" x14ac:dyDescent="0.25">
      <c r="A30" s="16" t="s">
        <v>133</v>
      </c>
      <c r="B30" s="17">
        <v>0.57774203924091405</v>
      </c>
      <c r="C30" s="17">
        <v>0.75198859955952901</v>
      </c>
      <c r="D30" s="17">
        <v>0.72405458328233996</v>
      </c>
      <c r="E30" s="17">
        <v>0.79066270326980204</v>
      </c>
      <c r="F30" s="17">
        <v>0.80592931087980602</v>
      </c>
      <c r="G30" s="17">
        <v>0.84335063897763596</v>
      </c>
      <c r="H30" s="19">
        <v>0.87124569177745004</v>
      </c>
      <c r="I30" s="19">
        <v>0.85843449443463904</v>
      </c>
      <c r="J30" s="19">
        <v>0.881548323874076</v>
      </c>
      <c r="K30" s="19">
        <v>0.88806824092374903</v>
      </c>
      <c r="L30" s="19">
        <v>0.87354199269692201</v>
      </c>
    </row>
    <row r="31" spans="1:12" x14ac:dyDescent="0.25">
      <c r="A31" s="16" t="s">
        <v>134</v>
      </c>
      <c r="B31" s="17">
        <v>0.422257960759087</v>
      </c>
      <c r="C31" s="17">
        <v>0.24801140044047201</v>
      </c>
      <c r="D31" s="17">
        <v>0.27594541671765999</v>
      </c>
      <c r="E31" s="17">
        <v>0.20933729673019799</v>
      </c>
      <c r="F31" s="17">
        <v>0.19407068912019401</v>
      </c>
      <c r="G31" s="17">
        <v>0.15664936102236399</v>
      </c>
      <c r="H31" s="19">
        <v>0.12875430822254999</v>
      </c>
      <c r="I31" s="19">
        <v>0.14156550556536199</v>
      </c>
      <c r="J31" s="19">
        <v>0.118451676125924</v>
      </c>
      <c r="K31" s="19">
        <v>0.111931759076251</v>
      </c>
      <c r="L31" s="19">
        <v>0.12645800730307799</v>
      </c>
    </row>
    <row r="32" spans="1:12" x14ac:dyDescent="0.25">
      <c r="A32" s="16" t="s">
        <v>79</v>
      </c>
      <c r="B32" s="17">
        <v>1</v>
      </c>
      <c r="C32" s="17">
        <v>1</v>
      </c>
      <c r="D32" s="17">
        <v>1</v>
      </c>
      <c r="E32" s="17">
        <v>1</v>
      </c>
      <c r="F32" s="17">
        <v>1</v>
      </c>
      <c r="G32" s="17">
        <v>1</v>
      </c>
      <c r="H32" s="19">
        <v>1</v>
      </c>
      <c r="I32" s="19">
        <v>1</v>
      </c>
      <c r="J32" s="19">
        <v>1</v>
      </c>
      <c r="K32" s="19">
        <v>1</v>
      </c>
      <c r="L32" s="19">
        <v>1</v>
      </c>
    </row>
    <row r="33" spans="1:11" x14ac:dyDescent="0.25">
      <c r="A33" s="26"/>
    </row>
    <row r="36" spans="1:11" x14ac:dyDescent="0.25">
      <c r="A36" s="14" t="s">
        <v>144</v>
      </c>
      <c r="B36" s="15" t="s">
        <v>145</v>
      </c>
      <c r="C36" s="15"/>
      <c r="D36" s="15"/>
      <c r="E36" s="9"/>
      <c r="F36" s="5"/>
      <c r="G36" s="159" t="s">
        <v>146</v>
      </c>
      <c r="H36" s="9" t="s">
        <v>145</v>
      </c>
      <c r="I36" s="9"/>
      <c r="J36" s="9"/>
      <c r="K36" s="9"/>
    </row>
    <row r="37" spans="1:11" x14ac:dyDescent="0.25">
      <c r="A37" s="23" t="s">
        <v>147</v>
      </c>
      <c r="B37" s="24">
        <v>201808</v>
      </c>
      <c r="C37" s="23">
        <v>201809</v>
      </c>
      <c r="D37" s="24">
        <v>201810</v>
      </c>
      <c r="E37" s="23" t="s">
        <v>79</v>
      </c>
      <c r="F37" s="5"/>
      <c r="G37" s="23" t="s">
        <v>148</v>
      </c>
      <c r="H37" s="24">
        <v>201808</v>
      </c>
      <c r="I37" s="23">
        <v>201809</v>
      </c>
      <c r="J37" s="24">
        <v>201810</v>
      </c>
      <c r="K37" s="23" t="s">
        <v>79</v>
      </c>
    </row>
    <row r="38" spans="1:11" x14ac:dyDescent="0.25">
      <c r="A38" s="16" t="s">
        <v>149</v>
      </c>
      <c r="B38" s="19">
        <v>4.0214493079579701E-2</v>
      </c>
      <c r="C38" s="19">
        <v>2.8447550016929501E-2</v>
      </c>
      <c r="D38" s="19">
        <v>2.12417968965227E-2</v>
      </c>
      <c r="E38" s="25">
        <v>2.99147359194246E-2</v>
      </c>
      <c r="F38" s="5"/>
      <c r="G38" s="16" t="s">
        <v>93</v>
      </c>
      <c r="H38" s="19">
        <v>0.50330267340663903</v>
      </c>
      <c r="I38" s="19">
        <v>0.49442028174945202</v>
      </c>
      <c r="J38" s="19">
        <v>0.42777491743372698</v>
      </c>
      <c r="K38" s="19">
        <v>0.474515714663792</v>
      </c>
    </row>
    <row r="39" spans="1:11" x14ac:dyDescent="0.25">
      <c r="A39" s="16" t="s">
        <v>150</v>
      </c>
      <c r="B39" s="19">
        <v>1.03014681293706E-2</v>
      </c>
      <c r="C39" s="19">
        <v>9.8161126875354002E-3</v>
      </c>
      <c r="D39" s="19">
        <v>1.00365677896062E-2</v>
      </c>
      <c r="E39" s="25">
        <v>1.0052248474897401E-2</v>
      </c>
      <c r="F39" s="5"/>
      <c r="G39" s="16" t="s">
        <v>76</v>
      </c>
      <c r="H39" s="19">
        <v>0.23377325551097</v>
      </c>
      <c r="I39" s="19">
        <v>0.21375321590482901</v>
      </c>
      <c r="J39" s="19">
        <v>0.22753757864202001</v>
      </c>
      <c r="K39" s="19">
        <v>0.22508967051598999</v>
      </c>
    </row>
    <row r="40" spans="1:11" x14ac:dyDescent="0.25">
      <c r="A40" s="16" t="s">
        <v>151</v>
      </c>
      <c r="B40" s="19">
        <v>1.31276393627946E-2</v>
      </c>
      <c r="C40" s="19">
        <v>1.36634535577416E-2</v>
      </c>
      <c r="D40" s="19">
        <v>1.4612616322399701E-2</v>
      </c>
      <c r="E40" s="25">
        <v>1.38073309204527E-2</v>
      </c>
      <c r="F40" s="5"/>
      <c r="G40" s="16" t="s">
        <v>68</v>
      </c>
      <c r="H40" s="19">
        <v>7.95410130804107E-2</v>
      </c>
      <c r="I40" s="19">
        <v>8.2955539910119197E-2</v>
      </c>
      <c r="J40" s="19">
        <v>9.03331533409516E-2</v>
      </c>
      <c r="K40" s="19">
        <v>8.4355910723238198E-2</v>
      </c>
    </row>
    <row r="41" spans="1:11" x14ac:dyDescent="0.25">
      <c r="A41" s="16" t="s">
        <v>152</v>
      </c>
      <c r="B41" s="19">
        <v>2.3819740584114801E-2</v>
      </c>
      <c r="C41" s="19">
        <v>1.6408129754866899E-2</v>
      </c>
      <c r="D41" s="19">
        <v>1.7152932237942901E-2</v>
      </c>
      <c r="E41" s="25">
        <v>1.9124653587003899E-2</v>
      </c>
      <c r="F41" s="5"/>
      <c r="G41" s="16" t="s">
        <v>70</v>
      </c>
      <c r="H41" s="19">
        <v>3.5941815623534303E-2</v>
      </c>
      <c r="I41" s="19">
        <v>4.7052553313286699E-2</v>
      </c>
      <c r="J41" s="19">
        <v>5.8892042243793401E-2</v>
      </c>
      <c r="K41" s="19">
        <v>4.7439844908199302E-2</v>
      </c>
    </row>
    <row r="42" spans="1:11" x14ac:dyDescent="0.25">
      <c r="A42" s="16" t="s">
        <v>153</v>
      </c>
      <c r="B42" s="19">
        <v>3.10020626610992E-2</v>
      </c>
      <c r="C42" s="19">
        <v>2.8327695161159801E-2</v>
      </c>
      <c r="D42" s="19">
        <v>2.52059656825359E-2</v>
      </c>
      <c r="E42" s="25">
        <v>2.8157707560042499E-2</v>
      </c>
      <c r="F42" s="5"/>
      <c r="G42" s="16" t="s">
        <v>67</v>
      </c>
      <c r="H42" s="19">
        <v>4.0270467455312903E-2</v>
      </c>
      <c r="I42" s="19">
        <v>4.0857618486764599E-2</v>
      </c>
      <c r="J42" s="19">
        <v>4.7772280336041598E-2</v>
      </c>
      <c r="K42" s="19">
        <v>4.3033241027031301E-2</v>
      </c>
    </row>
    <row r="43" spans="1:11" x14ac:dyDescent="0.25">
      <c r="A43" s="16" t="s">
        <v>154</v>
      </c>
      <c r="B43" s="19">
        <v>4.26559499042653E-2</v>
      </c>
      <c r="C43" s="19">
        <v>3.5587903049407198E-2</v>
      </c>
      <c r="D43" s="19">
        <v>3.7927844588344098E-2</v>
      </c>
      <c r="E43" s="25">
        <v>3.8731358627589703E-2</v>
      </c>
      <c r="F43" s="5"/>
      <c r="G43" s="16" t="s">
        <v>73</v>
      </c>
      <c r="H43" s="19">
        <v>1.88682317994684E-2</v>
      </c>
      <c r="I43" s="19">
        <v>2.3371650030596301E-2</v>
      </c>
      <c r="J43" s="19">
        <v>3.1629475217560599E-2</v>
      </c>
      <c r="K43" s="19">
        <v>2.47139903218241E-2</v>
      </c>
    </row>
    <row r="44" spans="1:11" x14ac:dyDescent="0.25">
      <c r="A44" s="16" t="s">
        <v>155</v>
      </c>
      <c r="B44" s="19">
        <v>0.21667411434304101</v>
      </c>
      <c r="C44" s="19">
        <v>4.9565975603544102E-2</v>
      </c>
      <c r="D44" s="19">
        <v>4.7135039830181601E-2</v>
      </c>
      <c r="E44" s="25">
        <v>0.104293307650157</v>
      </c>
      <c r="F44" s="5"/>
      <c r="G44" s="16" t="s">
        <v>74</v>
      </c>
      <c r="H44" s="19">
        <v>2.05293397258846E-2</v>
      </c>
      <c r="I44" s="19">
        <v>2.0502832628192101E-2</v>
      </c>
      <c r="J44" s="19">
        <v>2.4572099506485999E-2</v>
      </c>
      <c r="K44" s="19">
        <v>2.1906071344810301E-2</v>
      </c>
    </row>
    <row r="45" spans="1:11" x14ac:dyDescent="0.25">
      <c r="A45" s="16" t="s">
        <v>156</v>
      </c>
      <c r="B45" s="19">
        <v>0.19747686534699799</v>
      </c>
      <c r="C45" s="19">
        <v>0.195471284274743</v>
      </c>
      <c r="D45" s="19">
        <v>5.6382833728203602E-2</v>
      </c>
      <c r="E45" s="25">
        <v>0.148952915378327</v>
      </c>
      <c r="F45" s="5"/>
      <c r="G45" s="16" t="s">
        <v>71</v>
      </c>
      <c r="H45" s="19">
        <v>1.6725076866954999E-2</v>
      </c>
      <c r="I45" s="19">
        <v>1.6860882095552698E-2</v>
      </c>
      <c r="J45" s="19">
        <v>2.0594477163989801E-2</v>
      </c>
      <c r="K45" s="19">
        <v>1.8095477851866701E-2</v>
      </c>
    </row>
    <row r="46" spans="1:11" x14ac:dyDescent="0.25">
      <c r="A46" s="16" t="s">
        <v>157</v>
      </c>
      <c r="B46" s="19">
        <v>0.24581179179256199</v>
      </c>
      <c r="C46" s="19">
        <v>0.18202356945738701</v>
      </c>
      <c r="D46" s="19">
        <v>0.19032070038481699</v>
      </c>
      <c r="E46" s="25">
        <v>0.20604354793804999</v>
      </c>
      <c r="F46" s="5"/>
      <c r="G46" s="16" t="s">
        <v>75</v>
      </c>
      <c r="H46" s="19">
        <v>1.14877012871958E-2</v>
      </c>
      <c r="I46" s="19">
        <v>1.56107093743215E-2</v>
      </c>
      <c r="J46" s="19">
        <v>1.9326158753280701E-2</v>
      </c>
      <c r="K46" s="19">
        <v>1.55220900384502E-2</v>
      </c>
    </row>
    <row r="47" spans="1:11" x14ac:dyDescent="0.25">
      <c r="A47" s="16" t="s">
        <v>158</v>
      </c>
      <c r="B47" s="19">
        <v>4.2451755333473402E-2</v>
      </c>
      <c r="C47" s="19">
        <v>0.26135250211993299</v>
      </c>
      <c r="D47" s="19">
        <v>0.197216672128153</v>
      </c>
      <c r="E47" s="25">
        <v>0.16682521896449401</v>
      </c>
      <c r="F47" s="5"/>
      <c r="G47" s="16" t="s">
        <v>159</v>
      </c>
      <c r="H47" s="19">
        <v>1.15105008077544E-2</v>
      </c>
      <c r="I47" s="19">
        <v>1.08797926029254E-2</v>
      </c>
      <c r="J47" s="19">
        <v>1.21589039719714E-2</v>
      </c>
      <c r="K47" s="19">
        <v>1.15264536090903E-2</v>
      </c>
    </row>
    <row r="48" spans="1:11" x14ac:dyDescent="0.25">
      <c r="A48" s="16" t="s">
        <v>160</v>
      </c>
      <c r="B48" s="19">
        <v>3.9684770932162999E-3</v>
      </c>
      <c r="C48" s="19">
        <v>4.6659495351129801E-2</v>
      </c>
      <c r="D48" s="19">
        <v>0.246468641887954</v>
      </c>
      <c r="E48" s="25">
        <v>0.10025194566788199</v>
      </c>
      <c r="F48" s="5"/>
      <c r="G48" s="16" t="s">
        <v>69</v>
      </c>
      <c r="H48" s="19">
        <v>6.3122101203814699E-3</v>
      </c>
      <c r="I48" s="19">
        <v>7.3727291270504498E-3</v>
      </c>
      <c r="J48" s="19">
        <v>8.5548704682732006E-3</v>
      </c>
      <c r="K48" s="19">
        <v>7.4275374012656098E-3</v>
      </c>
    </row>
    <row r="49" spans="1:11" x14ac:dyDescent="0.25">
      <c r="A49" s="16" t="s">
        <v>161</v>
      </c>
      <c r="B49" s="19">
        <v>4.06879877364884E-2</v>
      </c>
      <c r="C49" s="19">
        <v>4.3057856935251396E-3</v>
      </c>
      <c r="D49" s="19">
        <v>4.94404635206575E-2</v>
      </c>
      <c r="E49" s="25">
        <v>3.1712099196351401E-2</v>
      </c>
      <c r="F49" s="5"/>
      <c r="G49" s="16" t="s">
        <v>162</v>
      </c>
      <c r="H49" s="19">
        <v>5.5207410495596403E-3</v>
      </c>
      <c r="I49" s="19">
        <v>5.4514110502108803E-3</v>
      </c>
      <c r="J49" s="19">
        <v>6.16578554117012E-3</v>
      </c>
      <c r="K49" s="19">
        <v>5.71911773249246E-3</v>
      </c>
    </row>
    <row r="50" spans="1:11" x14ac:dyDescent="0.25">
      <c r="A50" s="16" t="s">
        <v>163</v>
      </c>
      <c r="B50" s="19">
        <v>6.4040152346905896E-2</v>
      </c>
      <c r="C50" s="19">
        <v>4.2087032603517101E-2</v>
      </c>
      <c r="D50" s="19">
        <v>5.2662256879297299E-3</v>
      </c>
      <c r="E50" s="25">
        <v>3.68936604331183E-2</v>
      </c>
      <c r="F50" s="5"/>
      <c r="G50" s="16" t="s">
        <v>164</v>
      </c>
      <c r="H50" s="19">
        <v>2.7391995414039298E-3</v>
      </c>
      <c r="I50" s="19">
        <v>2.48718572960738E-3</v>
      </c>
      <c r="J50" s="19">
        <v>2.5586126354652E-3</v>
      </c>
      <c r="K50" s="19">
        <v>2.5949044339299899E-3</v>
      </c>
    </row>
    <row r="51" spans="1:11" x14ac:dyDescent="0.25">
      <c r="A51" s="16" t="s">
        <v>165</v>
      </c>
      <c r="B51" s="19">
        <v>1.9673702994557798E-2</v>
      </c>
      <c r="C51" s="19">
        <v>5.7383508571120401E-2</v>
      </c>
      <c r="D51" s="19">
        <v>2.5716348788855099E-2</v>
      </c>
      <c r="E51" s="25">
        <v>3.4104648451680201E-2</v>
      </c>
      <c r="F51" s="5"/>
      <c r="G51" s="16" t="s">
        <v>166</v>
      </c>
      <c r="H51" s="19">
        <v>2.1626973787065499E-3</v>
      </c>
      <c r="I51" s="19">
        <v>2.1088439850242501E-3</v>
      </c>
      <c r="J51" s="19">
        <v>3.1456808107191698E-3</v>
      </c>
      <c r="K51" s="19">
        <v>2.48194217623403E-3</v>
      </c>
    </row>
    <row r="52" spans="1:11" x14ac:dyDescent="0.25">
      <c r="A52" s="16" t="s">
        <v>167</v>
      </c>
      <c r="B52" s="19">
        <v>7.9458322112496392E-3</v>
      </c>
      <c r="C52" s="19">
        <v>2.0653988020507202E-2</v>
      </c>
      <c r="D52" s="19">
        <v>3.53817288647746E-2</v>
      </c>
      <c r="E52" s="25">
        <v>2.1425711443999899E-2</v>
      </c>
      <c r="F52" s="5"/>
      <c r="G52" s="16" t="s">
        <v>168</v>
      </c>
      <c r="H52" s="19">
        <v>1.77184845484392E-3</v>
      </c>
      <c r="I52" s="19">
        <v>1.84235979970917E-3</v>
      </c>
      <c r="J52" s="19">
        <v>2.4769881832908498E-3</v>
      </c>
      <c r="K52" s="19">
        <v>2.03654813160426E-3</v>
      </c>
    </row>
    <row r="53" spans="1:11" x14ac:dyDescent="0.25">
      <c r="A53" s="16" t="s">
        <v>169</v>
      </c>
      <c r="B53" s="19">
        <v>1.4796708028397799E-4</v>
      </c>
      <c r="C53" s="19">
        <v>8.1591193065198003E-3</v>
      </c>
      <c r="D53" s="19">
        <v>1.4693813634768699E-2</v>
      </c>
      <c r="E53" s="25">
        <v>7.7128232573102102E-3</v>
      </c>
      <c r="F53" s="5"/>
      <c r="G53" s="16" t="s">
        <v>170</v>
      </c>
      <c r="H53" s="19">
        <v>1.34842878732607E-3</v>
      </c>
      <c r="I53" s="19">
        <v>1.8818389382743699E-3</v>
      </c>
      <c r="J53" s="19">
        <v>2.3137392789421502E-3</v>
      </c>
      <c r="K53" s="19">
        <v>1.85365685723937E-3</v>
      </c>
    </row>
    <row r="54" spans="1:11" x14ac:dyDescent="0.25">
      <c r="A54" s="16" t="s">
        <v>171</v>
      </c>
      <c r="B54" s="19">
        <v>0</v>
      </c>
      <c r="C54" s="19">
        <v>8.6894770433005599E-5</v>
      </c>
      <c r="D54" s="19">
        <v>5.7998080263543302E-3</v>
      </c>
      <c r="E54" s="25">
        <v>1.9960865292197E-3</v>
      </c>
      <c r="F54" s="5"/>
      <c r="G54" s="16" t="s">
        <v>72</v>
      </c>
      <c r="H54" s="19">
        <v>0</v>
      </c>
      <c r="I54" s="19">
        <v>2.0989742003829498E-3</v>
      </c>
      <c r="J54" s="19">
        <v>2.7532555598809498E-3</v>
      </c>
      <c r="K54" s="19">
        <v>1.6298840038988099E-3</v>
      </c>
    </row>
    <row r="55" spans="1:11" x14ac:dyDescent="0.25">
      <c r="A55" s="16" t="s">
        <v>79</v>
      </c>
      <c r="B55" s="19">
        <v>1</v>
      </c>
      <c r="C55" s="19">
        <v>1</v>
      </c>
      <c r="D55" s="19">
        <v>1</v>
      </c>
      <c r="E55" s="25">
        <v>1</v>
      </c>
      <c r="F55" s="5"/>
      <c r="G55" s="16" t="s">
        <v>78</v>
      </c>
      <c r="H55" s="19">
        <v>8.1947991036531408E-3</v>
      </c>
      <c r="I55" s="19">
        <v>1.0491581073701E-2</v>
      </c>
      <c r="J55" s="19">
        <v>1.1439980912435799E-2</v>
      </c>
      <c r="K55" s="19">
        <v>1.0057944259042899E-2</v>
      </c>
    </row>
    <row r="56" spans="1:11" x14ac:dyDescent="0.25">
      <c r="A56" s="10"/>
      <c r="B56" s="5"/>
      <c r="C56" s="5"/>
      <c r="D56" s="5"/>
      <c r="E56" s="5"/>
      <c r="F56" s="5"/>
      <c r="G56" s="16" t="s">
        <v>79</v>
      </c>
      <c r="H56" s="19">
        <v>1</v>
      </c>
      <c r="I56" s="19">
        <v>1</v>
      </c>
      <c r="J56" s="19">
        <v>1</v>
      </c>
      <c r="K56" s="19">
        <v>1</v>
      </c>
    </row>
    <row r="57" spans="1:11" x14ac:dyDescent="0.25">
      <c r="A57" s="10"/>
      <c r="B57" s="5"/>
      <c r="C57" s="5"/>
      <c r="D57" s="5"/>
      <c r="E57" s="5"/>
      <c r="F57" s="5"/>
      <c r="G57" s="5"/>
      <c r="H57" s="5"/>
      <c r="I57" s="5"/>
      <c r="J57" s="5"/>
    </row>
    <row r="58" spans="1:11" x14ac:dyDescent="0.25">
      <c r="A58" s="10"/>
      <c r="B58" s="5"/>
      <c r="C58" s="5"/>
      <c r="D58" s="5"/>
      <c r="E58" s="5"/>
      <c r="F58" s="5"/>
      <c r="G58" s="5"/>
      <c r="H58" s="5"/>
      <c r="I58" s="5"/>
      <c r="J58" s="5"/>
    </row>
    <row r="59" spans="1:11" x14ac:dyDescent="0.25">
      <c r="A59" s="10"/>
      <c r="B59" s="5"/>
      <c r="C59" s="5"/>
      <c r="D59" s="5"/>
      <c r="E59" s="5"/>
      <c r="F59" s="5"/>
      <c r="G59" s="5"/>
      <c r="H59" s="5"/>
      <c r="I59" s="5"/>
      <c r="J59" s="5"/>
    </row>
    <row r="60" spans="1:11" x14ac:dyDescent="0.25">
      <c r="A60" s="159" t="s">
        <v>172</v>
      </c>
      <c r="B60" s="9" t="s">
        <v>145</v>
      </c>
      <c r="C60" s="9"/>
      <c r="D60" s="9"/>
      <c r="E60" s="9"/>
      <c r="F60" s="5"/>
      <c r="G60" s="159" t="s">
        <v>173</v>
      </c>
      <c r="H60" s="9" t="s">
        <v>145</v>
      </c>
      <c r="I60" s="9"/>
      <c r="J60" s="9"/>
      <c r="K60" s="9"/>
    </row>
    <row r="61" spans="1:11" x14ac:dyDescent="0.25">
      <c r="A61" s="23" t="s">
        <v>117</v>
      </c>
      <c r="B61" s="24">
        <v>201808</v>
      </c>
      <c r="C61" s="23">
        <v>201809</v>
      </c>
      <c r="D61" s="24">
        <v>201810</v>
      </c>
      <c r="E61" s="23" t="s">
        <v>79</v>
      </c>
      <c r="F61" s="5"/>
      <c r="G61" s="23" t="s">
        <v>174</v>
      </c>
      <c r="H61" s="24">
        <v>201808</v>
      </c>
      <c r="I61" s="23">
        <v>201809</v>
      </c>
      <c r="J61" s="24">
        <v>201810</v>
      </c>
      <c r="K61" s="24" t="s">
        <v>79</v>
      </c>
    </row>
    <row r="62" spans="1:11" x14ac:dyDescent="0.25">
      <c r="A62" s="16">
        <v>6</v>
      </c>
      <c r="B62" s="19">
        <v>0.34402309936157199</v>
      </c>
      <c r="C62" s="19">
        <v>0.31298334347087398</v>
      </c>
      <c r="D62" s="19">
        <v>0.30931854548827697</v>
      </c>
      <c r="E62" s="25">
        <v>0.32205927046440103</v>
      </c>
      <c r="F62" s="5"/>
      <c r="G62" s="16" t="s">
        <v>175</v>
      </c>
      <c r="H62" s="19">
        <v>0.151231591217036</v>
      </c>
      <c r="I62" s="19">
        <v>0.13947558450664099</v>
      </c>
      <c r="J62" s="19">
        <v>0.133267433501078</v>
      </c>
      <c r="K62" s="19">
        <v>0.14127756757208701</v>
      </c>
    </row>
    <row r="63" spans="1:11" x14ac:dyDescent="0.25">
      <c r="A63" s="16">
        <v>12</v>
      </c>
      <c r="B63" s="19">
        <v>0.65597690063842795</v>
      </c>
      <c r="C63" s="19">
        <v>0.68701665652912602</v>
      </c>
      <c r="D63" s="19">
        <v>0.69068145451172303</v>
      </c>
      <c r="E63" s="25">
        <v>0.67794072953559903</v>
      </c>
      <c r="F63" s="5"/>
      <c r="G63" s="16" t="s">
        <v>176</v>
      </c>
      <c r="H63" s="19">
        <v>0.33712701690442498</v>
      </c>
      <c r="I63" s="19">
        <v>0.33014325394090699</v>
      </c>
      <c r="J63" s="19">
        <v>0.32106746132974701</v>
      </c>
      <c r="K63" s="19">
        <v>0.32938570651569898</v>
      </c>
    </row>
    <row r="64" spans="1:11" x14ac:dyDescent="0.25">
      <c r="A64" s="16" t="s">
        <v>79</v>
      </c>
      <c r="B64" s="19">
        <v>1</v>
      </c>
      <c r="C64" s="19">
        <v>1</v>
      </c>
      <c r="D64" s="19">
        <v>1</v>
      </c>
      <c r="E64" s="25">
        <v>1</v>
      </c>
      <c r="F64" s="5"/>
      <c r="G64" s="16" t="s">
        <v>177</v>
      </c>
      <c r="H64" s="19">
        <v>0.15437343573419199</v>
      </c>
      <c r="I64" s="19">
        <v>0.156980071492136</v>
      </c>
      <c r="J64" s="19">
        <v>0.15477087729876399</v>
      </c>
      <c r="K64" s="19">
        <v>0.155363917031972</v>
      </c>
    </row>
    <row r="65" spans="1:11" x14ac:dyDescent="0.25">
      <c r="A65" s="10"/>
      <c r="B65" s="5"/>
      <c r="C65" s="5"/>
      <c r="D65" s="5"/>
      <c r="E65" s="5"/>
      <c r="F65" s="5"/>
      <c r="G65" s="16" t="s">
        <v>178</v>
      </c>
      <c r="H65" s="19">
        <v>0.113094568928282</v>
      </c>
      <c r="I65" s="19">
        <v>0.123187602436605</v>
      </c>
      <c r="J65" s="19">
        <v>0.12440284316226401</v>
      </c>
      <c r="K65" s="19">
        <v>0.120244430915219</v>
      </c>
    </row>
    <row r="66" spans="1:11" x14ac:dyDescent="0.25">
      <c r="A66" s="10"/>
      <c r="B66" s="5"/>
      <c r="C66" s="5"/>
      <c r="D66" s="5"/>
      <c r="E66" s="5"/>
      <c r="F66" s="5"/>
      <c r="G66" s="16" t="s">
        <v>179</v>
      </c>
      <c r="H66" s="19">
        <v>0.11150589613570901</v>
      </c>
      <c r="I66" s="19">
        <v>0.114471314754167</v>
      </c>
      <c r="J66" s="19">
        <v>0.12573340135896699</v>
      </c>
      <c r="K66" s="19">
        <v>0.117306578252415</v>
      </c>
    </row>
    <row r="67" spans="1:11" x14ac:dyDescent="0.25">
      <c r="A67" s="10"/>
      <c r="B67" s="5"/>
      <c r="C67" s="5"/>
      <c r="D67" s="5"/>
      <c r="E67" s="5"/>
      <c r="F67" s="5"/>
      <c r="G67" s="16" t="s">
        <v>180</v>
      </c>
      <c r="H67" s="19">
        <v>0.103358401031898</v>
      </c>
      <c r="I67" s="19">
        <v>0.103345987781017</v>
      </c>
      <c r="J67" s="19">
        <v>0.120214048839313</v>
      </c>
      <c r="K67" s="19">
        <v>0.109073312554279</v>
      </c>
    </row>
    <row r="68" spans="1:11" x14ac:dyDescent="0.25">
      <c r="A68" s="10"/>
      <c r="B68" s="5"/>
      <c r="C68" s="5"/>
      <c r="D68" s="5"/>
      <c r="E68" s="5"/>
      <c r="F68" s="5"/>
      <c r="G68" s="16" t="s">
        <v>181</v>
      </c>
      <c r="H68" s="19">
        <v>2.6128786040980099E-2</v>
      </c>
      <c r="I68" s="19">
        <v>2.9858304144206801E-2</v>
      </c>
      <c r="J68" s="19">
        <v>1.7514668027179301E-2</v>
      </c>
      <c r="K68" s="19">
        <v>2.4430305420618501E-2</v>
      </c>
    </row>
    <row r="69" spans="1:11" x14ac:dyDescent="0.25">
      <c r="A69" s="10"/>
      <c r="B69" s="5"/>
      <c r="C69" s="5"/>
      <c r="D69" s="5"/>
      <c r="E69" s="5"/>
      <c r="F69" s="5"/>
      <c r="G69" s="16" t="s">
        <v>182</v>
      </c>
      <c r="H69" s="19">
        <v>3.18030400747889E-3</v>
      </c>
      <c r="I69" s="19">
        <v>2.5378809443194301E-3</v>
      </c>
      <c r="J69" s="19">
        <v>3.0292664826882501E-3</v>
      </c>
      <c r="K69" s="19">
        <v>2.91818173770985E-3</v>
      </c>
    </row>
    <row r="70" spans="1:11" x14ac:dyDescent="0.25">
      <c r="A70" s="10"/>
      <c r="B70" s="5"/>
      <c r="C70" s="5"/>
      <c r="D70" s="5"/>
      <c r="E70" s="5"/>
      <c r="F70" s="5"/>
      <c r="G70" s="16" t="s">
        <v>79</v>
      </c>
      <c r="H70" s="19">
        <v>1</v>
      </c>
      <c r="I70" s="19">
        <v>1</v>
      </c>
      <c r="J70" s="19">
        <v>1</v>
      </c>
      <c r="K70" s="19">
        <v>1</v>
      </c>
    </row>
    <row r="71" spans="1:11" x14ac:dyDescent="0.25">
      <c r="A71" s="10"/>
      <c r="B71" s="5"/>
      <c r="C71" s="5"/>
      <c r="D71" s="5"/>
      <c r="E71" s="5"/>
      <c r="F71" s="5"/>
      <c r="G71" s="5"/>
      <c r="H71" s="5"/>
      <c r="I71" s="5"/>
      <c r="J71" s="5"/>
    </row>
    <row r="72" spans="1:11" x14ac:dyDescent="0.25">
      <c r="A72" s="159" t="s">
        <v>183</v>
      </c>
      <c r="B72" s="9" t="s">
        <v>145</v>
      </c>
      <c r="C72" s="9"/>
      <c r="D72" s="9"/>
      <c r="E72" s="9"/>
      <c r="F72" s="5"/>
      <c r="G72" s="5"/>
      <c r="H72" s="5"/>
      <c r="I72" s="5"/>
      <c r="J72" s="5"/>
    </row>
    <row r="73" spans="1:11" x14ac:dyDescent="0.25">
      <c r="A73" s="23" t="s">
        <v>184</v>
      </c>
      <c r="B73" s="24">
        <v>201808</v>
      </c>
      <c r="C73" s="23">
        <v>201809</v>
      </c>
      <c r="D73" s="24">
        <v>201810</v>
      </c>
      <c r="E73" s="24" t="s">
        <v>79</v>
      </c>
      <c r="F73" s="5"/>
      <c r="G73" s="5"/>
      <c r="H73" s="5"/>
      <c r="I73" s="5"/>
      <c r="J73" s="5"/>
    </row>
    <row r="74" spans="1:11" x14ac:dyDescent="0.25">
      <c r="A74" s="16" t="s">
        <v>185</v>
      </c>
      <c r="B74" s="19">
        <v>0.585481916723123</v>
      </c>
      <c r="C74" s="19">
        <v>0.57887602892504897</v>
      </c>
      <c r="D74" s="19">
        <v>0.59238946165534401</v>
      </c>
      <c r="E74" s="19">
        <v>0.58568886536405096</v>
      </c>
      <c r="F74" s="5"/>
      <c r="G74" s="5"/>
      <c r="H74" s="5"/>
      <c r="I74" s="5"/>
      <c r="J74" s="5"/>
    </row>
    <row r="75" spans="1:11" x14ac:dyDescent="0.25">
      <c r="A75" s="16" t="s">
        <v>186</v>
      </c>
      <c r="B75" s="19">
        <v>0.25487258325082102</v>
      </c>
      <c r="C75" s="19">
        <v>0.261467044789083</v>
      </c>
      <c r="D75" s="19">
        <v>0.25238280612309</v>
      </c>
      <c r="E75" s="19">
        <v>0.25617580800289202</v>
      </c>
      <c r="F75" s="5"/>
      <c r="G75" s="5"/>
      <c r="H75" s="5"/>
      <c r="I75" s="5"/>
      <c r="J75" s="5"/>
    </row>
    <row r="76" spans="1:11" x14ac:dyDescent="0.25">
      <c r="A76" s="16" t="s">
        <v>187</v>
      </c>
      <c r="B76" s="19">
        <v>8.7934493720360593E-2</v>
      </c>
      <c r="C76" s="19">
        <v>8.6768566709874401E-2</v>
      </c>
      <c r="D76" s="19">
        <v>8.4044931121520006E-2</v>
      </c>
      <c r="E76" s="19">
        <v>8.6220325890734306E-2</v>
      </c>
      <c r="F76" s="5"/>
      <c r="G76" s="5"/>
      <c r="H76" s="5"/>
      <c r="I76" s="5"/>
      <c r="J76" s="5"/>
    </row>
    <row r="77" spans="1:11" x14ac:dyDescent="0.25">
      <c r="A77" s="16" t="s">
        <v>188</v>
      </c>
      <c r="B77" s="19">
        <v>3.3238443900151099E-2</v>
      </c>
      <c r="C77" s="19">
        <v>3.3044038979069497E-2</v>
      </c>
      <c r="D77" s="19">
        <v>3.2844423794155697E-2</v>
      </c>
      <c r="E77" s="19">
        <v>3.3039846629529003E-2</v>
      </c>
      <c r="F77" s="5"/>
      <c r="G77" s="5"/>
      <c r="H77" s="5"/>
      <c r="I77" s="5"/>
      <c r="J77" s="5"/>
    </row>
    <row r="78" spans="1:11" x14ac:dyDescent="0.25">
      <c r="A78" s="16" t="s">
        <v>189</v>
      </c>
      <c r="B78" s="19">
        <v>2.2675751732763601E-2</v>
      </c>
      <c r="C78" s="19">
        <v>2.3388099671665202E-2</v>
      </c>
      <c r="D78" s="19">
        <v>2.27889191666771E-2</v>
      </c>
      <c r="E78" s="19">
        <v>2.2947475777664501E-2</v>
      </c>
      <c r="F78" s="5"/>
      <c r="G78" s="5"/>
      <c r="H78" s="5"/>
      <c r="I78" s="5"/>
      <c r="J78" s="5"/>
    </row>
    <row r="79" spans="1:11" x14ac:dyDescent="0.25">
      <c r="A79" s="16" t="s">
        <v>190</v>
      </c>
      <c r="B79" s="19">
        <v>1.5796810672781301E-2</v>
      </c>
      <c r="C79" s="19">
        <v>1.6456220925259401E-2</v>
      </c>
      <c r="D79" s="19">
        <v>1.5549458139213599E-2</v>
      </c>
      <c r="E79" s="19">
        <v>1.5927678335130001E-2</v>
      </c>
      <c r="F79" s="5"/>
      <c r="G79" s="5"/>
      <c r="H79" s="5"/>
      <c r="I79" s="5"/>
      <c r="J79" s="5"/>
    </row>
    <row r="80" spans="1:11" x14ac:dyDescent="0.25">
      <c r="A80" s="16" t="s">
        <v>79</v>
      </c>
      <c r="B80" s="19">
        <v>1</v>
      </c>
      <c r="C80" s="19">
        <v>1</v>
      </c>
      <c r="D80" s="19">
        <v>1</v>
      </c>
      <c r="E80" s="19">
        <v>1</v>
      </c>
      <c r="F80" s="5"/>
      <c r="G80" s="5"/>
      <c r="H80" s="5"/>
      <c r="I80" s="5"/>
      <c r="J80" s="5"/>
    </row>
    <row r="81" spans="1:10" x14ac:dyDescent="0.25">
      <c r="A81" s="10"/>
      <c r="B81" s="5"/>
      <c r="C81" s="5"/>
      <c r="D81" s="5"/>
      <c r="E81" s="5"/>
      <c r="F81" s="5"/>
      <c r="G81" s="5"/>
      <c r="H81" s="5"/>
      <c r="I81" s="5"/>
      <c r="J81" s="5"/>
    </row>
    <row r="82" spans="1:10" x14ac:dyDescent="0.25">
      <c r="A82" s="26"/>
    </row>
    <row r="83" spans="1:10" x14ac:dyDescent="0.25">
      <c r="A83" s="26"/>
    </row>
    <row r="84" spans="1:10" x14ac:dyDescent="0.25">
      <c r="A84" s="26"/>
    </row>
    <row r="85" spans="1:10" x14ac:dyDescent="0.25">
      <c r="A85" s="159" t="s">
        <v>191</v>
      </c>
      <c r="B85" s="9"/>
      <c r="C85" s="9"/>
      <c r="D85" s="9"/>
      <c r="E85" s="9"/>
      <c r="F85" s="9"/>
    </row>
    <row r="86" spans="1:10" x14ac:dyDescent="0.25">
      <c r="A86" s="9" t="s">
        <v>184</v>
      </c>
      <c r="B86" s="9" t="s">
        <v>192</v>
      </c>
      <c r="C86" s="9" t="s">
        <v>193</v>
      </c>
      <c r="D86" s="9" t="s">
        <v>194</v>
      </c>
      <c r="E86" s="9" t="s">
        <v>195</v>
      </c>
      <c r="F86" s="9" t="s">
        <v>79</v>
      </c>
    </row>
    <row r="87" spans="1:10" x14ac:dyDescent="0.25">
      <c r="A87" s="16" t="s">
        <v>196</v>
      </c>
      <c r="B87" s="19">
        <v>0.39059044181396702</v>
      </c>
      <c r="C87" s="19">
        <v>0.49445556561537002</v>
      </c>
      <c r="D87" s="19">
        <v>0.62287208396691796</v>
      </c>
      <c r="E87" s="19">
        <v>0.76491374390939804</v>
      </c>
      <c r="F87" s="19">
        <v>0.55591816469989896</v>
      </c>
    </row>
    <row r="88" spans="1:10" x14ac:dyDescent="0.25">
      <c r="A88" s="16" t="s">
        <v>197</v>
      </c>
      <c r="B88" s="19">
        <v>0.161243519648955</v>
      </c>
      <c r="C88" s="19">
        <v>0.20940934122982599</v>
      </c>
      <c r="D88" s="19">
        <v>0.25337499536401697</v>
      </c>
      <c r="E88" s="19">
        <v>0.18383740836662099</v>
      </c>
      <c r="F88" s="19">
        <v>0.21199617343077401</v>
      </c>
    </row>
    <row r="89" spans="1:10" x14ac:dyDescent="0.25">
      <c r="A89" s="16" t="s">
        <v>198</v>
      </c>
      <c r="B89" s="19">
        <v>0.18389157244722801</v>
      </c>
      <c r="C89" s="19">
        <v>0.17225540115124899</v>
      </c>
      <c r="D89" s="19">
        <v>0.102251233171383</v>
      </c>
      <c r="E89" s="19">
        <v>3.6763092050392902E-2</v>
      </c>
      <c r="F89" s="19">
        <v>0.13270081920065899</v>
      </c>
    </row>
    <row r="90" spans="1:10" x14ac:dyDescent="0.25">
      <c r="A90" s="16" t="s">
        <v>199</v>
      </c>
      <c r="B90" s="19">
        <v>5.2656722755984903E-2</v>
      </c>
      <c r="C90" s="19">
        <v>6.0619149271955601E-2</v>
      </c>
      <c r="D90" s="19">
        <v>1.48444164225049E-2</v>
      </c>
      <c r="E90" s="19">
        <v>7.5501514419911301E-3</v>
      </c>
      <c r="F90" s="19">
        <v>3.6991178304805597E-2</v>
      </c>
    </row>
    <row r="91" spans="1:10" x14ac:dyDescent="0.25">
      <c r="A91" s="16" t="s">
        <v>200</v>
      </c>
      <c r="B91" s="19">
        <v>9.6342693348903899E-2</v>
      </c>
      <c r="C91" s="19">
        <v>4.92644799029828E-2</v>
      </c>
      <c r="D91" s="19">
        <v>5.9340577828876596E-3</v>
      </c>
      <c r="E91" s="19">
        <v>4.9383257978139698E-3</v>
      </c>
      <c r="F91" s="19">
        <v>3.7057779984378897E-2</v>
      </c>
    </row>
    <row r="92" spans="1:10" x14ac:dyDescent="0.25">
      <c r="A92" s="16" t="s">
        <v>201</v>
      </c>
      <c r="B92" s="19">
        <v>0.113452589486349</v>
      </c>
      <c r="C92" s="19">
        <v>1.3605668197788899E-2</v>
      </c>
      <c r="D92" s="19">
        <v>6.6758150057486204E-4</v>
      </c>
      <c r="E92" s="19">
        <v>1.7339010578991301E-3</v>
      </c>
      <c r="F92" s="19">
        <v>2.4827289735470201E-2</v>
      </c>
    </row>
    <row r="93" spans="1:10" x14ac:dyDescent="0.25">
      <c r="A93" s="16" t="s">
        <v>202</v>
      </c>
      <c r="B93" s="19">
        <v>1.82246049861104E-3</v>
      </c>
      <c r="C93" s="19">
        <v>3.9039463082788598E-4</v>
      </c>
      <c r="D93" s="19">
        <v>5.5631791714571801E-5</v>
      </c>
      <c r="E93" s="19">
        <v>2.6337737588341198E-4</v>
      </c>
      <c r="F93" s="19">
        <v>5.0859464401402301E-4</v>
      </c>
    </row>
    <row r="94" spans="1:10" x14ac:dyDescent="0.25">
      <c r="A94" s="16" t="s">
        <v>79</v>
      </c>
      <c r="B94" s="19">
        <v>1</v>
      </c>
      <c r="C94" s="19">
        <v>1</v>
      </c>
      <c r="D94" s="19">
        <v>1</v>
      </c>
      <c r="E94" s="19">
        <v>1</v>
      </c>
      <c r="F94" s="19">
        <v>1</v>
      </c>
    </row>
    <row r="95" spans="1:10" x14ac:dyDescent="0.25">
      <c r="A95" s="27"/>
    </row>
  </sheetData>
  <phoneticPr fontId="41" type="noConversion"/>
  <conditionalFormatting sqref="B38:D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D6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{B096C6FF-E09F-8A42-AA02-AAC16CA8735E}</x14:id>
        </ext>
      </extLst>
    </cfRule>
  </conditionalFormatting>
  <pageMargins left="0.75" right="0.75" top="1" bottom="1" header="0.51180555555555596" footer="0.51180555555555596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96C6FF-E09F-8A42-AA02-AAC16CA873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B62:D63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马上金10月月报</vt:lpstr>
      <vt:lpstr>表12_准入客群分析</vt:lpstr>
      <vt:lpstr>表2_近6个月迁徙率_mob=3</vt:lpstr>
      <vt:lpstr>表3_9月日账龄迁徙率by放款日</vt:lpstr>
      <vt:lpstr>表11-1_交易结构（支用通过）</vt:lpstr>
      <vt:lpstr>Sheet1</vt:lpstr>
      <vt:lpstr>表11-2_交易结构（支用申请）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刘泉</cp:lastModifiedBy>
  <dcterms:created xsi:type="dcterms:W3CDTF">2015-06-05T18:19:00Z</dcterms:created>
  <dcterms:modified xsi:type="dcterms:W3CDTF">2019-09-05T07:57:55Z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2052-10.8.0.6370</vt:lpwstr>
  </property>
</Properties>
</file>