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5"/>
  </bookViews>
  <sheets>
    <sheet name="第0步 " sheetId="10" r:id="rId1"/>
    <sheet name="第一步" sheetId="8" r:id="rId2"/>
    <sheet name="第二步" sheetId="6" r:id="rId3"/>
    <sheet name="第三步" sheetId="1" r:id="rId4"/>
    <sheet name="第三步-2" sheetId="9" r:id="rId5"/>
    <sheet name="第四步" sheetId="5" r:id="rId6"/>
    <sheet name="第五步" sheetId="11" r:id="rId7"/>
    <sheet name="Sheet1" sheetId="4" state="hidden" r:id="rId8"/>
    <sheet name="第三步 (2)" sheetId="7" state="hidden" r:id="rId9"/>
  </sheets>
  <definedNames>
    <definedName name="_xlnm._FilterDatabase" localSheetId="7" hidden="1">Sheet1!$A$1:$B$111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5" l="1"/>
  <c r="D26" i="5"/>
  <c r="D18" i="5"/>
  <c r="B88" i="11" l="1"/>
  <c r="B61" i="11"/>
  <c r="E18" i="5" l="1"/>
  <c r="C10" i="5"/>
  <c r="G71" i="1"/>
  <c r="G72" i="1"/>
  <c r="G73" i="1"/>
  <c r="G74" i="1"/>
  <c r="G75" i="1"/>
  <c r="G76" i="1"/>
  <c r="G77" i="1"/>
  <c r="G78" i="1"/>
  <c r="G32" i="1"/>
  <c r="G33" i="1"/>
  <c r="G34" i="1"/>
  <c r="G35" i="1"/>
  <c r="G36" i="1"/>
  <c r="G37" i="1"/>
  <c r="G38" i="1"/>
  <c r="G39" i="1"/>
  <c r="C5" i="8"/>
  <c r="E89" i="8"/>
  <c r="D89" i="8"/>
  <c r="E47" i="8"/>
  <c r="E5" i="8"/>
  <c r="E106" i="11"/>
  <c r="E105" i="11"/>
  <c r="F105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C100" i="11"/>
  <c r="D100" i="11"/>
  <c r="E100" i="11"/>
  <c r="F100" i="11"/>
  <c r="G100" i="11"/>
  <c r="H100" i="11"/>
  <c r="I100" i="11"/>
  <c r="J100" i="11"/>
  <c r="K100" i="11"/>
  <c r="C101" i="11"/>
  <c r="D101" i="11"/>
  <c r="E101" i="11"/>
  <c r="F101" i="11"/>
  <c r="G101" i="11"/>
  <c r="H101" i="11"/>
  <c r="I101" i="11"/>
  <c r="J101" i="11"/>
  <c r="C102" i="11"/>
  <c r="D102" i="11"/>
  <c r="E102" i="11"/>
  <c r="F102" i="11"/>
  <c r="G102" i="11"/>
  <c r="H102" i="11"/>
  <c r="I102" i="11"/>
  <c r="C103" i="11"/>
  <c r="D103" i="11"/>
  <c r="E103" i="11"/>
  <c r="F103" i="11"/>
  <c r="G103" i="11"/>
  <c r="H103" i="11"/>
  <c r="C104" i="11"/>
  <c r="D104" i="11"/>
  <c r="E104" i="11"/>
  <c r="F104" i="11"/>
  <c r="G104" i="11"/>
  <c r="C105" i="11"/>
  <c r="D105" i="11"/>
  <c r="C106" i="11"/>
  <c r="D106" i="11"/>
  <c r="C107" i="11"/>
  <c r="D107" i="11"/>
  <c r="C48" i="8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87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AD160" i="5"/>
  <c r="AD161" i="5"/>
  <c r="AD162" i="5"/>
  <c r="AD163" i="5"/>
  <c r="AD164" i="5"/>
  <c r="AD165" i="5"/>
  <c r="AD166" i="5"/>
  <c r="AD167" i="5"/>
  <c r="AD159" i="5"/>
  <c r="C158" i="5"/>
  <c r="I10" i="5"/>
  <c r="I4" i="5"/>
  <c r="I18" i="5"/>
  <c r="I26" i="5"/>
  <c r="I35" i="5"/>
  <c r="I46" i="5"/>
  <c r="I58" i="5"/>
  <c r="I72" i="5"/>
  <c r="D97" i="5"/>
  <c r="C97" i="5"/>
  <c r="M95" i="5"/>
  <c r="I97" i="5"/>
  <c r="I95" i="5"/>
  <c r="G95" i="5"/>
  <c r="M94" i="5"/>
  <c r="G94" i="5"/>
  <c r="G93" i="5"/>
  <c r="G92" i="5"/>
  <c r="G91" i="5"/>
  <c r="G90" i="5"/>
  <c r="G89" i="5"/>
  <c r="H88" i="5"/>
  <c r="H89" i="5"/>
  <c r="G88" i="5"/>
  <c r="H87" i="5"/>
  <c r="M87" i="5"/>
  <c r="G87" i="5"/>
  <c r="G200" i="9"/>
  <c r="G199" i="9"/>
  <c r="G198" i="9"/>
  <c r="G197" i="9"/>
  <c r="G196" i="9"/>
  <c r="G195" i="9"/>
  <c r="G194" i="9"/>
  <c r="G193" i="9"/>
  <c r="G192" i="9"/>
  <c r="G121" i="9"/>
  <c r="G120" i="9"/>
  <c r="G119" i="9"/>
  <c r="G118" i="9"/>
  <c r="G117" i="9"/>
  <c r="G116" i="9"/>
  <c r="G115" i="9"/>
  <c r="G114" i="9"/>
  <c r="G113" i="9"/>
  <c r="F97" i="5"/>
  <c r="M89" i="5"/>
  <c r="H90" i="5"/>
  <c r="M88" i="5"/>
  <c r="M90" i="5"/>
  <c r="H91" i="5"/>
  <c r="M91" i="5"/>
  <c r="H92" i="5"/>
  <c r="M92" i="5"/>
  <c r="H93" i="5"/>
  <c r="M93" i="5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B89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47" i="8"/>
  <c r="B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47" i="8"/>
  <c r="D123" i="1"/>
  <c r="D83" i="1"/>
  <c r="B44" i="1"/>
  <c r="G44" i="1"/>
  <c r="G43" i="1"/>
  <c r="G4" i="1"/>
  <c r="B5" i="1"/>
  <c r="B6" i="1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B5" i="8"/>
  <c r="G187" i="7"/>
  <c r="D187" i="7"/>
  <c r="C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B42" i="7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H166" i="5"/>
  <c r="F166" i="5"/>
  <c r="F165" i="5"/>
  <c r="F164" i="5"/>
  <c r="F163" i="5"/>
  <c r="F162" i="5"/>
  <c r="F161" i="5"/>
  <c r="F160" i="5"/>
  <c r="H159" i="5"/>
  <c r="F159" i="5"/>
  <c r="G15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D84" i="5"/>
  <c r="C84" i="5"/>
  <c r="M82" i="5"/>
  <c r="G82" i="5"/>
  <c r="G81" i="5"/>
  <c r="G80" i="5"/>
  <c r="G79" i="5"/>
  <c r="G78" i="5"/>
  <c r="G77" i="5"/>
  <c r="H76" i="5"/>
  <c r="M76" i="5"/>
  <c r="G76" i="5"/>
  <c r="M75" i="5"/>
  <c r="H75" i="5"/>
  <c r="G75" i="5"/>
  <c r="C72" i="5"/>
  <c r="G69" i="5"/>
  <c r="G67" i="5"/>
  <c r="G65" i="5"/>
  <c r="G64" i="5"/>
  <c r="G63" i="5"/>
  <c r="G62" i="5"/>
  <c r="H61" i="5"/>
  <c r="H62" i="5"/>
  <c r="G61" i="5"/>
  <c r="C58" i="5"/>
  <c r="G55" i="5"/>
  <c r="G53" i="5"/>
  <c r="G52" i="5"/>
  <c r="G51" i="5"/>
  <c r="G50" i="5"/>
  <c r="H49" i="5"/>
  <c r="M49" i="5"/>
  <c r="G49" i="5"/>
  <c r="C46" i="5"/>
  <c r="G43" i="5"/>
  <c r="G41" i="5"/>
  <c r="G40" i="5"/>
  <c r="G39" i="5"/>
  <c r="H38" i="5"/>
  <c r="M38" i="5"/>
  <c r="G38" i="5"/>
  <c r="D46" i="5"/>
  <c r="D58" i="5" s="1"/>
  <c r="D72" i="5" s="1"/>
  <c r="C35" i="5"/>
  <c r="G32" i="5"/>
  <c r="G31" i="5"/>
  <c r="G30" i="5"/>
  <c r="H29" i="5"/>
  <c r="H30" i="5"/>
  <c r="G29" i="5"/>
  <c r="C26" i="5"/>
  <c r="G23" i="5"/>
  <c r="G22" i="5"/>
  <c r="H21" i="5"/>
  <c r="H22" i="5"/>
  <c r="G21" i="5"/>
  <c r="C18" i="5"/>
  <c r="G14" i="5"/>
  <c r="H13" i="5"/>
  <c r="H14" i="5"/>
  <c r="M14" i="5"/>
  <c r="G13" i="5"/>
  <c r="H7" i="5"/>
  <c r="F10" i="5"/>
  <c r="G7" i="5"/>
  <c r="F4" i="5"/>
  <c r="B45" i="1"/>
  <c r="B46" i="1"/>
  <c r="G5" i="1"/>
  <c r="B7" i="1"/>
  <c r="G7" i="1"/>
  <c r="G6" i="1"/>
  <c r="B84" i="1"/>
  <c r="E84" i="1"/>
  <c r="F84" i="5"/>
  <c r="H97" i="5"/>
  <c r="I84" i="5"/>
  <c r="H77" i="5"/>
  <c r="H78" i="5"/>
  <c r="C89" i="8"/>
  <c r="G89" i="8"/>
  <c r="B90" i="8"/>
  <c r="G47" i="8"/>
  <c r="B48" i="8"/>
  <c r="B124" i="1"/>
  <c r="G123" i="1"/>
  <c r="G83" i="1"/>
  <c r="G46" i="1"/>
  <c r="B47" i="1"/>
  <c r="G45" i="1"/>
  <c r="B8" i="1"/>
  <c r="D5" i="8"/>
  <c r="G5" i="8"/>
  <c r="E42" i="7"/>
  <c r="D42" i="7"/>
  <c r="M22" i="5"/>
  <c r="E26" i="5"/>
  <c r="H23" i="5"/>
  <c r="M23" i="5"/>
  <c r="F26" i="5"/>
  <c r="M21" i="5"/>
  <c r="H39" i="5"/>
  <c r="H40" i="5"/>
  <c r="H41" i="5"/>
  <c r="H50" i="5"/>
  <c r="H51" i="5"/>
  <c r="M30" i="5"/>
  <c r="H31" i="5"/>
  <c r="H63" i="5"/>
  <c r="M62" i="5"/>
  <c r="H52" i="5"/>
  <c r="M51" i="5"/>
  <c r="F18" i="5"/>
  <c r="H79" i="5"/>
  <c r="M79" i="5"/>
  <c r="H80" i="5"/>
  <c r="M80" i="5"/>
  <c r="H81" i="5"/>
  <c r="M81" i="5"/>
  <c r="M78" i="5"/>
  <c r="M7" i="5"/>
  <c r="M13" i="5"/>
  <c r="M29" i="5"/>
  <c r="M50" i="5"/>
  <c r="M61" i="5"/>
  <c r="M77" i="5"/>
  <c r="F158" i="5"/>
  <c r="H158" i="5"/>
  <c r="E84" i="5"/>
  <c r="D84" i="1"/>
  <c r="B85" i="1"/>
  <c r="H26" i="5"/>
  <c r="G90" i="8"/>
  <c r="C90" i="8"/>
  <c r="B91" i="8"/>
  <c r="E48" i="8"/>
  <c r="B49" i="8"/>
  <c r="B6" i="8"/>
  <c r="E6" i="8"/>
  <c r="D6" i="8"/>
  <c r="B7" i="8"/>
  <c r="E124" i="1"/>
  <c r="D124" i="1"/>
  <c r="B125" i="1"/>
  <c r="G47" i="1"/>
  <c r="B48" i="1"/>
  <c r="G8" i="1"/>
  <c r="B9" i="1"/>
  <c r="G42" i="7"/>
  <c r="B43" i="7"/>
  <c r="M40" i="5"/>
  <c r="M39" i="5"/>
  <c r="M41" i="5"/>
  <c r="H43" i="5"/>
  <c r="M43" i="5"/>
  <c r="M52" i="5"/>
  <c r="H53" i="5"/>
  <c r="M53" i="5"/>
  <c r="H55" i="5"/>
  <c r="M55" i="5"/>
  <c r="M63" i="5"/>
  <c r="H64" i="5"/>
  <c r="M31" i="5"/>
  <c r="H32" i="5"/>
  <c r="M32" i="5"/>
  <c r="G84" i="1"/>
  <c r="G124" i="1"/>
  <c r="E85" i="1"/>
  <c r="D85" i="1"/>
  <c r="G85" i="1"/>
  <c r="B92" i="8"/>
  <c r="G91" i="8"/>
  <c r="C91" i="8"/>
  <c r="G48" i="8"/>
  <c r="E49" i="8"/>
  <c r="G6" i="8"/>
  <c r="E125" i="1"/>
  <c r="D125" i="1"/>
  <c r="B126" i="1"/>
  <c r="G48" i="1"/>
  <c r="B49" i="1"/>
  <c r="B10" i="1"/>
  <c r="G9" i="1"/>
  <c r="E7" i="8"/>
  <c r="D7" i="8"/>
  <c r="B8" i="8"/>
  <c r="E43" i="7"/>
  <c r="D43" i="7"/>
  <c r="G43" i="7"/>
  <c r="F46" i="5"/>
  <c r="E46" i="5"/>
  <c r="F35" i="5"/>
  <c r="E35" i="5"/>
  <c r="M64" i="5"/>
  <c r="H65" i="5"/>
  <c r="M65" i="5"/>
  <c r="H67" i="5"/>
  <c r="M67" i="5"/>
  <c r="H69" i="5"/>
  <c r="M69" i="5"/>
  <c r="F58" i="5"/>
  <c r="E58" i="5"/>
  <c r="B86" i="1"/>
  <c r="G92" i="8"/>
  <c r="C92" i="8"/>
  <c r="B93" i="8"/>
  <c r="B50" i="8"/>
  <c r="E50" i="8"/>
  <c r="G49" i="8"/>
  <c r="E126" i="1"/>
  <c r="D126" i="1"/>
  <c r="B127" i="1"/>
  <c r="G125" i="1"/>
  <c r="B50" i="1"/>
  <c r="G49" i="1"/>
  <c r="B11" i="1"/>
  <c r="G10" i="1"/>
  <c r="E8" i="8"/>
  <c r="D8" i="8"/>
  <c r="G8" i="8"/>
  <c r="G7" i="8"/>
  <c r="B44" i="7"/>
  <c r="H58" i="5"/>
  <c r="F72" i="5"/>
  <c r="H84" i="5"/>
  <c r="E72" i="5"/>
  <c r="H46" i="5"/>
  <c r="H35" i="5"/>
  <c r="E86" i="1"/>
  <c r="D86" i="1"/>
  <c r="G86" i="1"/>
  <c r="H72" i="5"/>
  <c r="C93" i="8"/>
  <c r="G93" i="8"/>
  <c r="B94" i="8"/>
  <c r="G50" i="8"/>
  <c r="E127" i="1"/>
  <c r="D127" i="1"/>
  <c r="B128" i="1"/>
  <c r="G126" i="1"/>
  <c r="G50" i="1"/>
  <c r="B51" i="1"/>
  <c r="G11" i="1"/>
  <c r="B12" i="1"/>
  <c r="B9" i="8"/>
  <c r="E9" i="8"/>
  <c r="D9" i="8"/>
  <c r="E44" i="7"/>
  <c r="D44" i="7"/>
  <c r="G44" i="7"/>
  <c r="B87" i="1"/>
  <c r="E87" i="1"/>
  <c r="D87" i="1"/>
  <c r="B88" i="1"/>
  <c r="G87" i="1"/>
  <c r="G94" i="8"/>
  <c r="C94" i="8"/>
  <c r="B95" i="8"/>
  <c r="B51" i="8"/>
  <c r="E51" i="8"/>
  <c r="B10" i="8"/>
  <c r="E10" i="8"/>
  <c r="D10" i="8"/>
  <c r="B11" i="8"/>
  <c r="E128" i="1"/>
  <c r="D128" i="1"/>
  <c r="B129" i="1"/>
  <c r="G127" i="1"/>
  <c r="G51" i="1"/>
  <c r="B52" i="1"/>
  <c r="G12" i="1"/>
  <c r="B13" i="1"/>
  <c r="G9" i="8"/>
  <c r="B45" i="7"/>
  <c r="E88" i="1"/>
  <c r="D88" i="1"/>
  <c r="B89" i="1"/>
  <c r="B96" i="8"/>
  <c r="C95" i="8"/>
  <c r="G95" i="8"/>
  <c r="B52" i="8"/>
  <c r="E52" i="8"/>
  <c r="G51" i="8"/>
  <c r="E129" i="1"/>
  <c r="D129" i="1"/>
  <c r="B130" i="1"/>
  <c r="G128" i="1"/>
  <c r="G52" i="1"/>
  <c r="B53" i="1"/>
  <c r="B14" i="1"/>
  <c r="G13" i="1"/>
  <c r="G10" i="8"/>
  <c r="E11" i="8"/>
  <c r="D11" i="8"/>
  <c r="B12" i="8"/>
  <c r="E45" i="7"/>
  <c r="D45" i="7"/>
  <c r="B46" i="7"/>
  <c r="G88" i="1"/>
  <c r="E89" i="1"/>
  <c r="D89" i="1"/>
  <c r="B90" i="1"/>
  <c r="G89" i="1"/>
  <c r="G96" i="8"/>
  <c r="C96" i="8"/>
  <c r="B97" i="8"/>
  <c r="B53" i="8"/>
  <c r="E53" i="8"/>
  <c r="G52" i="8"/>
  <c r="E130" i="1"/>
  <c r="D130" i="1"/>
  <c r="B131" i="1"/>
  <c r="G129" i="1"/>
  <c r="B54" i="1"/>
  <c r="G53" i="1"/>
  <c r="G14" i="1"/>
  <c r="B15" i="1"/>
  <c r="E12" i="8"/>
  <c r="D12" i="8"/>
  <c r="G12" i="8"/>
  <c r="G11" i="8"/>
  <c r="E46" i="7"/>
  <c r="D46" i="7"/>
  <c r="G46" i="7"/>
  <c r="B47" i="7"/>
  <c r="G45" i="7"/>
  <c r="E90" i="1"/>
  <c r="D90" i="1"/>
  <c r="B91" i="1"/>
  <c r="C97" i="8"/>
  <c r="G97" i="8"/>
  <c r="B98" i="8"/>
  <c r="B54" i="8"/>
  <c r="E54" i="8"/>
  <c r="G53" i="8"/>
  <c r="E131" i="1"/>
  <c r="D131" i="1"/>
  <c r="B132" i="1"/>
  <c r="G130" i="1"/>
  <c r="G54" i="1"/>
  <c r="B55" i="1"/>
  <c r="G15" i="1"/>
  <c r="B16" i="1"/>
  <c r="B13" i="8"/>
  <c r="E47" i="7"/>
  <c r="D47" i="7"/>
  <c r="B48" i="7"/>
  <c r="G47" i="7"/>
  <c r="G90" i="1"/>
  <c r="E91" i="1"/>
  <c r="D91" i="1"/>
  <c r="B92" i="1"/>
  <c r="G98" i="8"/>
  <c r="B99" i="8"/>
  <c r="C98" i="8"/>
  <c r="G54" i="8"/>
  <c r="B55" i="8"/>
  <c r="E55" i="8"/>
  <c r="E132" i="1"/>
  <c r="D132" i="1"/>
  <c r="B133" i="1"/>
  <c r="G131" i="1"/>
  <c r="G55" i="1"/>
  <c r="B56" i="1"/>
  <c r="B17" i="1"/>
  <c r="G16" i="1"/>
  <c r="E13" i="8"/>
  <c r="D13" i="8"/>
  <c r="G13" i="8"/>
  <c r="E48" i="7"/>
  <c r="D48" i="7"/>
  <c r="B49" i="7"/>
  <c r="G91" i="1"/>
  <c r="E92" i="1"/>
  <c r="D92" i="1"/>
  <c r="B93" i="1"/>
  <c r="B100" i="8"/>
  <c r="G99" i="8"/>
  <c r="C99" i="8"/>
  <c r="B14" i="8"/>
  <c r="B56" i="8"/>
  <c r="E56" i="8"/>
  <c r="G55" i="8"/>
  <c r="E133" i="1"/>
  <c r="D133" i="1"/>
  <c r="B134" i="1"/>
  <c r="G132" i="1"/>
  <c r="G56" i="1"/>
  <c r="B57" i="1"/>
  <c r="B18" i="1"/>
  <c r="G17" i="1"/>
  <c r="E14" i="8"/>
  <c r="D14" i="8"/>
  <c r="B15" i="8"/>
  <c r="E49" i="7"/>
  <c r="D49" i="7"/>
  <c r="B50" i="7"/>
  <c r="G48" i="7"/>
  <c r="G92" i="1"/>
  <c r="E93" i="1"/>
  <c r="D93" i="1"/>
  <c r="B94" i="1"/>
  <c r="G100" i="8"/>
  <c r="B101" i="8"/>
  <c r="C100" i="8"/>
  <c r="B57" i="8"/>
  <c r="E57" i="8"/>
  <c r="G56" i="8"/>
  <c r="E134" i="1"/>
  <c r="D134" i="1"/>
  <c r="B135" i="1"/>
  <c r="G133" i="1"/>
  <c r="B58" i="1"/>
  <c r="G57" i="1"/>
  <c r="B19" i="1"/>
  <c r="G18" i="1"/>
  <c r="E15" i="8"/>
  <c r="D15" i="8"/>
  <c r="B16" i="8"/>
  <c r="G14" i="8"/>
  <c r="E50" i="7"/>
  <c r="D50" i="7"/>
  <c r="B51" i="7"/>
  <c r="G50" i="7"/>
  <c r="G49" i="7"/>
  <c r="G93" i="1"/>
  <c r="E94" i="1"/>
  <c r="D94" i="1"/>
  <c r="B95" i="1"/>
  <c r="G94" i="1"/>
  <c r="C101" i="8"/>
  <c r="B102" i="8"/>
  <c r="G101" i="8"/>
  <c r="B58" i="8"/>
  <c r="E135" i="1"/>
  <c r="D135" i="1"/>
  <c r="B136" i="1"/>
  <c r="G134" i="1"/>
  <c r="G58" i="1"/>
  <c r="B59" i="1"/>
  <c r="G19" i="1"/>
  <c r="B20" i="1"/>
  <c r="E16" i="8"/>
  <c r="D16" i="8"/>
  <c r="G16" i="8"/>
  <c r="G15" i="8"/>
  <c r="B52" i="7"/>
  <c r="G51" i="7"/>
  <c r="E51" i="7"/>
  <c r="D51" i="7"/>
  <c r="E95" i="1"/>
  <c r="D95" i="1"/>
  <c r="B96" i="1"/>
  <c r="C102" i="8"/>
  <c r="B103" i="8"/>
  <c r="G102" i="8"/>
  <c r="E58" i="8"/>
  <c r="G57" i="8"/>
  <c r="E136" i="1"/>
  <c r="D136" i="1"/>
  <c r="B137" i="1"/>
  <c r="G135" i="1"/>
  <c r="G59" i="1"/>
  <c r="B60" i="1"/>
  <c r="G20" i="1"/>
  <c r="B21" i="1"/>
  <c r="B17" i="8"/>
  <c r="E52" i="7"/>
  <c r="D52" i="7"/>
  <c r="B53" i="7"/>
  <c r="G136" i="1"/>
  <c r="G95" i="1"/>
  <c r="E96" i="1"/>
  <c r="D96" i="1"/>
  <c r="B97" i="1"/>
  <c r="B104" i="8"/>
  <c r="C103" i="8"/>
  <c r="G103" i="8"/>
  <c r="B59" i="8"/>
  <c r="E137" i="1"/>
  <c r="D137" i="1"/>
  <c r="B138" i="1"/>
  <c r="G60" i="1"/>
  <c r="B61" i="1"/>
  <c r="B22" i="1"/>
  <c r="G21" i="1"/>
  <c r="E17" i="8"/>
  <c r="D17" i="8"/>
  <c r="G17" i="8"/>
  <c r="E53" i="7"/>
  <c r="D53" i="7"/>
  <c r="G53" i="7"/>
  <c r="G52" i="7"/>
  <c r="G96" i="1"/>
  <c r="E97" i="1"/>
  <c r="D97" i="1"/>
  <c r="B98" i="1"/>
  <c r="G104" i="8"/>
  <c r="C104" i="8"/>
  <c r="B105" i="8"/>
  <c r="E59" i="8"/>
  <c r="B60" i="8"/>
  <c r="G59" i="8"/>
  <c r="G58" i="8"/>
  <c r="E138" i="1"/>
  <c r="D138" i="1"/>
  <c r="B139" i="1"/>
  <c r="G137" i="1"/>
  <c r="B62" i="1"/>
  <c r="G61" i="1"/>
  <c r="B23" i="1"/>
  <c r="G22" i="1"/>
  <c r="B18" i="8"/>
  <c r="B54" i="7"/>
  <c r="G138" i="1"/>
  <c r="G97" i="1"/>
  <c r="E98" i="1"/>
  <c r="D98" i="1"/>
  <c r="B99" i="1"/>
  <c r="C105" i="8"/>
  <c r="G105" i="8"/>
  <c r="B106" i="8"/>
  <c r="E60" i="8"/>
  <c r="E139" i="1"/>
  <c r="D139" i="1"/>
  <c r="B140" i="1"/>
  <c r="G62" i="1"/>
  <c r="B63" i="1"/>
  <c r="G23" i="1"/>
  <c r="B24" i="1"/>
  <c r="E18" i="8"/>
  <c r="D18" i="8"/>
  <c r="G18" i="8"/>
  <c r="B19" i="8"/>
  <c r="E54" i="7"/>
  <c r="D54" i="7"/>
  <c r="G54" i="7"/>
  <c r="B55" i="7"/>
  <c r="G98" i="1"/>
  <c r="E99" i="1"/>
  <c r="D99" i="1"/>
  <c r="B100" i="1"/>
  <c r="G99" i="1"/>
  <c r="G106" i="8"/>
  <c r="B107" i="8"/>
  <c r="C106" i="8"/>
  <c r="G60" i="8"/>
  <c r="E140" i="1"/>
  <c r="D140" i="1"/>
  <c r="B141" i="1"/>
  <c r="G139" i="1"/>
  <c r="G63" i="1"/>
  <c r="B64" i="1"/>
  <c r="G24" i="1"/>
  <c r="B25" i="1"/>
  <c r="E19" i="8"/>
  <c r="D19" i="8"/>
  <c r="B20" i="8"/>
  <c r="G55" i="7"/>
  <c r="B56" i="7"/>
  <c r="E55" i="7"/>
  <c r="D55" i="7"/>
  <c r="E100" i="1"/>
  <c r="D100" i="1"/>
  <c r="B101" i="1"/>
  <c r="G100" i="1"/>
  <c r="B108" i="8"/>
  <c r="G107" i="8"/>
  <c r="C107" i="8"/>
  <c r="B61" i="8"/>
  <c r="E141" i="1"/>
  <c r="D141" i="1"/>
  <c r="B142" i="1"/>
  <c r="G140" i="1"/>
  <c r="G64" i="1"/>
  <c r="B65" i="1"/>
  <c r="B26" i="1"/>
  <c r="G25" i="1"/>
  <c r="E20" i="8"/>
  <c r="D20" i="8"/>
  <c r="G20" i="8"/>
  <c r="G19" i="8"/>
  <c r="E56" i="7"/>
  <c r="D56" i="7"/>
  <c r="B57" i="7"/>
  <c r="E101" i="1"/>
  <c r="D101" i="1"/>
  <c r="B102" i="1"/>
  <c r="G108" i="8"/>
  <c r="B109" i="8"/>
  <c r="C108" i="8"/>
  <c r="E61" i="8"/>
  <c r="E142" i="1"/>
  <c r="D142" i="1"/>
  <c r="B143" i="1"/>
  <c r="G141" i="1"/>
  <c r="B66" i="1"/>
  <c r="G65" i="1"/>
  <c r="G26" i="1"/>
  <c r="B27" i="1"/>
  <c r="B21" i="8"/>
  <c r="B58" i="7"/>
  <c r="G57" i="7"/>
  <c r="E57" i="7"/>
  <c r="D57" i="7"/>
  <c r="G56" i="7"/>
  <c r="G101" i="1"/>
  <c r="E102" i="1"/>
  <c r="D102" i="1"/>
  <c r="B103" i="1"/>
  <c r="G102" i="1"/>
  <c r="C109" i="8"/>
  <c r="B110" i="8"/>
  <c r="G109" i="8"/>
  <c r="B62" i="8"/>
  <c r="G61" i="8"/>
  <c r="E143" i="1"/>
  <c r="D143" i="1"/>
  <c r="B144" i="1"/>
  <c r="G142" i="1"/>
  <c r="G66" i="1"/>
  <c r="B67" i="1"/>
  <c r="G27" i="1"/>
  <c r="B28" i="1"/>
  <c r="E21" i="8"/>
  <c r="D21" i="8"/>
  <c r="B22" i="8"/>
  <c r="E58" i="7"/>
  <c r="D58" i="7"/>
  <c r="G58" i="7"/>
  <c r="E103" i="1"/>
  <c r="D103" i="1"/>
  <c r="B104" i="1"/>
  <c r="G103" i="1"/>
  <c r="C110" i="8"/>
  <c r="B111" i="8"/>
  <c r="G110" i="8"/>
  <c r="E62" i="8"/>
  <c r="E144" i="1"/>
  <c r="D144" i="1"/>
  <c r="B145" i="1"/>
  <c r="G143" i="1"/>
  <c r="G67" i="1"/>
  <c r="B68" i="1"/>
  <c r="G28" i="1"/>
  <c r="B29" i="1"/>
  <c r="E22" i="8"/>
  <c r="D22" i="8"/>
  <c r="B23" i="8"/>
  <c r="G21" i="8"/>
  <c r="B59" i="7"/>
  <c r="E104" i="1"/>
  <c r="D104" i="1"/>
  <c r="B105" i="1"/>
  <c r="B112" i="8"/>
  <c r="C111" i="8"/>
  <c r="G111" i="8"/>
  <c r="G62" i="8"/>
  <c r="B63" i="8"/>
  <c r="E145" i="1"/>
  <c r="D145" i="1"/>
  <c r="B146" i="1"/>
  <c r="G144" i="1"/>
  <c r="G68" i="1"/>
  <c r="B69" i="1"/>
  <c r="B30" i="1"/>
  <c r="G29" i="1"/>
  <c r="E23" i="8"/>
  <c r="D23" i="8"/>
  <c r="B24" i="8"/>
  <c r="G22" i="8"/>
  <c r="E59" i="7"/>
  <c r="D59" i="7"/>
  <c r="G59" i="7"/>
  <c r="B60" i="7"/>
  <c r="G104" i="1"/>
  <c r="E105" i="1"/>
  <c r="D105" i="1"/>
  <c r="B106" i="1"/>
  <c r="G105" i="1"/>
  <c r="G112" i="8"/>
  <c r="C112" i="8"/>
  <c r="B113" i="8"/>
  <c r="E63" i="8"/>
  <c r="E146" i="1"/>
  <c r="D146" i="1"/>
  <c r="B147" i="1"/>
  <c r="G145" i="1"/>
  <c r="G69" i="1"/>
  <c r="B70" i="1"/>
  <c r="G70" i="1"/>
  <c r="B31" i="1"/>
  <c r="G31" i="1"/>
  <c r="G30" i="1"/>
  <c r="E24" i="8"/>
  <c r="D24" i="8"/>
  <c r="G24" i="8"/>
  <c r="G23" i="8"/>
  <c r="E60" i="7"/>
  <c r="D60" i="7"/>
  <c r="B61" i="7"/>
  <c r="G146" i="1"/>
  <c r="E106" i="1"/>
  <c r="D106" i="1"/>
  <c r="B107" i="1"/>
  <c r="G106" i="1"/>
  <c r="C113" i="8"/>
  <c r="G113" i="8"/>
  <c r="B114" i="8"/>
  <c r="B64" i="8"/>
  <c r="E147" i="1"/>
  <c r="D147" i="1"/>
  <c r="B148" i="1"/>
  <c r="B25" i="8"/>
  <c r="E61" i="7"/>
  <c r="D61" i="7"/>
  <c r="B62" i="7"/>
  <c r="G60" i="7"/>
  <c r="E107" i="1"/>
  <c r="D107" i="1"/>
  <c r="B108" i="1"/>
  <c r="G114" i="8"/>
  <c r="C114" i="8"/>
  <c r="B115" i="8"/>
  <c r="E64" i="8"/>
  <c r="G63" i="8"/>
  <c r="E148" i="1"/>
  <c r="D148" i="1"/>
  <c r="B149" i="1"/>
  <c r="G147" i="1"/>
  <c r="E25" i="8"/>
  <c r="D25" i="8"/>
  <c r="G25" i="8"/>
  <c r="E62" i="7"/>
  <c r="D62" i="7"/>
  <c r="G62" i="7"/>
  <c r="G61" i="7"/>
  <c r="G107" i="1"/>
  <c r="E108" i="1"/>
  <c r="D108" i="1"/>
  <c r="B109" i="1"/>
  <c r="G108" i="1"/>
  <c r="B116" i="8"/>
  <c r="G115" i="8"/>
  <c r="C115" i="8"/>
  <c r="G64" i="8"/>
  <c r="B26" i="8"/>
  <c r="E26" i="8"/>
  <c r="D26" i="8"/>
  <c r="B27" i="8"/>
  <c r="E149" i="1"/>
  <c r="D149" i="1"/>
  <c r="B150" i="1"/>
  <c r="G148" i="1"/>
  <c r="B63" i="7"/>
  <c r="E109" i="1"/>
  <c r="D109" i="1"/>
  <c r="B110" i="1"/>
  <c r="G109" i="1"/>
  <c r="G116" i="8"/>
  <c r="C116" i="8"/>
  <c r="B117" i="8"/>
  <c r="B65" i="8"/>
  <c r="G26" i="8"/>
  <c r="B151" i="1"/>
  <c r="G150" i="1"/>
  <c r="E150" i="1"/>
  <c r="G149" i="1"/>
  <c r="E27" i="8"/>
  <c r="D27" i="8"/>
  <c r="B28" i="8"/>
  <c r="E63" i="7"/>
  <c r="D63" i="7"/>
  <c r="G63" i="7"/>
  <c r="B111" i="1"/>
  <c r="G110" i="1"/>
  <c r="E110" i="1"/>
  <c r="C117" i="8"/>
  <c r="G117" i="8"/>
  <c r="B118" i="8"/>
  <c r="E65" i="8"/>
  <c r="E151" i="1"/>
  <c r="B152" i="1"/>
  <c r="G151" i="1"/>
  <c r="E28" i="8"/>
  <c r="D28" i="8"/>
  <c r="B29" i="8"/>
  <c r="G27" i="8"/>
  <c r="B64" i="7"/>
  <c r="B112" i="1"/>
  <c r="E111" i="1"/>
  <c r="G111" i="1"/>
  <c r="G118" i="8"/>
  <c r="B119" i="8"/>
  <c r="C118" i="8"/>
  <c r="B66" i="8"/>
  <c r="G65" i="8"/>
  <c r="G152" i="1"/>
  <c r="E152" i="1"/>
  <c r="B153" i="1"/>
  <c r="E29" i="8"/>
  <c r="D29" i="8"/>
  <c r="B30" i="8"/>
  <c r="G28" i="8"/>
  <c r="E64" i="7"/>
  <c r="D64" i="7"/>
  <c r="B65" i="7"/>
  <c r="G64" i="7"/>
  <c r="G112" i="1"/>
  <c r="E112" i="1"/>
  <c r="B113" i="1"/>
  <c r="B120" i="8"/>
  <c r="G119" i="8"/>
  <c r="C119" i="8"/>
  <c r="E66" i="8"/>
  <c r="B154" i="1"/>
  <c r="G153" i="1"/>
  <c r="E153" i="1"/>
  <c r="E30" i="8"/>
  <c r="D30" i="8"/>
  <c r="B31" i="8"/>
  <c r="G29" i="8"/>
  <c r="E65" i="7"/>
  <c r="D65" i="7"/>
  <c r="B66" i="7"/>
  <c r="G113" i="1"/>
  <c r="E113" i="1"/>
  <c r="B114" i="1"/>
  <c r="G120" i="8"/>
  <c r="C120" i="8"/>
  <c r="B121" i="8"/>
  <c r="B67" i="8"/>
  <c r="E154" i="1"/>
  <c r="B155" i="1"/>
  <c r="G154" i="1"/>
  <c r="E31" i="8"/>
  <c r="D31" i="8"/>
  <c r="B32" i="8"/>
  <c r="G30" i="8"/>
  <c r="E66" i="7"/>
  <c r="D66" i="7"/>
  <c r="G66" i="7"/>
  <c r="G65" i="7"/>
  <c r="G114" i="1"/>
  <c r="E114" i="1"/>
  <c r="B115" i="1"/>
  <c r="C121" i="8"/>
  <c r="B122" i="8"/>
  <c r="G121" i="8"/>
  <c r="G66" i="8"/>
  <c r="E67" i="8"/>
  <c r="G67" i="8"/>
  <c r="G155" i="1"/>
  <c r="E155" i="1"/>
  <c r="B156" i="1"/>
  <c r="E32" i="8"/>
  <c r="D32" i="8"/>
  <c r="B33" i="8"/>
  <c r="G31" i="8"/>
  <c r="B67" i="7"/>
  <c r="E115" i="1"/>
  <c r="G115" i="1"/>
  <c r="B116" i="1"/>
  <c r="B123" i="8"/>
  <c r="G122" i="8"/>
  <c r="C122" i="8"/>
  <c r="B68" i="8"/>
  <c r="B157" i="1"/>
  <c r="G156" i="1"/>
  <c r="E156" i="1"/>
  <c r="E33" i="8"/>
  <c r="D33" i="8"/>
  <c r="B34" i="8"/>
  <c r="G32" i="8"/>
  <c r="E67" i="7"/>
  <c r="D67" i="7"/>
  <c r="G67" i="7"/>
  <c r="B68" i="7"/>
  <c r="G116" i="1"/>
  <c r="E116" i="1"/>
  <c r="B117" i="1"/>
  <c r="B124" i="8"/>
  <c r="C123" i="8"/>
  <c r="G123" i="8"/>
  <c r="E68" i="8"/>
  <c r="B158" i="1"/>
  <c r="G157" i="1"/>
  <c r="E157" i="1"/>
  <c r="E34" i="8"/>
  <c r="D34" i="8"/>
  <c r="B35" i="8"/>
  <c r="G33" i="8"/>
  <c r="E68" i="7"/>
  <c r="D68" i="7"/>
  <c r="G68" i="7"/>
  <c r="E117" i="1"/>
  <c r="G117" i="1"/>
  <c r="B118" i="1"/>
  <c r="G124" i="8"/>
  <c r="C124" i="8"/>
  <c r="G68" i="8"/>
  <c r="E158" i="1"/>
  <c r="G158" i="1"/>
  <c r="G34" i="8"/>
  <c r="E35" i="8"/>
  <c r="D35" i="8"/>
  <c r="B36" i="8"/>
  <c r="B69" i="7"/>
  <c r="G118" i="1"/>
  <c r="E118" i="1"/>
  <c r="B69" i="8"/>
  <c r="E36" i="8"/>
  <c r="D36" i="8"/>
  <c r="G36" i="8"/>
  <c r="G35" i="8"/>
  <c r="E69" i="7"/>
  <c r="D69" i="7"/>
  <c r="B70" i="7"/>
  <c r="E69" i="8"/>
  <c r="B37" i="8"/>
  <c r="E70" i="7"/>
  <c r="D70" i="7"/>
  <c r="G70" i="7"/>
  <c r="B71" i="7"/>
  <c r="G69" i="7"/>
  <c r="B70" i="8"/>
  <c r="E37" i="8"/>
  <c r="D37" i="8"/>
  <c r="G37" i="8"/>
  <c r="E71" i="7"/>
  <c r="D71" i="7"/>
  <c r="B72" i="7"/>
  <c r="G71" i="7"/>
  <c r="B38" i="8"/>
  <c r="E70" i="8"/>
  <c r="G69" i="8"/>
  <c r="E38" i="8"/>
  <c r="D38" i="8"/>
  <c r="B39" i="8"/>
  <c r="E72" i="7"/>
  <c r="D72" i="7"/>
  <c r="B73" i="7"/>
  <c r="G38" i="8"/>
  <c r="B71" i="8"/>
  <c r="E39" i="8"/>
  <c r="D39" i="8"/>
  <c r="B40" i="8"/>
  <c r="E73" i="7"/>
  <c r="D73" i="7"/>
  <c r="B74" i="7"/>
  <c r="G72" i="7"/>
  <c r="E71" i="8"/>
  <c r="G70" i="8"/>
  <c r="E40" i="8"/>
  <c r="D40" i="8"/>
  <c r="G40" i="8"/>
  <c r="G39" i="8"/>
  <c r="E74" i="7"/>
  <c r="D74" i="7"/>
  <c r="G74" i="7"/>
  <c r="G73" i="7"/>
  <c r="B72" i="8"/>
  <c r="B75" i="7"/>
  <c r="E72" i="8"/>
  <c r="G71" i="8"/>
  <c r="E75" i="7"/>
  <c r="D75" i="7"/>
  <c r="B76" i="7"/>
  <c r="G72" i="8"/>
  <c r="G76" i="7"/>
  <c r="E76" i="7"/>
  <c r="D76" i="7"/>
  <c r="B77" i="7"/>
  <c r="G75" i="7"/>
  <c r="B73" i="8"/>
  <c r="E77" i="7"/>
  <c r="D77" i="7"/>
  <c r="G77" i="7"/>
  <c r="E73" i="8"/>
  <c r="G73" i="8"/>
  <c r="B74" i="8"/>
  <c r="E74" i="8"/>
  <c r="B75" i="8"/>
  <c r="E75" i="8"/>
  <c r="G74" i="8"/>
  <c r="B76" i="8"/>
  <c r="E76" i="8"/>
  <c r="G75" i="8"/>
  <c r="G76" i="8"/>
  <c r="B77" i="8"/>
  <c r="E77" i="8"/>
  <c r="G77" i="8"/>
  <c r="B78" i="8"/>
  <c r="E78" i="8"/>
  <c r="B79" i="8"/>
  <c r="E79" i="8"/>
  <c r="G78" i="8"/>
  <c r="G79" i="8"/>
  <c r="B80" i="8"/>
  <c r="E80" i="8"/>
  <c r="G80" i="8"/>
  <c r="B81" i="8"/>
  <c r="E81" i="8"/>
  <c r="G81" i="8"/>
  <c r="B82" i="8"/>
  <c r="E82" i="8"/>
  <c r="G82" i="8"/>
</calcChain>
</file>

<file path=xl/sharedStrings.xml><?xml version="1.0" encoding="utf-8"?>
<sst xmlns="http://schemas.openxmlformats.org/spreadsheetml/2006/main" count="995" uniqueCount="332">
  <si>
    <t>合同编号</t>
    <phoneticPr fontId="1" type="noConversion"/>
  </si>
  <si>
    <t>还款方式</t>
    <phoneticPr fontId="1" type="noConversion"/>
  </si>
  <si>
    <t>合同金额(元)</t>
    <phoneticPr fontId="1" type="noConversion"/>
  </si>
  <si>
    <t>等额本息</t>
  </si>
  <si>
    <t>合同期数</t>
    <phoneticPr fontId="1" type="noConversion"/>
  </si>
  <si>
    <t>还款频率</t>
    <phoneticPr fontId="1" type="noConversion"/>
  </si>
  <si>
    <t>月</t>
  </si>
  <si>
    <t>合同生效日</t>
    <phoneticPr fontId="1" type="noConversion"/>
  </si>
  <si>
    <t>第1期应还金额</t>
    <phoneticPr fontId="1" type="noConversion"/>
  </si>
  <si>
    <t>第1期实还金额</t>
    <phoneticPr fontId="1" type="noConversion"/>
  </si>
  <si>
    <t>第1期应还本金</t>
    <phoneticPr fontId="1" type="noConversion"/>
  </si>
  <si>
    <t>第1期应还利息</t>
    <phoneticPr fontId="1" type="noConversion"/>
  </si>
  <si>
    <t>第1期实还本金</t>
    <phoneticPr fontId="1" type="noConversion"/>
  </si>
  <si>
    <t>第1期实还利息</t>
    <phoneticPr fontId="1" type="noConversion"/>
  </si>
  <si>
    <t>第1期应还日期</t>
    <phoneticPr fontId="1" type="noConversion"/>
  </si>
  <si>
    <t>第1期实还日期</t>
    <phoneticPr fontId="1" type="noConversion"/>
  </si>
  <si>
    <t>第2期应还金额</t>
  </si>
  <si>
    <t>第2期应还本金</t>
  </si>
  <si>
    <t>第2期应还利息</t>
  </si>
  <si>
    <t>第2期应还日期</t>
  </si>
  <si>
    <t>第2期实还金额</t>
  </si>
  <si>
    <t>第2期实还本金</t>
  </si>
  <si>
    <t>第2期实还利息</t>
  </si>
  <si>
    <t>第2期实还日期</t>
  </si>
  <si>
    <t>第3期应还金额</t>
  </si>
  <si>
    <t>第3期应还本金</t>
  </si>
  <si>
    <t>第3期应还利息</t>
  </si>
  <si>
    <t>第3期应还日期</t>
  </si>
  <si>
    <t>第3期实还金额</t>
  </si>
  <si>
    <t>第3期实还本金</t>
  </si>
  <si>
    <t>第3期实还利息</t>
  </si>
  <si>
    <t>第3期实还日期</t>
  </si>
  <si>
    <t>第4期应还金额</t>
  </si>
  <si>
    <t>第4期应还本金</t>
  </si>
  <si>
    <t>第4期应还利息</t>
  </si>
  <si>
    <t>第4期应还日期</t>
  </si>
  <si>
    <t>第4期实还金额</t>
  </si>
  <si>
    <t>第4期实还本金</t>
  </si>
  <si>
    <t>第4期实还利息</t>
  </si>
  <si>
    <t>第4期实还日期</t>
  </si>
  <si>
    <t>第5期应还金额</t>
  </si>
  <si>
    <t>第5期应还本金</t>
  </si>
  <si>
    <t>第5期应还利息</t>
  </si>
  <si>
    <t>第5期应还日期</t>
  </si>
  <si>
    <t>第5期实还金额</t>
  </si>
  <si>
    <t>第5期实还本金</t>
  </si>
  <si>
    <t>第5期实还利息</t>
  </si>
  <si>
    <t>第5期实还日期</t>
  </si>
  <si>
    <t>第6期应还金额</t>
  </si>
  <si>
    <t>第6期应还本金</t>
  </si>
  <si>
    <t>第6期应还利息</t>
  </si>
  <si>
    <t>第6期应还日期</t>
  </si>
  <si>
    <t>第6期实还金额</t>
  </si>
  <si>
    <t>第6期实还本金</t>
  </si>
  <si>
    <t>第6期实还利息</t>
  </si>
  <si>
    <t>第6期实还日期</t>
  </si>
  <si>
    <t>第7期应还金额</t>
  </si>
  <si>
    <t>第7期应还本金</t>
  </si>
  <si>
    <t>第7期应还利息</t>
  </si>
  <si>
    <t>第7期应还日期</t>
  </si>
  <si>
    <t>第7期实还金额</t>
  </si>
  <si>
    <t>第7期实还本金</t>
  </si>
  <si>
    <t>第7期实还利息</t>
  </si>
  <si>
    <t>第7期实还日期</t>
  </si>
  <si>
    <t>第8期应还金额</t>
  </si>
  <si>
    <t>第8期应还本金</t>
  </si>
  <si>
    <t>第8期应还利息</t>
  </si>
  <si>
    <t>第8期应还日期</t>
  </si>
  <si>
    <t>第8期实还金额</t>
  </si>
  <si>
    <t>第8期实还本金</t>
  </si>
  <si>
    <t>第8期实还利息</t>
  </si>
  <si>
    <t>第8期实还日期</t>
  </si>
  <si>
    <t>第9期应还金额</t>
  </si>
  <si>
    <t>第9期应还本金</t>
  </si>
  <si>
    <t>第9期应还利息</t>
  </si>
  <si>
    <t>第9期应还日期</t>
  </si>
  <si>
    <t>第9期实还金额</t>
  </si>
  <si>
    <t>第9期实还本金</t>
  </si>
  <si>
    <t>第9期实还利息</t>
  </si>
  <si>
    <t>第9期实还日期</t>
  </si>
  <si>
    <t>第10期应还金额</t>
  </si>
  <si>
    <t>第10期应还本金</t>
  </si>
  <si>
    <t>第10期应还利息</t>
  </si>
  <si>
    <t>第10期应还日期</t>
  </si>
  <si>
    <t>第10期实还金额</t>
  </si>
  <si>
    <t>第10期实还本金</t>
  </si>
  <si>
    <t>第10期实还利息</t>
  </si>
  <si>
    <t>第10期实还日期</t>
  </si>
  <si>
    <t>第11期应还金额</t>
  </si>
  <si>
    <t>第11期应还本金</t>
  </si>
  <si>
    <t>第11期应还利息</t>
  </si>
  <si>
    <t>第11期应还日期</t>
  </si>
  <si>
    <t>第11期实还金额</t>
  </si>
  <si>
    <t>第11期实还本金</t>
  </si>
  <si>
    <t>第11期实还利息</t>
  </si>
  <si>
    <t>第11期实还日期</t>
  </si>
  <si>
    <t>是否已结清</t>
    <phoneticPr fontId="1" type="noConversion"/>
  </si>
  <si>
    <t>否</t>
  </si>
  <si>
    <t>数据提取日：</t>
    <phoneticPr fontId="1" type="noConversion"/>
  </si>
  <si>
    <t>年利率(%)</t>
    <phoneticPr fontId="1" type="noConversion"/>
  </si>
  <si>
    <t/>
  </si>
  <si>
    <t>调整格式后内容：</t>
    <phoneticPr fontId="1" type="noConversion"/>
  </si>
  <si>
    <t>期数</t>
    <phoneticPr fontId="1" type="noConversion"/>
  </si>
  <si>
    <t>应还本金</t>
  </si>
  <si>
    <t>应还本金</t>
    <phoneticPr fontId="1" type="noConversion"/>
  </si>
  <si>
    <t>应还利息</t>
  </si>
  <si>
    <t>应还利息</t>
    <phoneticPr fontId="1" type="noConversion"/>
  </si>
  <si>
    <t>应还金额</t>
  </si>
  <si>
    <t>应还金额</t>
    <phoneticPr fontId="1" type="noConversion"/>
  </si>
  <si>
    <t>实还本金</t>
    <phoneticPr fontId="1" type="noConversion"/>
  </si>
  <si>
    <t>实还利息</t>
    <phoneticPr fontId="1" type="noConversion"/>
  </si>
  <si>
    <t>实还日期</t>
    <phoneticPr fontId="1" type="noConversion"/>
  </si>
  <si>
    <t>test</t>
    <phoneticPr fontId="1" type="noConversion"/>
  </si>
  <si>
    <t>test</t>
    <phoneticPr fontId="1" type="noConversion"/>
  </si>
  <si>
    <t>实还金额</t>
    <phoneticPr fontId="1" type="noConversion"/>
  </si>
  <si>
    <t>应还日期</t>
  </si>
  <si>
    <t>应还日期</t>
    <phoneticPr fontId="1" type="noConversion"/>
  </si>
  <si>
    <t>合同结束日</t>
    <phoneticPr fontId="1" type="noConversion"/>
  </si>
  <si>
    <t>第一步</t>
    <phoneticPr fontId="1" type="noConversion"/>
  </si>
  <si>
    <t>计算还款计划表</t>
    <phoneticPr fontId="1" type="noConversion"/>
  </si>
  <si>
    <t>应还金额</t>
    <phoneticPr fontId="1" type="noConversion"/>
  </si>
  <si>
    <t>根据总期数确定</t>
  </si>
  <si>
    <t>根据总期数确定</t>
    <phoneticPr fontId="1" type="noConversion"/>
  </si>
  <si>
    <t>等额本金</t>
    <phoneticPr fontId="1" type="noConversion"/>
  </si>
  <si>
    <t>月</t>
    <phoneticPr fontId="1" type="noConversion"/>
  </si>
  <si>
    <t>年利率</t>
    <phoneticPr fontId="1" type="noConversion"/>
  </si>
  <si>
    <t>期数</t>
    <phoneticPr fontId="1" type="noConversion"/>
  </si>
  <si>
    <t>合同金额</t>
    <phoneticPr fontId="1" type="noConversion"/>
  </si>
  <si>
    <t>期初</t>
  </si>
  <si>
    <t>期初</t>
    <phoneticPr fontId="1" type="noConversion"/>
  </si>
  <si>
    <t>逐期计算</t>
    <phoneticPr fontId="1" type="noConversion"/>
  </si>
  <si>
    <t>通过PMT公式，计算出每月应还金额</t>
    <phoneticPr fontId="1" type="noConversion"/>
  </si>
  <si>
    <t>应还利息=期初*利率/12</t>
    <phoneticPr fontId="1" type="noConversion"/>
  </si>
  <si>
    <t>应还本金=应还金额-应还利息</t>
    <phoneticPr fontId="1" type="noConversion"/>
  </si>
  <si>
    <t>下一期期初=期初-应还本金</t>
    <phoneticPr fontId="1" type="noConversion"/>
  </si>
  <si>
    <t>月(12),季(3),年(1)</t>
    <phoneticPr fontId="1" type="noConversion"/>
  </si>
  <si>
    <t>应还日期=合同生效月+月/季度/年，日=生效日的日（如＞28日，则为28）</t>
    <phoneticPr fontId="1" type="noConversion"/>
  </si>
  <si>
    <t>第二步</t>
    <phoneticPr fontId="1" type="noConversion"/>
  </si>
  <si>
    <t>本案例中，以应还日期更新覆盖</t>
    <phoneticPr fontId="1" type="noConversion"/>
  </si>
  <si>
    <t>第三步</t>
    <phoneticPr fontId="1" type="noConversion"/>
  </si>
  <si>
    <t>按照应还金额，补充上实还金额信息</t>
    <phoneticPr fontId="1" type="noConversion"/>
  </si>
  <si>
    <t>按照提供数据覆盖</t>
    <phoneticPr fontId="1" type="noConversion"/>
  </si>
  <si>
    <t>红色为被覆盖值</t>
    <phoneticPr fontId="1" type="noConversion"/>
  </si>
  <si>
    <t>静态池计算</t>
    <phoneticPr fontId="1" type="noConversion"/>
  </si>
  <si>
    <t>Origination</t>
  </si>
  <si>
    <t>As Of</t>
  </si>
  <si>
    <t>new loan originated</t>
  </si>
  <si>
    <t>贷款余额统计</t>
  </si>
  <si>
    <t>拖欠贷款表现</t>
  </si>
  <si>
    <t>当月回收款明细</t>
  </si>
  <si>
    <t>principal recovery</t>
  </si>
  <si>
    <t>Outstanding balance of ending month</t>
  </si>
  <si>
    <t>of loans</t>
  </si>
  <si>
    <t xml:space="preserve">Current </t>
  </si>
  <si>
    <t>1-30 days</t>
  </si>
  <si>
    <t>31-60 days</t>
  </si>
  <si>
    <t>61-90 days</t>
  </si>
  <si>
    <t>91-120 days</t>
  </si>
  <si>
    <t>121-150 days</t>
  </si>
  <si>
    <t>151-180 days</t>
  </si>
  <si>
    <t xml:space="preserve">Over 180 days </t>
  </si>
  <si>
    <t>Scheduled Principal Collections</t>
  </si>
  <si>
    <t>Partial Prepayments</t>
  </si>
  <si>
    <t>Full Prepayments</t>
  </si>
  <si>
    <t>Late Principal Payments</t>
  </si>
  <si>
    <t>Cancelled Loans</t>
  </si>
  <si>
    <t>Charge-off amount</t>
  </si>
  <si>
    <t>Restructured loan amount</t>
  </si>
  <si>
    <t>Total principal collection</t>
  </si>
  <si>
    <t>贷款发放时间</t>
  </si>
  <si>
    <t>报告月份</t>
  </si>
  <si>
    <t>新增贷款本金</t>
  </si>
  <si>
    <t>新增贷款本息</t>
  </si>
  <si>
    <t>新增户数</t>
  </si>
  <si>
    <t>月末未偿本金余额</t>
  </si>
  <si>
    <t>剩余笔数</t>
  </si>
  <si>
    <t>正常贷款余额</t>
  </si>
  <si>
    <t>1-30天拖欠贷款总额</t>
  </si>
  <si>
    <t>1-30天拖欠贷款笔数</t>
  </si>
  <si>
    <t>31-60天拖欠贷款总额</t>
  </si>
  <si>
    <t>31-60天拖欠贷款笔数</t>
  </si>
  <si>
    <t>61-90天拖欠贷款总额</t>
  </si>
  <si>
    <t>61-90天拖欠贷款笔数</t>
  </si>
  <si>
    <t>91-120天拖欠贷款总额</t>
  </si>
  <si>
    <t>91-120天拖欠贷款笔数</t>
  </si>
  <si>
    <t>121-150天拖欠贷款总额</t>
  </si>
  <si>
    <t>121-150天拖欠贷款笔数</t>
  </si>
  <si>
    <t>151-180天拖欠贷款总额</t>
  </si>
  <si>
    <t>151-180天拖欠贷款笔数</t>
  </si>
  <si>
    <t>拖欠超过180天拖欠贷款总额</t>
  </si>
  <si>
    <t>拖欠超过180天拖欠贷款笔数</t>
  </si>
  <si>
    <t>月内本金回收款（按合同规定)</t>
  </si>
  <si>
    <t>月内部分早偿的金额</t>
  </si>
  <si>
    <t>月内全部早偿的金额</t>
  </si>
  <si>
    <t>拖欠本金偿还金额（不包括注销贷款偿还金额）</t>
  </si>
  <si>
    <t>月内取消的贷款金额</t>
  </si>
  <si>
    <t>月内坏账注销的贷款金额</t>
  </si>
  <si>
    <t>月内重组的贷款金额</t>
  </si>
  <si>
    <t>当月回收款总额</t>
  </si>
  <si>
    <t>注销贷款回收金额</t>
  </si>
  <si>
    <t>1</t>
    <phoneticPr fontId="1" type="noConversion"/>
  </si>
  <si>
    <t>-</t>
    <phoneticPr fontId="1" type="noConversion"/>
  </si>
  <si>
    <t>第四步</t>
    <phoneticPr fontId="1" type="noConversion"/>
  </si>
  <si>
    <t>各月份资产状态判断</t>
    <phoneticPr fontId="1" type="noConversion"/>
  </si>
  <si>
    <t>资产状态</t>
  </si>
  <si>
    <t>资产状态</t>
    <phoneticPr fontId="1" type="noConversion"/>
  </si>
  <si>
    <t>累计逾期天数</t>
  </si>
  <si>
    <t>累计逾期天数</t>
    <phoneticPr fontId="1" type="noConversion"/>
  </si>
  <si>
    <t>累计逾期金额</t>
  </si>
  <si>
    <t>累计逾期金额</t>
    <phoneticPr fontId="1" type="noConversion"/>
  </si>
  <si>
    <t>剩余本金</t>
  </si>
  <si>
    <t>剩余本金</t>
    <phoneticPr fontId="1" type="noConversion"/>
  </si>
  <si>
    <t>早偿金额</t>
  </si>
  <si>
    <t>早偿金额</t>
    <phoneticPr fontId="1" type="noConversion"/>
  </si>
  <si>
    <t>正常</t>
  </si>
  <si>
    <t>正常</t>
    <phoneticPr fontId="1" type="noConversion"/>
  </si>
  <si>
    <t>根据实际还款≥应还金额</t>
    <phoneticPr fontId="1" type="noConversion"/>
  </si>
  <si>
    <t>是否已结清，选否</t>
    <phoneticPr fontId="1" type="noConversion"/>
  </si>
  <si>
    <t>逾期</t>
  </si>
  <si>
    <t>逾期</t>
    <phoneticPr fontId="1" type="noConversion"/>
  </si>
  <si>
    <t>期末</t>
    <phoneticPr fontId="1" type="noConversion"/>
  </si>
  <si>
    <t>期末</t>
    <phoneticPr fontId="1" type="noConversion"/>
  </si>
  <si>
    <t>期初</t>
    <phoneticPr fontId="1" type="noConversion"/>
  </si>
  <si>
    <t>正常</t>
    <phoneticPr fontId="1" type="noConversion"/>
  </si>
  <si>
    <t>逾期回收</t>
  </si>
  <si>
    <t>逾期回收</t>
    <phoneticPr fontId="1" type="noConversion"/>
  </si>
  <si>
    <t>约定还款</t>
  </si>
  <si>
    <t>约定还款</t>
    <phoneticPr fontId="1" type="noConversion"/>
  </si>
  <si>
    <t>逾期</t>
    <phoneticPr fontId="1" type="noConversion"/>
  </si>
  <si>
    <t>正常</t>
    <phoneticPr fontId="1" type="noConversion"/>
  </si>
  <si>
    <t>是否已结清，选是</t>
    <phoneticPr fontId="1" type="noConversion"/>
  </si>
  <si>
    <t>最后一期往前，确定前日期相同合并</t>
  </si>
  <si>
    <t>情况一：</t>
    <phoneticPr fontId="1" type="noConversion"/>
  </si>
  <si>
    <t>再一次调整</t>
    <phoneticPr fontId="1" type="noConversion"/>
  </si>
  <si>
    <t>情况二：</t>
    <phoneticPr fontId="1" type="noConversion"/>
  </si>
  <si>
    <t>调整覆盖前</t>
    <phoneticPr fontId="1" type="noConversion"/>
  </si>
  <si>
    <t>情况一：提供应还本金</t>
    <phoneticPr fontId="1" type="noConversion"/>
  </si>
  <si>
    <t>绿色为联动修改</t>
    <phoneticPr fontId="1" type="noConversion"/>
  </si>
  <si>
    <t>情况二：提供应还本金利息</t>
    <phoneticPr fontId="1" type="noConversion"/>
  </si>
  <si>
    <t>情况三：提供应还金额(本+息)</t>
    <phoneticPr fontId="1" type="noConversion"/>
  </si>
  <si>
    <t>等本等息</t>
    <phoneticPr fontId="1" type="noConversion"/>
  </si>
  <si>
    <t>应还本金=合同金额/期数</t>
    <phoneticPr fontId="1" type="noConversion"/>
  </si>
  <si>
    <t>应还利息=期初*利率/12</t>
    <phoneticPr fontId="1" type="noConversion"/>
  </si>
  <si>
    <t>应还金额=应还本金+应还利息</t>
    <phoneticPr fontId="1" type="noConversion"/>
  </si>
  <si>
    <t>应还利息=合同金额*利率/12</t>
    <phoneticPr fontId="1" type="noConversion"/>
  </si>
  <si>
    <t>等额本金</t>
    <phoneticPr fontId="1" type="noConversion"/>
  </si>
  <si>
    <t>等额本息</t>
    <phoneticPr fontId="1" type="noConversion"/>
  </si>
  <si>
    <t>提前还款金额</t>
  </si>
  <si>
    <t>提前还款金额</t>
    <phoneticPr fontId="1" type="noConversion"/>
  </si>
  <si>
    <t>早偿</t>
  </si>
  <si>
    <t>早偿</t>
    <phoneticPr fontId="1" type="noConversion"/>
  </si>
  <si>
    <t>情况四：提供应还利息</t>
    <phoneticPr fontId="1" type="noConversion"/>
  </si>
  <si>
    <t>资产报告月：期数</t>
    <phoneticPr fontId="1" type="noConversion"/>
  </si>
  <si>
    <t>所有资产</t>
    <phoneticPr fontId="1" type="noConversion"/>
  </si>
  <si>
    <t>按照贷款发放月，按照静态池累加</t>
    <phoneticPr fontId="1" type="noConversion"/>
  </si>
  <si>
    <t>单笔资产用于展示</t>
    <phoneticPr fontId="1" type="noConversion"/>
  </si>
  <si>
    <t>累加数据用于导出</t>
    <phoneticPr fontId="1" type="noConversion"/>
  </si>
  <si>
    <t>以下数据用户画图</t>
    <phoneticPr fontId="1" type="noConversion"/>
  </si>
  <si>
    <t>2016年1月</t>
    <phoneticPr fontId="18" type="noConversion"/>
  </si>
  <si>
    <t>20160131</t>
  </si>
  <si>
    <t>20160229</t>
  </si>
  <si>
    <t>20160331</t>
  </si>
  <si>
    <t>20160430</t>
  </si>
  <si>
    <t>20160531</t>
  </si>
  <si>
    <t>20160630</t>
  </si>
  <si>
    <t>20160731</t>
  </si>
  <si>
    <t>20160831</t>
  </si>
  <si>
    <t>20160930</t>
  </si>
  <si>
    <t>20161031</t>
  </si>
  <si>
    <t>20161130</t>
  </si>
  <si>
    <t>20161231</t>
  </si>
  <si>
    <t>20170131</t>
  </si>
  <si>
    <t>20170228</t>
  </si>
  <si>
    <t>20170331</t>
  </si>
  <si>
    <t>20170430</t>
  </si>
  <si>
    <t>20170531</t>
  </si>
  <si>
    <t>20170630</t>
  </si>
  <si>
    <t>20170731</t>
  </si>
  <si>
    <t>20170831</t>
  </si>
  <si>
    <t>20170930</t>
  </si>
  <si>
    <t>20171031</t>
  </si>
  <si>
    <r>
      <t>61-90</t>
    </r>
    <r>
      <rPr>
        <b/>
        <sz val="10"/>
        <color indexed="8"/>
        <rFont val="宋体"/>
        <family val="3"/>
        <charset val="134"/>
      </rPr>
      <t>天拖欠贷款总额</t>
    </r>
    <phoneticPr fontId="1" type="noConversion"/>
  </si>
  <si>
    <r>
      <t>91-120</t>
    </r>
    <r>
      <rPr>
        <b/>
        <sz val="10"/>
        <color indexed="8"/>
        <rFont val="宋体"/>
        <family val="3"/>
        <charset val="134"/>
      </rPr>
      <t>天拖欠贷款总额</t>
    </r>
    <phoneticPr fontId="1" type="noConversion"/>
  </si>
  <si>
    <t>账龄</t>
    <phoneticPr fontId="1" type="noConversion"/>
  </si>
  <si>
    <t>2016年2月</t>
  </si>
  <si>
    <t>2016年3月</t>
  </si>
  <si>
    <t>2016年4月</t>
  </si>
  <si>
    <t>2016年5月</t>
  </si>
  <si>
    <t>2016年6月</t>
  </si>
  <si>
    <t>2016年7月</t>
  </si>
  <si>
    <t>2016年8月</t>
  </si>
  <si>
    <t>2016年9月</t>
  </si>
  <si>
    <t>2016年10月</t>
  </si>
  <si>
    <t>2016年11月</t>
  </si>
  <si>
    <t>2016年12月</t>
  </si>
  <si>
    <t>根据不同的逾期率口径，筛选以下</t>
    <phoneticPr fontId="1" type="noConversion"/>
  </si>
  <si>
    <t>早偿率</t>
    <phoneticPr fontId="1" type="noConversion"/>
  </si>
  <si>
    <t>2016年2月</t>
    <phoneticPr fontId="18" type="noConversion"/>
  </si>
  <si>
    <t>累计逾期金额&gt;0,逾期；
提前还款金额&gt;0,早偿;
其他正常</t>
    <phoneticPr fontId="1" type="noConversion"/>
  </si>
  <si>
    <t>实还期末</t>
    <phoneticPr fontId="1" type="noConversion"/>
  </si>
  <si>
    <t>与提前还款一样，无须此字段</t>
    <phoneticPr fontId="1" type="noConversion"/>
  </si>
  <si>
    <t>上期期末-当期期末-提前还款金额-约定还款</t>
    <phoneticPr fontId="1" type="noConversion"/>
  </si>
  <si>
    <t>if(上一月=正常)；报告日期-最近应还日期+1
if(上一月=逾期)；上期累计逾期天数+(本次报告日期-上次报告日期)</t>
    <phoneticPr fontId="1" type="noConversion"/>
  </si>
  <si>
    <t>2. 计算期初：上一期期末，第一期为合同金额</t>
    <phoneticPr fontId="1" type="noConversion"/>
  </si>
  <si>
    <t>if(等额本金/等额本息)</t>
    <phoneticPr fontId="1" type="noConversion"/>
  </si>
  <si>
    <t>利息 = 期初*年利率/(年收取次数)</t>
    <phoneticPr fontId="1" type="noConversion"/>
  </si>
  <si>
    <t>利息 = 合同金额*年利率/(年收取次数)</t>
    <phoneticPr fontId="1" type="noConversion"/>
  </si>
  <si>
    <t>5. 应还金额=应还本金+应还利息</t>
    <phoneticPr fontId="1" type="noConversion"/>
  </si>
  <si>
    <t>if(应还本金 已提供)</t>
    <phoneticPr fontId="1" type="noConversion"/>
  </si>
  <si>
    <t>应还本金 = 提供取值</t>
    <phoneticPr fontId="1" type="noConversion"/>
  </si>
  <si>
    <t>else</t>
    <phoneticPr fontId="1" type="noConversion"/>
  </si>
  <si>
    <t>1. 计算期初：上一期期末，第一期为合同金额</t>
    <phoneticPr fontId="1" type="noConversion"/>
  </si>
  <si>
    <t>if(等本等息)</t>
    <phoneticPr fontId="1" type="noConversion"/>
  </si>
  <si>
    <t>应还本金 = min(当期期初,系统计算值)</t>
    <phoneticPr fontId="1" type="noConversion"/>
  </si>
  <si>
    <t>if(应还利息 已提供)</t>
    <phoneticPr fontId="1" type="noConversion"/>
  </si>
  <si>
    <t>取已提供取值</t>
    <phoneticPr fontId="1" type="noConversion"/>
  </si>
  <si>
    <t>else</t>
    <phoneticPr fontId="1" type="noConversion"/>
  </si>
  <si>
    <t>3“应还本金”计算规则则取提供数值。</t>
    <phoneticPr fontId="1" type="noConversion"/>
  </si>
  <si>
    <t>4. 计算期末：期初-应还本金</t>
    <phoneticPr fontId="1" type="noConversion"/>
  </si>
  <si>
    <t>2. 利息：</t>
    <phoneticPr fontId="1" type="noConversion"/>
  </si>
  <si>
    <t xml:space="preserve">if(应还金额)已提供 </t>
    <phoneticPr fontId="1" type="noConversion"/>
  </si>
  <si>
    <t>应还本金 = 应还金额 - 应还利息</t>
    <phoneticPr fontId="1" type="noConversion"/>
  </si>
  <si>
    <t>1. 应还金额 = 提供值</t>
    <phoneticPr fontId="1" type="noConversion"/>
  </si>
  <si>
    <t>3. 利息：</t>
    <phoneticPr fontId="1" type="noConversion"/>
  </si>
  <si>
    <t>4“应还本金”计算规则则取提供数值。</t>
    <phoneticPr fontId="1" type="noConversion"/>
  </si>
  <si>
    <t>5. 计算期末：期初-应还本金</t>
    <phoneticPr fontId="1" type="noConversion"/>
  </si>
  <si>
    <t xml:space="preserve">if(应还金额)未提供 </t>
    <phoneticPr fontId="1" type="noConversion"/>
  </si>
  <si>
    <t>应还日期介于这期报告日，上期报告日之间的应还记录。min(应还本金,实还本金)</t>
    <phoneticPr fontId="1" type="noConversion"/>
  </si>
  <si>
    <t>新增</t>
    <phoneticPr fontId="1" type="noConversion"/>
  </si>
  <si>
    <t>min(合同到期日,数据提取月-1))</t>
    <phoneticPr fontId="1" type="noConversion"/>
  </si>
  <si>
    <t>max(应还期末-实还期末,0)</t>
    <phoneticPr fontId="1" type="noConversion"/>
  </si>
  <si>
    <t>max(实还期末-应还期末,0)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</si>
</sst>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¥&quot;#,##0.00;[Red]&quot;¥&quot;\-#,##0.00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#,##0.00_);[Red]\(#,##0.00\)"/>
    <numFmt numFmtId="177" formatCode="_-* #,##0_-;\-* #,##0_-;_-* &quot;-&quot;_-;_-@_-"/>
    <numFmt numFmtId="178" formatCode="[$-F800]dddd\,\ mmmm\ dd\,\ yyyy"/>
    <numFmt numFmtId="179" formatCode="_ * #,##0_ ;_ * \-#,##0_ ;_ * &quot;-&quot;??_ ;_ @_ "/>
  </numFmts>
  <fonts count="2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돋움"/>
      <family val="2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1"/>
      <name val="等线"/>
      <family val="2"/>
      <scheme val="minor"/>
    </font>
    <font>
      <sz val="11"/>
      <color theme="9" tint="-0.249977111117893"/>
      <name val="等线"/>
      <family val="2"/>
      <scheme val="minor"/>
    </font>
    <font>
      <sz val="11"/>
      <color theme="9" tint="-0.499984740745262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0" borderId="0"/>
    <xf numFmtId="177" fontId="8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178" fontId="3" fillId="0" borderId="0">
      <alignment vertical="center"/>
    </xf>
  </cellStyleXfs>
  <cellXfs count="91">
    <xf numFmtId="0" fontId="0" fillId="0" borderId="0" xfId="0"/>
    <xf numFmtId="176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center"/>
    </xf>
    <xf numFmtId="0" fontId="0" fillId="0" borderId="0" xfId="0" applyFill="1"/>
    <xf numFmtId="8" fontId="0" fillId="0" borderId="0" xfId="0" applyNumberFormat="1"/>
    <xf numFmtId="8" fontId="0" fillId="0" borderId="0" xfId="0" applyNumberFormat="1" applyFill="1"/>
    <xf numFmtId="14" fontId="0" fillId="0" borderId="0" xfId="0" applyNumberFormat="1"/>
    <xf numFmtId="0" fontId="2" fillId="3" borderId="0" xfId="1" applyAlignment="1"/>
    <xf numFmtId="0" fontId="0" fillId="0" borderId="0" xfId="0" applyAlignment="1">
      <alignment horizontal="center"/>
    </xf>
    <xf numFmtId="43" fontId="0" fillId="0" borderId="0" xfId="5" applyFont="1" applyAlignment="1">
      <alignment horizontal="center"/>
    </xf>
    <xf numFmtId="0" fontId="0" fillId="0" borderId="0" xfId="0" applyAlignment="1">
      <alignment vertical="center"/>
    </xf>
    <xf numFmtId="10" fontId="0" fillId="0" borderId="0" xfId="0" applyNumberFormat="1"/>
    <xf numFmtId="176" fontId="0" fillId="0" borderId="0" xfId="6" applyNumberFormat="1" applyFont="1" applyAlignment="1"/>
    <xf numFmtId="0" fontId="0" fillId="4" borderId="0" xfId="0" applyFill="1"/>
    <xf numFmtId="14" fontId="7" fillId="0" borderId="0" xfId="0" applyNumberFormat="1" applyFont="1" applyAlignment="1">
      <alignment horizontal="center"/>
    </xf>
    <xf numFmtId="0" fontId="7" fillId="0" borderId="0" xfId="0" applyFont="1" applyFill="1"/>
    <xf numFmtId="49" fontId="9" fillId="7" borderId="5" xfId="8" applyNumberFormat="1" applyFont="1" applyFill="1" applyBorder="1" applyAlignment="1">
      <alignment horizontal="center" vertical="center" wrapText="1"/>
    </xf>
    <xf numFmtId="49" fontId="9" fillId="7" borderId="5" xfId="7" applyNumberFormat="1" applyFont="1" applyFill="1" applyBorder="1" applyAlignment="1">
      <alignment horizontal="center" vertical="center" wrapText="1"/>
    </xf>
    <xf numFmtId="49" fontId="9" fillId="9" borderId="5" xfId="7" applyNumberFormat="1" applyFont="1" applyFill="1" applyBorder="1" applyAlignment="1">
      <alignment horizontal="center" vertical="center" wrapText="1"/>
    </xf>
    <xf numFmtId="49" fontId="12" fillId="9" borderId="5" xfId="8" applyNumberFormat="1" applyFont="1" applyFill="1" applyBorder="1" applyAlignment="1">
      <alignment horizontal="center" vertical="center" wrapText="1"/>
    </xf>
    <xf numFmtId="49" fontId="9" fillId="9" borderId="5" xfId="8" applyNumberFormat="1" applyFont="1" applyFill="1" applyBorder="1" applyAlignment="1">
      <alignment horizontal="center" vertical="center" wrapText="1"/>
    </xf>
    <xf numFmtId="14" fontId="10" fillId="5" borderId="5" xfId="7" applyNumberFormat="1" applyFont="1" applyFill="1" applyBorder="1" applyAlignment="1">
      <alignment horizontal="center" vertical="center"/>
    </xf>
    <xf numFmtId="49" fontId="10" fillId="6" borderId="9" xfId="7" applyNumberFormat="1" applyFont="1" applyFill="1" applyBorder="1" applyAlignment="1">
      <alignment horizontal="center" vertical="center"/>
    </xf>
    <xf numFmtId="49" fontId="10" fillId="6" borderId="5" xfId="7" applyNumberFormat="1" applyFont="1" applyFill="1" applyBorder="1" applyAlignment="1">
      <alignment horizontal="center" vertical="center"/>
    </xf>
    <xf numFmtId="49" fontId="10" fillId="6" borderId="6" xfId="7" applyNumberFormat="1" applyFont="1" applyFill="1" applyBorder="1" applyAlignment="1">
      <alignment horizontal="center" vertical="center"/>
    </xf>
    <xf numFmtId="49" fontId="10" fillId="7" borderId="5" xfId="8" applyNumberFormat="1" applyFont="1" applyFill="1" applyBorder="1" applyAlignment="1">
      <alignment horizontal="center" vertical="center" wrapText="1"/>
    </xf>
    <xf numFmtId="49" fontId="10" fillId="7" borderId="5" xfId="7" applyNumberFormat="1" applyFont="1" applyFill="1" applyBorder="1" applyAlignment="1">
      <alignment horizontal="center" vertical="center" wrapText="1"/>
    </xf>
    <xf numFmtId="49" fontId="12" fillId="8" borderId="6" xfId="7" applyNumberFormat="1" applyFont="1" applyFill="1" applyBorder="1" applyAlignment="1">
      <alignment horizontal="center" vertical="center" wrapText="1"/>
    </xf>
    <xf numFmtId="49" fontId="12" fillId="8" borderId="1" xfId="7" applyNumberFormat="1" applyFont="1" applyFill="1" applyBorder="1" applyAlignment="1">
      <alignment horizontal="center" vertical="center" wrapText="1"/>
    </xf>
    <xf numFmtId="49" fontId="13" fillId="8" borderId="1" xfId="7" applyNumberFormat="1" applyFont="1" applyFill="1" applyBorder="1" applyAlignment="1">
      <alignment horizontal="center" vertical="center" wrapText="1"/>
    </xf>
    <xf numFmtId="49" fontId="13" fillId="8" borderId="9" xfId="7" applyNumberFormat="1" applyFont="1" applyFill="1" applyBorder="1" applyAlignment="1">
      <alignment horizontal="center" vertical="center" wrapText="1"/>
    </xf>
    <xf numFmtId="49" fontId="10" fillId="9" borderId="5" xfId="7" applyNumberFormat="1" applyFont="1" applyFill="1" applyBorder="1" applyAlignment="1">
      <alignment horizontal="center" vertical="center" wrapText="1"/>
    </xf>
    <xf numFmtId="49" fontId="13" fillId="9" borderId="5" xfId="8" applyNumberFormat="1" applyFont="1" applyFill="1" applyBorder="1" applyAlignment="1">
      <alignment horizontal="center" vertical="center" wrapText="1"/>
    </xf>
    <xf numFmtId="49" fontId="10" fillId="9" borderId="5" xfId="8" applyNumberFormat="1" applyFont="1" applyFill="1" applyBorder="1" applyAlignment="1">
      <alignment horizontal="center" vertical="center" wrapText="1"/>
    </xf>
    <xf numFmtId="49" fontId="14" fillId="9" borderId="5" xfId="7" applyNumberFormat="1" applyFont="1" applyFill="1" applyBorder="1" applyAlignment="1">
      <alignment horizontal="center" vertical="center" wrapText="1"/>
    </xf>
    <xf numFmtId="49" fontId="9" fillId="10" borderId="5" xfId="7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NumberFormat="1"/>
    <xf numFmtId="57" fontId="0" fillId="0" borderId="0" xfId="0" applyNumberFormat="1"/>
    <xf numFmtId="57" fontId="4" fillId="0" borderId="0" xfId="0" applyNumberFormat="1" applyFont="1" applyFill="1" applyAlignment="1">
      <alignment vertical="center"/>
    </xf>
    <xf numFmtId="14" fontId="0" fillId="0" borderId="0" xfId="0" applyNumberFormat="1" applyFont="1" applyAlignment="1">
      <alignment horizontal="center"/>
    </xf>
    <xf numFmtId="176" fontId="15" fillId="0" borderId="0" xfId="0" applyNumberFormat="1" applyFont="1"/>
    <xf numFmtId="176" fontId="7" fillId="0" borderId="0" xfId="0" applyNumberFormat="1" applyFont="1"/>
    <xf numFmtId="176" fontId="0" fillId="0" borderId="0" xfId="0" applyNumberFormat="1" applyFill="1"/>
    <xf numFmtId="57" fontId="0" fillId="4" borderId="0" xfId="0" applyNumberFormat="1" applyFill="1"/>
    <xf numFmtId="176" fontId="0" fillId="4" borderId="0" xfId="0" applyNumberFormat="1" applyFill="1"/>
    <xf numFmtId="0" fontId="0" fillId="0" borderId="0" xfId="0" applyNumberFormat="1" applyAlignment="1">
      <alignment horizontal="center" vertical="center"/>
    </xf>
    <xf numFmtId="14" fontId="0" fillId="4" borderId="0" xfId="0" applyNumberFormat="1" applyFill="1"/>
    <xf numFmtId="14" fontId="15" fillId="0" borderId="0" xfId="0" applyNumberFormat="1" applyFont="1" applyAlignment="1">
      <alignment horizontal="center" vertical="center"/>
    </xf>
    <xf numFmtId="176" fontId="16" fillId="0" borderId="0" xfId="0" applyNumberFormat="1" applyFont="1"/>
    <xf numFmtId="176" fontId="17" fillId="0" borderId="0" xfId="0" applyNumberFormat="1" applyFont="1"/>
    <xf numFmtId="0" fontId="16" fillId="0" borderId="0" xfId="0" applyFont="1"/>
    <xf numFmtId="176" fontId="0" fillId="0" borderId="0" xfId="0" applyNumberFormat="1" applyFont="1"/>
    <xf numFmtId="49" fontId="10" fillId="7" borderId="5" xfId="7" applyNumberFormat="1" applyFont="1" applyFill="1" applyBorder="1" applyAlignment="1">
      <alignment horizontal="center" vertical="center" wrapText="1"/>
    </xf>
    <xf numFmtId="49" fontId="19" fillId="0" borderId="1" xfId="10" applyNumberFormat="1" applyFont="1" applyBorder="1">
      <alignment vertical="center"/>
    </xf>
    <xf numFmtId="178" fontId="20" fillId="0" borderId="1" xfId="10" applyNumberFormat="1" applyFont="1" applyBorder="1">
      <alignment vertical="center"/>
    </xf>
    <xf numFmtId="179" fontId="21" fillId="0" borderId="1" xfId="5" applyNumberFormat="1" applyFont="1" applyBorder="1" applyAlignment="1"/>
    <xf numFmtId="179" fontId="21" fillId="0" borderId="1" xfId="5" applyNumberFormat="1" applyFont="1" applyBorder="1">
      <alignment vertical="center"/>
    </xf>
    <xf numFmtId="179" fontId="22" fillId="0" borderId="1" xfId="5" applyNumberFormat="1" applyFont="1" applyBorder="1">
      <alignment vertical="center"/>
    </xf>
    <xf numFmtId="179" fontId="21" fillId="0" borderId="1" xfId="5" applyNumberFormat="1" applyFont="1" applyBorder="1" applyAlignment="1">
      <alignment vertical="center" wrapText="1"/>
    </xf>
    <xf numFmtId="49" fontId="23" fillId="0" borderId="1" xfId="10" applyNumberFormat="1" applyFont="1" applyBorder="1">
      <alignment vertical="center"/>
    </xf>
    <xf numFmtId="49" fontId="20" fillId="0" borderId="1" xfId="10" applyNumberFormat="1" applyFont="1" applyBorder="1">
      <alignment vertical="center"/>
    </xf>
    <xf numFmtId="49" fontId="23" fillId="11" borderId="1" xfId="10" applyNumberFormat="1" applyFont="1" applyFill="1" applyBorder="1">
      <alignment vertical="center"/>
    </xf>
    <xf numFmtId="179" fontId="22" fillId="11" borderId="1" xfId="5" applyNumberFormat="1" applyFont="1" applyFill="1" applyBorder="1">
      <alignment vertical="center"/>
    </xf>
    <xf numFmtId="0" fontId="0" fillId="11" borderId="0" xfId="0" applyFill="1"/>
    <xf numFmtId="10" fontId="0" fillId="0" borderId="0" xfId="9" applyNumberFormat="1" applyFont="1" applyAlignment="1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4" fontId="9" fillId="5" borderId="1" xfId="7" applyNumberFormat="1" applyFont="1" applyFill="1" applyBorder="1" applyAlignment="1">
      <alignment horizontal="center" vertical="center"/>
    </xf>
    <xf numFmtId="14" fontId="11" fillId="0" borderId="1" xfId="7" applyNumberFormat="1" applyFont="1" applyFill="1" applyBorder="1" applyAlignment="1">
      <alignment horizontal="center" vertical="center"/>
    </xf>
    <xf numFmtId="14" fontId="8" fillId="0" borderId="1" xfId="7" applyNumberFormat="1" applyBorder="1" applyAlignment="1">
      <alignment vertical="center"/>
    </xf>
    <xf numFmtId="49" fontId="9" fillId="6" borderId="2" xfId="7" applyNumberFormat="1" applyFont="1" applyFill="1" applyBorder="1" applyAlignment="1">
      <alignment horizontal="center" vertical="center"/>
    </xf>
    <xf numFmtId="49" fontId="9" fillId="6" borderId="3" xfId="7" applyNumberFormat="1" applyFont="1" applyFill="1" applyBorder="1" applyAlignment="1">
      <alignment horizontal="center" vertical="center"/>
    </xf>
    <xf numFmtId="49" fontId="9" fillId="6" borderId="4" xfId="7" applyNumberFormat="1" applyFont="1" applyFill="1" applyBorder="1" applyAlignment="1">
      <alignment horizontal="center" vertical="center"/>
    </xf>
    <xf numFmtId="49" fontId="9" fillId="6" borderId="7" xfId="7" applyNumberFormat="1" applyFont="1" applyFill="1" applyBorder="1" applyAlignment="1">
      <alignment horizontal="center" vertical="center"/>
    </xf>
    <xf numFmtId="49" fontId="9" fillId="6" borderId="0" xfId="7" applyNumberFormat="1" applyFont="1" applyFill="1" applyBorder="1" applyAlignment="1">
      <alignment horizontal="center" vertical="center"/>
    </xf>
    <xf numFmtId="49" fontId="9" fillId="6" borderId="8" xfId="7" applyNumberFormat="1" applyFont="1" applyFill="1" applyBorder="1" applyAlignment="1">
      <alignment horizontal="center" vertical="center"/>
    </xf>
    <xf numFmtId="49" fontId="10" fillId="7" borderId="5" xfId="7" applyNumberFormat="1" applyFont="1" applyFill="1" applyBorder="1" applyAlignment="1">
      <alignment horizontal="center" vertical="center" wrapText="1"/>
    </xf>
    <xf numFmtId="49" fontId="8" fillId="0" borderId="5" xfId="7" applyNumberFormat="1" applyBorder="1" applyAlignment="1">
      <alignment horizontal="center" vertical="center"/>
    </xf>
    <xf numFmtId="49" fontId="10" fillId="8" borderId="5" xfId="7" applyNumberFormat="1" applyFont="1" applyFill="1" applyBorder="1" applyAlignment="1">
      <alignment horizontal="center" vertical="center" wrapText="1"/>
    </xf>
    <xf numFmtId="49" fontId="9" fillId="8" borderId="5" xfId="7" applyNumberFormat="1" applyFont="1" applyFill="1" applyBorder="1" applyAlignment="1">
      <alignment horizontal="center" vertical="center" wrapText="1"/>
    </xf>
    <xf numFmtId="49" fontId="9" fillId="8" borderId="6" xfId="7" applyNumberFormat="1" applyFont="1" applyFill="1" applyBorder="1" applyAlignment="1">
      <alignment horizontal="center" vertical="center" wrapText="1"/>
    </xf>
    <xf numFmtId="49" fontId="9" fillId="10" borderId="3" xfId="7" applyNumberFormat="1" applyFont="1" applyFill="1" applyBorder="1" applyAlignment="1">
      <alignment horizontal="center" vertical="center" wrapText="1"/>
    </xf>
    <xf numFmtId="49" fontId="8" fillId="0" borderId="10" xfId="7" applyNumberFormat="1" applyBorder="1" applyAlignment="1">
      <alignment horizontal="center" vertical="center"/>
    </xf>
    <xf numFmtId="49" fontId="12" fillId="8" borderId="6" xfId="7" applyNumberFormat="1" applyFont="1" applyFill="1" applyBorder="1" applyAlignment="1">
      <alignment horizontal="center" vertical="center"/>
    </xf>
    <xf numFmtId="49" fontId="12" fillId="8" borderId="1" xfId="7" applyNumberFormat="1" applyFont="1" applyFill="1" applyBorder="1" applyAlignment="1">
      <alignment horizontal="center" vertical="center"/>
    </xf>
    <xf numFmtId="49" fontId="12" fillId="8" borderId="9" xfId="7" applyNumberFormat="1" applyFont="1" applyFill="1" applyBorder="1" applyAlignment="1">
      <alignment horizontal="center" vertical="center"/>
    </xf>
    <xf numFmtId="49" fontId="10" fillId="9" borderId="1" xfId="7" applyNumberFormat="1" applyFont="1" applyFill="1" applyBorder="1" applyAlignment="1">
      <alignment horizontal="center" vertical="center" wrapText="1"/>
    </xf>
    <xf numFmtId="49" fontId="9" fillId="9" borderId="1" xfId="7" applyNumberFormat="1" applyFont="1" applyFill="1" applyBorder="1" applyAlignment="1">
      <alignment horizontal="center" vertical="center" wrapText="1"/>
    </xf>
  </cellXfs>
  <cellStyles count="11">
    <cellStyle name="百分比" xfId="9" builtinId="5"/>
    <cellStyle name="常规" xfId="0" builtinId="0"/>
    <cellStyle name="常规 2" xfId="2"/>
    <cellStyle name="常规 2 3" xfId="7"/>
    <cellStyle name="常规 3" xfId="3"/>
    <cellStyle name="常规 4" xfId="4"/>
    <cellStyle name="常规_Sheet1" xfId="10"/>
    <cellStyle name="货币" xfId="6" builtinId="4"/>
    <cellStyle name="千位分隔" xfId="5" builtinId="3"/>
    <cellStyle name="千位分隔[0] 2 2" xfId="8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1+</a:t>
            </a:r>
            <a:r>
              <a:rPr lang="zh-CN" altLang="en-US"/>
              <a:t>逾期率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第五步!$B$60</c:f>
              <c:strCache>
                <c:ptCount val="1"/>
                <c:pt idx="0">
                  <c:v>2016年1月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第五步!$B$61:$B$81</c:f>
              <c:numCache>
                <c:formatCode>0.00%</c:formatCode>
                <c:ptCount val="21"/>
                <c:pt idx="0">
                  <c:v>3.6570766708927602E-3</c:v>
                </c:pt>
                <c:pt idx="1">
                  <c:v>5.9537741824905906E-3</c:v>
                </c:pt>
                <c:pt idx="2">
                  <c:v>7.009372122381642E-3</c:v>
                </c:pt>
                <c:pt idx="3">
                  <c:v>6.6954326360165843E-3</c:v>
                </c:pt>
                <c:pt idx="4">
                  <c:v>6.78773583180752E-3</c:v>
                </c:pt>
                <c:pt idx="5">
                  <c:v>6.6214414370000764E-3</c:v>
                </c:pt>
                <c:pt idx="6">
                  <c:v>6.4309797950644768E-3</c:v>
                </c:pt>
                <c:pt idx="7">
                  <c:v>6.449399613434997E-3</c:v>
                </c:pt>
                <c:pt idx="8">
                  <c:v>8.1839371013150541E-3</c:v>
                </c:pt>
                <c:pt idx="9">
                  <c:v>8.1239207377863023E-3</c:v>
                </c:pt>
                <c:pt idx="10">
                  <c:v>8.2822944235201416E-3</c:v>
                </c:pt>
                <c:pt idx="11">
                  <c:v>8.5259297191722129E-3</c:v>
                </c:pt>
                <c:pt idx="12">
                  <c:v>8.9273655707400278E-3</c:v>
                </c:pt>
                <c:pt idx="13">
                  <c:v>8.6907692199342506E-3</c:v>
                </c:pt>
                <c:pt idx="14">
                  <c:v>8.9793938993373464E-3</c:v>
                </c:pt>
                <c:pt idx="15">
                  <c:v>8.8350050849916161E-3</c:v>
                </c:pt>
                <c:pt idx="16">
                  <c:v>8.9008999669939418E-3</c:v>
                </c:pt>
                <c:pt idx="17">
                  <c:v>8.9372734558020167E-3</c:v>
                </c:pt>
                <c:pt idx="18">
                  <c:v>8.9031446769164673E-3</c:v>
                </c:pt>
                <c:pt idx="19">
                  <c:v>8.7889060367498141E-3</c:v>
                </c:pt>
                <c:pt idx="20">
                  <c:v>8.6053716851901933E-3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FF9-9536-F87E569C1092}"/>
            </c:ext>
          </c:extLst>
        </c:ser>
        <c:ser>
          <c:idx val="1"/>
          <c:order val="1"/>
          <c:tx>
            <c:strRef>
              <c:f>第五步!$C$60</c:f>
              <c:strCache>
                <c:ptCount val="1"/>
                <c:pt idx="0">
                  <c:v>2016年2月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第五步!$C$61:$C$81</c:f>
              <c:numCache>
                <c:formatCode>0.00%</c:formatCode>
                <c:ptCount val="21"/>
                <c:pt idx="0">
                  <c:v>3.6570766708927602E-3</c:v>
                </c:pt>
                <c:pt idx="1">
                  <c:v>5.9537741824905906E-3</c:v>
                </c:pt>
                <c:pt idx="2">
                  <c:v>7.009372122381642E-3</c:v>
                </c:pt>
                <c:pt idx="3">
                  <c:v>6.6954326360165843E-3</c:v>
                </c:pt>
                <c:pt idx="4">
                  <c:v>6.78773583180752E-3</c:v>
                </c:pt>
                <c:pt idx="5">
                  <c:v>6.6214414370000764E-3</c:v>
                </c:pt>
                <c:pt idx="6">
                  <c:v>6.4309797950644768E-3</c:v>
                </c:pt>
                <c:pt idx="7">
                  <c:v>6.449399613434997E-3</c:v>
                </c:pt>
                <c:pt idx="8">
                  <c:v>8.1839371013150541E-3</c:v>
                </c:pt>
                <c:pt idx="9">
                  <c:v>8.1239207377863023E-3</c:v>
                </c:pt>
                <c:pt idx="10">
                  <c:v>8.2822944235201416E-3</c:v>
                </c:pt>
                <c:pt idx="11">
                  <c:v>8.5259297191722129E-3</c:v>
                </c:pt>
                <c:pt idx="12">
                  <c:v>8.9273655707400278E-3</c:v>
                </c:pt>
                <c:pt idx="13">
                  <c:v>8.6907692199342506E-3</c:v>
                </c:pt>
                <c:pt idx="14">
                  <c:v>8.9793938993373464E-3</c:v>
                </c:pt>
                <c:pt idx="15">
                  <c:v>8.8350050849916161E-3</c:v>
                </c:pt>
                <c:pt idx="16">
                  <c:v>8.9008999669939418E-3</c:v>
                </c:pt>
                <c:pt idx="17">
                  <c:v>8.9372734558020167E-3</c:v>
                </c:pt>
                <c:pt idx="18">
                  <c:v>8.9031446769164673E-3</c:v>
                </c:pt>
                <c:pt idx="19">
                  <c:v>8.7889060367498141E-3</c:v>
                </c:pt>
                <c:pt idx="20">
                  <c:v>8.6053716851901933E-3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FF9-9536-F87E569C1092}"/>
            </c:ext>
          </c:extLst>
        </c:ser>
        <c:ser>
          <c:idx val="2"/>
          <c:order val="2"/>
          <c:tx>
            <c:strRef>
              <c:f>第五步!$D$60</c:f>
              <c:strCache>
                <c:ptCount val="1"/>
                <c:pt idx="0">
                  <c:v>2016年3月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第五步!$D$61:$D$81</c:f>
              <c:numCache>
                <c:formatCode>0.00%</c:formatCode>
                <c:ptCount val="21"/>
                <c:pt idx="0">
                  <c:v>3.6570766708927602E-3</c:v>
                </c:pt>
                <c:pt idx="1">
                  <c:v>5.9537741824905906E-3</c:v>
                </c:pt>
                <c:pt idx="2">
                  <c:v>7.009372122381642E-3</c:v>
                </c:pt>
                <c:pt idx="3">
                  <c:v>6.6954326360165843E-3</c:v>
                </c:pt>
                <c:pt idx="4">
                  <c:v>6.78773583180752E-3</c:v>
                </c:pt>
                <c:pt idx="5">
                  <c:v>6.6214414370000764E-3</c:v>
                </c:pt>
                <c:pt idx="6">
                  <c:v>6.4309797950644768E-3</c:v>
                </c:pt>
                <c:pt idx="7">
                  <c:v>6.449399613434997E-3</c:v>
                </c:pt>
                <c:pt idx="8">
                  <c:v>8.1839371013150541E-3</c:v>
                </c:pt>
                <c:pt idx="9">
                  <c:v>8.1239207377863023E-3</c:v>
                </c:pt>
                <c:pt idx="10">
                  <c:v>8.2822944235201416E-3</c:v>
                </c:pt>
                <c:pt idx="11">
                  <c:v>8.5259297191722129E-3</c:v>
                </c:pt>
                <c:pt idx="12">
                  <c:v>8.9273655707400278E-3</c:v>
                </c:pt>
                <c:pt idx="13">
                  <c:v>8.6907692199342506E-3</c:v>
                </c:pt>
                <c:pt idx="14">
                  <c:v>8.9793938993373464E-3</c:v>
                </c:pt>
                <c:pt idx="15">
                  <c:v>8.8350050849916161E-3</c:v>
                </c:pt>
                <c:pt idx="16">
                  <c:v>8.9008999669939418E-3</c:v>
                </c:pt>
                <c:pt idx="17">
                  <c:v>8.9372734558020167E-3</c:v>
                </c:pt>
                <c:pt idx="18">
                  <c:v>8.9031446769164673E-3</c:v>
                </c:pt>
                <c:pt idx="19">
                  <c:v>8.7889060367498141E-3</c:v>
                </c:pt>
                <c:pt idx="20">
                  <c:v>8.6053716851901933E-3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FF9-9536-F87E569C1092}"/>
            </c:ext>
          </c:extLst>
        </c:ser>
        <c:ser>
          <c:idx val="3"/>
          <c:order val="3"/>
          <c:tx>
            <c:strRef>
              <c:f>第五步!$E$60</c:f>
              <c:strCache>
                <c:ptCount val="1"/>
                <c:pt idx="0">
                  <c:v>2016年4月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第五步!$E$61:$E$81</c:f>
              <c:numCache>
                <c:formatCode>0.00%</c:formatCode>
                <c:ptCount val="21"/>
                <c:pt idx="0">
                  <c:v>3.6570766708927602E-3</c:v>
                </c:pt>
                <c:pt idx="1">
                  <c:v>5.9537741824905906E-3</c:v>
                </c:pt>
                <c:pt idx="2">
                  <c:v>7.009372122381642E-3</c:v>
                </c:pt>
                <c:pt idx="3">
                  <c:v>6.6954326360165843E-3</c:v>
                </c:pt>
                <c:pt idx="4">
                  <c:v>6.78773583180752E-3</c:v>
                </c:pt>
                <c:pt idx="5">
                  <c:v>6.6214414370000764E-3</c:v>
                </c:pt>
                <c:pt idx="6">
                  <c:v>6.4309797950644768E-3</c:v>
                </c:pt>
                <c:pt idx="7">
                  <c:v>6.449399613434997E-3</c:v>
                </c:pt>
                <c:pt idx="8">
                  <c:v>8.1839371013150541E-3</c:v>
                </c:pt>
                <c:pt idx="9">
                  <c:v>8.1239207377863023E-3</c:v>
                </c:pt>
                <c:pt idx="10">
                  <c:v>8.2822944235201416E-3</c:v>
                </c:pt>
                <c:pt idx="11">
                  <c:v>8.5259297191722129E-3</c:v>
                </c:pt>
                <c:pt idx="12">
                  <c:v>8.9273655707400278E-3</c:v>
                </c:pt>
                <c:pt idx="13">
                  <c:v>8.6907692199342506E-3</c:v>
                </c:pt>
                <c:pt idx="14">
                  <c:v>8.9793938993373464E-3</c:v>
                </c:pt>
                <c:pt idx="15">
                  <c:v>8.8350050849916161E-3</c:v>
                </c:pt>
                <c:pt idx="16">
                  <c:v>8.9008999669939418E-3</c:v>
                </c:pt>
                <c:pt idx="17">
                  <c:v>8.9372734558020167E-3</c:v>
                </c:pt>
                <c:pt idx="18">
                  <c:v>8.9031446769164673E-3</c:v>
                </c:pt>
                <c:pt idx="19">
                  <c:v>8.7889060367498141E-3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7A-4FF9-9536-F87E569C1092}"/>
            </c:ext>
          </c:extLst>
        </c:ser>
        <c:ser>
          <c:idx val="4"/>
          <c:order val="4"/>
          <c:tx>
            <c:strRef>
              <c:f>第五步!$F$60</c:f>
              <c:strCache>
                <c:ptCount val="1"/>
                <c:pt idx="0">
                  <c:v>2016年5月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第五步!$F$61:$F$81</c:f>
              <c:numCache>
                <c:formatCode>0.00%</c:formatCode>
                <c:ptCount val="21"/>
                <c:pt idx="0">
                  <c:v>3.6570766708927602E-3</c:v>
                </c:pt>
                <c:pt idx="1">
                  <c:v>5.9537741824905906E-3</c:v>
                </c:pt>
                <c:pt idx="2">
                  <c:v>7.009372122381642E-3</c:v>
                </c:pt>
                <c:pt idx="3">
                  <c:v>6.6954326360165843E-3</c:v>
                </c:pt>
                <c:pt idx="4">
                  <c:v>6.78773583180752E-3</c:v>
                </c:pt>
                <c:pt idx="5">
                  <c:v>6.6214414370000764E-3</c:v>
                </c:pt>
                <c:pt idx="6">
                  <c:v>6.4309797950644768E-3</c:v>
                </c:pt>
                <c:pt idx="7">
                  <c:v>6.449399613434997E-3</c:v>
                </c:pt>
                <c:pt idx="8">
                  <c:v>8.1839371013150541E-3</c:v>
                </c:pt>
                <c:pt idx="9">
                  <c:v>8.1239207377863023E-3</c:v>
                </c:pt>
                <c:pt idx="10">
                  <c:v>8.2822944235201416E-3</c:v>
                </c:pt>
                <c:pt idx="11">
                  <c:v>8.5259297191722129E-3</c:v>
                </c:pt>
                <c:pt idx="12">
                  <c:v>8.9273655707400278E-3</c:v>
                </c:pt>
                <c:pt idx="13">
                  <c:v>8.6907692199342506E-3</c:v>
                </c:pt>
                <c:pt idx="14">
                  <c:v>8.9793938993373464E-3</c:v>
                </c:pt>
                <c:pt idx="15">
                  <c:v>8.8350050849916161E-3</c:v>
                </c:pt>
                <c:pt idx="16">
                  <c:v>8.9008999669939418E-3</c:v>
                </c:pt>
                <c:pt idx="17">
                  <c:v>8.9372734558020167E-3</c:v>
                </c:pt>
                <c:pt idx="18">
                  <c:v>8.9031446769164673E-3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7A-4FF9-9536-F87E569C1092}"/>
            </c:ext>
          </c:extLst>
        </c:ser>
        <c:ser>
          <c:idx val="5"/>
          <c:order val="5"/>
          <c:tx>
            <c:strRef>
              <c:f>第五步!$G$60</c:f>
              <c:strCache>
                <c:ptCount val="1"/>
                <c:pt idx="0">
                  <c:v>2016年6月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第五步!$G$61:$G$81</c:f>
              <c:numCache>
                <c:formatCode>0.00%</c:formatCode>
                <c:ptCount val="21"/>
                <c:pt idx="0">
                  <c:v>3.6570766708927602E-3</c:v>
                </c:pt>
                <c:pt idx="1">
                  <c:v>5.9537741824905906E-3</c:v>
                </c:pt>
                <c:pt idx="2">
                  <c:v>7.009372122381642E-3</c:v>
                </c:pt>
                <c:pt idx="3">
                  <c:v>6.6954326360165843E-3</c:v>
                </c:pt>
                <c:pt idx="4">
                  <c:v>6.78773583180752E-3</c:v>
                </c:pt>
                <c:pt idx="5">
                  <c:v>6.6214414370000764E-3</c:v>
                </c:pt>
                <c:pt idx="6">
                  <c:v>6.4309797950644768E-3</c:v>
                </c:pt>
                <c:pt idx="7">
                  <c:v>6.449399613434997E-3</c:v>
                </c:pt>
                <c:pt idx="8">
                  <c:v>8.1839371013150541E-3</c:v>
                </c:pt>
                <c:pt idx="9">
                  <c:v>8.1239207377863023E-3</c:v>
                </c:pt>
                <c:pt idx="10">
                  <c:v>8.2822944235201416E-3</c:v>
                </c:pt>
                <c:pt idx="11">
                  <c:v>8.5259297191722129E-3</c:v>
                </c:pt>
                <c:pt idx="12">
                  <c:v>8.9273655707400278E-3</c:v>
                </c:pt>
                <c:pt idx="13">
                  <c:v>8.6907692199342506E-3</c:v>
                </c:pt>
                <c:pt idx="14">
                  <c:v>8.9793938993373464E-3</c:v>
                </c:pt>
                <c:pt idx="15">
                  <c:v>8.8350050849916161E-3</c:v>
                </c:pt>
                <c:pt idx="16">
                  <c:v>8.9008999669939418E-3</c:v>
                </c:pt>
                <c:pt idx="17">
                  <c:v>8.9372734558020167E-3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7A-4FF9-9536-F87E569C1092}"/>
            </c:ext>
          </c:extLst>
        </c:ser>
        <c:ser>
          <c:idx val="6"/>
          <c:order val="6"/>
          <c:tx>
            <c:strRef>
              <c:f>第五步!$H$60</c:f>
              <c:strCache>
                <c:ptCount val="1"/>
                <c:pt idx="0">
                  <c:v>2016年7月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第五步!$H$61:$H$81</c:f>
              <c:numCache>
                <c:formatCode>0.00%</c:formatCode>
                <c:ptCount val="21"/>
                <c:pt idx="0">
                  <c:v>3.6570766708927602E-3</c:v>
                </c:pt>
                <c:pt idx="1">
                  <c:v>5.9537741824905906E-3</c:v>
                </c:pt>
                <c:pt idx="2">
                  <c:v>7.009372122381642E-3</c:v>
                </c:pt>
                <c:pt idx="3">
                  <c:v>6.6954326360165843E-3</c:v>
                </c:pt>
                <c:pt idx="4">
                  <c:v>6.78773583180752E-3</c:v>
                </c:pt>
                <c:pt idx="5">
                  <c:v>6.6214414370000764E-3</c:v>
                </c:pt>
                <c:pt idx="6">
                  <c:v>6.4309797950644768E-3</c:v>
                </c:pt>
                <c:pt idx="7">
                  <c:v>6.449399613434997E-3</c:v>
                </c:pt>
                <c:pt idx="8">
                  <c:v>8.1839371013150541E-3</c:v>
                </c:pt>
                <c:pt idx="9">
                  <c:v>8.1239207377863023E-3</c:v>
                </c:pt>
                <c:pt idx="10">
                  <c:v>8.2822944235201416E-3</c:v>
                </c:pt>
                <c:pt idx="11">
                  <c:v>8.5259297191722129E-3</c:v>
                </c:pt>
                <c:pt idx="12">
                  <c:v>8.9273655707400278E-3</c:v>
                </c:pt>
                <c:pt idx="13">
                  <c:v>8.6907692199342506E-3</c:v>
                </c:pt>
                <c:pt idx="14">
                  <c:v>8.9793938993373464E-3</c:v>
                </c:pt>
                <c:pt idx="15">
                  <c:v>8.8350050849916161E-3</c:v>
                </c:pt>
                <c:pt idx="16">
                  <c:v>8.9008999669939418E-3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7A-4FF9-9536-F87E569C1092}"/>
            </c:ext>
          </c:extLst>
        </c:ser>
        <c:ser>
          <c:idx val="7"/>
          <c:order val="7"/>
          <c:tx>
            <c:strRef>
              <c:f>第五步!$I$60</c:f>
              <c:strCache>
                <c:ptCount val="1"/>
                <c:pt idx="0">
                  <c:v>2016年8月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第五步!$I$61:$I$81</c:f>
              <c:numCache>
                <c:formatCode>0.00%</c:formatCode>
                <c:ptCount val="21"/>
                <c:pt idx="0">
                  <c:v>3.6570766708927602E-3</c:v>
                </c:pt>
                <c:pt idx="1">
                  <c:v>5.9537741824905906E-3</c:v>
                </c:pt>
                <c:pt idx="2">
                  <c:v>7.009372122381642E-3</c:v>
                </c:pt>
                <c:pt idx="3">
                  <c:v>6.6954326360165843E-3</c:v>
                </c:pt>
                <c:pt idx="4">
                  <c:v>6.78773583180752E-3</c:v>
                </c:pt>
                <c:pt idx="5">
                  <c:v>6.6214414370000764E-3</c:v>
                </c:pt>
                <c:pt idx="6">
                  <c:v>6.4309797950644768E-3</c:v>
                </c:pt>
                <c:pt idx="7">
                  <c:v>6.449399613434997E-3</c:v>
                </c:pt>
                <c:pt idx="8">
                  <c:v>8.1839371013150541E-3</c:v>
                </c:pt>
                <c:pt idx="9">
                  <c:v>8.1239207377863023E-3</c:v>
                </c:pt>
                <c:pt idx="10">
                  <c:v>8.2822944235201416E-3</c:v>
                </c:pt>
                <c:pt idx="11">
                  <c:v>8.5259297191722129E-3</c:v>
                </c:pt>
                <c:pt idx="12">
                  <c:v>8.9273655707400278E-3</c:v>
                </c:pt>
                <c:pt idx="13">
                  <c:v>8.6907692199342506E-3</c:v>
                </c:pt>
                <c:pt idx="14">
                  <c:v>8.9793938993373464E-3</c:v>
                </c:pt>
                <c:pt idx="15">
                  <c:v>8.8350050849916161E-3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7A-4FF9-9536-F87E569C1092}"/>
            </c:ext>
          </c:extLst>
        </c:ser>
        <c:ser>
          <c:idx val="8"/>
          <c:order val="8"/>
          <c:tx>
            <c:strRef>
              <c:f>第五步!$J$60</c:f>
              <c:strCache>
                <c:ptCount val="1"/>
                <c:pt idx="0">
                  <c:v>2016年9月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第五步!$J$61:$J$81</c:f>
              <c:numCache>
                <c:formatCode>0.00%</c:formatCode>
                <c:ptCount val="21"/>
                <c:pt idx="0">
                  <c:v>3.6570766708927602E-3</c:v>
                </c:pt>
                <c:pt idx="1">
                  <c:v>5.9537741824905906E-3</c:v>
                </c:pt>
                <c:pt idx="2">
                  <c:v>7.009372122381642E-3</c:v>
                </c:pt>
                <c:pt idx="3">
                  <c:v>6.6954326360165843E-3</c:v>
                </c:pt>
                <c:pt idx="4">
                  <c:v>6.78773583180752E-3</c:v>
                </c:pt>
                <c:pt idx="5">
                  <c:v>6.6214414370000764E-3</c:v>
                </c:pt>
                <c:pt idx="6">
                  <c:v>6.4309797950644768E-3</c:v>
                </c:pt>
                <c:pt idx="7">
                  <c:v>6.449399613434997E-3</c:v>
                </c:pt>
                <c:pt idx="8">
                  <c:v>8.1839371013150541E-3</c:v>
                </c:pt>
                <c:pt idx="9">
                  <c:v>8.1239207377863023E-3</c:v>
                </c:pt>
                <c:pt idx="10">
                  <c:v>8.2822944235201416E-3</c:v>
                </c:pt>
                <c:pt idx="11">
                  <c:v>8.5259297191722129E-3</c:v>
                </c:pt>
                <c:pt idx="12">
                  <c:v>8.9273655707400278E-3</c:v>
                </c:pt>
                <c:pt idx="13">
                  <c:v>8.6907692199342506E-3</c:v>
                </c:pt>
                <c:pt idx="14">
                  <c:v>8.9793938993373464E-3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7A-4FF9-9536-F87E569C1092}"/>
            </c:ext>
          </c:extLst>
        </c:ser>
        <c:ser>
          <c:idx val="9"/>
          <c:order val="9"/>
          <c:tx>
            <c:strRef>
              <c:f>第五步!$K$60</c:f>
              <c:strCache>
                <c:ptCount val="1"/>
                <c:pt idx="0">
                  <c:v>2016年10月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第五步!$K$61:$K$81</c:f>
              <c:numCache>
                <c:formatCode>0.00%</c:formatCode>
                <c:ptCount val="21"/>
                <c:pt idx="0">
                  <c:v>3.6570766708927602E-3</c:v>
                </c:pt>
                <c:pt idx="1">
                  <c:v>5.9537741824905906E-3</c:v>
                </c:pt>
                <c:pt idx="2">
                  <c:v>7.009372122381642E-3</c:v>
                </c:pt>
                <c:pt idx="3">
                  <c:v>6.6954326360165843E-3</c:v>
                </c:pt>
                <c:pt idx="4">
                  <c:v>6.78773583180752E-3</c:v>
                </c:pt>
                <c:pt idx="5">
                  <c:v>6.6214414370000764E-3</c:v>
                </c:pt>
                <c:pt idx="6">
                  <c:v>6.4309797950644768E-3</c:v>
                </c:pt>
                <c:pt idx="7">
                  <c:v>6.449399613434997E-3</c:v>
                </c:pt>
                <c:pt idx="8">
                  <c:v>8.1839371013150541E-3</c:v>
                </c:pt>
                <c:pt idx="9">
                  <c:v>8.1239207377863023E-3</c:v>
                </c:pt>
                <c:pt idx="10">
                  <c:v>8.2822944235201416E-3</c:v>
                </c:pt>
                <c:pt idx="11">
                  <c:v>8.5259297191722129E-3</c:v>
                </c:pt>
                <c:pt idx="12">
                  <c:v>8.9273655707400278E-3</c:v>
                </c:pt>
                <c:pt idx="13">
                  <c:v>8.6907692199342506E-3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7A-4FF9-9536-F87E569C1092}"/>
            </c:ext>
          </c:extLst>
        </c:ser>
        <c:ser>
          <c:idx val="10"/>
          <c:order val="10"/>
          <c:tx>
            <c:strRef>
              <c:f>第五步!$L$60</c:f>
              <c:strCache>
                <c:ptCount val="1"/>
                <c:pt idx="0">
                  <c:v>2016年11月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第五步!$L$61:$L$81</c:f>
              <c:numCache>
                <c:formatCode>0.00%</c:formatCode>
                <c:ptCount val="21"/>
                <c:pt idx="0">
                  <c:v>3.6570766708927602E-3</c:v>
                </c:pt>
                <c:pt idx="1">
                  <c:v>5.9537741824905906E-3</c:v>
                </c:pt>
                <c:pt idx="2">
                  <c:v>7.009372122381642E-3</c:v>
                </c:pt>
                <c:pt idx="3">
                  <c:v>6.6954326360165843E-3</c:v>
                </c:pt>
                <c:pt idx="4">
                  <c:v>6.78773583180752E-3</c:v>
                </c:pt>
                <c:pt idx="5">
                  <c:v>6.6214414370000764E-3</c:v>
                </c:pt>
                <c:pt idx="6">
                  <c:v>6.4309797950644768E-3</c:v>
                </c:pt>
                <c:pt idx="7">
                  <c:v>6.449399613434997E-3</c:v>
                </c:pt>
                <c:pt idx="8">
                  <c:v>8.1839371013150541E-3</c:v>
                </c:pt>
                <c:pt idx="9">
                  <c:v>8.1239207377863023E-3</c:v>
                </c:pt>
                <c:pt idx="10">
                  <c:v>8.2822944235201416E-3</c:v>
                </c:pt>
                <c:pt idx="11">
                  <c:v>8.5259297191722129E-3</c:v>
                </c:pt>
                <c:pt idx="12">
                  <c:v>8.9273655707400278E-3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7A-4FF9-9536-F87E569C1092}"/>
            </c:ext>
          </c:extLst>
        </c:ser>
        <c:ser>
          <c:idx val="11"/>
          <c:order val="11"/>
          <c:tx>
            <c:strRef>
              <c:f>第五步!$M$60</c:f>
              <c:strCache>
                <c:ptCount val="1"/>
                <c:pt idx="0">
                  <c:v>2016年12月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第五步!$M$61:$M$81</c:f>
              <c:numCache>
                <c:formatCode>0.00%</c:formatCode>
                <c:ptCount val="21"/>
                <c:pt idx="0">
                  <c:v>3.6570766708927602E-3</c:v>
                </c:pt>
                <c:pt idx="1">
                  <c:v>5.9537741824905906E-3</c:v>
                </c:pt>
                <c:pt idx="2">
                  <c:v>7.009372122381642E-3</c:v>
                </c:pt>
                <c:pt idx="3">
                  <c:v>6.6954326360165843E-3</c:v>
                </c:pt>
                <c:pt idx="4">
                  <c:v>6.78773583180752E-3</c:v>
                </c:pt>
                <c:pt idx="5">
                  <c:v>6.6214414370000764E-3</c:v>
                </c:pt>
                <c:pt idx="6">
                  <c:v>6.4309797950644768E-3</c:v>
                </c:pt>
                <c:pt idx="7">
                  <c:v>6.449399613434997E-3</c:v>
                </c:pt>
                <c:pt idx="8">
                  <c:v>8.1839371013150541E-3</c:v>
                </c:pt>
                <c:pt idx="9">
                  <c:v>8.1239207377863023E-3</c:v>
                </c:pt>
                <c:pt idx="10">
                  <c:v>8.2822944235201416E-3</c:v>
                </c:pt>
                <c:pt idx="11">
                  <c:v>8.5259297191722129E-3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7A-4FF9-9536-F87E569C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50504"/>
        <c:axId val="528146896"/>
      </c:lineChart>
      <c:catAx>
        <c:axId val="528150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146896"/>
        <c:crosses val="autoZero"/>
        <c:auto val="1"/>
        <c:lblAlgn val="ctr"/>
        <c:lblOffset val="100"/>
        <c:noMultiLvlLbl val="0"/>
      </c:catAx>
      <c:valAx>
        <c:axId val="5281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15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早偿率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第五步!$B$86</c:f>
              <c:strCache>
                <c:ptCount val="1"/>
                <c:pt idx="0">
                  <c:v>2016年1月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第五步!$B$87:$B$107</c:f>
              <c:numCache>
                <c:formatCode>0.00%</c:formatCode>
                <c:ptCount val="21"/>
                <c:pt idx="0">
                  <c:v>0</c:v>
                </c:pt>
                <c:pt idx="1">
                  <c:v>0.25831976573960319</c:v>
                </c:pt>
                <c:pt idx="2">
                  <c:v>0.39477460768229888</c:v>
                </c:pt>
                <c:pt idx="3">
                  <c:v>0.48789080731843315</c:v>
                </c:pt>
                <c:pt idx="4">
                  <c:v>0.56038199782948261</c:v>
                </c:pt>
                <c:pt idx="5">
                  <c:v>0.6166534424966611</c:v>
                </c:pt>
                <c:pt idx="6">
                  <c:v>0.65602578839040004</c:v>
                </c:pt>
                <c:pt idx="7">
                  <c:v>0.68660443028794094</c:v>
                </c:pt>
                <c:pt idx="8">
                  <c:v>0.7116579207564766</c:v>
                </c:pt>
                <c:pt idx="9">
                  <c:v>0.7299019866748705</c:v>
                </c:pt>
                <c:pt idx="10">
                  <c:v>0.7438775237682218</c:v>
                </c:pt>
                <c:pt idx="11">
                  <c:v>0.7530988412259616</c:v>
                </c:pt>
                <c:pt idx="12">
                  <c:v>0.76015392906853141</c:v>
                </c:pt>
                <c:pt idx="13">
                  <c:v>0.76548224038405643</c:v>
                </c:pt>
                <c:pt idx="14">
                  <c:v>0.77009796509592388</c:v>
                </c:pt>
                <c:pt idx="15">
                  <c:v>0.7735935920166781</c:v>
                </c:pt>
                <c:pt idx="16">
                  <c:v>0.77668936645568687</c:v>
                </c:pt>
                <c:pt idx="17">
                  <c:v>0.77904717083093311</c:v>
                </c:pt>
                <c:pt idx="18">
                  <c:v>0.78091788608724877</c:v>
                </c:pt>
                <c:pt idx="19">
                  <c:v>0.78237912588255965</c:v>
                </c:pt>
                <c:pt idx="20">
                  <c:v>0.78339110254455424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6-4193-BF98-9DD21FE3BF68}"/>
            </c:ext>
          </c:extLst>
        </c:ser>
        <c:ser>
          <c:idx val="1"/>
          <c:order val="1"/>
          <c:tx>
            <c:strRef>
              <c:f>第五步!$C$86</c:f>
              <c:strCache>
                <c:ptCount val="1"/>
                <c:pt idx="0">
                  <c:v>2016年2月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第五步!$C$87:$C$107</c:f>
              <c:numCache>
                <c:formatCode>0.00%</c:formatCode>
                <c:ptCount val="21"/>
                <c:pt idx="0">
                  <c:v>0</c:v>
                </c:pt>
                <c:pt idx="1">
                  <c:v>0.25831976573960319</c:v>
                </c:pt>
                <c:pt idx="2">
                  <c:v>0.39477460768229888</c:v>
                </c:pt>
                <c:pt idx="3">
                  <c:v>0.48789080731843315</c:v>
                </c:pt>
                <c:pt idx="4">
                  <c:v>0.56038199782948261</c:v>
                </c:pt>
                <c:pt idx="5">
                  <c:v>0.6166534424966611</c:v>
                </c:pt>
                <c:pt idx="6">
                  <c:v>0.65602578839040004</c:v>
                </c:pt>
                <c:pt idx="7">
                  <c:v>0.68660443028794094</c:v>
                </c:pt>
                <c:pt idx="8">
                  <c:v>0.7116579207564766</c:v>
                </c:pt>
                <c:pt idx="9">
                  <c:v>0.7299019866748705</c:v>
                </c:pt>
                <c:pt idx="10">
                  <c:v>0.7438775237682218</c:v>
                </c:pt>
                <c:pt idx="11">
                  <c:v>0.7530988412259616</c:v>
                </c:pt>
                <c:pt idx="12">
                  <c:v>0.76015392906853141</c:v>
                </c:pt>
                <c:pt idx="13">
                  <c:v>0.76548224038405643</c:v>
                </c:pt>
                <c:pt idx="14">
                  <c:v>0.77009796509592388</c:v>
                </c:pt>
                <c:pt idx="15">
                  <c:v>0.7735935920166781</c:v>
                </c:pt>
                <c:pt idx="16">
                  <c:v>0.77668936645568687</c:v>
                </c:pt>
                <c:pt idx="17">
                  <c:v>0.77904717083093311</c:v>
                </c:pt>
                <c:pt idx="18">
                  <c:v>0.78091788608724877</c:v>
                </c:pt>
                <c:pt idx="19">
                  <c:v>0.78237912588255965</c:v>
                </c:pt>
                <c:pt idx="20">
                  <c:v>0.78339110254455424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6-4193-BF98-9DD21FE3BF68}"/>
            </c:ext>
          </c:extLst>
        </c:ser>
        <c:ser>
          <c:idx val="2"/>
          <c:order val="2"/>
          <c:tx>
            <c:strRef>
              <c:f>第五步!$D$86</c:f>
              <c:strCache>
                <c:ptCount val="1"/>
                <c:pt idx="0">
                  <c:v>2016年3月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第五步!$D$87:$D$107</c:f>
              <c:numCache>
                <c:formatCode>0.00%</c:formatCode>
                <c:ptCount val="21"/>
                <c:pt idx="0">
                  <c:v>0</c:v>
                </c:pt>
                <c:pt idx="1">
                  <c:v>0.25831976573960319</c:v>
                </c:pt>
                <c:pt idx="2">
                  <c:v>0.39477460768229888</c:v>
                </c:pt>
                <c:pt idx="3">
                  <c:v>0.48789080731843315</c:v>
                </c:pt>
                <c:pt idx="4">
                  <c:v>0.56038199782948261</c:v>
                </c:pt>
                <c:pt idx="5">
                  <c:v>0.6166534424966611</c:v>
                </c:pt>
                <c:pt idx="6">
                  <c:v>0.65602578839040004</c:v>
                </c:pt>
                <c:pt idx="7">
                  <c:v>0.68660443028794094</c:v>
                </c:pt>
                <c:pt idx="8">
                  <c:v>0.7116579207564766</c:v>
                </c:pt>
                <c:pt idx="9">
                  <c:v>0.7299019866748705</c:v>
                </c:pt>
                <c:pt idx="10">
                  <c:v>0.7438775237682218</c:v>
                </c:pt>
                <c:pt idx="11">
                  <c:v>0.7530988412259616</c:v>
                </c:pt>
                <c:pt idx="12">
                  <c:v>0.76015392906853141</c:v>
                </c:pt>
                <c:pt idx="13">
                  <c:v>0.76548224038405643</c:v>
                </c:pt>
                <c:pt idx="14">
                  <c:v>0.77009796509592388</c:v>
                </c:pt>
                <c:pt idx="15">
                  <c:v>0.7735935920166781</c:v>
                </c:pt>
                <c:pt idx="16">
                  <c:v>0.77668936645568687</c:v>
                </c:pt>
                <c:pt idx="17">
                  <c:v>0.77904717083093311</c:v>
                </c:pt>
                <c:pt idx="18">
                  <c:v>0.78091788608724877</c:v>
                </c:pt>
                <c:pt idx="19">
                  <c:v>0.78237912588255965</c:v>
                </c:pt>
                <c:pt idx="20">
                  <c:v>0.78339110254455424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6-4193-BF98-9DD21FE3BF68}"/>
            </c:ext>
          </c:extLst>
        </c:ser>
        <c:ser>
          <c:idx val="3"/>
          <c:order val="3"/>
          <c:tx>
            <c:strRef>
              <c:f>第五步!$E$86</c:f>
              <c:strCache>
                <c:ptCount val="1"/>
                <c:pt idx="0">
                  <c:v>2016年4月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第五步!$E$87:$E$107</c:f>
              <c:numCache>
                <c:formatCode>0.00%</c:formatCode>
                <c:ptCount val="21"/>
                <c:pt idx="0">
                  <c:v>0</c:v>
                </c:pt>
                <c:pt idx="1">
                  <c:v>0.25831976573960319</c:v>
                </c:pt>
                <c:pt idx="2">
                  <c:v>0.39477460768229888</c:v>
                </c:pt>
                <c:pt idx="3">
                  <c:v>0.48789080731843315</c:v>
                </c:pt>
                <c:pt idx="4">
                  <c:v>0.56038199782948261</c:v>
                </c:pt>
                <c:pt idx="5">
                  <c:v>0.6166534424966611</c:v>
                </c:pt>
                <c:pt idx="6">
                  <c:v>0.65602578839040004</c:v>
                </c:pt>
                <c:pt idx="7">
                  <c:v>0.68660443028794094</c:v>
                </c:pt>
                <c:pt idx="8">
                  <c:v>0.7116579207564766</c:v>
                </c:pt>
                <c:pt idx="9">
                  <c:v>0.7299019866748705</c:v>
                </c:pt>
                <c:pt idx="10">
                  <c:v>0.7438775237682218</c:v>
                </c:pt>
                <c:pt idx="11">
                  <c:v>0.7530988412259616</c:v>
                </c:pt>
                <c:pt idx="12">
                  <c:v>0.76015392906853141</c:v>
                </c:pt>
                <c:pt idx="13">
                  <c:v>0.76548224038405643</c:v>
                </c:pt>
                <c:pt idx="14">
                  <c:v>0.77009796509592388</c:v>
                </c:pt>
                <c:pt idx="15">
                  <c:v>0.7735935920166781</c:v>
                </c:pt>
                <c:pt idx="16">
                  <c:v>0.77668936645568687</c:v>
                </c:pt>
                <c:pt idx="17">
                  <c:v>0.77904717083093311</c:v>
                </c:pt>
                <c:pt idx="18">
                  <c:v>0.78091788608724877</c:v>
                </c:pt>
                <c:pt idx="19">
                  <c:v>0.78237912588255965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6-4193-BF98-9DD21FE3BF68}"/>
            </c:ext>
          </c:extLst>
        </c:ser>
        <c:ser>
          <c:idx val="4"/>
          <c:order val="4"/>
          <c:tx>
            <c:strRef>
              <c:f>第五步!$F$86</c:f>
              <c:strCache>
                <c:ptCount val="1"/>
                <c:pt idx="0">
                  <c:v>2016年5月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第五步!$F$87:$F$107</c:f>
              <c:numCache>
                <c:formatCode>0.00%</c:formatCode>
                <c:ptCount val="21"/>
                <c:pt idx="0">
                  <c:v>0</c:v>
                </c:pt>
                <c:pt idx="1">
                  <c:v>0.25831976573960319</c:v>
                </c:pt>
                <c:pt idx="2">
                  <c:v>0.39477460768229888</c:v>
                </c:pt>
                <c:pt idx="3">
                  <c:v>0.48789080731843315</c:v>
                </c:pt>
                <c:pt idx="4">
                  <c:v>0.56038199782948261</c:v>
                </c:pt>
                <c:pt idx="5">
                  <c:v>0.6166534424966611</c:v>
                </c:pt>
                <c:pt idx="6">
                  <c:v>0.65602578839040004</c:v>
                </c:pt>
                <c:pt idx="7">
                  <c:v>0.68660443028794094</c:v>
                </c:pt>
                <c:pt idx="8">
                  <c:v>0.7116579207564766</c:v>
                </c:pt>
                <c:pt idx="9">
                  <c:v>0.7299019866748705</c:v>
                </c:pt>
                <c:pt idx="10">
                  <c:v>0.7438775237682218</c:v>
                </c:pt>
                <c:pt idx="11">
                  <c:v>0.7530988412259616</c:v>
                </c:pt>
                <c:pt idx="12">
                  <c:v>0.76015392906853141</c:v>
                </c:pt>
                <c:pt idx="13">
                  <c:v>0.76548224038405643</c:v>
                </c:pt>
                <c:pt idx="14">
                  <c:v>0.77009796509592388</c:v>
                </c:pt>
                <c:pt idx="15">
                  <c:v>0.7735935920166781</c:v>
                </c:pt>
                <c:pt idx="16">
                  <c:v>0.77668936645568687</c:v>
                </c:pt>
                <c:pt idx="17">
                  <c:v>0.77904717083093311</c:v>
                </c:pt>
                <c:pt idx="18">
                  <c:v>0.78091788608724877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96-4193-BF98-9DD21FE3BF68}"/>
            </c:ext>
          </c:extLst>
        </c:ser>
        <c:ser>
          <c:idx val="5"/>
          <c:order val="5"/>
          <c:tx>
            <c:strRef>
              <c:f>第五步!$G$86</c:f>
              <c:strCache>
                <c:ptCount val="1"/>
                <c:pt idx="0">
                  <c:v>2016年6月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第五步!$G$87:$G$107</c:f>
              <c:numCache>
                <c:formatCode>0.00%</c:formatCode>
                <c:ptCount val="21"/>
                <c:pt idx="0">
                  <c:v>0</c:v>
                </c:pt>
                <c:pt idx="1">
                  <c:v>0.25831976573960319</c:v>
                </c:pt>
                <c:pt idx="2">
                  <c:v>0.39477460768229888</c:v>
                </c:pt>
                <c:pt idx="3">
                  <c:v>0.48789080731843315</c:v>
                </c:pt>
                <c:pt idx="4">
                  <c:v>0.56038199782948261</c:v>
                </c:pt>
                <c:pt idx="5">
                  <c:v>0.6166534424966611</c:v>
                </c:pt>
                <c:pt idx="6">
                  <c:v>0.65602578839040004</c:v>
                </c:pt>
                <c:pt idx="7">
                  <c:v>0.68660443028794094</c:v>
                </c:pt>
                <c:pt idx="8">
                  <c:v>0.7116579207564766</c:v>
                </c:pt>
                <c:pt idx="9">
                  <c:v>0.7299019866748705</c:v>
                </c:pt>
                <c:pt idx="10">
                  <c:v>0.7438775237682218</c:v>
                </c:pt>
                <c:pt idx="11">
                  <c:v>0.7530988412259616</c:v>
                </c:pt>
                <c:pt idx="12">
                  <c:v>0.76015392906853141</c:v>
                </c:pt>
                <c:pt idx="13">
                  <c:v>0.76548224038405643</c:v>
                </c:pt>
                <c:pt idx="14">
                  <c:v>0.77009796509592388</c:v>
                </c:pt>
                <c:pt idx="15">
                  <c:v>0.7735935920166781</c:v>
                </c:pt>
                <c:pt idx="16">
                  <c:v>0.77668936645568687</c:v>
                </c:pt>
                <c:pt idx="17">
                  <c:v>0.77904717083093311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96-4193-BF98-9DD21FE3BF68}"/>
            </c:ext>
          </c:extLst>
        </c:ser>
        <c:ser>
          <c:idx val="6"/>
          <c:order val="6"/>
          <c:tx>
            <c:strRef>
              <c:f>第五步!$H$86</c:f>
              <c:strCache>
                <c:ptCount val="1"/>
                <c:pt idx="0">
                  <c:v>2016年7月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第五步!$H$87:$H$107</c:f>
              <c:numCache>
                <c:formatCode>0.00%</c:formatCode>
                <c:ptCount val="21"/>
                <c:pt idx="0">
                  <c:v>0</c:v>
                </c:pt>
                <c:pt idx="1">
                  <c:v>0.25831976573960319</c:v>
                </c:pt>
                <c:pt idx="2">
                  <c:v>0.39477460768229888</c:v>
                </c:pt>
                <c:pt idx="3">
                  <c:v>0.48789080731843315</c:v>
                </c:pt>
                <c:pt idx="4">
                  <c:v>0.56038199782948261</c:v>
                </c:pt>
                <c:pt idx="5">
                  <c:v>0.6166534424966611</c:v>
                </c:pt>
                <c:pt idx="6">
                  <c:v>0.65602578839040004</c:v>
                </c:pt>
                <c:pt idx="7">
                  <c:v>0.68660443028794094</c:v>
                </c:pt>
                <c:pt idx="8">
                  <c:v>0.7116579207564766</c:v>
                </c:pt>
                <c:pt idx="9">
                  <c:v>0.7299019866748705</c:v>
                </c:pt>
                <c:pt idx="10">
                  <c:v>0.7438775237682218</c:v>
                </c:pt>
                <c:pt idx="11">
                  <c:v>0.7530988412259616</c:v>
                </c:pt>
                <c:pt idx="12">
                  <c:v>0.76015392906853141</c:v>
                </c:pt>
                <c:pt idx="13">
                  <c:v>0.76548224038405643</c:v>
                </c:pt>
                <c:pt idx="14">
                  <c:v>0.77009796509592388</c:v>
                </c:pt>
                <c:pt idx="15">
                  <c:v>0.7735935920166781</c:v>
                </c:pt>
                <c:pt idx="16">
                  <c:v>0.77668936645568687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96-4193-BF98-9DD21FE3BF68}"/>
            </c:ext>
          </c:extLst>
        </c:ser>
        <c:ser>
          <c:idx val="7"/>
          <c:order val="7"/>
          <c:tx>
            <c:strRef>
              <c:f>第五步!$I$86</c:f>
              <c:strCache>
                <c:ptCount val="1"/>
                <c:pt idx="0">
                  <c:v>2016年8月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第五步!$I$87:$I$107</c:f>
              <c:numCache>
                <c:formatCode>0.00%</c:formatCode>
                <c:ptCount val="21"/>
                <c:pt idx="0">
                  <c:v>0</c:v>
                </c:pt>
                <c:pt idx="1">
                  <c:v>0.25831976573960319</c:v>
                </c:pt>
                <c:pt idx="2">
                  <c:v>0.39477460768229888</c:v>
                </c:pt>
                <c:pt idx="3">
                  <c:v>0.48789080731843315</c:v>
                </c:pt>
                <c:pt idx="4">
                  <c:v>0.56038199782948261</c:v>
                </c:pt>
                <c:pt idx="5">
                  <c:v>0.6166534424966611</c:v>
                </c:pt>
                <c:pt idx="6">
                  <c:v>0.65602578839040004</c:v>
                </c:pt>
                <c:pt idx="7">
                  <c:v>0.68660443028794094</c:v>
                </c:pt>
                <c:pt idx="8">
                  <c:v>0.7116579207564766</c:v>
                </c:pt>
                <c:pt idx="9">
                  <c:v>0.7299019866748705</c:v>
                </c:pt>
                <c:pt idx="10">
                  <c:v>0.7438775237682218</c:v>
                </c:pt>
                <c:pt idx="11">
                  <c:v>0.7530988412259616</c:v>
                </c:pt>
                <c:pt idx="12">
                  <c:v>0.76015392906853141</c:v>
                </c:pt>
                <c:pt idx="13">
                  <c:v>0.76548224038405643</c:v>
                </c:pt>
                <c:pt idx="14">
                  <c:v>0.77009796509592388</c:v>
                </c:pt>
                <c:pt idx="15">
                  <c:v>0.7735935920166781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96-4193-BF98-9DD21FE3BF68}"/>
            </c:ext>
          </c:extLst>
        </c:ser>
        <c:ser>
          <c:idx val="8"/>
          <c:order val="8"/>
          <c:tx>
            <c:strRef>
              <c:f>第五步!$J$86</c:f>
              <c:strCache>
                <c:ptCount val="1"/>
                <c:pt idx="0">
                  <c:v>2016年9月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第五步!$J$87:$J$107</c:f>
              <c:numCache>
                <c:formatCode>0.00%</c:formatCode>
                <c:ptCount val="21"/>
                <c:pt idx="0">
                  <c:v>0</c:v>
                </c:pt>
                <c:pt idx="1">
                  <c:v>0.25831976573960319</c:v>
                </c:pt>
                <c:pt idx="2">
                  <c:v>0.39477460768229888</c:v>
                </c:pt>
                <c:pt idx="3">
                  <c:v>0.48789080731843315</c:v>
                </c:pt>
                <c:pt idx="4">
                  <c:v>0.56038199782948261</c:v>
                </c:pt>
                <c:pt idx="5">
                  <c:v>0.6166534424966611</c:v>
                </c:pt>
                <c:pt idx="6">
                  <c:v>0.65602578839040004</c:v>
                </c:pt>
                <c:pt idx="7">
                  <c:v>0.68660443028794094</c:v>
                </c:pt>
                <c:pt idx="8">
                  <c:v>0.7116579207564766</c:v>
                </c:pt>
                <c:pt idx="9">
                  <c:v>0.7299019866748705</c:v>
                </c:pt>
                <c:pt idx="10">
                  <c:v>0.7438775237682218</c:v>
                </c:pt>
                <c:pt idx="11">
                  <c:v>0.7530988412259616</c:v>
                </c:pt>
                <c:pt idx="12">
                  <c:v>0.76015392906853141</c:v>
                </c:pt>
                <c:pt idx="13">
                  <c:v>0.76548224038405643</c:v>
                </c:pt>
                <c:pt idx="14">
                  <c:v>0.77009796509592388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96-4193-BF98-9DD21FE3BF68}"/>
            </c:ext>
          </c:extLst>
        </c:ser>
        <c:ser>
          <c:idx val="9"/>
          <c:order val="9"/>
          <c:tx>
            <c:strRef>
              <c:f>第五步!$K$86</c:f>
              <c:strCache>
                <c:ptCount val="1"/>
                <c:pt idx="0">
                  <c:v>2016年10月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第五步!$K$87:$K$107</c:f>
              <c:numCache>
                <c:formatCode>0.00%</c:formatCode>
                <c:ptCount val="21"/>
                <c:pt idx="0">
                  <c:v>0</c:v>
                </c:pt>
                <c:pt idx="1">
                  <c:v>0.25831976573960319</c:v>
                </c:pt>
                <c:pt idx="2">
                  <c:v>0.39477460768229888</c:v>
                </c:pt>
                <c:pt idx="3">
                  <c:v>0.48789080731843315</c:v>
                </c:pt>
                <c:pt idx="4">
                  <c:v>0.56038199782948261</c:v>
                </c:pt>
                <c:pt idx="5">
                  <c:v>0.6166534424966611</c:v>
                </c:pt>
                <c:pt idx="6">
                  <c:v>0.65602578839040004</c:v>
                </c:pt>
                <c:pt idx="7">
                  <c:v>0.68660443028794094</c:v>
                </c:pt>
                <c:pt idx="8">
                  <c:v>0.7116579207564766</c:v>
                </c:pt>
                <c:pt idx="9">
                  <c:v>0.7299019866748705</c:v>
                </c:pt>
                <c:pt idx="10">
                  <c:v>0.7438775237682218</c:v>
                </c:pt>
                <c:pt idx="11">
                  <c:v>0.7530988412259616</c:v>
                </c:pt>
                <c:pt idx="12">
                  <c:v>0.76015392906853141</c:v>
                </c:pt>
                <c:pt idx="13">
                  <c:v>0.76548224038405643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96-4193-BF98-9DD21FE3BF68}"/>
            </c:ext>
          </c:extLst>
        </c:ser>
        <c:ser>
          <c:idx val="10"/>
          <c:order val="10"/>
          <c:tx>
            <c:strRef>
              <c:f>第五步!$L$86</c:f>
              <c:strCache>
                <c:ptCount val="1"/>
                <c:pt idx="0">
                  <c:v>2016年11月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第五步!$L$87:$L$107</c:f>
              <c:numCache>
                <c:formatCode>0.00%</c:formatCode>
                <c:ptCount val="21"/>
                <c:pt idx="0">
                  <c:v>0</c:v>
                </c:pt>
                <c:pt idx="1">
                  <c:v>0.25831976573960319</c:v>
                </c:pt>
                <c:pt idx="2">
                  <c:v>0.39477460768229888</c:v>
                </c:pt>
                <c:pt idx="3">
                  <c:v>0.48789080731843315</c:v>
                </c:pt>
                <c:pt idx="4">
                  <c:v>0.56038199782948261</c:v>
                </c:pt>
                <c:pt idx="5">
                  <c:v>0.6166534424966611</c:v>
                </c:pt>
                <c:pt idx="6">
                  <c:v>0.65602578839040004</c:v>
                </c:pt>
                <c:pt idx="7">
                  <c:v>0.68660443028794094</c:v>
                </c:pt>
                <c:pt idx="8">
                  <c:v>0.7116579207564766</c:v>
                </c:pt>
                <c:pt idx="9">
                  <c:v>0.7299019866748705</c:v>
                </c:pt>
                <c:pt idx="10">
                  <c:v>0.7438775237682218</c:v>
                </c:pt>
                <c:pt idx="11">
                  <c:v>0.7530988412259616</c:v>
                </c:pt>
                <c:pt idx="12">
                  <c:v>0.76015392906853141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96-4193-BF98-9DD21FE3BF68}"/>
            </c:ext>
          </c:extLst>
        </c:ser>
        <c:ser>
          <c:idx val="11"/>
          <c:order val="11"/>
          <c:tx>
            <c:strRef>
              <c:f>第五步!$M$86</c:f>
              <c:strCache>
                <c:ptCount val="1"/>
                <c:pt idx="0">
                  <c:v>2016年12月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第五步!$M$87:$M$107</c:f>
              <c:numCache>
                <c:formatCode>0.00%</c:formatCode>
                <c:ptCount val="21"/>
                <c:pt idx="0">
                  <c:v>0</c:v>
                </c:pt>
                <c:pt idx="1">
                  <c:v>0.25831976573960319</c:v>
                </c:pt>
                <c:pt idx="2">
                  <c:v>0.39477460768229888</c:v>
                </c:pt>
                <c:pt idx="3">
                  <c:v>0.48789080731843315</c:v>
                </c:pt>
                <c:pt idx="4">
                  <c:v>0.56038199782948261</c:v>
                </c:pt>
                <c:pt idx="5">
                  <c:v>0.6166534424966611</c:v>
                </c:pt>
                <c:pt idx="6">
                  <c:v>0.65602578839040004</c:v>
                </c:pt>
                <c:pt idx="7">
                  <c:v>0.68660443028794094</c:v>
                </c:pt>
                <c:pt idx="8">
                  <c:v>0.7116579207564766</c:v>
                </c:pt>
                <c:pt idx="9">
                  <c:v>0.7299019866748705</c:v>
                </c:pt>
                <c:pt idx="10">
                  <c:v>0.7438775237682218</c:v>
                </c:pt>
                <c:pt idx="11">
                  <c:v>0.7530988412259616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E96-4193-BF98-9DD21FE3B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978096"/>
        <c:axId val="498974816"/>
      </c:lineChart>
      <c:catAx>
        <c:axId val="49897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974816"/>
        <c:crosses val="autoZero"/>
        <c:auto val="1"/>
        <c:lblAlgn val="ctr"/>
        <c:lblOffset val="100"/>
        <c:noMultiLvlLbl val="0"/>
      </c:catAx>
      <c:valAx>
        <c:axId val="498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9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555812</xdr:colOff>
      <xdr:row>61</xdr:row>
      <xdr:rowOff>170328</xdr:rowOff>
    </xdr:from>
    <xdr:to>
      <xdr:col>13</xdr:col>
      <xdr:colOff>268942</xdr:colOff>
      <xdr:row>81</xdr:row>
      <xdr:rowOff>144778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555812</xdr:colOff>
      <xdr:row>80</xdr:row>
      <xdr:rowOff>174812</xdr:rowOff>
    </xdr:from>
    <xdr:to>
      <xdr:col>9</xdr:col>
      <xdr:colOff>331694</xdr:colOff>
      <xdr:row>99</xdr:row>
      <xdr:rowOff>125506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5"/>
  <sheetViews>
    <sheetView topLeftCell="E1" zoomScale="115" zoomScaleNormal="115" workbookViewId="0">
      <selection activeCell="G4" sqref="G4"/>
    </sheetView>
  </sheetViews>
  <sheetFormatPr defaultRowHeight="13.8"/>
  <cols>
    <col min="1" max="1" width="22.88671875" customWidth="1"/>
    <col min="2" max="2" width="13.6640625" bestFit="1" customWidth="1"/>
    <col min="3" max="3" width="11" bestFit="1" customWidth="1"/>
    <col min="4" max="4" width="11.109375" bestFit="1" customWidth="1"/>
    <col min="5" max="5" width="15.6640625" bestFit="1" customWidth="1"/>
    <col min="6" max="6" width="14.6640625" bestFit="1" customWidth="1"/>
    <col min="7" max="8" width="12.109375" bestFit="1" customWidth="1"/>
    <col min="9" max="9" width="12.109375" customWidth="1"/>
    <col min="10" max="10" width="15.6640625" bestFit="1" customWidth="1"/>
    <col min="11" max="13" width="15.6640625" style="4" bestFit="1" customWidth="1"/>
    <col min="14" max="81" width="15.6640625" bestFit="1" customWidth="1"/>
    <col min="82" max="97" width="16.88671875" bestFit="1" customWidth="1"/>
  </cols>
  <sheetData>
    <row r="1" spans="1:97">
      <c r="A1" t="s">
        <v>98</v>
      </c>
      <c r="B1" s="7">
        <v>43215</v>
      </c>
    </row>
    <row r="3" spans="1:97">
      <c r="A3" s="2" t="s">
        <v>0</v>
      </c>
      <c r="B3" s="2" t="s">
        <v>2</v>
      </c>
      <c r="C3" s="2" t="s">
        <v>99</v>
      </c>
      <c r="D3" s="2" t="s">
        <v>1</v>
      </c>
      <c r="E3" s="2" t="s">
        <v>4</v>
      </c>
      <c r="F3" s="2" t="s">
        <v>5</v>
      </c>
      <c r="G3" s="2" t="s">
        <v>7</v>
      </c>
      <c r="H3" s="2" t="s">
        <v>117</v>
      </c>
      <c r="I3" s="2" t="s">
        <v>96</v>
      </c>
      <c r="J3" t="s">
        <v>8</v>
      </c>
      <c r="K3" s="8" t="s">
        <v>10</v>
      </c>
      <c r="L3" s="4" t="s">
        <v>11</v>
      </c>
      <c r="M3" s="2" t="s">
        <v>14</v>
      </c>
      <c r="N3" t="s">
        <v>9</v>
      </c>
      <c r="O3" s="8" t="s">
        <v>12</v>
      </c>
      <c r="P3" s="4" t="s">
        <v>13</v>
      </c>
      <c r="Q3" s="2" t="s">
        <v>15</v>
      </c>
      <c r="R3" t="s">
        <v>16</v>
      </c>
      <c r="S3" s="8" t="s">
        <v>17</v>
      </c>
      <c r="T3" s="4" t="s">
        <v>18</v>
      </c>
      <c r="U3" s="2" t="s">
        <v>19</v>
      </c>
      <c r="V3" t="s">
        <v>20</v>
      </c>
      <c r="W3" s="8" t="s">
        <v>21</v>
      </c>
      <c r="X3" s="4" t="s">
        <v>22</v>
      </c>
      <c r="Y3" s="2" t="s">
        <v>23</v>
      </c>
      <c r="Z3" t="s">
        <v>24</v>
      </c>
      <c r="AA3" s="8" t="s">
        <v>25</v>
      </c>
      <c r="AB3" s="4" t="s">
        <v>26</v>
      </c>
      <c r="AC3" s="2" t="s">
        <v>27</v>
      </c>
      <c r="AD3" t="s">
        <v>28</v>
      </c>
      <c r="AE3" s="8" t="s">
        <v>29</v>
      </c>
      <c r="AF3" s="4" t="s">
        <v>30</v>
      </c>
      <c r="AG3" s="2" t="s">
        <v>31</v>
      </c>
      <c r="AH3" t="s">
        <v>32</v>
      </c>
      <c r="AI3" s="8" t="s">
        <v>33</v>
      </c>
      <c r="AJ3" s="4" t="s">
        <v>34</v>
      </c>
      <c r="AK3" s="2" t="s">
        <v>35</v>
      </c>
      <c r="AL3" t="s">
        <v>36</v>
      </c>
      <c r="AM3" s="8" t="s">
        <v>37</v>
      </c>
      <c r="AN3" s="4" t="s">
        <v>38</v>
      </c>
      <c r="AO3" s="2" t="s">
        <v>39</v>
      </c>
      <c r="AP3" t="s">
        <v>40</v>
      </c>
      <c r="AQ3" s="8" t="s">
        <v>41</v>
      </c>
      <c r="AR3" s="4" t="s">
        <v>42</v>
      </c>
      <c r="AS3" s="2" t="s">
        <v>43</v>
      </c>
      <c r="AT3" t="s">
        <v>44</v>
      </c>
      <c r="AU3" s="8" t="s">
        <v>45</v>
      </c>
      <c r="AV3" s="4" t="s">
        <v>46</v>
      </c>
      <c r="AW3" s="2" t="s">
        <v>47</v>
      </c>
      <c r="AX3" t="s">
        <v>48</v>
      </c>
      <c r="AY3" s="8" t="s">
        <v>49</v>
      </c>
      <c r="AZ3" s="4" t="s">
        <v>50</v>
      </c>
      <c r="BA3" s="2" t="s">
        <v>51</v>
      </c>
      <c r="BB3" t="s">
        <v>52</v>
      </c>
      <c r="BC3" s="8" t="s">
        <v>53</v>
      </c>
      <c r="BD3" s="4" t="s">
        <v>54</v>
      </c>
      <c r="BE3" s="2" t="s">
        <v>55</v>
      </c>
      <c r="BF3" t="s">
        <v>56</v>
      </c>
      <c r="BG3" s="8" t="s">
        <v>57</v>
      </c>
      <c r="BH3" s="4" t="s">
        <v>58</v>
      </c>
      <c r="BI3" s="2" t="s">
        <v>59</v>
      </c>
      <c r="BJ3" t="s">
        <v>60</v>
      </c>
      <c r="BK3" s="8" t="s">
        <v>61</v>
      </c>
      <c r="BL3" s="4" t="s">
        <v>62</v>
      </c>
      <c r="BM3" s="2" t="s">
        <v>63</v>
      </c>
      <c r="BN3" t="s">
        <v>64</v>
      </c>
      <c r="BO3" s="8" t="s">
        <v>65</v>
      </c>
      <c r="BP3" s="4" t="s">
        <v>66</v>
      </c>
      <c r="BQ3" s="2" t="s">
        <v>67</v>
      </c>
      <c r="BR3" t="s">
        <v>68</v>
      </c>
      <c r="BS3" s="8" t="s">
        <v>69</v>
      </c>
      <c r="BT3" s="4" t="s">
        <v>70</v>
      </c>
      <c r="BU3" s="2" t="s">
        <v>71</v>
      </c>
      <c r="BV3" t="s">
        <v>72</v>
      </c>
      <c r="BW3" s="8" t="s">
        <v>73</v>
      </c>
      <c r="BX3" s="4" t="s">
        <v>74</v>
      </c>
      <c r="BY3" s="2" t="s">
        <v>75</v>
      </c>
      <c r="BZ3" t="s">
        <v>76</v>
      </c>
      <c r="CA3" s="8" t="s">
        <v>77</v>
      </c>
      <c r="CB3" s="4" t="s">
        <v>78</v>
      </c>
      <c r="CC3" s="2" t="s">
        <v>79</v>
      </c>
      <c r="CD3" t="s">
        <v>80</v>
      </c>
      <c r="CE3" s="8" t="s">
        <v>81</v>
      </c>
      <c r="CF3" s="4" t="s">
        <v>82</v>
      </c>
      <c r="CG3" s="2" t="s">
        <v>83</v>
      </c>
      <c r="CH3" t="s">
        <v>84</v>
      </c>
      <c r="CI3" s="8" t="s">
        <v>85</v>
      </c>
      <c r="CJ3" s="4" t="s">
        <v>86</v>
      </c>
      <c r="CK3" s="2" t="s">
        <v>87</v>
      </c>
      <c r="CL3" t="s">
        <v>88</v>
      </c>
      <c r="CM3" s="8" t="s">
        <v>89</v>
      </c>
      <c r="CN3" s="4" t="s">
        <v>90</v>
      </c>
      <c r="CO3" s="2" t="s">
        <v>91</v>
      </c>
      <c r="CP3" t="s">
        <v>92</v>
      </c>
      <c r="CQ3" s="8" t="s">
        <v>93</v>
      </c>
      <c r="CR3" s="4" t="s">
        <v>94</v>
      </c>
      <c r="CS3" s="2" t="s">
        <v>95</v>
      </c>
    </row>
    <row r="4" spans="1:97">
      <c r="A4" s="9">
        <v>65122962</v>
      </c>
      <c r="B4" s="9">
        <v>86000</v>
      </c>
      <c r="C4" s="9">
        <v>18.68</v>
      </c>
      <c r="D4" t="s">
        <v>3</v>
      </c>
      <c r="E4">
        <v>36</v>
      </c>
      <c r="F4" t="s">
        <v>6</v>
      </c>
      <c r="G4" s="3">
        <v>42367</v>
      </c>
      <c r="H4" s="3">
        <v>43463</v>
      </c>
      <c r="I4" s="3" t="s">
        <v>97</v>
      </c>
      <c r="J4" s="9"/>
      <c r="K4" s="6"/>
      <c r="L4" s="6"/>
      <c r="M4" s="3"/>
      <c r="N4" s="9"/>
      <c r="O4" s="5"/>
      <c r="P4" s="5"/>
      <c r="Q4" s="3"/>
      <c r="R4" s="9"/>
      <c r="U4" s="3"/>
      <c r="V4" s="9"/>
      <c r="Y4" s="3"/>
      <c r="Z4" s="9"/>
    </row>
    <row r="7" spans="1:97">
      <c r="A7" t="s">
        <v>101</v>
      </c>
    </row>
    <row r="8" spans="1:97">
      <c r="A8" t="s">
        <v>102</v>
      </c>
      <c r="B8" t="s">
        <v>108</v>
      </c>
      <c r="C8" t="s">
        <v>104</v>
      </c>
      <c r="D8" t="s">
        <v>106</v>
      </c>
      <c r="E8" t="s">
        <v>116</v>
      </c>
      <c r="F8" t="s">
        <v>114</v>
      </c>
      <c r="G8" t="s">
        <v>109</v>
      </c>
      <c r="H8" t="s">
        <v>110</v>
      </c>
      <c r="I8" t="s">
        <v>111</v>
      </c>
    </row>
    <row r="9" spans="1:97">
      <c r="A9">
        <v>1</v>
      </c>
      <c r="B9" s="10"/>
      <c r="E9" s="3">
        <v>42397</v>
      </c>
      <c r="F9" s="9"/>
      <c r="I9" s="3">
        <v>42397</v>
      </c>
    </row>
    <row r="10" spans="1:97">
      <c r="A10">
        <v>2</v>
      </c>
      <c r="B10" s="9"/>
      <c r="E10" s="3">
        <v>42428</v>
      </c>
      <c r="F10" s="9"/>
      <c r="I10" s="3">
        <v>42428</v>
      </c>
    </row>
    <row r="11" spans="1:97">
      <c r="A11">
        <v>3</v>
      </c>
      <c r="B11" s="9"/>
      <c r="E11" s="3">
        <v>42457</v>
      </c>
      <c r="F11" s="9"/>
      <c r="I11" s="3">
        <v>42457</v>
      </c>
    </row>
    <row r="12" spans="1:97">
      <c r="A12">
        <v>4</v>
      </c>
      <c r="B12" s="9"/>
      <c r="E12" s="3">
        <v>42488</v>
      </c>
      <c r="F12" s="9"/>
      <c r="I12" s="3">
        <v>42488</v>
      </c>
    </row>
    <row r="13" spans="1:97">
      <c r="A13">
        <v>5</v>
      </c>
      <c r="B13" s="9"/>
      <c r="E13" s="3">
        <v>42518</v>
      </c>
      <c r="F13" s="9"/>
      <c r="I13" s="3">
        <v>42518</v>
      </c>
    </row>
    <row r="14" spans="1:97">
      <c r="A14">
        <v>6</v>
      </c>
      <c r="B14" s="9"/>
      <c r="E14" s="3">
        <v>42549</v>
      </c>
      <c r="F14" s="9"/>
      <c r="I14" s="3">
        <v>42549</v>
      </c>
    </row>
    <row r="15" spans="1:97">
      <c r="A15">
        <v>7</v>
      </c>
      <c r="B15" s="9"/>
      <c r="E15" s="3">
        <v>42579</v>
      </c>
      <c r="F15" s="9"/>
      <c r="I15" s="3">
        <v>42579</v>
      </c>
    </row>
    <row r="16" spans="1:97">
      <c r="A16">
        <v>8</v>
      </c>
      <c r="B16" s="9"/>
      <c r="E16" s="3">
        <v>42610</v>
      </c>
      <c r="F16" s="9"/>
      <c r="I16" s="3">
        <v>42610</v>
      </c>
    </row>
    <row r="17" spans="1:9">
      <c r="A17">
        <v>9</v>
      </c>
      <c r="B17" s="9"/>
      <c r="E17" s="3">
        <v>42641</v>
      </c>
      <c r="F17" s="9"/>
      <c r="I17" s="3">
        <v>42641</v>
      </c>
    </row>
    <row r="18" spans="1:9">
      <c r="A18">
        <v>10</v>
      </c>
      <c r="B18" s="9"/>
      <c r="E18" s="3">
        <v>42671</v>
      </c>
      <c r="F18" s="9"/>
      <c r="I18" s="3">
        <v>42671</v>
      </c>
    </row>
    <row r="19" spans="1:9">
      <c r="A19">
        <v>11</v>
      </c>
      <c r="B19" s="9"/>
      <c r="E19" s="3">
        <v>42702</v>
      </c>
      <c r="F19" s="9"/>
      <c r="I19" s="3">
        <v>42702</v>
      </c>
    </row>
    <row r="20" spans="1:9">
      <c r="A20">
        <v>12</v>
      </c>
      <c r="B20" s="9"/>
      <c r="E20" s="3">
        <v>42732</v>
      </c>
      <c r="F20" s="9"/>
      <c r="I20" s="3">
        <v>42732</v>
      </c>
    </row>
    <row r="21" spans="1:9">
      <c r="A21">
        <v>13</v>
      </c>
      <c r="B21" s="9"/>
      <c r="E21" s="3">
        <v>42763</v>
      </c>
      <c r="F21" s="9"/>
      <c r="I21" s="3">
        <v>42763</v>
      </c>
    </row>
    <row r="22" spans="1:9">
      <c r="A22">
        <v>14</v>
      </c>
      <c r="B22" s="9"/>
      <c r="E22" s="3">
        <v>42794</v>
      </c>
      <c r="F22" s="9"/>
      <c r="I22" s="3">
        <v>42794</v>
      </c>
    </row>
    <row r="23" spans="1:9">
      <c r="A23">
        <v>15</v>
      </c>
      <c r="B23" s="9"/>
      <c r="E23" s="3">
        <v>42822</v>
      </c>
      <c r="F23" s="9"/>
      <c r="I23" s="3">
        <v>42822</v>
      </c>
    </row>
    <row r="24" spans="1:9">
      <c r="A24">
        <v>16</v>
      </c>
      <c r="B24" s="9"/>
      <c r="E24" s="3">
        <v>42853</v>
      </c>
      <c r="F24" s="9"/>
      <c r="I24" s="3">
        <v>42853</v>
      </c>
    </row>
    <row r="25" spans="1:9">
      <c r="A25">
        <v>17</v>
      </c>
      <c r="B25" s="9"/>
      <c r="E25" s="3">
        <v>42883</v>
      </c>
      <c r="F25" s="9"/>
      <c r="I25" s="3">
        <v>42883</v>
      </c>
    </row>
    <row r="26" spans="1:9">
      <c r="A26">
        <v>18</v>
      </c>
      <c r="B26" s="9"/>
      <c r="E26" s="3">
        <v>42914</v>
      </c>
      <c r="F26" s="9"/>
      <c r="I26" s="3">
        <v>42914</v>
      </c>
    </row>
    <row r="27" spans="1:9">
      <c r="A27">
        <v>19</v>
      </c>
      <c r="B27" s="9"/>
      <c r="E27" s="3">
        <v>42944</v>
      </c>
      <c r="F27" s="9"/>
      <c r="I27" s="3">
        <v>42944</v>
      </c>
    </row>
    <row r="28" spans="1:9">
      <c r="A28">
        <v>20</v>
      </c>
      <c r="B28" s="9"/>
      <c r="E28" s="3">
        <v>42975</v>
      </c>
      <c r="F28" s="9"/>
      <c r="I28" s="3">
        <v>42975</v>
      </c>
    </row>
    <row r="29" spans="1:9">
      <c r="A29">
        <v>21</v>
      </c>
      <c r="B29" s="9"/>
      <c r="E29" s="3">
        <v>43006</v>
      </c>
      <c r="F29" s="9"/>
      <c r="I29" s="3">
        <v>43006</v>
      </c>
    </row>
    <row r="30" spans="1:9">
      <c r="A30">
        <v>22</v>
      </c>
      <c r="B30" s="9"/>
      <c r="E30" s="3">
        <v>43036</v>
      </c>
      <c r="F30" s="9"/>
      <c r="I30" s="3">
        <v>43036</v>
      </c>
    </row>
    <row r="31" spans="1:9">
      <c r="A31">
        <v>23</v>
      </c>
      <c r="B31" s="9"/>
      <c r="E31" s="3">
        <v>43067</v>
      </c>
      <c r="F31" s="9"/>
      <c r="I31" s="3">
        <v>43067</v>
      </c>
    </row>
    <row r="32" spans="1:9">
      <c r="A32">
        <v>24</v>
      </c>
      <c r="B32" s="9"/>
      <c r="E32" s="3">
        <v>43097</v>
      </c>
      <c r="F32" s="9"/>
      <c r="I32" s="3">
        <v>43097</v>
      </c>
    </row>
    <row r="33" spans="1:9">
      <c r="A33">
        <v>25</v>
      </c>
      <c r="B33" s="9"/>
      <c r="E33" s="3">
        <v>43128</v>
      </c>
      <c r="F33" s="9"/>
      <c r="I33" s="3">
        <v>43128</v>
      </c>
    </row>
    <row r="34" spans="1:9">
      <c r="A34">
        <v>26</v>
      </c>
      <c r="B34" s="9"/>
      <c r="E34" s="3">
        <v>43159</v>
      </c>
      <c r="F34" s="9"/>
      <c r="I34" s="3">
        <v>43159</v>
      </c>
    </row>
    <row r="35" spans="1:9">
      <c r="A35">
        <v>27</v>
      </c>
      <c r="B35" s="9"/>
      <c r="E35" s="3">
        <v>43187</v>
      </c>
      <c r="F35" s="9"/>
      <c r="I35" s="3">
        <v>43187</v>
      </c>
    </row>
  </sheetData>
  <phoneticPr fontId="1" type="noConversion"/>
  <dataValidations count="3">
    <dataValidation type="list" allowBlank="1" showInputMessage="1" showErrorMessage="1" sqref="I4:I7 I36:I38">
      <formula1>"是,否"</formula1>
    </dataValidation>
    <dataValidation type="list" allowBlank="1" showInputMessage="1" showErrorMessage="1" sqref="F4:F7">
      <formula1>"月,季,半年,年"</formula1>
    </dataValidation>
    <dataValidation type="list" allowBlank="1" showInputMessage="1" showErrorMessage="1" sqref="D4">
      <formula1>"等额本息,等额本金,等本等息"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24"/>
  <sheetViews>
    <sheetView zoomScale="85" zoomScaleNormal="85" workbookViewId="0">
      <selection activeCell="H6" sqref="H6"/>
    </sheetView>
  </sheetViews>
  <sheetFormatPr defaultRowHeight="13.8"/>
  <cols>
    <col min="1" max="1" width="22.88671875" customWidth="1"/>
    <col min="2" max="2" width="13.6640625" bestFit="1" customWidth="1"/>
    <col min="3" max="3" width="11" bestFit="1" customWidth="1"/>
    <col min="4" max="4" width="11.109375" bestFit="1" customWidth="1"/>
    <col min="5" max="5" width="15.6640625" bestFit="1" customWidth="1"/>
    <col min="6" max="6" width="14.6640625" bestFit="1" customWidth="1"/>
    <col min="7" max="8" width="12.109375" bestFit="1" customWidth="1"/>
    <col min="9" max="9" width="12.109375" customWidth="1"/>
    <col min="10" max="10" width="15.6640625" bestFit="1" customWidth="1"/>
    <col min="11" max="13" width="15.6640625" style="4" bestFit="1" customWidth="1"/>
    <col min="14" max="81" width="15.6640625" bestFit="1" customWidth="1"/>
    <col min="82" max="97" width="16.88671875" bestFit="1" customWidth="1"/>
  </cols>
  <sheetData>
    <row r="1" spans="1:97" s="4" customFormat="1">
      <c r="A1" s="14" t="s">
        <v>246</v>
      </c>
      <c r="B1" t="s">
        <v>124</v>
      </c>
      <c r="C1" t="s">
        <v>125</v>
      </c>
      <c r="D1" s="12">
        <v>0.18679999999999999</v>
      </c>
      <c r="E1" t="s">
        <v>126</v>
      </c>
      <c r="F1">
        <v>36</v>
      </c>
      <c r="G1" t="s">
        <v>127</v>
      </c>
      <c r="H1" s="9">
        <v>-86000</v>
      </c>
      <c r="I1"/>
      <c r="J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</row>
    <row r="3" spans="1:97" s="4" customFormat="1">
      <c r="A3" t="s">
        <v>118</v>
      </c>
      <c r="B3"/>
      <c r="C3" t="s">
        <v>119</v>
      </c>
      <c r="D3"/>
      <c r="E3"/>
      <c r="F3"/>
      <c r="G3"/>
      <c r="H3"/>
      <c r="I3"/>
      <c r="J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97" s="4" customFormat="1">
      <c r="A4" t="s">
        <v>122</v>
      </c>
      <c r="B4" t="s">
        <v>129</v>
      </c>
      <c r="C4" t="s">
        <v>120</v>
      </c>
      <c r="D4" t="s">
        <v>104</v>
      </c>
      <c r="E4" t="s">
        <v>106</v>
      </c>
      <c r="F4" t="s">
        <v>116</v>
      </c>
      <c r="G4" t="s">
        <v>220</v>
      </c>
      <c r="H4" t="s">
        <v>130</v>
      </c>
      <c r="I4"/>
      <c r="J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97" s="4" customFormat="1">
      <c r="A5">
        <v>1</v>
      </c>
      <c r="B5" s="13">
        <f>-H1</f>
        <v>86000</v>
      </c>
      <c r="C5" s="13">
        <f>PMT($D$1/12,$F$1,$H$1,0,0)</f>
        <v>3138.5210475176004</v>
      </c>
      <c r="D5" s="13">
        <f>C5-E5</f>
        <v>1799.7877141842671</v>
      </c>
      <c r="E5" s="13">
        <f>B5*$D$1/12</f>
        <v>1338.7333333333333</v>
      </c>
      <c r="F5" s="3">
        <v>42397</v>
      </c>
      <c r="G5" s="1">
        <f>B5-D5</f>
        <v>84200.212285815738</v>
      </c>
      <c r="H5" s="14" t="s">
        <v>131</v>
      </c>
      <c r="I5"/>
      <c r="J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97" s="4" customFormat="1">
      <c r="A6">
        <v>2</v>
      </c>
      <c r="B6" s="13">
        <f>B5-D5</f>
        <v>84200.212285815738</v>
      </c>
      <c r="C6" s="13">
        <f t="shared" ref="C6:C40" si="0">PMT($D$1/12,$F$1,$H$1,0,0)</f>
        <v>3138.5210475176004</v>
      </c>
      <c r="D6" s="13">
        <f t="shared" ref="D6:D39" si="1">C6-E6</f>
        <v>1827.8044096017354</v>
      </c>
      <c r="E6" s="13">
        <f t="shared" ref="E6:E40" si="2">B6*$D$1/12</f>
        <v>1310.716637915865</v>
      </c>
      <c r="F6" s="3">
        <v>42428</v>
      </c>
      <c r="G6" s="1">
        <f t="shared" ref="G6:G40" si="3">B6-D6</f>
        <v>82372.407876213998</v>
      </c>
      <c r="H6" t="s">
        <v>132</v>
      </c>
      <c r="I6"/>
      <c r="J6" t="s">
        <v>135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97" s="4" customFormat="1">
      <c r="A7">
        <v>3</v>
      </c>
      <c r="B7" s="13">
        <f t="shared" ref="B7:B39" si="4">B6-D6</f>
        <v>82372.407876213998</v>
      </c>
      <c r="C7" s="13">
        <f t="shared" si="0"/>
        <v>3138.5210475176004</v>
      </c>
      <c r="D7" s="13">
        <f t="shared" si="1"/>
        <v>1856.2572315778691</v>
      </c>
      <c r="E7" s="13">
        <f t="shared" si="2"/>
        <v>1282.2638159397313</v>
      </c>
      <c r="F7" s="3">
        <v>42457</v>
      </c>
      <c r="G7" s="1">
        <f t="shared" si="3"/>
        <v>80516.150644636131</v>
      </c>
      <c r="H7" t="s">
        <v>133</v>
      </c>
      <c r="I7"/>
      <c r="J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97" s="4" customFormat="1">
      <c r="A8">
        <v>4</v>
      </c>
      <c r="B8" s="13">
        <f t="shared" si="4"/>
        <v>80516.150644636131</v>
      </c>
      <c r="C8" s="13">
        <f t="shared" si="0"/>
        <v>3138.5210475176004</v>
      </c>
      <c r="D8" s="13">
        <f t="shared" si="1"/>
        <v>1885.1529691494313</v>
      </c>
      <c r="E8" s="13">
        <f t="shared" si="2"/>
        <v>1253.3680783681691</v>
      </c>
      <c r="F8" s="3">
        <v>42488</v>
      </c>
      <c r="G8" s="1">
        <f t="shared" si="3"/>
        <v>78630.997675486695</v>
      </c>
      <c r="H8" t="s">
        <v>134</v>
      </c>
      <c r="I8"/>
      <c r="J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97" s="4" customFormat="1">
      <c r="A9">
        <v>5</v>
      </c>
      <c r="B9" s="13">
        <f t="shared" si="4"/>
        <v>78630.997675486695</v>
      </c>
      <c r="C9" s="13">
        <f t="shared" si="0"/>
        <v>3138.5210475176004</v>
      </c>
      <c r="D9" s="13">
        <f t="shared" si="1"/>
        <v>1914.4985170358575</v>
      </c>
      <c r="E9" s="13">
        <f t="shared" si="2"/>
        <v>1224.0225304817429</v>
      </c>
      <c r="F9" s="3">
        <v>42518</v>
      </c>
      <c r="G9" s="1">
        <f t="shared" si="3"/>
        <v>76716.499158450839</v>
      </c>
      <c r="H9"/>
      <c r="I9"/>
      <c r="J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97" s="4" customFormat="1">
      <c r="A10">
        <v>6</v>
      </c>
      <c r="B10" s="13">
        <f t="shared" si="4"/>
        <v>76716.499158450839</v>
      </c>
      <c r="C10" s="13">
        <f t="shared" si="0"/>
        <v>3138.5210475176004</v>
      </c>
      <c r="D10" s="13">
        <f t="shared" si="1"/>
        <v>1944.3008772843825</v>
      </c>
      <c r="E10" s="13">
        <f t="shared" si="2"/>
        <v>1194.2201702332179</v>
      </c>
      <c r="F10" s="3">
        <v>42549</v>
      </c>
      <c r="G10" s="1">
        <f t="shared" si="3"/>
        <v>74772.198281166449</v>
      </c>
      <c r="H10" t="s">
        <v>136</v>
      </c>
      <c r="I10"/>
      <c r="J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97" s="4" customFormat="1">
      <c r="A11">
        <v>7</v>
      </c>
      <c r="B11" s="13">
        <f t="shared" si="4"/>
        <v>74772.198281166449</v>
      </c>
      <c r="C11" s="13">
        <f t="shared" si="0"/>
        <v>3138.5210475176004</v>
      </c>
      <c r="D11" s="13">
        <f t="shared" si="1"/>
        <v>1974.5671609407761</v>
      </c>
      <c r="E11" s="13">
        <f t="shared" si="2"/>
        <v>1163.9538865768243</v>
      </c>
      <c r="F11" s="3">
        <v>42579</v>
      </c>
      <c r="G11" s="1">
        <f t="shared" si="3"/>
        <v>72797.631120225677</v>
      </c>
      <c r="H11"/>
      <c r="I11"/>
      <c r="J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97">
      <c r="A12">
        <v>8</v>
      </c>
      <c r="B12" s="13">
        <f t="shared" si="4"/>
        <v>72797.631120225677</v>
      </c>
      <c r="C12" s="13">
        <f t="shared" si="0"/>
        <v>3138.5210475176004</v>
      </c>
      <c r="D12" s="13">
        <f t="shared" si="1"/>
        <v>2005.3045897460875</v>
      </c>
      <c r="E12" s="13">
        <f t="shared" si="2"/>
        <v>1133.216457771513</v>
      </c>
      <c r="F12" s="3">
        <v>42610</v>
      </c>
      <c r="G12" s="1">
        <f t="shared" si="3"/>
        <v>70792.326530479593</v>
      </c>
    </row>
    <row r="13" spans="1:97">
      <c r="A13">
        <v>9</v>
      </c>
      <c r="B13" s="13">
        <f t="shared" si="4"/>
        <v>70792.326530479593</v>
      </c>
      <c r="C13" s="13">
        <f t="shared" si="0"/>
        <v>3138.5210475176004</v>
      </c>
      <c r="D13" s="13">
        <f t="shared" si="1"/>
        <v>2036.5204978598015</v>
      </c>
      <c r="E13" s="13">
        <f t="shared" si="2"/>
        <v>1102.000549657799</v>
      </c>
      <c r="F13" s="3">
        <v>42641</v>
      </c>
      <c r="G13" s="1">
        <f t="shared" si="3"/>
        <v>68755.806032619788</v>
      </c>
    </row>
    <row r="14" spans="1:97">
      <c r="A14">
        <v>10</v>
      </c>
      <c r="B14" s="13">
        <f t="shared" si="4"/>
        <v>68755.806032619788</v>
      </c>
      <c r="C14" s="13">
        <f t="shared" si="0"/>
        <v>3138.5210475176004</v>
      </c>
      <c r="D14" s="13">
        <f t="shared" si="1"/>
        <v>2068.2223336098191</v>
      </c>
      <c r="E14" s="13">
        <f t="shared" si="2"/>
        <v>1070.2987139077813</v>
      </c>
      <c r="F14" s="3">
        <v>42671</v>
      </c>
      <c r="G14" s="1">
        <f t="shared" si="3"/>
        <v>66687.583699009963</v>
      </c>
    </row>
    <row r="15" spans="1:97">
      <c r="A15">
        <v>11</v>
      </c>
      <c r="B15" s="13">
        <f t="shared" si="4"/>
        <v>66687.583699009963</v>
      </c>
      <c r="C15" s="13">
        <f t="shared" si="0"/>
        <v>3138.5210475176004</v>
      </c>
      <c r="D15" s="13">
        <f t="shared" si="1"/>
        <v>2100.4176612696788</v>
      </c>
      <c r="E15" s="13">
        <f t="shared" si="2"/>
        <v>1038.1033862479217</v>
      </c>
      <c r="F15" s="3">
        <v>42702</v>
      </c>
      <c r="G15" s="1">
        <f t="shared" si="3"/>
        <v>64587.166037740288</v>
      </c>
    </row>
    <row r="16" spans="1:97">
      <c r="A16">
        <v>12</v>
      </c>
      <c r="B16" s="13">
        <f t="shared" si="4"/>
        <v>64587.166037740288</v>
      </c>
      <c r="C16" s="13">
        <f t="shared" si="0"/>
        <v>3138.5210475176004</v>
      </c>
      <c r="D16" s="13">
        <f t="shared" si="1"/>
        <v>2133.1141628634432</v>
      </c>
      <c r="E16" s="13">
        <f t="shared" si="2"/>
        <v>1005.4068846541571</v>
      </c>
      <c r="F16" s="3">
        <v>42732</v>
      </c>
      <c r="G16" s="1">
        <f t="shared" si="3"/>
        <v>62454.051874876845</v>
      </c>
    </row>
    <row r="17" spans="1:7">
      <c r="A17">
        <v>13</v>
      </c>
      <c r="B17" s="13">
        <f t="shared" si="4"/>
        <v>62454.051874876845</v>
      </c>
      <c r="C17" s="13">
        <f t="shared" si="0"/>
        <v>3138.5210475176004</v>
      </c>
      <c r="D17" s="13">
        <f t="shared" si="1"/>
        <v>2166.3196399986841</v>
      </c>
      <c r="E17" s="13">
        <f t="shared" si="2"/>
        <v>972.2014075189162</v>
      </c>
      <c r="F17" s="3">
        <v>42763</v>
      </c>
      <c r="G17" s="1">
        <f t="shared" si="3"/>
        <v>60287.73223487816</v>
      </c>
    </row>
    <row r="18" spans="1:7">
      <c r="A18">
        <v>14</v>
      </c>
      <c r="B18" s="13">
        <f t="shared" si="4"/>
        <v>60287.73223487816</v>
      </c>
      <c r="C18" s="13">
        <f t="shared" si="0"/>
        <v>3138.5210475176004</v>
      </c>
      <c r="D18" s="13">
        <f t="shared" si="1"/>
        <v>2200.0420157279973</v>
      </c>
      <c r="E18" s="13">
        <f t="shared" si="2"/>
        <v>938.47903178960325</v>
      </c>
      <c r="F18" s="3">
        <v>42794</v>
      </c>
      <c r="G18" s="1">
        <f t="shared" si="3"/>
        <v>58087.690219150165</v>
      </c>
    </row>
    <row r="19" spans="1:7">
      <c r="A19">
        <v>15</v>
      </c>
      <c r="B19" s="13">
        <f t="shared" si="4"/>
        <v>58087.690219150165</v>
      </c>
      <c r="C19" s="13">
        <f t="shared" si="0"/>
        <v>3138.5210475176004</v>
      </c>
      <c r="D19" s="13">
        <f t="shared" si="1"/>
        <v>2234.2893364394963</v>
      </c>
      <c r="E19" s="13">
        <f t="shared" si="2"/>
        <v>904.23171107810424</v>
      </c>
      <c r="F19" s="3">
        <v>42822</v>
      </c>
      <c r="G19" s="1">
        <f t="shared" si="3"/>
        <v>55853.400882710666</v>
      </c>
    </row>
    <row r="20" spans="1:7">
      <c r="A20">
        <v>16</v>
      </c>
      <c r="B20" s="13">
        <f t="shared" si="4"/>
        <v>55853.400882710666</v>
      </c>
      <c r="C20" s="13">
        <f t="shared" si="0"/>
        <v>3138.5210475176004</v>
      </c>
      <c r="D20" s="13">
        <f t="shared" si="1"/>
        <v>2269.0697737767377</v>
      </c>
      <c r="E20" s="13">
        <f t="shared" si="2"/>
        <v>869.45127374086269</v>
      </c>
      <c r="F20" s="3">
        <v>42853</v>
      </c>
      <c r="G20" s="1">
        <f t="shared" si="3"/>
        <v>53584.331108933926</v>
      </c>
    </row>
    <row r="21" spans="1:7">
      <c r="A21">
        <v>17</v>
      </c>
      <c r="B21" s="13">
        <f t="shared" si="4"/>
        <v>53584.331108933926</v>
      </c>
      <c r="C21" s="13">
        <f t="shared" si="0"/>
        <v>3138.5210475176004</v>
      </c>
      <c r="D21" s="13">
        <f t="shared" si="1"/>
        <v>2304.3916265885291</v>
      </c>
      <c r="E21" s="13">
        <f t="shared" si="2"/>
        <v>834.12942092907144</v>
      </c>
      <c r="F21" s="3">
        <v>42883</v>
      </c>
      <c r="G21" s="1">
        <f t="shared" si="3"/>
        <v>51279.939482345399</v>
      </c>
    </row>
    <row r="22" spans="1:7">
      <c r="A22">
        <v>18</v>
      </c>
      <c r="B22" s="13">
        <f t="shared" si="4"/>
        <v>51279.939482345399</v>
      </c>
      <c r="C22" s="13">
        <f t="shared" si="0"/>
        <v>3138.5210475176004</v>
      </c>
      <c r="D22" s="13">
        <f t="shared" si="1"/>
        <v>2340.2633229090902</v>
      </c>
      <c r="E22" s="13">
        <f t="shared" si="2"/>
        <v>798.2577246085101</v>
      </c>
      <c r="F22" s="3">
        <v>42914</v>
      </c>
      <c r="G22" s="1">
        <f t="shared" si="3"/>
        <v>48939.676159436305</v>
      </c>
    </row>
    <row r="23" spans="1:7">
      <c r="A23">
        <v>19</v>
      </c>
      <c r="B23" s="13">
        <f t="shared" si="4"/>
        <v>48939.676159436305</v>
      </c>
      <c r="C23" s="13">
        <f t="shared" si="0"/>
        <v>3138.5210475176004</v>
      </c>
      <c r="D23" s="13">
        <f t="shared" si="1"/>
        <v>2376.693421969042</v>
      </c>
      <c r="E23" s="13">
        <f t="shared" si="2"/>
        <v>761.82762554855844</v>
      </c>
      <c r="F23" s="3">
        <v>42944</v>
      </c>
      <c r="G23" s="1">
        <f t="shared" si="3"/>
        <v>46562.98273746726</v>
      </c>
    </row>
    <row r="24" spans="1:7">
      <c r="A24">
        <v>20</v>
      </c>
      <c r="B24" s="13">
        <f t="shared" si="4"/>
        <v>46562.98273746726</v>
      </c>
      <c r="C24" s="13">
        <f t="shared" si="0"/>
        <v>3138.5210475176004</v>
      </c>
      <c r="D24" s="13">
        <f t="shared" si="1"/>
        <v>2413.6906162376936</v>
      </c>
      <c r="E24" s="13">
        <f t="shared" si="2"/>
        <v>724.83043127990697</v>
      </c>
      <c r="F24" s="3">
        <v>42975</v>
      </c>
      <c r="G24" s="1">
        <f t="shared" si="3"/>
        <v>44149.29212122957</v>
      </c>
    </row>
    <row r="25" spans="1:7">
      <c r="A25">
        <v>21</v>
      </c>
      <c r="B25" s="13">
        <f t="shared" si="4"/>
        <v>44149.29212122957</v>
      </c>
      <c r="C25" s="13">
        <f t="shared" si="0"/>
        <v>3138.5210475176004</v>
      </c>
      <c r="D25" s="13">
        <f t="shared" si="1"/>
        <v>2451.2637334971269</v>
      </c>
      <c r="E25" s="13">
        <f t="shared" si="2"/>
        <v>687.25731402047359</v>
      </c>
      <c r="F25" s="3">
        <v>43006</v>
      </c>
      <c r="G25" s="1">
        <f t="shared" si="3"/>
        <v>41698.02838773244</v>
      </c>
    </row>
    <row r="26" spans="1:7">
      <c r="A26">
        <v>22</v>
      </c>
      <c r="B26" s="13">
        <f t="shared" si="4"/>
        <v>41698.02838773244</v>
      </c>
      <c r="C26" s="13">
        <f t="shared" si="0"/>
        <v>3138.5210475176004</v>
      </c>
      <c r="D26" s="13">
        <f t="shared" si="1"/>
        <v>2489.4217389485657</v>
      </c>
      <c r="E26" s="13">
        <f t="shared" si="2"/>
        <v>649.09930856903497</v>
      </c>
      <c r="F26" s="3">
        <v>43036</v>
      </c>
      <c r="G26" s="1">
        <f t="shared" si="3"/>
        <v>39208.606648783876</v>
      </c>
    </row>
    <row r="27" spans="1:7">
      <c r="A27">
        <v>23</v>
      </c>
      <c r="B27" s="13">
        <f t="shared" si="4"/>
        <v>39208.606648783876</v>
      </c>
      <c r="C27" s="13">
        <f t="shared" si="0"/>
        <v>3138.5210475176004</v>
      </c>
      <c r="D27" s="13">
        <f t="shared" si="1"/>
        <v>2528.1737373515316</v>
      </c>
      <c r="E27" s="13">
        <f t="shared" si="2"/>
        <v>610.34731016606895</v>
      </c>
      <c r="F27" s="3">
        <v>43067</v>
      </c>
      <c r="G27" s="1">
        <f t="shared" si="3"/>
        <v>36680.432911432348</v>
      </c>
    </row>
    <row r="28" spans="1:7">
      <c r="A28">
        <v>24</v>
      </c>
      <c r="B28" s="13">
        <f t="shared" si="4"/>
        <v>36680.432911432348</v>
      </c>
      <c r="C28" s="13">
        <f t="shared" si="0"/>
        <v>3138.5210475176004</v>
      </c>
      <c r="D28" s="13">
        <f t="shared" si="1"/>
        <v>2567.5289751963037</v>
      </c>
      <c r="E28" s="13">
        <f t="shared" si="2"/>
        <v>570.99207232129686</v>
      </c>
      <c r="F28" s="3">
        <v>43097</v>
      </c>
      <c r="G28" s="1">
        <f t="shared" si="3"/>
        <v>34112.903936236042</v>
      </c>
    </row>
    <row r="29" spans="1:7">
      <c r="A29">
        <v>25</v>
      </c>
      <c r="B29" s="13">
        <f t="shared" si="4"/>
        <v>34112.903936236042</v>
      </c>
      <c r="C29" s="13">
        <f t="shared" si="0"/>
        <v>3138.5210475176004</v>
      </c>
      <c r="D29" s="13">
        <f t="shared" si="1"/>
        <v>2607.4968429101928</v>
      </c>
      <c r="E29" s="13">
        <f t="shared" si="2"/>
        <v>531.02420460740768</v>
      </c>
      <c r="F29" s="3">
        <v>43128</v>
      </c>
      <c r="G29" s="1">
        <f t="shared" si="3"/>
        <v>31505.407093325848</v>
      </c>
    </row>
    <row r="30" spans="1:7">
      <c r="A30">
        <v>26</v>
      </c>
      <c r="B30" s="13">
        <f t="shared" si="4"/>
        <v>31505.407093325848</v>
      </c>
      <c r="C30" s="13">
        <f t="shared" si="0"/>
        <v>3138.5210475176004</v>
      </c>
      <c r="D30" s="13">
        <f t="shared" si="1"/>
        <v>2648.0868770981615</v>
      </c>
      <c r="E30" s="13">
        <f t="shared" si="2"/>
        <v>490.434170419439</v>
      </c>
      <c r="F30" s="3">
        <v>43159</v>
      </c>
      <c r="G30" s="1">
        <f t="shared" si="3"/>
        <v>28857.320216227687</v>
      </c>
    </row>
    <row r="31" spans="1:7">
      <c r="A31">
        <v>27</v>
      </c>
      <c r="B31" s="13">
        <f t="shared" si="4"/>
        <v>28857.320216227687</v>
      </c>
      <c r="C31" s="13">
        <f t="shared" si="0"/>
        <v>3138.5210475176004</v>
      </c>
      <c r="D31" s="13">
        <f t="shared" si="1"/>
        <v>2689.308762818323</v>
      </c>
      <c r="E31" s="13">
        <f t="shared" si="2"/>
        <v>449.21228469927763</v>
      </c>
      <c r="F31" s="3">
        <v>43187</v>
      </c>
      <c r="G31" s="1">
        <f t="shared" si="3"/>
        <v>26168.011453409363</v>
      </c>
    </row>
    <row r="32" spans="1:7">
      <c r="A32">
        <v>28</v>
      </c>
      <c r="B32" s="13">
        <f t="shared" si="4"/>
        <v>26168.011453409363</v>
      </c>
      <c r="C32" s="13">
        <f t="shared" si="0"/>
        <v>3138.5210475176004</v>
      </c>
      <c r="D32" s="13">
        <f t="shared" si="1"/>
        <v>2731.1723358928612</v>
      </c>
      <c r="E32" s="13">
        <f t="shared" si="2"/>
        <v>407.34871162473905</v>
      </c>
      <c r="F32" s="3">
        <v>43218</v>
      </c>
      <c r="G32" s="1">
        <f t="shared" si="3"/>
        <v>23436.839117516502</v>
      </c>
    </row>
    <row r="33" spans="1:97">
      <c r="A33">
        <v>29</v>
      </c>
      <c r="B33" s="13">
        <f t="shared" si="4"/>
        <v>23436.839117516502</v>
      </c>
      <c r="C33" s="13">
        <f t="shared" si="0"/>
        <v>3138.5210475176004</v>
      </c>
      <c r="D33" s="13">
        <f t="shared" si="1"/>
        <v>2773.6875852549269</v>
      </c>
      <c r="E33" s="13">
        <f t="shared" si="2"/>
        <v>364.83346226267349</v>
      </c>
      <c r="F33" s="3">
        <v>43248</v>
      </c>
      <c r="G33" s="1">
        <f t="shared" si="3"/>
        <v>20663.151532261574</v>
      </c>
    </row>
    <row r="34" spans="1:97">
      <c r="A34">
        <v>30</v>
      </c>
      <c r="B34" s="13">
        <f t="shared" si="4"/>
        <v>20663.151532261574</v>
      </c>
      <c r="C34" s="13">
        <f t="shared" si="0"/>
        <v>3138.5210475176004</v>
      </c>
      <c r="D34" s="13">
        <f t="shared" si="1"/>
        <v>2816.8646553320618</v>
      </c>
      <c r="E34" s="13">
        <f t="shared" si="2"/>
        <v>321.65639218553849</v>
      </c>
      <c r="F34" s="3">
        <v>43279</v>
      </c>
      <c r="G34" s="1">
        <f t="shared" si="3"/>
        <v>17846.286876929513</v>
      </c>
    </row>
    <row r="35" spans="1:97">
      <c r="A35">
        <v>31</v>
      </c>
      <c r="B35" s="13">
        <f t="shared" si="4"/>
        <v>17846.286876929513</v>
      </c>
      <c r="C35" s="13">
        <f t="shared" si="0"/>
        <v>3138.5210475176004</v>
      </c>
      <c r="D35" s="13">
        <f t="shared" si="1"/>
        <v>2860.7138484667312</v>
      </c>
      <c r="E35" s="13">
        <f t="shared" si="2"/>
        <v>277.80719905086943</v>
      </c>
      <c r="F35" s="3">
        <v>43309</v>
      </c>
      <c r="G35" s="1">
        <f t="shared" si="3"/>
        <v>14985.573028462783</v>
      </c>
    </row>
    <row r="36" spans="1:97">
      <c r="A36">
        <v>32</v>
      </c>
      <c r="B36" s="13">
        <f t="shared" si="4"/>
        <v>14985.573028462783</v>
      </c>
      <c r="C36" s="13">
        <f t="shared" si="0"/>
        <v>3138.5210475176004</v>
      </c>
      <c r="D36" s="13">
        <f t="shared" si="1"/>
        <v>2905.2456273745297</v>
      </c>
      <c r="E36" s="13">
        <f t="shared" si="2"/>
        <v>233.27542014307065</v>
      </c>
      <c r="F36" s="3">
        <v>43340</v>
      </c>
      <c r="G36" s="1">
        <f t="shared" si="3"/>
        <v>12080.327401088252</v>
      </c>
    </row>
    <row r="37" spans="1:97">
      <c r="A37">
        <v>33</v>
      </c>
      <c r="B37" s="13">
        <f t="shared" si="4"/>
        <v>12080.327401088252</v>
      </c>
      <c r="C37" s="13">
        <f t="shared" si="0"/>
        <v>3138.5210475176004</v>
      </c>
      <c r="D37" s="13">
        <f t="shared" si="1"/>
        <v>2950.4706176406598</v>
      </c>
      <c r="E37" s="13">
        <f t="shared" si="2"/>
        <v>188.05042987694046</v>
      </c>
      <c r="F37" s="3">
        <v>43371</v>
      </c>
      <c r="G37" s="1">
        <f t="shared" si="3"/>
        <v>9129.8567834475925</v>
      </c>
    </row>
    <row r="38" spans="1:97">
      <c r="A38">
        <v>34</v>
      </c>
      <c r="B38" s="13">
        <f t="shared" si="4"/>
        <v>9129.8567834475925</v>
      </c>
      <c r="C38" s="13">
        <f t="shared" si="0"/>
        <v>3138.5210475176004</v>
      </c>
      <c r="D38" s="13">
        <f t="shared" si="1"/>
        <v>2996.3996102552665</v>
      </c>
      <c r="E38" s="13">
        <f t="shared" si="2"/>
        <v>142.12143726233418</v>
      </c>
      <c r="F38" s="3">
        <v>43401</v>
      </c>
      <c r="G38" s="1">
        <f t="shared" si="3"/>
        <v>6133.4571731923261</v>
      </c>
    </row>
    <row r="39" spans="1:97">
      <c r="A39">
        <v>35</v>
      </c>
      <c r="B39" s="13">
        <f t="shared" si="4"/>
        <v>6133.4571731923261</v>
      </c>
      <c r="C39" s="13">
        <f t="shared" si="0"/>
        <v>3138.5210475176004</v>
      </c>
      <c r="D39" s="13">
        <f t="shared" si="1"/>
        <v>3043.04356418824</v>
      </c>
      <c r="E39" s="13">
        <f t="shared" si="2"/>
        <v>95.477483329360538</v>
      </c>
      <c r="F39" s="3">
        <v>43432</v>
      </c>
      <c r="G39" s="1">
        <f t="shared" si="3"/>
        <v>3090.4136090040861</v>
      </c>
    </row>
    <row r="40" spans="1:97">
      <c r="A40">
        <v>36</v>
      </c>
      <c r="B40" s="13">
        <f>B39-D39</f>
        <v>3090.4136090040861</v>
      </c>
      <c r="C40" s="13">
        <f t="shared" si="0"/>
        <v>3138.5210475176004</v>
      </c>
      <c r="D40" s="13">
        <f>C40-E40</f>
        <v>3090.4136090041034</v>
      </c>
      <c r="E40" s="13">
        <f t="shared" si="2"/>
        <v>48.107438513496938</v>
      </c>
      <c r="F40" s="3">
        <v>43462</v>
      </c>
      <c r="G40" s="1">
        <f t="shared" si="3"/>
        <v>-1.7280399333685637E-11</v>
      </c>
    </row>
    <row r="43" spans="1:97" s="4" customFormat="1">
      <c r="A43" s="14" t="s">
        <v>245</v>
      </c>
      <c r="B43" t="s">
        <v>124</v>
      </c>
      <c r="C43" t="s">
        <v>125</v>
      </c>
      <c r="D43" s="12">
        <v>0.18679999999999999</v>
      </c>
      <c r="E43" t="s">
        <v>126</v>
      </c>
      <c r="F43">
        <v>36</v>
      </c>
      <c r="G43" t="s">
        <v>127</v>
      </c>
      <c r="H43" s="9">
        <v>86000</v>
      </c>
      <c r="I43"/>
      <c r="J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</row>
    <row r="45" spans="1:97" s="4" customFormat="1">
      <c r="A45" t="s">
        <v>118</v>
      </c>
      <c r="B45"/>
      <c r="C45" t="s">
        <v>119</v>
      </c>
      <c r="D45"/>
      <c r="E45"/>
      <c r="F45"/>
      <c r="G45"/>
      <c r="H45"/>
      <c r="I45"/>
      <c r="J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</row>
    <row r="46" spans="1:97" s="4" customFormat="1">
      <c r="A46" t="s">
        <v>122</v>
      </c>
      <c r="B46" t="s">
        <v>129</v>
      </c>
      <c r="C46" t="s">
        <v>120</v>
      </c>
      <c r="D46" t="s">
        <v>104</v>
      </c>
      <c r="E46" t="s">
        <v>106</v>
      </c>
      <c r="F46" t="s">
        <v>116</v>
      </c>
      <c r="G46" t="s">
        <v>220</v>
      </c>
      <c r="H46" t="s">
        <v>130</v>
      </c>
      <c r="I46"/>
      <c r="J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</row>
    <row r="47" spans="1:97" s="4" customFormat="1">
      <c r="A47">
        <v>1</v>
      </c>
      <c r="B47" s="13">
        <f>H43</f>
        <v>86000</v>
      </c>
      <c r="C47" s="13">
        <f>D47+E47</f>
        <v>3727.6222222222223</v>
      </c>
      <c r="D47" s="13">
        <f>$H$43/$F$43</f>
        <v>2388.8888888888887</v>
      </c>
      <c r="E47" s="13">
        <f>B47*D43/12</f>
        <v>1338.7333333333333</v>
      </c>
      <c r="F47" s="3">
        <v>42397</v>
      </c>
      <c r="G47" s="1">
        <f>B47-D47</f>
        <v>83611.111111111109</v>
      </c>
      <c r="H47" s="14" t="s">
        <v>243</v>
      </c>
      <c r="I47"/>
      <c r="J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</row>
    <row r="48" spans="1:97" s="4" customFormat="1">
      <c r="A48">
        <v>2</v>
      </c>
      <c r="B48" s="13">
        <f>B47-D47</f>
        <v>83611.111111111109</v>
      </c>
      <c r="C48" s="13">
        <f>D48+E48</f>
        <v>3690.4351851851852</v>
      </c>
      <c r="D48" s="13">
        <f t="shared" ref="D48:D82" si="5">$H$43/$F$43</f>
        <v>2388.8888888888887</v>
      </c>
      <c r="E48" s="13">
        <f t="shared" ref="E48:E82" si="6">B48*$D$1/12</f>
        <v>1301.5462962962963</v>
      </c>
      <c r="F48" s="3">
        <v>42428</v>
      </c>
      <c r="G48" s="1">
        <f t="shared" ref="G48:G82" si="7">B48-D48</f>
        <v>81222.222222222219</v>
      </c>
      <c r="H48" t="s">
        <v>241</v>
      </c>
      <c r="I48"/>
      <c r="J48" t="s">
        <v>135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</row>
    <row r="49" spans="1:97" s="4" customFormat="1">
      <c r="A49">
        <v>3</v>
      </c>
      <c r="B49" s="13">
        <f t="shared" ref="B49:B81" si="8">B48-D48</f>
        <v>81222.222222222219</v>
      </c>
      <c r="C49" s="13">
        <f t="shared" ref="C49:C82" si="9">D49+E49</f>
        <v>3653.2481481481482</v>
      </c>
      <c r="D49" s="13">
        <f t="shared" si="5"/>
        <v>2388.8888888888887</v>
      </c>
      <c r="E49" s="13">
        <f t="shared" si="6"/>
        <v>1264.3592592592593</v>
      </c>
      <c r="F49" s="3">
        <v>42457</v>
      </c>
      <c r="G49" s="1">
        <f t="shared" si="7"/>
        <v>78833.333333333328</v>
      </c>
      <c r="H49" t="s">
        <v>242</v>
      </c>
      <c r="I49"/>
      <c r="J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</row>
    <row r="50" spans="1:97" s="4" customFormat="1">
      <c r="A50">
        <v>4</v>
      </c>
      <c r="B50" s="13">
        <f t="shared" si="8"/>
        <v>78833.333333333328</v>
      </c>
      <c r="C50" s="13">
        <f t="shared" si="9"/>
        <v>3616.0611111111111</v>
      </c>
      <c r="D50" s="13">
        <f t="shared" si="5"/>
        <v>2388.8888888888887</v>
      </c>
      <c r="E50" s="13">
        <f t="shared" si="6"/>
        <v>1227.1722222222222</v>
      </c>
      <c r="F50" s="3">
        <v>42488</v>
      </c>
      <c r="G50" s="1">
        <f t="shared" si="7"/>
        <v>76444.444444444438</v>
      </c>
      <c r="H50" t="s">
        <v>134</v>
      </c>
      <c r="I50"/>
      <c r="J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</row>
    <row r="51" spans="1:97" s="4" customFormat="1">
      <c r="A51">
        <v>5</v>
      </c>
      <c r="B51" s="13">
        <f t="shared" si="8"/>
        <v>76444.444444444438</v>
      </c>
      <c r="C51" s="13">
        <f t="shared" si="9"/>
        <v>3578.8740740740741</v>
      </c>
      <c r="D51" s="13">
        <f t="shared" si="5"/>
        <v>2388.8888888888887</v>
      </c>
      <c r="E51" s="13">
        <f t="shared" si="6"/>
        <v>1189.9851851851852</v>
      </c>
      <c r="F51" s="3">
        <v>42518</v>
      </c>
      <c r="G51" s="1">
        <f t="shared" si="7"/>
        <v>74055.555555555547</v>
      </c>
      <c r="H51"/>
      <c r="I51"/>
      <c r="J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</row>
    <row r="52" spans="1:97" s="4" customFormat="1">
      <c r="A52">
        <v>6</v>
      </c>
      <c r="B52" s="13">
        <f t="shared" si="8"/>
        <v>74055.555555555547</v>
      </c>
      <c r="C52" s="13">
        <f t="shared" si="9"/>
        <v>3541.687037037037</v>
      </c>
      <c r="D52" s="13">
        <f t="shared" si="5"/>
        <v>2388.8888888888887</v>
      </c>
      <c r="E52" s="13">
        <f t="shared" si="6"/>
        <v>1152.7981481481481</v>
      </c>
      <c r="F52" s="3">
        <v>42549</v>
      </c>
      <c r="G52" s="1">
        <f t="shared" si="7"/>
        <v>71666.666666666657</v>
      </c>
      <c r="H52" t="s">
        <v>136</v>
      </c>
      <c r="I52"/>
      <c r="J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</row>
    <row r="53" spans="1:97" s="4" customFormat="1">
      <c r="A53">
        <v>7</v>
      </c>
      <c r="B53" s="13">
        <f t="shared" si="8"/>
        <v>71666.666666666657</v>
      </c>
      <c r="C53" s="13">
        <f t="shared" si="9"/>
        <v>3504.4999999999995</v>
      </c>
      <c r="D53" s="13">
        <f t="shared" si="5"/>
        <v>2388.8888888888887</v>
      </c>
      <c r="E53" s="13">
        <f t="shared" si="6"/>
        <v>1115.6111111111109</v>
      </c>
      <c r="F53" s="3">
        <v>42579</v>
      </c>
      <c r="G53" s="1">
        <f t="shared" si="7"/>
        <v>69277.777777777766</v>
      </c>
      <c r="H53"/>
      <c r="I53"/>
      <c r="J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</row>
    <row r="54" spans="1:97">
      <c r="A54">
        <v>8</v>
      </c>
      <c r="B54" s="13">
        <f t="shared" si="8"/>
        <v>69277.777777777766</v>
      </c>
      <c r="C54" s="13">
        <f t="shared" si="9"/>
        <v>3467.3129629629625</v>
      </c>
      <c r="D54" s="13">
        <f t="shared" si="5"/>
        <v>2388.8888888888887</v>
      </c>
      <c r="E54" s="13">
        <f t="shared" si="6"/>
        <v>1078.4240740740738</v>
      </c>
      <c r="F54" s="3">
        <v>42610</v>
      </c>
      <c r="G54" s="1">
        <f t="shared" si="7"/>
        <v>66888.888888888876</v>
      </c>
    </row>
    <row r="55" spans="1:97">
      <c r="A55">
        <v>9</v>
      </c>
      <c r="B55" s="13">
        <f t="shared" si="8"/>
        <v>66888.888888888876</v>
      </c>
      <c r="C55" s="13">
        <f t="shared" si="9"/>
        <v>3430.1259259259255</v>
      </c>
      <c r="D55" s="13">
        <f t="shared" si="5"/>
        <v>2388.8888888888887</v>
      </c>
      <c r="E55" s="13">
        <f t="shared" si="6"/>
        <v>1041.2370370370368</v>
      </c>
      <c r="F55" s="3">
        <v>42641</v>
      </c>
      <c r="G55" s="1">
        <f t="shared" si="7"/>
        <v>64499.999999999985</v>
      </c>
    </row>
    <row r="56" spans="1:97">
      <c r="A56">
        <v>10</v>
      </c>
      <c r="B56" s="13">
        <f t="shared" si="8"/>
        <v>64499.999999999985</v>
      </c>
      <c r="C56" s="13">
        <f t="shared" si="9"/>
        <v>3392.9388888888884</v>
      </c>
      <c r="D56" s="13">
        <f t="shared" si="5"/>
        <v>2388.8888888888887</v>
      </c>
      <c r="E56" s="13">
        <f t="shared" si="6"/>
        <v>1004.0499999999997</v>
      </c>
      <c r="F56" s="3">
        <v>42671</v>
      </c>
      <c r="G56" s="1">
        <f t="shared" si="7"/>
        <v>62111.111111111095</v>
      </c>
    </row>
    <row r="57" spans="1:97">
      <c r="A57">
        <v>11</v>
      </c>
      <c r="B57" s="13">
        <f t="shared" si="8"/>
        <v>62111.111111111095</v>
      </c>
      <c r="C57" s="13">
        <f t="shared" si="9"/>
        <v>3355.7518518518514</v>
      </c>
      <c r="D57" s="13">
        <f t="shared" si="5"/>
        <v>2388.8888888888887</v>
      </c>
      <c r="E57" s="13">
        <f t="shared" si="6"/>
        <v>966.86296296296268</v>
      </c>
      <c r="F57" s="3">
        <v>42702</v>
      </c>
      <c r="G57" s="1">
        <f t="shared" si="7"/>
        <v>59722.222222222204</v>
      </c>
    </row>
    <row r="58" spans="1:97">
      <c r="A58">
        <v>12</v>
      </c>
      <c r="B58" s="13">
        <f t="shared" si="8"/>
        <v>59722.222222222204</v>
      </c>
      <c r="C58" s="13">
        <f t="shared" si="9"/>
        <v>3318.5648148148143</v>
      </c>
      <c r="D58" s="13">
        <f t="shared" si="5"/>
        <v>2388.8888888888887</v>
      </c>
      <c r="E58" s="13">
        <f t="shared" si="6"/>
        <v>929.67592592592564</v>
      </c>
      <c r="F58" s="3">
        <v>42732</v>
      </c>
      <c r="G58" s="1">
        <f t="shared" si="7"/>
        <v>57333.333333333314</v>
      </c>
    </row>
    <row r="59" spans="1:97">
      <c r="A59">
        <v>13</v>
      </c>
      <c r="B59" s="13">
        <f t="shared" si="8"/>
        <v>57333.333333333314</v>
      </c>
      <c r="C59" s="13">
        <f t="shared" si="9"/>
        <v>3281.3777777777773</v>
      </c>
      <c r="D59" s="13">
        <f t="shared" si="5"/>
        <v>2388.8888888888887</v>
      </c>
      <c r="E59" s="13">
        <f t="shared" si="6"/>
        <v>892.4888888888886</v>
      </c>
      <c r="F59" s="3">
        <v>42763</v>
      </c>
      <c r="G59" s="1">
        <f t="shared" si="7"/>
        <v>54944.444444444423</v>
      </c>
    </row>
    <row r="60" spans="1:97">
      <c r="A60">
        <v>14</v>
      </c>
      <c r="B60" s="13">
        <f t="shared" si="8"/>
        <v>54944.444444444423</v>
      </c>
      <c r="C60" s="13">
        <f t="shared" si="9"/>
        <v>3244.1907407407402</v>
      </c>
      <c r="D60" s="13">
        <f t="shared" si="5"/>
        <v>2388.8888888888887</v>
      </c>
      <c r="E60" s="13">
        <f t="shared" si="6"/>
        <v>855.30185185185155</v>
      </c>
      <c r="F60" s="3">
        <v>42794</v>
      </c>
      <c r="G60" s="1">
        <f t="shared" si="7"/>
        <v>52555.555555555533</v>
      </c>
    </row>
    <row r="61" spans="1:97">
      <c r="A61">
        <v>15</v>
      </c>
      <c r="B61" s="13">
        <f t="shared" si="8"/>
        <v>52555.555555555533</v>
      </c>
      <c r="C61" s="13">
        <f t="shared" si="9"/>
        <v>3207.0037037037032</v>
      </c>
      <c r="D61" s="13">
        <f t="shared" si="5"/>
        <v>2388.8888888888887</v>
      </c>
      <c r="E61" s="13">
        <f t="shared" si="6"/>
        <v>818.11481481481451</v>
      </c>
      <c r="F61" s="3">
        <v>42822</v>
      </c>
      <c r="G61" s="1">
        <f t="shared" si="7"/>
        <v>50166.666666666642</v>
      </c>
    </row>
    <row r="62" spans="1:97">
      <c r="A62">
        <v>16</v>
      </c>
      <c r="B62" s="13">
        <f t="shared" si="8"/>
        <v>50166.666666666642</v>
      </c>
      <c r="C62" s="13">
        <f t="shared" si="9"/>
        <v>3169.8166666666662</v>
      </c>
      <c r="D62" s="13">
        <f t="shared" si="5"/>
        <v>2388.8888888888887</v>
      </c>
      <c r="E62" s="13">
        <f t="shared" si="6"/>
        <v>780.92777777777735</v>
      </c>
      <c r="F62" s="3">
        <v>42853</v>
      </c>
      <c r="G62" s="1">
        <f t="shared" si="7"/>
        <v>47777.777777777752</v>
      </c>
    </row>
    <row r="63" spans="1:97">
      <c r="A63">
        <v>17</v>
      </c>
      <c r="B63" s="13">
        <f t="shared" si="8"/>
        <v>47777.777777777752</v>
      </c>
      <c r="C63" s="13">
        <f t="shared" si="9"/>
        <v>3132.6296296296291</v>
      </c>
      <c r="D63" s="13">
        <f t="shared" si="5"/>
        <v>2388.8888888888887</v>
      </c>
      <c r="E63" s="13">
        <f t="shared" si="6"/>
        <v>743.74074074074031</v>
      </c>
      <c r="F63" s="3">
        <v>42883</v>
      </c>
      <c r="G63" s="1">
        <f t="shared" si="7"/>
        <v>45388.888888888861</v>
      </c>
    </row>
    <row r="64" spans="1:97">
      <c r="A64">
        <v>18</v>
      </c>
      <c r="B64" s="13">
        <f t="shared" si="8"/>
        <v>45388.888888888861</v>
      </c>
      <c r="C64" s="13">
        <f t="shared" si="9"/>
        <v>3095.4425925925921</v>
      </c>
      <c r="D64" s="13">
        <f t="shared" si="5"/>
        <v>2388.8888888888887</v>
      </c>
      <c r="E64" s="13">
        <f t="shared" si="6"/>
        <v>706.55370370370326</v>
      </c>
      <c r="F64" s="3">
        <v>42914</v>
      </c>
      <c r="G64" s="1">
        <f t="shared" si="7"/>
        <v>42999.999999999971</v>
      </c>
    </row>
    <row r="65" spans="1:7">
      <c r="A65">
        <v>19</v>
      </c>
      <c r="B65" s="13">
        <f t="shared" si="8"/>
        <v>42999.999999999971</v>
      </c>
      <c r="C65" s="13">
        <f t="shared" si="9"/>
        <v>3058.255555555555</v>
      </c>
      <c r="D65" s="13">
        <f t="shared" si="5"/>
        <v>2388.8888888888887</v>
      </c>
      <c r="E65" s="13">
        <f t="shared" si="6"/>
        <v>669.36666666666622</v>
      </c>
      <c r="F65" s="3">
        <v>42944</v>
      </c>
      <c r="G65" s="1">
        <f t="shared" si="7"/>
        <v>40611.11111111108</v>
      </c>
    </row>
    <row r="66" spans="1:7">
      <c r="A66">
        <v>20</v>
      </c>
      <c r="B66" s="13">
        <f t="shared" si="8"/>
        <v>40611.11111111108</v>
      </c>
      <c r="C66" s="13">
        <f t="shared" si="9"/>
        <v>3021.068518518518</v>
      </c>
      <c r="D66" s="13">
        <f t="shared" si="5"/>
        <v>2388.8888888888887</v>
      </c>
      <c r="E66" s="13">
        <f t="shared" si="6"/>
        <v>632.17962962962918</v>
      </c>
      <c r="F66" s="3">
        <v>42975</v>
      </c>
      <c r="G66" s="1">
        <f t="shared" si="7"/>
        <v>38222.22222222219</v>
      </c>
    </row>
    <row r="67" spans="1:7">
      <c r="A67">
        <v>21</v>
      </c>
      <c r="B67" s="13">
        <f t="shared" si="8"/>
        <v>38222.22222222219</v>
      </c>
      <c r="C67" s="13">
        <f t="shared" si="9"/>
        <v>2983.8814814814809</v>
      </c>
      <c r="D67" s="13">
        <f t="shared" si="5"/>
        <v>2388.8888888888887</v>
      </c>
      <c r="E67" s="13">
        <f t="shared" si="6"/>
        <v>594.99259259259213</v>
      </c>
      <c r="F67" s="3">
        <v>43006</v>
      </c>
      <c r="G67" s="1">
        <f t="shared" si="7"/>
        <v>35833.333333333299</v>
      </c>
    </row>
    <row r="68" spans="1:7">
      <c r="A68">
        <v>22</v>
      </c>
      <c r="B68" s="13">
        <f t="shared" si="8"/>
        <v>35833.333333333299</v>
      </c>
      <c r="C68" s="13">
        <f t="shared" si="9"/>
        <v>2946.6944444444434</v>
      </c>
      <c r="D68" s="13">
        <f t="shared" si="5"/>
        <v>2388.8888888888887</v>
      </c>
      <c r="E68" s="13">
        <f t="shared" si="6"/>
        <v>557.80555555555497</v>
      </c>
      <c r="F68" s="3">
        <v>43036</v>
      </c>
      <c r="G68" s="1">
        <f t="shared" si="7"/>
        <v>33444.444444444409</v>
      </c>
    </row>
    <row r="69" spans="1:7">
      <c r="A69">
        <v>23</v>
      </c>
      <c r="B69" s="13">
        <f t="shared" si="8"/>
        <v>33444.444444444409</v>
      </c>
      <c r="C69" s="13">
        <f t="shared" si="9"/>
        <v>2909.5074074074064</v>
      </c>
      <c r="D69" s="13">
        <f t="shared" si="5"/>
        <v>2388.8888888888887</v>
      </c>
      <c r="E69" s="13">
        <f t="shared" si="6"/>
        <v>520.61851851851793</v>
      </c>
      <c r="F69" s="3">
        <v>43067</v>
      </c>
      <c r="G69" s="1">
        <f t="shared" si="7"/>
        <v>31055.555555555518</v>
      </c>
    </row>
    <row r="70" spans="1:7">
      <c r="A70">
        <v>24</v>
      </c>
      <c r="B70" s="13">
        <f t="shared" si="8"/>
        <v>31055.555555555518</v>
      </c>
      <c r="C70" s="13">
        <f t="shared" si="9"/>
        <v>2872.3203703703693</v>
      </c>
      <c r="D70" s="13">
        <f t="shared" si="5"/>
        <v>2388.8888888888887</v>
      </c>
      <c r="E70" s="13">
        <f t="shared" si="6"/>
        <v>483.43148148148089</v>
      </c>
      <c r="F70" s="3">
        <v>43097</v>
      </c>
      <c r="G70" s="1">
        <f t="shared" si="7"/>
        <v>28666.666666666628</v>
      </c>
    </row>
    <row r="71" spans="1:7">
      <c r="A71">
        <v>25</v>
      </c>
      <c r="B71" s="13">
        <f t="shared" si="8"/>
        <v>28666.666666666628</v>
      </c>
      <c r="C71" s="13">
        <f t="shared" si="9"/>
        <v>2835.1333333333323</v>
      </c>
      <c r="D71" s="13">
        <f t="shared" si="5"/>
        <v>2388.8888888888887</v>
      </c>
      <c r="E71" s="13">
        <f t="shared" si="6"/>
        <v>446.24444444444384</v>
      </c>
      <c r="F71" s="3">
        <v>43128</v>
      </c>
      <c r="G71" s="1">
        <f t="shared" si="7"/>
        <v>26277.777777777737</v>
      </c>
    </row>
    <row r="72" spans="1:7">
      <c r="A72">
        <v>26</v>
      </c>
      <c r="B72" s="13">
        <f t="shared" si="8"/>
        <v>26277.777777777737</v>
      </c>
      <c r="C72" s="13">
        <f t="shared" si="9"/>
        <v>2797.9462962962953</v>
      </c>
      <c r="D72" s="13">
        <f t="shared" si="5"/>
        <v>2388.8888888888887</v>
      </c>
      <c r="E72" s="13">
        <f t="shared" si="6"/>
        <v>409.0574074074068</v>
      </c>
      <c r="F72" s="3">
        <v>43159</v>
      </c>
      <c r="G72" s="1">
        <f t="shared" si="7"/>
        <v>23888.888888888847</v>
      </c>
    </row>
    <row r="73" spans="1:7">
      <c r="A73">
        <v>27</v>
      </c>
      <c r="B73" s="13">
        <f t="shared" si="8"/>
        <v>23888.888888888847</v>
      </c>
      <c r="C73" s="13">
        <f t="shared" si="9"/>
        <v>2760.7592592592582</v>
      </c>
      <c r="D73" s="13">
        <f t="shared" si="5"/>
        <v>2388.8888888888887</v>
      </c>
      <c r="E73" s="13">
        <f t="shared" si="6"/>
        <v>371.8703703703697</v>
      </c>
      <c r="F73" s="3">
        <v>43187</v>
      </c>
      <c r="G73" s="1">
        <f t="shared" si="7"/>
        <v>21499.999999999956</v>
      </c>
    </row>
    <row r="74" spans="1:7">
      <c r="A74">
        <v>28</v>
      </c>
      <c r="B74" s="13">
        <f t="shared" si="8"/>
        <v>21499.999999999956</v>
      </c>
      <c r="C74" s="13">
        <f t="shared" si="9"/>
        <v>2723.5722222222212</v>
      </c>
      <c r="D74" s="13">
        <f t="shared" si="5"/>
        <v>2388.8888888888887</v>
      </c>
      <c r="E74" s="13">
        <f t="shared" si="6"/>
        <v>334.68333333333266</v>
      </c>
      <c r="F74" s="3">
        <v>43218</v>
      </c>
      <c r="G74" s="1">
        <f t="shared" si="7"/>
        <v>19111.111111111066</v>
      </c>
    </row>
    <row r="75" spans="1:7">
      <c r="A75">
        <v>29</v>
      </c>
      <c r="B75" s="13">
        <f t="shared" si="8"/>
        <v>19111.111111111066</v>
      </c>
      <c r="C75" s="13">
        <f t="shared" si="9"/>
        <v>2686.3851851851841</v>
      </c>
      <c r="D75" s="13">
        <f t="shared" si="5"/>
        <v>2388.8888888888887</v>
      </c>
      <c r="E75" s="13">
        <f t="shared" si="6"/>
        <v>297.49629629629561</v>
      </c>
      <c r="F75" s="3">
        <v>43248</v>
      </c>
      <c r="G75" s="1">
        <f t="shared" si="7"/>
        <v>16722.222222222175</v>
      </c>
    </row>
    <row r="76" spans="1:7">
      <c r="A76">
        <v>30</v>
      </c>
      <c r="B76" s="13">
        <f t="shared" si="8"/>
        <v>16722.222222222175</v>
      </c>
      <c r="C76" s="13">
        <f t="shared" si="9"/>
        <v>2649.1981481481471</v>
      </c>
      <c r="D76" s="13">
        <f t="shared" si="5"/>
        <v>2388.8888888888887</v>
      </c>
      <c r="E76" s="13">
        <f t="shared" si="6"/>
        <v>260.30925925925851</v>
      </c>
      <c r="F76" s="3">
        <v>43279</v>
      </c>
      <c r="G76" s="1">
        <f t="shared" si="7"/>
        <v>14333.333333333287</v>
      </c>
    </row>
    <row r="77" spans="1:7">
      <c r="A77">
        <v>31</v>
      </c>
      <c r="B77" s="13">
        <f t="shared" si="8"/>
        <v>14333.333333333287</v>
      </c>
      <c r="C77" s="13">
        <f t="shared" si="9"/>
        <v>2612.01111111111</v>
      </c>
      <c r="D77" s="13">
        <f t="shared" si="5"/>
        <v>2388.8888888888887</v>
      </c>
      <c r="E77" s="13">
        <f t="shared" si="6"/>
        <v>223.1222222222215</v>
      </c>
      <c r="F77" s="3">
        <v>43309</v>
      </c>
      <c r="G77" s="1">
        <f t="shared" si="7"/>
        <v>11944.444444444398</v>
      </c>
    </row>
    <row r="78" spans="1:7">
      <c r="A78">
        <v>32</v>
      </c>
      <c r="B78" s="13">
        <f t="shared" si="8"/>
        <v>11944.444444444398</v>
      </c>
      <c r="C78" s="13">
        <f t="shared" si="9"/>
        <v>2574.824074074073</v>
      </c>
      <c r="D78" s="13">
        <f t="shared" si="5"/>
        <v>2388.8888888888887</v>
      </c>
      <c r="E78" s="13">
        <f t="shared" si="6"/>
        <v>185.93518518518445</v>
      </c>
      <c r="F78" s="3">
        <v>43340</v>
      </c>
      <c r="G78" s="1">
        <f t="shared" si="7"/>
        <v>9555.5555555555093</v>
      </c>
    </row>
    <row r="79" spans="1:7">
      <c r="A79">
        <v>33</v>
      </c>
      <c r="B79" s="13">
        <f t="shared" si="8"/>
        <v>9555.5555555555093</v>
      </c>
      <c r="C79" s="13">
        <f t="shared" si="9"/>
        <v>2537.637037037036</v>
      </c>
      <c r="D79" s="13">
        <f t="shared" si="5"/>
        <v>2388.8888888888887</v>
      </c>
      <c r="E79" s="13">
        <f t="shared" si="6"/>
        <v>148.74814814814741</v>
      </c>
      <c r="F79" s="3">
        <v>43371</v>
      </c>
      <c r="G79" s="1">
        <f t="shared" si="7"/>
        <v>7166.6666666666206</v>
      </c>
    </row>
    <row r="80" spans="1:7">
      <c r="A80">
        <v>34</v>
      </c>
      <c r="B80" s="13">
        <f t="shared" si="8"/>
        <v>7166.6666666666206</v>
      </c>
      <c r="C80" s="13">
        <f t="shared" si="9"/>
        <v>2500.4499999999989</v>
      </c>
      <c r="D80" s="13">
        <f t="shared" si="5"/>
        <v>2388.8888888888887</v>
      </c>
      <c r="E80" s="13">
        <f t="shared" si="6"/>
        <v>111.56111111111039</v>
      </c>
      <c r="F80" s="3">
        <v>43401</v>
      </c>
      <c r="G80" s="1">
        <f t="shared" si="7"/>
        <v>4777.7777777777319</v>
      </c>
    </row>
    <row r="81" spans="1:97">
      <c r="A81">
        <v>35</v>
      </c>
      <c r="B81" s="13">
        <f t="shared" si="8"/>
        <v>4777.7777777777319</v>
      </c>
      <c r="C81" s="13">
        <f t="shared" si="9"/>
        <v>2463.2629629629619</v>
      </c>
      <c r="D81" s="13">
        <f t="shared" si="5"/>
        <v>2388.8888888888887</v>
      </c>
      <c r="E81" s="13">
        <f t="shared" si="6"/>
        <v>74.374074074073363</v>
      </c>
      <c r="F81" s="3">
        <v>43432</v>
      </c>
      <c r="G81" s="1">
        <f t="shared" si="7"/>
        <v>2388.8888888888432</v>
      </c>
    </row>
    <row r="82" spans="1:97">
      <c r="A82">
        <v>36</v>
      </c>
      <c r="B82" s="13">
        <f>B81-D81</f>
        <v>2388.8888888888432</v>
      </c>
      <c r="C82" s="13">
        <f t="shared" si="9"/>
        <v>2426.0759259259248</v>
      </c>
      <c r="D82" s="13">
        <f t="shared" si="5"/>
        <v>2388.8888888888887</v>
      </c>
      <c r="E82" s="13">
        <f t="shared" si="6"/>
        <v>37.187037037036326</v>
      </c>
      <c r="F82" s="3">
        <v>43462</v>
      </c>
      <c r="G82" s="1">
        <f t="shared" si="7"/>
        <v>-4.5474735088646412E-11</v>
      </c>
    </row>
    <row r="85" spans="1:97" s="4" customFormat="1">
      <c r="A85" s="14" t="s">
        <v>240</v>
      </c>
      <c r="B85" t="s">
        <v>124</v>
      </c>
      <c r="C85" t="s">
        <v>125</v>
      </c>
      <c r="D85" s="12">
        <v>0.18679999999999999</v>
      </c>
      <c r="E85" t="s">
        <v>126</v>
      </c>
      <c r="F85">
        <v>36</v>
      </c>
      <c r="G85" t="s">
        <v>127</v>
      </c>
      <c r="H85" s="9">
        <v>86000</v>
      </c>
      <c r="I85"/>
      <c r="J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</row>
    <row r="87" spans="1:97" s="4" customFormat="1">
      <c r="A87" t="s">
        <v>118</v>
      </c>
      <c r="B87"/>
      <c r="C87" t="s">
        <v>119</v>
      </c>
      <c r="D87"/>
      <c r="E87"/>
      <c r="F87"/>
      <c r="G87"/>
      <c r="H87"/>
      <c r="I87"/>
      <c r="J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</row>
    <row r="88" spans="1:97" s="4" customFormat="1">
      <c r="A88" t="s">
        <v>122</v>
      </c>
      <c r="B88" t="s">
        <v>129</v>
      </c>
      <c r="C88" t="s">
        <v>120</v>
      </c>
      <c r="D88" t="s">
        <v>104</v>
      </c>
      <c r="E88" t="s">
        <v>106</v>
      </c>
      <c r="F88" t="s">
        <v>116</v>
      </c>
      <c r="G88" t="s">
        <v>220</v>
      </c>
      <c r="H88" t="s">
        <v>130</v>
      </c>
      <c r="I88"/>
      <c r="J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</row>
    <row r="89" spans="1:97" s="4" customFormat="1">
      <c r="A89">
        <v>1</v>
      </c>
      <c r="B89" s="13">
        <f>H85</f>
        <v>86000</v>
      </c>
      <c r="C89" s="13">
        <f>D89+E89</f>
        <v>3727.6222222222223</v>
      </c>
      <c r="D89" s="13">
        <f>$H$43/$F$43</f>
        <v>2388.8888888888887</v>
      </c>
      <c r="E89" s="13">
        <f>$H$85*$D$85/12</f>
        <v>1338.7333333333333</v>
      </c>
      <c r="F89" s="3">
        <v>42397</v>
      </c>
      <c r="G89" s="1">
        <f>B89-D89</f>
        <v>83611.111111111109</v>
      </c>
      <c r="H89" s="14" t="s">
        <v>243</v>
      </c>
      <c r="I89"/>
      <c r="J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</row>
    <row r="90" spans="1:97" s="4" customFormat="1">
      <c r="A90">
        <v>2</v>
      </c>
      <c r="B90" s="13">
        <f>B89-D89</f>
        <v>83611.111111111109</v>
      </c>
      <c r="C90" s="13">
        <f t="shared" ref="C90:C124" si="10">D90+E90</f>
        <v>3727.6222222222223</v>
      </c>
      <c r="D90" s="13">
        <f t="shared" ref="D90:D124" si="11">$H$43/$F$43</f>
        <v>2388.8888888888887</v>
      </c>
      <c r="E90" s="13">
        <f t="shared" ref="E90:E124" si="12">$H$85*$D$85/12</f>
        <v>1338.7333333333333</v>
      </c>
      <c r="F90" s="3">
        <v>42428</v>
      </c>
      <c r="G90" s="1">
        <f t="shared" ref="G90:G124" si="13">B90-D90</f>
        <v>81222.222222222219</v>
      </c>
      <c r="H90" t="s">
        <v>241</v>
      </c>
      <c r="I90"/>
      <c r="J90" t="s">
        <v>135</v>
      </c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</row>
    <row r="91" spans="1:97" s="4" customFormat="1">
      <c r="A91">
        <v>3</v>
      </c>
      <c r="B91" s="13">
        <f t="shared" ref="B91:B123" si="14">B90-D90</f>
        <v>81222.222222222219</v>
      </c>
      <c r="C91" s="13">
        <f t="shared" si="10"/>
        <v>3727.6222222222223</v>
      </c>
      <c r="D91" s="13">
        <f t="shared" si="11"/>
        <v>2388.8888888888887</v>
      </c>
      <c r="E91" s="13">
        <f t="shared" si="12"/>
        <v>1338.7333333333333</v>
      </c>
      <c r="F91" s="3">
        <v>42457</v>
      </c>
      <c r="G91" s="1">
        <f t="shared" si="13"/>
        <v>78833.333333333328</v>
      </c>
      <c r="H91" t="s">
        <v>244</v>
      </c>
      <c r="I91"/>
      <c r="J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</row>
    <row r="92" spans="1:97" s="4" customFormat="1">
      <c r="A92">
        <v>4</v>
      </c>
      <c r="B92" s="13">
        <f t="shared" si="14"/>
        <v>78833.333333333328</v>
      </c>
      <c r="C92" s="13">
        <f t="shared" si="10"/>
        <v>3727.6222222222223</v>
      </c>
      <c r="D92" s="13">
        <f t="shared" si="11"/>
        <v>2388.8888888888887</v>
      </c>
      <c r="E92" s="13">
        <f t="shared" si="12"/>
        <v>1338.7333333333333</v>
      </c>
      <c r="F92" s="3">
        <v>42488</v>
      </c>
      <c r="G92" s="1">
        <f t="shared" si="13"/>
        <v>76444.444444444438</v>
      </c>
      <c r="H92" t="s">
        <v>134</v>
      </c>
      <c r="I92"/>
      <c r="J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</row>
    <row r="93" spans="1:97" s="4" customFormat="1">
      <c r="A93">
        <v>5</v>
      </c>
      <c r="B93" s="13">
        <f t="shared" si="14"/>
        <v>76444.444444444438</v>
      </c>
      <c r="C93" s="13">
        <f t="shared" si="10"/>
        <v>3727.6222222222223</v>
      </c>
      <c r="D93" s="13">
        <f t="shared" si="11"/>
        <v>2388.8888888888887</v>
      </c>
      <c r="E93" s="13">
        <f t="shared" si="12"/>
        <v>1338.7333333333333</v>
      </c>
      <c r="F93" s="3">
        <v>42518</v>
      </c>
      <c r="G93" s="1">
        <f t="shared" si="13"/>
        <v>74055.555555555547</v>
      </c>
      <c r="H93"/>
      <c r="I93"/>
      <c r="J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</row>
    <row r="94" spans="1:97" s="4" customFormat="1">
      <c r="A94">
        <v>6</v>
      </c>
      <c r="B94" s="13">
        <f t="shared" si="14"/>
        <v>74055.555555555547</v>
      </c>
      <c r="C94" s="13">
        <f t="shared" si="10"/>
        <v>3727.6222222222223</v>
      </c>
      <c r="D94" s="13">
        <f t="shared" si="11"/>
        <v>2388.8888888888887</v>
      </c>
      <c r="E94" s="13">
        <f t="shared" si="12"/>
        <v>1338.7333333333333</v>
      </c>
      <c r="F94" s="3">
        <v>42549</v>
      </c>
      <c r="G94" s="1">
        <f t="shared" si="13"/>
        <v>71666.666666666657</v>
      </c>
      <c r="H94" t="s">
        <v>136</v>
      </c>
      <c r="I94"/>
      <c r="J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</row>
    <row r="95" spans="1:97" s="4" customFormat="1">
      <c r="A95">
        <v>7</v>
      </c>
      <c r="B95" s="13">
        <f t="shared" si="14"/>
        <v>71666.666666666657</v>
      </c>
      <c r="C95" s="13">
        <f t="shared" si="10"/>
        <v>3727.6222222222223</v>
      </c>
      <c r="D95" s="13">
        <f t="shared" si="11"/>
        <v>2388.8888888888887</v>
      </c>
      <c r="E95" s="13">
        <f t="shared" si="12"/>
        <v>1338.7333333333333</v>
      </c>
      <c r="F95" s="3">
        <v>42579</v>
      </c>
      <c r="G95" s="1">
        <f t="shared" si="13"/>
        <v>69277.777777777766</v>
      </c>
      <c r="H95"/>
      <c r="I95"/>
      <c r="J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</row>
    <row r="96" spans="1:97">
      <c r="A96">
        <v>8</v>
      </c>
      <c r="B96" s="13">
        <f t="shared" si="14"/>
        <v>69277.777777777766</v>
      </c>
      <c r="C96" s="13">
        <f t="shared" si="10"/>
        <v>3727.6222222222223</v>
      </c>
      <c r="D96" s="13">
        <f t="shared" si="11"/>
        <v>2388.8888888888887</v>
      </c>
      <c r="E96" s="13">
        <f t="shared" si="12"/>
        <v>1338.7333333333333</v>
      </c>
      <c r="F96" s="3">
        <v>42610</v>
      </c>
      <c r="G96" s="1">
        <f t="shared" si="13"/>
        <v>66888.888888888876</v>
      </c>
    </row>
    <row r="97" spans="1:7">
      <c r="A97">
        <v>9</v>
      </c>
      <c r="B97" s="13">
        <f t="shared" si="14"/>
        <v>66888.888888888876</v>
      </c>
      <c r="C97" s="13">
        <f t="shared" si="10"/>
        <v>3727.6222222222223</v>
      </c>
      <c r="D97" s="13">
        <f t="shared" si="11"/>
        <v>2388.8888888888887</v>
      </c>
      <c r="E97" s="13">
        <f t="shared" si="12"/>
        <v>1338.7333333333333</v>
      </c>
      <c r="F97" s="3">
        <v>42641</v>
      </c>
      <c r="G97" s="1">
        <f t="shared" si="13"/>
        <v>64499.999999999985</v>
      </c>
    </row>
    <row r="98" spans="1:7">
      <c r="A98">
        <v>10</v>
      </c>
      <c r="B98" s="13">
        <f t="shared" si="14"/>
        <v>64499.999999999985</v>
      </c>
      <c r="C98" s="13">
        <f t="shared" si="10"/>
        <v>3727.6222222222223</v>
      </c>
      <c r="D98" s="13">
        <f t="shared" si="11"/>
        <v>2388.8888888888887</v>
      </c>
      <c r="E98" s="13">
        <f t="shared" si="12"/>
        <v>1338.7333333333333</v>
      </c>
      <c r="F98" s="3">
        <v>42671</v>
      </c>
      <c r="G98" s="1">
        <f t="shared" si="13"/>
        <v>62111.111111111095</v>
      </c>
    </row>
    <row r="99" spans="1:7">
      <c r="A99">
        <v>11</v>
      </c>
      <c r="B99" s="13">
        <f t="shared" si="14"/>
        <v>62111.111111111095</v>
      </c>
      <c r="C99" s="13">
        <f t="shared" si="10"/>
        <v>3727.6222222222223</v>
      </c>
      <c r="D99" s="13">
        <f t="shared" si="11"/>
        <v>2388.8888888888887</v>
      </c>
      <c r="E99" s="13">
        <f t="shared" si="12"/>
        <v>1338.7333333333333</v>
      </c>
      <c r="F99" s="3">
        <v>42702</v>
      </c>
      <c r="G99" s="1">
        <f t="shared" si="13"/>
        <v>59722.222222222204</v>
      </c>
    </row>
    <row r="100" spans="1:7">
      <c r="A100">
        <v>12</v>
      </c>
      <c r="B100" s="13">
        <f t="shared" si="14"/>
        <v>59722.222222222204</v>
      </c>
      <c r="C100" s="13">
        <f t="shared" si="10"/>
        <v>3727.6222222222223</v>
      </c>
      <c r="D100" s="13">
        <f t="shared" si="11"/>
        <v>2388.8888888888887</v>
      </c>
      <c r="E100" s="13">
        <f t="shared" si="12"/>
        <v>1338.7333333333333</v>
      </c>
      <c r="F100" s="3">
        <v>42732</v>
      </c>
      <c r="G100" s="1">
        <f t="shared" si="13"/>
        <v>57333.333333333314</v>
      </c>
    </row>
    <row r="101" spans="1:7">
      <c r="A101">
        <v>13</v>
      </c>
      <c r="B101" s="13">
        <f t="shared" si="14"/>
        <v>57333.333333333314</v>
      </c>
      <c r="C101" s="13">
        <f t="shared" si="10"/>
        <v>3727.6222222222223</v>
      </c>
      <c r="D101" s="13">
        <f t="shared" si="11"/>
        <v>2388.8888888888887</v>
      </c>
      <c r="E101" s="13">
        <f t="shared" si="12"/>
        <v>1338.7333333333333</v>
      </c>
      <c r="F101" s="3">
        <v>42763</v>
      </c>
      <c r="G101" s="1">
        <f t="shared" si="13"/>
        <v>54944.444444444423</v>
      </c>
    </row>
    <row r="102" spans="1:7">
      <c r="A102">
        <v>14</v>
      </c>
      <c r="B102" s="13">
        <f t="shared" si="14"/>
        <v>54944.444444444423</v>
      </c>
      <c r="C102" s="13">
        <f t="shared" si="10"/>
        <v>3727.6222222222223</v>
      </c>
      <c r="D102" s="13">
        <f t="shared" si="11"/>
        <v>2388.8888888888887</v>
      </c>
      <c r="E102" s="13">
        <f t="shared" si="12"/>
        <v>1338.7333333333333</v>
      </c>
      <c r="F102" s="3">
        <v>42794</v>
      </c>
      <c r="G102" s="1">
        <f t="shared" si="13"/>
        <v>52555.555555555533</v>
      </c>
    </row>
    <row r="103" spans="1:7">
      <c r="A103">
        <v>15</v>
      </c>
      <c r="B103" s="13">
        <f t="shared" si="14"/>
        <v>52555.555555555533</v>
      </c>
      <c r="C103" s="13">
        <f t="shared" si="10"/>
        <v>3727.6222222222223</v>
      </c>
      <c r="D103" s="13">
        <f t="shared" si="11"/>
        <v>2388.8888888888887</v>
      </c>
      <c r="E103" s="13">
        <f t="shared" si="12"/>
        <v>1338.7333333333333</v>
      </c>
      <c r="F103" s="3">
        <v>42822</v>
      </c>
      <c r="G103" s="1">
        <f t="shared" si="13"/>
        <v>50166.666666666642</v>
      </c>
    </row>
    <row r="104" spans="1:7">
      <c r="A104">
        <v>16</v>
      </c>
      <c r="B104" s="13">
        <f t="shared" si="14"/>
        <v>50166.666666666642</v>
      </c>
      <c r="C104" s="13">
        <f t="shared" si="10"/>
        <v>3727.6222222222223</v>
      </c>
      <c r="D104" s="13">
        <f t="shared" si="11"/>
        <v>2388.8888888888887</v>
      </c>
      <c r="E104" s="13">
        <f t="shared" si="12"/>
        <v>1338.7333333333333</v>
      </c>
      <c r="F104" s="3">
        <v>42853</v>
      </c>
      <c r="G104" s="1">
        <f t="shared" si="13"/>
        <v>47777.777777777752</v>
      </c>
    </row>
    <row r="105" spans="1:7">
      <c r="A105">
        <v>17</v>
      </c>
      <c r="B105" s="13">
        <f t="shared" si="14"/>
        <v>47777.777777777752</v>
      </c>
      <c r="C105" s="13">
        <f t="shared" si="10"/>
        <v>3727.6222222222223</v>
      </c>
      <c r="D105" s="13">
        <f t="shared" si="11"/>
        <v>2388.8888888888887</v>
      </c>
      <c r="E105" s="13">
        <f t="shared" si="12"/>
        <v>1338.7333333333333</v>
      </c>
      <c r="F105" s="3">
        <v>42883</v>
      </c>
      <c r="G105" s="1">
        <f t="shared" si="13"/>
        <v>45388.888888888861</v>
      </c>
    </row>
    <row r="106" spans="1:7">
      <c r="A106">
        <v>18</v>
      </c>
      <c r="B106" s="13">
        <f t="shared" si="14"/>
        <v>45388.888888888861</v>
      </c>
      <c r="C106" s="13">
        <f t="shared" si="10"/>
        <v>3727.6222222222223</v>
      </c>
      <c r="D106" s="13">
        <f t="shared" si="11"/>
        <v>2388.8888888888887</v>
      </c>
      <c r="E106" s="13">
        <f t="shared" si="12"/>
        <v>1338.7333333333333</v>
      </c>
      <c r="F106" s="3">
        <v>42914</v>
      </c>
      <c r="G106" s="1">
        <f t="shared" si="13"/>
        <v>42999.999999999971</v>
      </c>
    </row>
    <row r="107" spans="1:7">
      <c r="A107">
        <v>19</v>
      </c>
      <c r="B107" s="13">
        <f t="shared" si="14"/>
        <v>42999.999999999971</v>
      </c>
      <c r="C107" s="13">
        <f t="shared" si="10"/>
        <v>3727.6222222222223</v>
      </c>
      <c r="D107" s="13">
        <f t="shared" si="11"/>
        <v>2388.8888888888887</v>
      </c>
      <c r="E107" s="13">
        <f t="shared" si="12"/>
        <v>1338.7333333333333</v>
      </c>
      <c r="F107" s="3">
        <v>42944</v>
      </c>
      <c r="G107" s="1">
        <f t="shared" si="13"/>
        <v>40611.11111111108</v>
      </c>
    </row>
    <row r="108" spans="1:7">
      <c r="A108">
        <v>20</v>
      </c>
      <c r="B108" s="13">
        <f t="shared" si="14"/>
        <v>40611.11111111108</v>
      </c>
      <c r="C108" s="13">
        <f t="shared" si="10"/>
        <v>3727.6222222222223</v>
      </c>
      <c r="D108" s="13">
        <f t="shared" si="11"/>
        <v>2388.8888888888887</v>
      </c>
      <c r="E108" s="13">
        <f t="shared" si="12"/>
        <v>1338.7333333333333</v>
      </c>
      <c r="F108" s="3">
        <v>42975</v>
      </c>
      <c r="G108" s="1">
        <f t="shared" si="13"/>
        <v>38222.22222222219</v>
      </c>
    </row>
    <row r="109" spans="1:7">
      <c r="A109">
        <v>21</v>
      </c>
      <c r="B109" s="13">
        <f t="shared" si="14"/>
        <v>38222.22222222219</v>
      </c>
      <c r="C109" s="13">
        <f t="shared" si="10"/>
        <v>3727.6222222222223</v>
      </c>
      <c r="D109" s="13">
        <f t="shared" si="11"/>
        <v>2388.8888888888887</v>
      </c>
      <c r="E109" s="13">
        <f t="shared" si="12"/>
        <v>1338.7333333333333</v>
      </c>
      <c r="F109" s="3">
        <v>43006</v>
      </c>
      <c r="G109" s="1">
        <f t="shared" si="13"/>
        <v>35833.333333333299</v>
      </c>
    </row>
    <row r="110" spans="1:7">
      <c r="A110">
        <v>22</v>
      </c>
      <c r="B110" s="13">
        <f t="shared" si="14"/>
        <v>35833.333333333299</v>
      </c>
      <c r="C110" s="13">
        <f t="shared" si="10"/>
        <v>3727.6222222222223</v>
      </c>
      <c r="D110" s="13">
        <f t="shared" si="11"/>
        <v>2388.8888888888887</v>
      </c>
      <c r="E110" s="13">
        <f t="shared" si="12"/>
        <v>1338.7333333333333</v>
      </c>
      <c r="F110" s="3">
        <v>43036</v>
      </c>
      <c r="G110" s="1">
        <f t="shared" si="13"/>
        <v>33444.444444444409</v>
      </c>
    </row>
    <row r="111" spans="1:7">
      <c r="A111">
        <v>23</v>
      </c>
      <c r="B111" s="13">
        <f t="shared" si="14"/>
        <v>33444.444444444409</v>
      </c>
      <c r="C111" s="13">
        <f t="shared" si="10"/>
        <v>3727.6222222222223</v>
      </c>
      <c r="D111" s="13">
        <f t="shared" si="11"/>
        <v>2388.8888888888887</v>
      </c>
      <c r="E111" s="13">
        <f t="shared" si="12"/>
        <v>1338.7333333333333</v>
      </c>
      <c r="F111" s="3">
        <v>43067</v>
      </c>
      <c r="G111" s="1">
        <f t="shared" si="13"/>
        <v>31055.555555555518</v>
      </c>
    </row>
    <row r="112" spans="1:7">
      <c r="A112">
        <v>24</v>
      </c>
      <c r="B112" s="13">
        <f t="shared" si="14"/>
        <v>31055.555555555518</v>
      </c>
      <c r="C112" s="13">
        <f t="shared" si="10"/>
        <v>3727.6222222222223</v>
      </c>
      <c r="D112" s="13">
        <f t="shared" si="11"/>
        <v>2388.8888888888887</v>
      </c>
      <c r="E112" s="13">
        <f t="shared" si="12"/>
        <v>1338.7333333333333</v>
      </c>
      <c r="F112" s="3">
        <v>43097</v>
      </c>
      <c r="G112" s="1">
        <f t="shared" si="13"/>
        <v>28666.666666666628</v>
      </c>
    </row>
    <row r="113" spans="1:7">
      <c r="A113">
        <v>25</v>
      </c>
      <c r="B113" s="13">
        <f t="shared" si="14"/>
        <v>28666.666666666628</v>
      </c>
      <c r="C113" s="13">
        <f t="shared" si="10"/>
        <v>3727.6222222222223</v>
      </c>
      <c r="D113" s="13">
        <f t="shared" si="11"/>
        <v>2388.8888888888887</v>
      </c>
      <c r="E113" s="13">
        <f t="shared" si="12"/>
        <v>1338.7333333333333</v>
      </c>
      <c r="F113" s="3">
        <v>43128</v>
      </c>
      <c r="G113" s="1">
        <f t="shared" si="13"/>
        <v>26277.777777777737</v>
      </c>
    </row>
    <row r="114" spans="1:7">
      <c r="A114">
        <v>26</v>
      </c>
      <c r="B114" s="13">
        <f t="shared" si="14"/>
        <v>26277.777777777737</v>
      </c>
      <c r="C114" s="13">
        <f t="shared" si="10"/>
        <v>3727.6222222222223</v>
      </c>
      <c r="D114" s="13">
        <f t="shared" si="11"/>
        <v>2388.8888888888887</v>
      </c>
      <c r="E114" s="13">
        <f t="shared" si="12"/>
        <v>1338.7333333333333</v>
      </c>
      <c r="F114" s="3">
        <v>43159</v>
      </c>
      <c r="G114" s="1">
        <f t="shared" si="13"/>
        <v>23888.888888888847</v>
      </c>
    </row>
    <row r="115" spans="1:7">
      <c r="A115">
        <v>27</v>
      </c>
      <c r="B115" s="13">
        <f t="shared" si="14"/>
        <v>23888.888888888847</v>
      </c>
      <c r="C115" s="13">
        <f t="shared" si="10"/>
        <v>3727.6222222222223</v>
      </c>
      <c r="D115" s="13">
        <f t="shared" si="11"/>
        <v>2388.8888888888887</v>
      </c>
      <c r="E115" s="13">
        <f t="shared" si="12"/>
        <v>1338.7333333333333</v>
      </c>
      <c r="F115" s="3">
        <v>43187</v>
      </c>
      <c r="G115" s="1">
        <f t="shared" si="13"/>
        <v>21499.999999999956</v>
      </c>
    </row>
    <row r="116" spans="1:7">
      <c r="A116">
        <v>28</v>
      </c>
      <c r="B116" s="13">
        <f t="shared" si="14"/>
        <v>21499.999999999956</v>
      </c>
      <c r="C116" s="13">
        <f t="shared" si="10"/>
        <v>3727.6222222222223</v>
      </c>
      <c r="D116" s="13">
        <f t="shared" si="11"/>
        <v>2388.8888888888887</v>
      </c>
      <c r="E116" s="13">
        <f t="shared" si="12"/>
        <v>1338.7333333333333</v>
      </c>
      <c r="F116" s="3">
        <v>43218</v>
      </c>
      <c r="G116" s="1">
        <f t="shared" si="13"/>
        <v>19111.111111111066</v>
      </c>
    </row>
    <row r="117" spans="1:7">
      <c r="A117">
        <v>29</v>
      </c>
      <c r="B117" s="13">
        <f t="shared" si="14"/>
        <v>19111.111111111066</v>
      </c>
      <c r="C117" s="13">
        <f t="shared" si="10"/>
        <v>3727.6222222222223</v>
      </c>
      <c r="D117" s="13">
        <f t="shared" si="11"/>
        <v>2388.8888888888887</v>
      </c>
      <c r="E117" s="13">
        <f t="shared" si="12"/>
        <v>1338.7333333333333</v>
      </c>
      <c r="F117" s="3">
        <v>43248</v>
      </c>
      <c r="G117" s="1">
        <f t="shared" si="13"/>
        <v>16722.222222222175</v>
      </c>
    </row>
    <row r="118" spans="1:7">
      <c r="A118">
        <v>30</v>
      </c>
      <c r="B118" s="13">
        <f t="shared" si="14"/>
        <v>16722.222222222175</v>
      </c>
      <c r="C118" s="13">
        <f t="shared" si="10"/>
        <v>3727.6222222222223</v>
      </c>
      <c r="D118" s="13">
        <f t="shared" si="11"/>
        <v>2388.8888888888887</v>
      </c>
      <c r="E118" s="13">
        <f t="shared" si="12"/>
        <v>1338.7333333333333</v>
      </c>
      <c r="F118" s="3">
        <v>43279</v>
      </c>
      <c r="G118" s="1">
        <f t="shared" si="13"/>
        <v>14333.333333333287</v>
      </c>
    </row>
    <row r="119" spans="1:7">
      <c r="A119">
        <v>31</v>
      </c>
      <c r="B119" s="13">
        <f t="shared" si="14"/>
        <v>14333.333333333287</v>
      </c>
      <c r="C119" s="13">
        <f t="shared" si="10"/>
        <v>3727.6222222222223</v>
      </c>
      <c r="D119" s="13">
        <f t="shared" si="11"/>
        <v>2388.8888888888887</v>
      </c>
      <c r="E119" s="13">
        <f t="shared" si="12"/>
        <v>1338.7333333333333</v>
      </c>
      <c r="F119" s="3">
        <v>43309</v>
      </c>
      <c r="G119" s="1">
        <f t="shared" si="13"/>
        <v>11944.444444444398</v>
      </c>
    </row>
    <row r="120" spans="1:7">
      <c r="A120">
        <v>32</v>
      </c>
      <c r="B120" s="13">
        <f t="shared" si="14"/>
        <v>11944.444444444398</v>
      </c>
      <c r="C120" s="13">
        <f t="shared" si="10"/>
        <v>3727.6222222222223</v>
      </c>
      <c r="D120" s="13">
        <f t="shared" si="11"/>
        <v>2388.8888888888887</v>
      </c>
      <c r="E120" s="13">
        <f t="shared" si="12"/>
        <v>1338.7333333333333</v>
      </c>
      <c r="F120" s="3">
        <v>43340</v>
      </c>
      <c r="G120" s="1">
        <f t="shared" si="13"/>
        <v>9555.5555555555093</v>
      </c>
    </row>
    <row r="121" spans="1:7">
      <c r="A121">
        <v>33</v>
      </c>
      <c r="B121" s="13">
        <f t="shared" si="14"/>
        <v>9555.5555555555093</v>
      </c>
      <c r="C121" s="13">
        <f t="shared" si="10"/>
        <v>3727.6222222222223</v>
      </c>
      <c r="D121" s="13">
        <f t="shared" si="11"/>
        <v>2388.8888888888887</v>
      </c>
      <c r="E121" s="13">
        <f t="shared" si="12"/>
        <v>1338.7333333333333</v>
      </c>
      <c r="F121" s="3">
        <v>43371</v>
      </c>
      <c r="G121" s="1">
        <f t="shared" si="13"/>
        <v>7166.6666666666206</v>
      </c>
    </row>
    <row r="122" spans="1:7">
      <c r="A122">
        <v>34</v>
      </c>
      <c r="B122" s="13">
        <f t="shared" si="14"/>
        <v>7166.6666666666206</v>
      </c>
      <c r="C122" s="13">
        <f t="shared" si="10"/>
        <v>3727.6222222222223</v>
      </c>
      <c r="D122" s="13">
        <f t="shared" si="11"/>
        <v>2388.8888888888887</v>
      </c>
      <c r="E122" s="13">
        <f t="shared" si="12"/>
        <v>1338.7333333333333</v>
      </c>
      <c r="F122" s="3">
        <v>43401</v>
      </c>
      <c r="G122" s="1">
        <f t="shared" si="13"/>
        <v>4777.7777777777319</v>
      </c>
    </row>
    <row r="123" spans="1:7">
      <c r="A123">
        <v>35</v>
      </c>
      <c r="B123" s="13">
        <f t="shared" si="14"/>
        <v>4777.7777777777319</v>
      </c>
      <c r="C123" s="13">
        <f t="shared" si="10"/>
        <v>3727.6222222222223</v>
      </c>
      <c r="D123" s="13">
        <f t="shared" si="11"/>
        <v>2388.8888888888887</v>
      </c>
      <c r="E123" s="13">
        <f t="shared" si="12"/>
        <v>1338.7333333333333</v>
      </c>
      <c r="F123" s="3">
        <v>43432</v>
      </c>
      <c r="G123" s="1">
        <f t="shared" si="13"/>
        <v>2388.8888888888432</v>
      </c>
    </row>
    <row r="124" spans="1:7">
      <c r="A124">
        <v>36</v>
      </c>
      <c r="B124" s="13">
        <f>B123-D123</f>
        <v>2388.8888888888432</v>
      </c>
      <c r="C124" s="13">
        <f t="shared" si="10"/>
        <v>3727.6222222222223</v>
      </c>
      <c r="D124" s="13">
        <f t="shared" si="11"/>
        <v>2388.8888888888887</v>
      </c>
      <c r="E124" s="13">
        <f t="shared" si="12"/>
        <v>1338.7333333333333</v>
      </c>
      <c r="F124" s="3">
        <v>43462</v>
      </c>
      <c r="G124" s="1">
        <f t="shared" si="13"/>
        <v>-4.5474735088646412E-11</v>
      </c>
    </row>
  </sheetData>
  <phoneticPr fontId="1" type="noConversion"/>
  <dataValidations count="1">
    <dataValidation type="list" allowBlank="1" showInputMessage="1" showErrorMessage="1" sqref="I1:I82 I85:I12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9"/>
  <sheetViews>
    <sheetView zoomScale="85" zoomScaleNormal="85" workbookViewId="0">
      <selection activeCell="C46" sqref="C46"/>
    </sheetView>
  </sheetViews>
  <sheetFormatPr defaultRowHeight="13.8"/>
  <cols>
    <col min="1" max="1" width="22.88671875" customWidth="1"/>
    <col min="2" max="2" width="13.6640625" bestFit="1" customWidth="1"/>
    <col min="3" max="3" width="11" bestFit="1" customWidth="1"/>
    <col min="4" max="4" width="11.109375" bestFit="1" customWidth="1"/>
    <col min="5" max="5" width="15.6640625" bestFit="1" customWidth="1"/>
    <col min="6" max="6" width="14.6640625" bestFit="1" customWidth="1"/>
    <col min="7" max="8" width="12.109375" bestFit="1" customWidth="1"/>
    <col min="9" max="9" width="12.109375" customWidth="1"/>
    <col min="10" max="10" width="15.6640625" bestFit="1" customWidth="1"/>
    <col min="11" max="13" width="15.6640625" style="4" bestFit="1" customWidth="1"/>
    <col min="14" max="81" width="15.6640625" bestFit="1" customWidth="1"/>
    <col min="82" max="97" width="16.88671875" bestFit="1" customWidth="1"/>
  </cols>
  <sheetData>
    <row r="1" spans="1:97">
      <c r="A1" t="s">
        <v>137</v>
      </c>
      <c r="B1" t="s">
        <v>140</v>
      </c>
    </row>
    <row r="3" spans="1:97" s="4" customFormat="1">
      <c r="A3" t="s">
        <v>121</v>
      </c>
      <c r="B3" t="s">
        <v>128</v>
      </c>
      <c r="C3" t="s">
        <v>107</v>
      </c>
      <c r="D3" t="s">
        <v>103</v>
      </c>
      <c r="E3" t="s">
        <v>105</v>
      </c>
      <c r="F3" t="s">
        <v>115</v>
      </c>
      <c r="G3" t="s">
        <v>220</v>
      </c>
      <c r="H3" t="s">
        <v>114</v>
      </c>
      <c r="I3" t="s">
        <v>109</v>
      </c>
      <c r="J3" t="s">
        <v>110</v>
      </c>
      <c r="K3" t="s">
        <v>111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97" s="4" customFormat="1">
      <c r="A4">
        <v>1</v>
      </c>
      <c r="B4" s="1">
        <v>86000</v>
      </c>
      <c r="C4" s="1">
        <v>3138.5210475176004</v>
      </c>
      <c r="D4" s="1">
        <v>1799.7877141842671</v>
      </c>
      <c r="E4" s="1">
        <v>1338.7333333333333</v>
      </c>
      <c r="F4" s="7">
        <v>42397</v>
      </c>
      <c r="G4" s="1">
        <f>B4-D4</f>
        <v>84200.212285815738</v>
      </c>
      <c r="H4" s="1">
        <v>3138.5210475176004</v>
      </c>
      <c r="I4" s="1">
        <v>1799.7877141842671</v>
      </c>
      <c r="J4" s="1">
        <v>1338.7333333333333</v>
      </c>
      <c r="K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97" s="4" customFormat="1">
      <c r="A5">
        <v>2</v>
      </c>
      <c r="B5" s="1">
        <v>84200.212285815738</v>
      </c>
      <c r="C5" s="1">
        <v>3138.5210475176004</v>
      </c>
      <c r="D5" s="1">
        <v>1827.8044096017354</v>
      </c>
      <c r="E5" s="1">
        <v>1310.716637915865</v>
      </c>
      <c r="F5" s="7">
        <v>42428</v>
      </c>
      <c r="G5" s="1">
        <f t="shared" ref="G5:G39" si="0">B5-D5</f>
        <v>82372.407876213998</v>
      </c>
      <c r="H5" s="1">
        <v>3138.5210475176004</v>
      </c>
      <c r="I5" s="1">
        <v>1827.8044096017354</v>
      </c>
      <c r="J5" s="1">
        <v>1310.716637915865</v>
      </c>
      <c r="K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97" s="4" customFormat="1">
      <c r="A6">
        <v>3</v>
      </c>
      <c r="B6" s="1">
        <v>82372.407876213998</v>
      </c>
      <c r="C6" s="1">
        <v>3138.5210475176004</v>
      </c>
      <c r="D6" s="1">
        <v>1856.2572315778691</v>
      </c>
      <c r="E6" s="1">
        <v>1282.2638159397313</v>
      </c>
      <c r="F6" s="7">
        <v>42457</v>
      </c>
      <c r="G6" s="1">
        <f t="shared" si="0"/>
        <v>80516.150644636131</v>
      </c>
      <c r="H6" s="1">
        <v>3138.5210475176004</v>
      </c>
      <c r="I6" s="1">
        <v>1856.2572315778691</v>
      </c>
      <c r="J6" s="1">
        <v>1282.2638159397313</v>
      </c>
      <c r="K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97" s="4" customFormat="1">
      <c r="A7">
        <v>4</v>
      </c>
      <c r="B7" s="1">
        <v>80516.150644636131</v>
      </c>
      <c r="C7" s="1">
        <v>3138.5210475176004</v>
      </c>
      <c r="D7" s="1">
        <v>1885.1529691494313</v>
      </c>
      <c r="E7" s="1">
        <v>1253.3680783681691</v>
      </c>
      <c r="F7" s="7">
        <v>42488</v>
      </c>
      <c r="G7" s="1">
        <f t="shared" si="0"/>
        <v>78630.997675486695</v>
      </c>
      <c r="H7" s="1">
        <v>3138.5210475176004</v>
      </c>
      <c r="I7" s="1">
        <v>1885.1529691494313</v>
      </c>
      <c r="J7" s="1">
        <v>1253.3680783681691</v>
      </c>
      <c r="K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97" s="4" customFormat="1">
      <c r="A8">
        <v>5</v>
      </c>
      <c r="B8" s="1">
        <v>78630.997675486695</v>
      </c>
      <c r="C8" s="1">
        <v>3138.5210475176004</v>
      </c>
      <c r="D8" s="1">
        <v>1914.4985170358575</v>
      </c>
      <c r="E8" s="1">
        <v>1224.0225304817429</v>
      </c>
      <c r="F8" s="7">
        <v>42518</v>
      </c>
      <c r="G8" s="1">
        <f t="shared" si="0"/>
        <v>76716.499158450839</v>
      </c>
      <c r="H8" s="1">
        <v>3138.5210475176004</v>
      </c>
      <c r="I8" s="1">
        <v>1914.4985170358575</v>
      </c>
      <c r="J8" s="1">
        <v>1224.0225304817429</v>
      </c>
      <c r="K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97" s="4" customFormat="1">
      <c r="A9">
        <v>6</v>
      </c>
      <c r="B9" s="1">
        <v>76716.499158450839</v>
      </c>
      <c r="C9" s="1">
        <v>3138.5210475176004</v>
      </c>
      <c r="D9" s="1">
        <v>1944.3008772843825</v>
      </c>
      <c r="E9" s="1">
        <v>1194.2201702332179</v>
      </c>
      <c r="F9" s="7">
        <v>42549</v>
      </c>
      <c r="G9" s="1">
        <f t="shared" si="0"/>
        <v>74772.198281166449</v>
      </c>
      <c r="H9" s="1">
        <v>3138.5210475176004</v>
      </c>
      <c r="I9" s="1">
        <v>1944.3008772843825</v>
      </c>
      <c r="J9" s="1">
        <v>1194.2201702332179</v>
      </c>
      <c r="K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97" s="4" customFormat="1">
      <c r="A10">
        <v>7</v>
      </c>
      <c r="B10" s="1">
        <v>74772.198281166449</v>
      </c>
      <c r="C10" s="1">
        <v>3138.5210475176004</v>
      </c>
      <c r="D10" s="1">
        <v>1974.5671609407761</v>
      </c>
      <c r="E10" s="1">
        <v>1163.9538865768243</v>
      </c>
      <c r="F10" s="7">
        <v>42579</v>
      </c>
      <c r="G10" s="1">
        <f t="shared" si="0"/>
        <v>72797.631120225677</v>
      </c>
      <c r="H10" s="1">
        <v>3138.5210475176004</v>
      </c>
      <c r="I10" s="1">
        <v>1974.5671609407761</v>
      </c>
      <c r="J10" s="1">
        <v>1163.9538865768243</v>
      </c>
      <c r="K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97" s="4" customFormat="1">
      <c r="A11">
        <v>8</v>
      </c>
      <c r="B11" s="1">
        <v>72797.631120225677</v>
      </c>
      <c r="C11" s="1">
        <v>3138.5210475176004</v>
      </c>
      <c r="D11" s="1">
        <v>2005.3045897460875</v>
      </c>
      <c r="E11" s="1">
        <v>1133.216457771513</v>
      </c>
      <c r="F11" s="7">
        <v>42610</v>
      </c>
      <c r="G11" s="1">
        <f t="shared" si="0"/>
        <v>70792.326530479593</v>
      </c>
      <c r="H11" s="1">
        <v>3138.5210475176004</v>
      </c>
      <c r="I11" s="1">
        <v>2005.3045897460875</v>
      </c>
      <c r="J11" s="1">
        <v>1133.216457771513</v>
      </c>
      <c r="K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97" s="4" customFormat="1">
      <c r="A12">
        <v>9</v>
      </c>
      <c r="B12" s="1">
        <v>70792.326530479593</v>
      </c>
      <c r="C12" s="1">
        <v>3138.5210475176004</v>
      </c>
      <c r="D12" s="1">
        <v>2036.5204978598015</v>
      </c>
      <c r="E12" s="1">
        <v>1102.000549657799</v>
      </c>
      <c r="F12" s="7">
        <v>42641</v>
      </c>
      <c r="G12" s="1">
        <f t="shared" si="0"/>
        <v>68755.806032619788</v>
      </c>
      <c r="H12" s="1">
        <v>3138.5210475176004</v>
      </c>
      <c r="I12" s="1">
        <v>2036.5204978598015</v>
      </c>
      <c r="J12" s="1">
        <v>1102.000549657799</v>
      </c>
      <c r="K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97" s="4" customFormat="1">
      <c r="A13">
        <v>10</v>
      </c>
      <c r="B13" s="1">
        <v>68755.806032619788</v>
      </c>
      <c r="C13" s="1">
        <v>3138.5210475176004</v>
      </c>
      <c r="D13" s="1">
        <v>2068.2223336098191</v>
      </c>
      <c r="E13" s="1">
        <v>1070.2987139077813</v>
      </c>
      <c r="F13" s="7">
        <v>42671</v>
      </c>
      <c r="G13" s="1">
        <f t="shared" si="0"/>
        <v>66687.583699009963</v>
      </c>
      <c r="H13" s="1">
        <v>3138.5210475176004</v>
      </c>
      <c r="I13" s="1">
        <v>2068.2223336098191</v>
      </c>
      <c r="J13" s="1">
        <v>1070.2987139077813</v>
      </c>
      <c r="K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97" s="4" customFormat="1">
      <c r="A14">
        <v>11</v>
      </c>
      <c r="B14" s="1">
        <v>66687.583699009963</v>
      </c>
      <c r="C14" s="1">
        <v>3138.5210475176004</v>
      </c>
      <c r="D14" s="1">
        <v>2100.4176612696788</v>
      </c>
      <c r="E14" s="1">
        <v>1038.1033862479217</v>
      </c>
      <c r="F14" s="7">
        <v>42702</v>
      </c>
      <c r="G14" s="1">
        <f t="shared" si="0"/>
        <v>64587.166037740288</v>
      </c>
      <c r="H14" s="1">
        <v>3138.5210475176004</v>
      </c>
      <c r="I14" s="1">
        <v>2100.4176612696788</v>
      </c>
      <c r="J14" s="1">
        <v>1038.1033862479217</v>
      </c>
      <c r="K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97" s="4" customFormat="1">
      <c r="A15">
        <v>12</v>
      </c>
      <c r="B15" s="1">
        <v>64587.166037740288</v>
      </c>
      <c r="C15" s="1">
        <v>3138.5210475176004</v>
      </c>
      <c r="D15" s="1">
        <v>2133.1141628634432</v>
      </c>
      <c r="E15" s="1">
        <v>1005.4068846541571</v>
      </c>
      <c r="F15" s="7">
        <v>42732</v>
      </c>
      <c r="G15" s="1">
        <f t="shared" si="0"/>
        <v>62454.051874876845</v>
      </c>
      <c r="H15" s="1">
        <v>3138.5210475176004</v>
      </c>
      <c r="I15" s="1">
        <v>2133.1141628634432</v>
      </c>
      <c r="J15" s="1">
        <v>1005.4068846541571</v>
      </c>
      <c r="K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97" s="4" customFormat="1">
      <c r="A16">
        <v>13</v>
      </c>
      <c r="B16" s="1">
        <v>62454.051874876845</v>
      </c>
      <c r="C16" s="1">
        <v>3138.5210475176004</v>
      </c>
      <c r="D16" s="1">
        <v>2166.3196399986841</v>
      </c>
      <c r="E16" s="1">
        <v>972.2014075189162</v>
      </c>
      <c r="F16" s="7">
        <v>42763</v>
      </c>
      <c r="G16" s="1">
        <f t="shared" si="0"/>
        <v>60287.73223487816</v>
      </c>
      <c r="H16" s="1">
        <v>3138.5210475176004</v>
      </c>
      <c r="I16" s="1">
        <v>2166.3196399986841</v>
      </c>
      <c r="J16" s="1">
        <v>972.2014075189162</v>
      </c>
      <c r="K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</row>
    <row r="17" spans="1:97" s="4" customFormat="1">
      <c r="A17">
        <v>14</v>
      </c>
      <c r="B17" s="1">
        <v>60287.73223487816</v>
      </c>
      <c r="C17" s="1">
        <v>3138.5210475176004</v>
      </c>
      <c r="D17" s="1">
        <v>2200.0420157279973</v>
      </c>
      <c r="E17" s="1">
        <v>938.47903178960325</v>
      </c>
      <c r="F17" s="7">
        <v>42794</v>
      </c>
      <c r="G17" s="1">
        <f t="shared" si="0"/>
        <v>58087.690219150165</v>
      </c>
      <c r="H17" s="1">
        <v>3138.5210475176004</v>
      </c>
      <c r="I17" s="1">
        <v>2200.0420157279973</v>
      </c>
      <c r="J17" s="1">
        <v>938.47903178960325</v>
      </c>
      <c r="K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</row>
    <row r="18" spans="1:97" s="4" customFormat="1">
      <c r="A18">
        <v>15</v>
      </c>
      <c r="B18" s="1">
        <v>58087.690219150165</v>
      </c>
      <c r="C18" s="1">
        <v>3138.5210475176004</v>
      </c>
      <c r="D18" s="1">
        <v>2234.2893364394963</v>
      </c>
      <c r="E18" s="1">
        <v>904.23171107810424</v>
      </c>
      <c r="F18" s="7">
        <v>42822</v>
      </c>
      <c r="G18" s="1">
        <f t="shared" si="0"/>
        <v>55853.400882710666</v>
      </c>
      <c r="H18" s="1">
        <v>3138.5210475176004</v>
      </c>
      <c r="I18" s="1">
        <v>2234.2893364394963</v>
      </c>
      <c r="J18" s="1">
        <v>904.23171107810424</v>
      </c>
      <c r="K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</row>
    <row r="19" spans="1:97" s="4" customFormat="1">
      <c r="A19">
        <v>16</v>
      </c>
      <c r="B19" s="1">
        <v>55853.400882710666</v>
      </c>
      <c r="C19" s="1">
        <v>3138.5210475176004</v>
      </c>
      <c r="D19" s="1">
        <v>2269.0697737767377</v>
      </c>
      <c r="E19" s="1">
        <v>869.45127374086269</v>
      </c>
      <c r="F19" s="7">
        <v>42853</v>
      </c>
      <c r="G19" s="1">
        <f t="shared" si="0"/>
        <v>53584.331108933926</v>
      </c>
      <c r="H19" s="1">
        <v>3138.5210475176004</v>
      </c>
      <c r="I19" s="1">
        <v>2269.0697737767377</v>
      </c>
      <c r="J19" s="1">
        <v>869.45127374086269</v>
      </c>
      <c r="K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</row>
    <row r="20" spans="1:97" s="4" customFormat="1">
      <c r="A20">
        <v>17</v>
      </c>
      <c r="B20" s="1">
        <v>53584.331108933926</v>
      </c>
      <c r="C20" s="1">
        <v>3138.5210475176004</v>
      </c>
      <c r="D20" s="1">
        <v>2304.3916265885291</v>
      </c>
      <c r="E20" s="1">
        <v>834.12942092907144</v>
      </c>
      <c r="F20" s="7">
        <v>42883</v>
      </c>
      <c r="G20" s="1">
        <f t="shared" si="0"/>
        <v>51279.939482345399</v>
      </c>
      <c r="H20" s="1">
        <v>3138.5210475176004</v>
      </c>
      <c r="I20" s="1">
        <v>2304.3916265885291</v>
      </c>
      <c r="J20" s="1">
        <v>834.12942092907144</v>
      </c>
      <c r="K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</row>
    <row r="21" spans="1:97" s="4" customFormat="1">
      <c r="A21">
        <v>18</v>
      </c>
      <c r="B21" s="1">
        <v>51279.939482345399</v>
      </c>
      <c r="C21" s="1">
        <v>3138.5210475176004</v>
      </c>
      <c r="D21" s="1">
        <v>2340.2633229090902</v>
      </c>
      <c r="E21" s="1">
        <v>798.2577246085101</v>
      </c>
      <c r="F21" s="7">
        <v>42914</v>
      </c>
      <c r="G21" s="1">
        <f t="shared" si="0"/>
        <v>48939.676159436305</v>
      </c>
      <c r="H21" s="1">
        <v>3138.5210475176004</v>
      </c>
      <c r="I21" s="1">
        <v>2340.2633229090902</v>
      </c>
      <c r="J21" s="1">
        <v>798.2577246085101</v>
      </c>
      <c r="K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</row>
    <row r="22" spans="1:97" s="4" customFormat="1">
      <c r="A22">
        <v>19</v>
      </c>
      <c r="B22" s="1">
        <v>48939.676159436305</v>
      </c>
      <c r="C22" s="1">
        <v>3138.5210475176004</v>
      </c>
      <c r="D22" s="1">
        <v>2376.693421969042</v>
      </c>
      <c r="E22" s="1">
        <v>761.82762554855844</v>
      </c>
      <c r="F22" s="7">
        <v>42944</v>
      </c>
      <c r="G22" s="1">
        <f t="shared" si="0"/>
        <v>46562.98273746726</v>
      </c>
      <c r="H22" s="1">
        <v>3138.5210475176004</v>
      </c>
      <c r="I22" s="1">
        <v>2376.693421969042</v>
      </c>
      <c r="J22" s="1">
        <v>761.82762554855844</v>
      </c>
      <c r="K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</row>
    <row r="23" spans="1:97" s="4" customFormat="1">
      <c r="A23">
        <v>20</v>
      </c>
      <c r="B23" s="1">
        <v>46562.98273746726</v>
      </c>
      <c r="C23" s="1">
        <v>3138.5210475176004</v>
      </c>
      <c r="D23" s="1">
        <v>2413.6906162376936</v>
      </c>
      <c r="E23" s="1">
        <v>724.83043127990697</v>
      </c>
      <c r="F23" s="7">
        <v>42975</v>
      </c>
      <c r="G23" s="1">
        <f t="shared" si="0"/>
        <v>44149.29212122957</v>
      </c>
      <c r="H23" s="1">
        <v>3138.5210475176004</v>
      </c>
      <c r="I23" s="1">
        <v>2413.6906162376936</v>
      </c>
      <c r="J23" s="1">
        <v>724.83043127990697</v>
      </c>
      <c r="K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</row>
    <row r="24" spans="1:97" s="4" customFormat="1">
      <c r="A24">
        <v>21</v>
      </c>
      <c r="B24" s="1">
        <v>44149.29212122957</v>
      </c>
      <c r="C24" s="1">
        <v>3138.5210475176004</v>
      </c>
      <c r="D24" s="1">
        <v>2451.2637334971269</v>
      </c>
      <c r="E24" s="1">
        <v>687.25731402047359</v>
      </c>
      <c r="F24" s="7">
        <v>43006</v>
      </c>
      <c r="G24" s="1">
        <f t="shared" si="0"/>
        <v>41698.02838773244</v>
      </c>
      <c r="H24" s="1">
        <v>3138.5210475176004</v>
      </c>
      <c r="I24" s="1">
        <v>2451.2637334971269</v>
      </c>
      <c r="J24" s="1">
        <v>687.25731402047359</v>
      </c>
      <c r="K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</row>
    <row r="25" spans="1:97" s="4" customFormat="1">
      <c r="A25">
        <v>22</v>
      </c>
      <c r="B25" s="1">
        <v>41698.02838773244</v>
      </c>
      <c r="C25" s="1">
        <v>3138.5210475176004</v>
      </c>
      <c r="D25" s="1">
        <v>2489.4217389485657</v>
      </c>
      <c r="E25" s="1">
        <v>649.09930856903497</v>
      </c>
      <c r="F25" s="7">
        <v>43036</v>
      </c>
      <c r="G25" s="1">
        <f t="shared" si="0"/>
        <v>39208.606648783876</v>
      </c>
      <c r="H25" s="1">
        <v>3138.5210475176004</v>
      </c>
      <c r="I25" s="1">
        <v>2489.4217389485657</v>
      </c>
      <c r="J25" s="1">
        <v>649.09930856903497</v>
      </c>
      <c r="K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</row>
    <row r="26" spans="1:97" s="4" customFormat="1">
      <c r="A26">
        <v>23</v>
      </c>
      <c r="B26" s="1">
        <v>39208.606648783876</v>
      </c>
      <c r="C26" s="1">
        <v>3138.5210475176004</v>
      </c>
      <c r="D26" s="1">
        <v>2528.1737373515316</v>
      </c>
      <c r="E26" s="1">
        <v>610.34731016606895</v>
      </c>
      <c r="F26" s="7">
        <v>43067</v>
      </c>
      <c r="G26" s="1">
        <f t="shared" si="0"/>
        <v>36680.432911432348</v>
      </c>
      <c r="H26" s="1">
        <v>3138.5210475176004</v>
      </c>
      <c r="I26" s="1">
        <v>2528.1737373515316</v>
      </c>
      <c r="J26" s="1">
        <v>610.34731016606895</v>
      </c>
      <c r="K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</row>
    <row r="27" spans="1:97" s="4" customFormat="1">
      <c r="A27">
        <v>24</v>
      </c>
      <c r="B27" s="1">
        <v>36680.432911432348</v>
      </c>
      <c r="C27" s="1">
        <v>3138.5210475176004</v>
      </c>
      <c r="D27" s="1">
        <v>2567.5289751963037</v>
      </c>
      <c r="E27" s="1">
        <v>570.99207232129686</v>
      </c>
      <c r="F27" s="7">
        <v>43097</v>
      </c>
      <c r="G27" s="1">
        <f t="shared" si="0"/>
        <v>34112.903936236042</v>
      </c>
      <c r="H27" s="1">
        <v>3138.5210475176004</v>
      </c>
      <c r="I27" s="1">
        <v>2567.5289751963037</v>
      </c>
      <c r="J27" s="1">
        <v>570.99207232129686</v>
      </c>
      <c r="K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</row>
    <row r="28" spans="1:97" s="4" customFormat="1">
      <c r="A28">
        <v>25</v>
      </c>
      <c r="B28" s="1">
        <v>34112.903936236042</v>
      </c>
      <c r="C28" s="1">
        <v>3138.5210475176004</v>
      </c>
      <c r="D28" s="1">
        <v>2607.4968429101928</v>
      </c>
      <c r="E28" s="1">
        <v>531.02420460740768</v>
      </c>
      <c r="F28" s="7">
        <v>43128</v>
      </c>
      <c r="G28" s="1">
        <f t="shared" si="0"/>
        <v>31505.407093325848</v>
      </c>
      <c r="H28" s="1">
        <v>3138.5210475176004</v>
      </c>
      <c r="I28" s="1">
        <v>2607.4968429101928</v>
      </c>
      <c r="J28" s="1">
        <v>531.02420460740768</v>
      </c>
      <c r="K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</row>
    <row r="29" spans="1:97" s="4" customFormat="1">
      <c r="A29">
        <v>26</v>
      </c>
      <c r="B29" s="1">
        <v>31505.407093325848</v>
      </c>
      <c r="C29" s="1">
        <v>3138.5210475176004</v>
      </c>
      <c r="D29" s="1">
        <v>2648.0868770981615</v>
      </c>
      <c r="E29" s="1">
        <v>490.434170419439</v>
      </c>
      <c r="F29" s="7">
        <v>43159</v>
      </c>
      <c r="G29" s="1">
        <f t="shared" si="0"/>
        <v>28857.320216227687</v>
      </c>
      <c r="H29" s="1">
        <v>3138.5210475176004</v>
      </c>
      <c r="I29" s="1">
        <v>2648.0868770981615</v>
      </c>
      <c r="J29" s="1">
        <v>490.434170419439</v>
      </c>
      <c r="K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</row>
    <row r="30" spans="1:97" s="4" customFormat="1">
      <c r="A30">
        <v>27</v>
      </c>
      <c r="B30" s="1">
        <v>28857.320216227687</v>
      </c>
      <c r="C30" s="1">
        <v>3138.5210475176004</v>
      </c>
      <c r="D30" s="1">
        <v>2689.308762818323</v>
      </c>
      <c r="E30" s="1">
        <v>449.21228469927763</v>
      </c>
      <c r="F30" s="7">
        <v>43187</v>
      </c>
      <c r="G30" s="1">
        <f t="shared" si="0"/>
        <v>26168.011453409363</v>
      </c>
      <c r="H30" s="1">
        <v>3138.5210475176004</v>
      </c>
      <c r="I30" s="1">
        <v>2689.308762818323</v>
      </c>
      <c r="J30" s="1">
        <v>449.21228469927763</v>
      </c>
      <c r="K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</row>
    <row r="31" spans="1:97" s="4" customFormat="1">
      <c r="A31">
        <v>28</v>
      </c>
      <c r="B31" s="1">
        <v>26168.011453409363</v>
      </c>
      <c r="C31" s="1">
        <v>3138.5210475176004</v>
      </c>
      <c r="D31" s="1">
        <v>2731.1723358928612</v>
      </c>
      <c r="E31" s="1">
        <v>407.34871162473905</v>
      </c>
      <c r="F31" s="7">
        <v>43218</v>
      </c>
      <c r="G31" s="1">
        <f t="shared" si="0"/>
        <v>23436.839117516502</v>
      </c>
      <c r="H31" s="1">
        <v>3138.5210475176004</v>
      </c>
      <c r="I31" s="1">
        <v>2731.1723358928612</v>
      </c>
      <c r="J31" s="1">
        <v>407.34871162473905</v>
      </c>
      <c r="K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</row>
    <row r="32" spans="1:97" s="4" customFormat="1">
      <c r="A32">
        <v>29</v>
      </c>
      <c r="B32" s="1">
        <v>23436.839117516502</v>
      </c>
      <c r="C32" s="1">
        <v>3138.5210475176004</v>
      </c>
      <c r="D32" s="1">
        <v>2773.6875852549269</v>
      </c>
      <c r="E32" s="1">
        <v>364.83346226267349</v>
      </c>
      <c r="F32" s="7">
        <v>43248</v>
      </c>
      <c r="G32" s="1">
        <f t="shared" si="0"/>
        <v>20663.151532261574</v>
      </c>
      <c r="H32" s="1">
        <v>3138.5210475176004</v>
      </c>
      <c r="I32" s="1">
        <v>2773.6875852549269</v>
      </c>
      <c r="J32" s="1">
        <v>364.83346226267349</v>
      </c>
      <c r="K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</row>
    <row r="33" spans="1:97" s="4" customFormat="1">
      <c r="A33">
        <v>30</v>
      </c>
      <c r="B33" s="1">
        <v>20663.151532261574</v>
      </c>
      <c r="C33" s="1">
        <v>3138.5210475176004</v>
      </c>
      <c r="D33" s="1">
        <v>2816.8646553320618</v>
      </c>
      <c r="E33" s="1">
        <v>321.65639218553849</v>
      </c>
      <c r="F33" s="7">
        <v>43279</v>
      </c>
      <c r="G33" s="1">
        <f t="shared" si="0"/>
        <v>17846.286876929513</v>
      </c>
      <c r="H33" s="1">
        <v>3138.5210475176004</v>
      </c>
      <c r="I33" s="1">
        <v>2816.8646553320618</v>
      </c>
      <c r="J33" s="1">
        <v>321.65639218553849</v>
      </c>
      <c r="K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</row>
    <row r="34" spans="1:97" s="4" customFormat="1">
      <c r="A34">
        <v>31</v>
      </c>
      <c r="B34" s="1">
        <v>17846.286876929513</v>
      </c>
      <c r="C34" s="1">
        <v>3138.5210475176004</v>
      </c>
      <c r="D34" s="1">
        <v>2860.7138484667312</v>
      </c>
      <c r="E34" s="1">
        <v>277.80719905086943</v>
      </c>
      <c r="F34" s="7">
        <v>43309</v>
      </c>
      <c r="G34" s="1">
        <f t="shared" si="0"/>
        <v>14985.573028462783</v>
      </c>
      <c r="H34" s="1">
        <v>3138.5210475176004</v>
      </c>
      <c r="I34" s="1">
        <v>2860.7138484667312</v>
      </c>
      <c r="J34" s="1">
        <v>277.80719905086943</v>
      </c>
      <c r="K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</row>
    <row r="35" spans="1:97">
      <c r="A35">
        <v>32</v>
      </c>
      <c r="B35" s="1">
        <v>14985.573028462783</v>
      </c>
      <c r="C35" s="1">
        <v>3138.5210475176004</v>
      </c>
      <c r="D35" s="1">
        <v>2905.2456273745297</v>
      </c>
      <c r="E35" s="1">
        <v>233.27542014307065</v>
      </c>
      <c r="F35" s="7">
        <v>43340</v>
      </c>
      <c r="G35" s="1">
        <f t="shared" si="0"/>
        <v>12080.327401088252</v>
      </c>
      <c r="H35" s="1">
        <v>3138.5210475176004</v>
      </c>
      <c r="I35" s="1">
        <v>2905.2456273745297</v>
      </c>
      <c r="J35" s="1">
        <v>233.27542014307065</v>
      </c>
      <c r="K35"/>
    </row>
    <row r="36" spans="1:97">
      <c r="A36">
        <v>33</v>
      </c>
      <c r="B36" s="1">
        <v>12080.327401088252</v>
      </c>
      <c r="C36" s="1">
        <v>3138.5210475176004</v>
      </c>
      <c r="D36" s="1">
        <v>2950.4706176406598</v>
      </c>
      <c r="E36" s="1">
        <v>188.05042987694046</v>
      </c>
      <c r="F36" s="7">
        <v>43371</v>
      </c>
      <c r="G36" s="1">
        <f t="shared" si="0"/>
        <v>9129.8567834475925</v>
      </c>
      <c r="H36" s="1">
        <v>3138.5210475176004</v>
      </c>
      <c r="I36" s="1">
        <v>2950.4706176406598</v>
      </c>
      <c r="J36" s="1">
        <v>188.05042987694046</v>
      </c>
      <c r="K36"/>
    </row>
    <row r="37" spans="1:97">
      <c r="A37">
        <v>34</v>
      </c>
      <c r="B37" s="1">
        <v>9129.8567834475925</v>
      </c>
      <c r="C37" s="1">
        <v>3138.5210475176004</v>
      </c>
      <c r="D37" s="1">
        <v>2996.3996102552665</v>
      </c>
      <c r="E37" s="1">
        <v>142.12143726233418</v>
      </c>
      <c r="F37" s="7">
        <v>43401</v>
      </c>
      <c r="G37" s="1">
        <f t="shared" si="0"/>
        <v>6133.4571731923261</v>
      </c>
      <c r="H37" s="1">
        <v>3138.5210475176004</v>
      </c>
      <c r="I37" s="1">
        <v>2996.3996102552665</v>
      </c>
      <c r="J37" s="1">
        <v>142.12143726233418</v>
      </c>
      <c r="K37"/>
    </row>
    <row r="38" spans="1:97">
      <c r="A38">
        <v>35</v>
      </c>
      <c r="B38" s="1">
        <v>6133.4571731923261</v>
      </c>
      <c r="C38" s="1">
        <v>3138.5210475176004</v>
      </c>
      <c r="D38" s="1">
        <v>3043.04356418824</v>
      </c>
      <c r="E38" s="1">
        <v>95.477483329360538</v>
      </c>
      <c r="F38" s="7">
        <v>43432</v>
      </c>
      <c r="G38" s="1">
        <f t="shared" si="0"/>
        <v>3090.4136090040861</v>
      </c>
      <c r="H38" s="1">
        <v>3138.5210475176004</v>
      </c>
      <c r="I38" s="1">
        <v>3043.04356418824</v>
      </c>
      <c r="J38" s="1">
        <v>95.477483329360538</v>
      </c>
      <c r="K38"/>
    </row>
    <row r="39" spans="1:97">
      <c r="A39">
        <v>36</v>
      </c>
      <c r="B39" s="1">
        <v>3090.4136090040861</v>
      </c>
      <c r="C39" s="1">
        <v>3138.5210475176004</v>
      </c>
      <c r="D39" s="1">
        <v>3090.4136090041034</v>
      </c>
      <c r="E39" s="1">
        <v>48.107438513496938</v>
      </c>
      <c r="F39" s="7">
        <v>43462</v>
      </c>
      <c r="G39" s="1">
        <f t="shared" si="0"/>
        <v>-1.7280399333685637E-11</v>
      </c>
      <c r="H39" s="1">
        <v>3138.5210475176004</v>
      </c>
      <c r="I39" s="1">
        <v>3090.4136090041034</v>
      </c>
      <c r="J39" s="1">
        <v>48.107438513496938</v>
      </c>
      <c r="K39"/>
    </row>
  </sheetData>
  <phoneticPr fontId="1" type="noConversion"/>
  <dataValidations count="1">
    <dataValidation type="list" allowBlank="1" showInputMessage="1" showErrorMessage="1" sqref="I40 I1:I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8"/>
  <sheetViews>
    <sheetView topLeftCell="A85" zoomScale="85" zoomScaleNormal="85" workbookViewId="0">
      <selection activeCell="K116" sqref="K116"/>
    </sheetView>
  </sheetViews>
  <sheetFormatPr defaultRowHeight="13.8"/>
  <cols>
    <col min="1" max="1" width="22.88671875" customWidth="1"/>
    <col min="2" max="2" width="13.6640625" bestFit="1" customWidth="1"/>
    <col min="3" max="3" width="11" bestFit="1" customWidth="1"/>
    <col min="4" max="4" width="11.109375" bestFit="1" customWidth="1"/>
    <col min="5" max="5" width="15.6640625" bestFit="1" customWidth="1"/>
    <col min="6" max="6" width="14.6640625" bestFit="1" customWidth="1"/>
    <col min="7" max="8" width="12.109375" bestFit="1" customWidth="1"/>
    <col min="9" max="9" width="12.109375" customWidth="1"/>
    <col min="10" max="10" width="15.33203125" customWidth="1"/>
    <col min="11" max="13" width="15.6640625" style="4" bestFit="1" customWidth="1"/>
    <col min="14" max="81" width="15.6640625" bestFit="1" customWidth="1"/>
    <col min="82" max="97" width="16.88671875" bestFit="1" customWidth="1"/>
  </cols>
  <sheetData>
    <row r="2" spans="1:15" s="14" customFormat="1">
      <c r="A2" s="14" t="s">
        <v>236</v>
      </c>
    </row>
    <row r="3" spans="1:15">
      <c r="A3" t="s">
        <v>121</v>
      </c>
      <c r="B3" t="s">
        <v>128</v>
      </c>
      <c r="C3" t="s">
        <v>107</v>
      </c>
      <c r="D3" t="s">
        <v>103</v>
      </c>
      <c r="E3" t="s">
        <v>105</v>
      </c>
      <c r="F3" t="s">
        <v>115</v>
      </c>
      <c r="G3" t="s">
        <v>220</v>
      </c>
      <c r="H3" t="s">
        <v>114</v>
      </c>
      <c r="I3" t="s">
        <v>109</v>
      </c>
      <c r="J3" t="s">
        <v>110</v>
      </c>
      <c r="K3" t="s">
        <v>111</v>
      </c>
      <c r="M3"/>
    </row>
    <row r="4" spans="1:15">
      <c r="A4">
        <v>1</v>
      </c>
      <c r="B4" s="54">
        <v>86000</v>
      </c>
      <c r="C4" s="51">
        <v>3138.5210475176004</v>
      </c>
      <c r="D4" s="44">
        <v>1799.7877141842671</v>
      </c>
      <c r="E4" s="51">
        <v>1338.7333333333299</v>
      </c>
      <c r="F4" s="50">
        <v>42397</v>
      </c>
      <c r="G4" s="51">
        <f>B4-D4</f>
        <v>84200.212285815738</v>
      </c>
      <c r="H4" s="51">
        <v>3138.5210475176004</v>
      </c>
      <c r="I4" s="44">
        <v>1799.7877141842671</v>
      </c>
      <c r="J4" s="51">
        <v>1338.7333333333333</v>
      </c>
      <c r="K4" s="15"/>
      <c r="M4" s="45"/>
      <c r="N4" s="16" t="s">
        <v>142</v>
      </c>
    </row>
    <row r="5" spans="1:15">
      <c r="A5">
        <v>2</v>
      </c>
      <c r="B5" s="51">
        <f>B4-D4</f>
        <v>84200.212285815738</v>
      </c>
      <c r="C5" s="51">
        <v>3138.5210475176004</v>
      </c>
      <c r="D5" s="44">
        <v>1827.8044096017354</v>
      </c>
      <c r="E5" s="51">
        <v>1310.716637915865</v>
      </c>
      <c r="F5" s="50">
        <v>42428</v>
      </c>
      <c r="G5" s="51">
        <f t="shared" ref="G5:G39" si="0">B5-D5</f>
        <v>82372.407876213998</v>
      </c>
      <c r="H5" s="51">
        <v>3138.5210475176004</v>
      </c>
      <c r="I5" s="44">
        <v>1827.8044096017354</v>
      </c>
      <c r="J5" s="51">
        <v>1310.716637915865</v>
      </c>
      <c r="K5" s="15"/>
      <c r="N5" s="53" t="s">
        <v>237</v>
      </c>
    </row>
    <row r="6" spans="1:15">
      <c r="A6">
        <v>3</v>
      </c>
      <c r="B6" s="51">
        <f t="shared" ref="B6:B31" si="1">B5-D5</f>
        <v>82372.407876213998</v>
      </c>
      <c r="C6" s="51">
        <v>3138.5210475176004</v>
      </c>
      <c r="D6" s="44">
        <v>1856.2572315778691</v>
      </c>
      <c r="E6" s="51">
        <v>1282.2638159397313</v>
      </c>
      <c r="F6" s="50">
        <v>42457</v>
      </c>
      <c r="G6" s="51">
        <f t="shared" si="0"/>
        <v>80516.150644636131</v>
      </c>
      <c r="H6" s="51">
        <v>3138.5210475176004</v>
      </c>
      <c r="I6" s="44">
        <v>1856.2572315778691</v>
      </c>
      <c r="J6" s="51">
        <v>1282.2638159397313</v>
      </c>
      <c r="K6" s="15"/>
      <c r="L6" s="4" t="s">
        <v>320</v>
      </c>
    </row>
    <row r="7" spans="1:15">
      <c r="A7">
        <v>4</v>
      </c>
      <c r="B7" s="51">
        <f t="shared" si="1"/>
        <v>80516.150644636131</v>
      </c>
      <c r="C7" s="51">
        <v>3138.5210475176004</v>
      </c>
      <c r="D7" s="44">
        <v>1885.1529691494313</v>
      </c>
      <c r="E7" s="51">
        <v>1253.3680783681691</v>
      </c>
      <c r="F7" s="50">
        <v>42488</v>
      </c>
      <c r="G7" s="51">
        <f t="shared" si="0"/>
        <v>78630.997675486695</v>
      </c>
      <c r="H7" s="51">
        <v>3138.5210475176004</v>
      </c>
      <c r="I7" s="44">
        <v>1885.1529691494313</v>
      </c>
      <c r="J7" s="51">
        <v>1253.3680783681691</v>
      </c>
      <c r="K7" s="15"/>
      <c r="M7" s="4" t="s">
        <v>322</v>
      </c>
    </row>
    <row r="8" spans="1:15">
      <c r="A8">
        <v>5</v>
      </c>
      <c r="B8" s="51">
        <f t="shared" si="1"/>
        <v>78630.997675486695</v>
      </c>
      <c r="C8" s="51">
        <v>3138.5210475176004</v>
      </c>
      <c r="D8" s="44">
        <v>1914.4985170358575</v>
      </c>
      <c r="E8" s="51">
        <v>1224.0225304817429</v>
      </c>
      <c r="F8" s="50">
        <v>42518</v>
      </c>
      <c r="G8" s="51">
        <f t="shared" si="0"/>
        <v>76716.499158450839</v>
      </c>
      <c r="H8" s="51">
        <v>3138.5210475176004</v>
      </c>
      <c r="I8" s="44">
        <v>1914.4985170358575</v>
      </c>
      <c r="J8" s="51">
        <v>1224.0225304817429</v>
      </c>
      <c r="K8" s="15"/>
      <c r="M8" s="4" t="s">
        <v>303</v>
      </c>
    </row>
    <row r="9" spans="1:15">
      <c r="A9">
        <v>6</v>
      </c>
      <c r="B9" s="51">
        <f t="shared" si="1"/>
        <v>76716.499158450839</v>
      </c>
      <c r="C9" s="51">
        <v>3138.5210475176004</v>
      </c>
      <c r="D9" s="44">
        <v>1944.3008772843825</v>
      </c>
      <c r="E9" s="51">
        <v>1194.2201702332179</v>
      </c>
      <c r="F9" s="50">
        <v>42549</v>
      </c>
      <c r="G9" s="51">
        <f t="shared" si="0"/>
        <v>74772.198281166449</v>
      </c>
      <c r="H9" s="51">
        <v>3138.5210475176004</v>
      </c>
      <c r="I9" s="44">
        <v>1944.3008772843825</v>
      </c>
      <c r="J9" s="51">
        <v>1194.2201702332179</v>
      </c>
      <c r="K9" s="15"/>
      <c r="M9" s="4" t="s">
        <v>323</v>
      </c>
    </row>
    <row r="10" spans="1:15">
      <c r="A10">
        <v>7</v>
      </c>
      <c r="B10" s="51">
        <f t="shared" si="1"/>
        <v>74772.198281166449</v>
      </c>
      <c r="C10" s="51">
        <v>3138.5210475176004</v>
      </c>
      <c r="D10" s="44">
        <v>1974.5671609407761</v>
      </c>
      <c r="E10" s="51">
        <v>1163.9538865768243</v>
      </c>
      <c r="F10" s="50">
        <v>42579</v>
      </c>
      <c r="G10" s="51">
        <f t="shared" si="0"/>
        <v>72797.631120225677</v>
      </c>
      <c r="H10" s="51">
        <v>3138.5210475176004</v>
      </c>
      <c r="I10" s="44">
        <v>1974.5671609407761</v>
      </c>
      <c r="J10" s="51">
        <v>1163.9538865768243</v>
      </c>
      <c r="K10" s="15"/>
      <c r="N10" t="s">
        <v>314</v>
      </c>
    </row>
    <row r="11" spans="1:15">
      <c r="A11">
        <v>8</v>
      </c>
      <c r="B11" s="51">
        <f t="shared" si="1"/>
        <v>72797.631120225677</v>
      </c>
      <c r="C11" s="51">
        <v>3138.5210475176004</v>
      </c>
      <c r="D11" s="44">
        <v>2005.3045897460875</v>
      </c>
      <c r="E11" s="51">
        <v>1133.216457771513</v>
      </c>
      <c r="F11" s="50">
        <v>42610</v>
      </c>
      <c r="G11" s="51">
        <f t="shared" si="0"/>
        <v>70792.326530479593</v>
      </c>
      <c r="H11" s="51">
        <v>3138.5210475176004</v>
      </c>
      <c r="I11" s="44">
        <v>2005.3045897460875</v>
      </c>
      <c r="J11" s="51">
        <v>1133.216457771513</v>
      </c>
      <c r="K11" s="15"/>
      <c r="N11" t="s">
        <v>315</v>
      </c>
    </row>
    <row r="12" spans="1:15">
      <c r="A12">
        <v>9</v>
      </c>
      <c r="B12" s="51">
        <f t="shared" si="1"/>
        <v>70792.326530479593</v>
      </c>
      <c r="C12" s="51">
        <v>3138.5210475176004</v>
      </c>
      <c r="D12" s="44">
        <v>2036.5204978598015</v>
      </c>
      <c r="E12" s="51">
        <v>1102.000549657799</v>
      </c>
      <c r="F12" s="50">
        <v>42641</v>
      </c>
      <c r="G12" s="51">
        <f t="shared" si="0"/>
        <v>68755.806032619788</v>
      </c>
      <c r="H12" s="51">
        <v>3138.5210475176004</v>
      </c>
      <c r="I12" s="44">
        <v>2036.5204978598015</v>
      </c>
      <c r="J12" s="51">
        <v>1102.000549657799</v>
      </c>
      <c r="K12" s="15"/>
      <c r="N12" t="s">
        <v>316</v>
      </c>
    </row>
    <row r="13" spans="1:15">
      <c r="A13">
        <v>10</v>
      </c>
      <c r="B13" s="51">
        <f t="shared" si="1"/>
        <v>68755.806032619788</v>
      </c>
      <c r="C13" s="51">
        <v>3138.5210475176004</v>
      </c>
      <c r="D13" s="44">
        <v>2068.2223336098191</v>
      </c>
      <c r="E13" s="51">
        <v>1070.2987139077813</v>
      </c>
      <c r="F13" s="50">
        <v>42671</v>
      </c>
      <c r="G13" s="51">
        <f t="shared" si="0"/>
        <v>66687.583699009963</v>
      </c>
      <c r="H13" s="51">
        <v>3138.5210475176004</v>
      </c>
      <c r="I13" s="44">
        <v>2068.2223336098191</v>
      </c>
      <c r="J13" s="51">
        <v>1070.2987139077813</v>
      </c>
      <c r="K13" s="15"/>
      <c r="O13" t="s">
        <v>304</v>
      </c>
    </row>
    <row r="14" spans="1:15">
      <c r="A14">
        <v>11</v>
      </c>
      <c r="B14" s="51">
        <f t="shared" si="1"/>
        <v>66687.583699009963</v>
      </c>
      <c r="C14" s="51">
        <v>3138.5210475176004</v>
      </c>
      <c r="D14" s="44">
        <v>2100.4176612696788</v>
      </c>
      <c r="E14" s="51">
        <v>1038.1033862479217</v>
      </c>
      <c r="F14" s="50">
        <v>42702</v>
      </c>
      <c r="G14" s="51">
        <f t="shared" si="0"/>
        <v>64587.166037740288</v>
      </c>
      <c r="H14" s="51">
        <v>3138.5210475176004</v>
      </c>
      <c r="I14" s="44">
        <v>2100.4176612696788</v>
      </c>
      <c r="J14" s="51">
        <v>1038.1033862479217</v>
      </c>
      <c r="K14" s="15"/>
      <c r="O14" t="s">
        <v>305</v>
      </c>
    </row>
    <row r="15" spans="1:15">
      <c r="A15">
        <v>12</v>
      </c>
      <c r="B15" s="51">
        <f t="shared" si="1"/>
        <v>64587.166037740288</v>
      </c>
      <c r="C15" s="51">
        <v>3138.5210475176004</v>
      </c>
      <c r="D15" s="44">
        <v>2133.1141628634432</v>
      </c>
      <c r="E15" s="51">
        <v>1005.4068846541571</v>
      </c>
      <c r="F15" s="50">
        <v>42732</v>
      </c>
      <c r="G15" s="51">
        <f t="shared" si="0"/>
        <v>62454.051874876845</v>
      </c>
      <c r="H15" s="51">
        <v>3138.5210475176004</v>
      </c>
      <c r="I15" s="44">
        <v>2133.1141628634432</v>
      </c>
      <c r="J15" s="51">
        <v>1005.4068846541571</v>
      </c>
      <c r="K15" s="15"/>
      <c r="O15" t="s">
        <v>312</v>
      </c>
    </row>
    <row r="16" spans="1:15">
      <c r="A16">
        <v>13</v>
      </c>
      <c r="B16" s="51">
        <f t="shared" si="1"/>
        <v>62454.051874876845</v>
      </c>
      <c r="C16" s="51">
        <v>3138.5210475176004</v>
      </c>
      <c r="D16" s="44">
        <v>2166.3196399986841</v>
      </c>
      <c r="E16" s="51">
        <v>972.2014075189162</v>
      </c>
      <c r="F16" s="50">
        <v>42763</v>
      </c>
      <c r="G16" s="51">
        <f t="shared" si="0"/>
        <v>60287.73223487816</v>
      </c>
      <c r="H16" s="51">
        <v>3138.5210475176004</v>
      </c>
      <c r="I16" s="44">
        <v>2166.3196399986841</v>
      </c>
      <c r="J16" s="51">
        <v>972.2014075189162</v>
      </c>
      <c r="K16" s="15"/>
      <c r="O16" t="s">
        <v>306</v>
      </c>
    </row>
    <row r="17" spans="1:15">
      <c r="A17">
        <v>14</v>
      </c>
      <c r="B17" s="51">
        <f t="shared" si="1"/>
        <v>60287.73223487816</v>
      </c>
      <c r="C17" s="51">
        <v>3138.5210475176004</v>
      </c>
      <c r="D17" s="44">
        <v>2200.0420157279973</v>
      </c>
      <c r="E17" s="51">
        <v>938.47903178960325</v>
      </c>
      <c r="F17" s="50">
        <v>42794</v>
      </c>
      <c r="G17" s="51">
        <f t="shared" si="0"/>
        <v>58087.690219150165</v>
      </c>
      <c r="H17" s="51">
        <v>3138.5210475176004</v>
      </c>
      <c r="I17" s="44">
        <v>2200.0420157279973</v>
      </c>
      <c r="J17" s="51">
        <v>938.47903178960325</v>
      </c>
      <c r="K17" s="15"/>
      <c r="M17" s="4" t="s">
        <v>324</v>
      </c>
    </row>
    <row r="18" spans="1:15">
      <c r="A18">
        <v>15</v>
      </c>
      <c r="B18" s="51">
        <f t="shared" si="1"/>
        <v>58087.690219150165</v>
      </c>
      <c r="C18" s="51">
        <v>3138.5210475176004</v>
      </c>
      <c r="D18" s="44">
        <v>2234.2893364394963</v>
      </c>
      <c r="E18" s="51">
        <v>904.23171107810424</v>
      </c>
      <c r="F18" s="50">
        <v>42822</v>
      </c>
      <c r="G18" s="51">
        <f t="shared" si="0"/>
        <v>55853.400882710666</v>
      </c>
      <c r="H18" s="51">
        <v>3138.5210475176004</v>
      </c>
      <c r="I18" s="44">
        <v>2234.2893364394963</v>
      </c>
      <c r="J18" s="51">
        <v>904.23171107810424</v>
      </c>
      <c r="K18" s="15"/>
      <c r="N18" t="s">
        <v>308</v>
      </c>
    </row>
    <row r="19" spans="1:15">
      <c r="A19">
        <v>16</v>
      </c>
      <c r="B19" s="51">
        <f t="shared" si="1"/>
        <v>55853.400882710666</v>
      </c>
      <c r="C19" s="51">
        <v>3138.5210475176004</v>
      </c>
      <c r="D19" s="44">
        <v>2269.0697737767377</v>
      </c>
      <c r="E19" s="51">
        <v>869.45127374086269</v>
      </c>
      <c r="F19" s="50">
        <v>42853</v>
      </c>
      <c r="G19" s="51">
        <f t="shared" si="0"/>
        <v>53584.331108933926</v>
      </c>
      <c r="H19" s="51">
        <v>3138.5210475176004</v>
      </c>
      <c r="I19" s="44">
        <v>2269.0697737767377</v>
      </c>
      <c r="J19" s="51">
        <v>869.45127374086269</v>
      </c>
      <c r="K19" s="15"/>
      <c r="N19" t="s">
        <v>309</v>
      </c>
    </row>
    <row r="20" spans="1:15">
      <c r="A20">
        <v>17</v>
      </c>
      <c r="B20" s="51">
        <f t="shared" si="1"/>
        <v>53584.331108933926</v>
      </c>
      <c r="C20" s="51">
        <v>3138.5210475176004</v>
      </c>
      <c r="D20" s="44">
        <v>2304.3916265885291</v>
      </c>
      <c r="E20" s="51">
        <v>834.12942092907144</v>
      </c>
      <c r="F20" s="50">
        <v>42883</v>
      </c>
      <c r="G20" s="51">
        <f t="shared" si="0"/>
        <v>51279.939482345399</v>
      </c>
      <c r="H20" s="51">
        <v>3138.5210475176004</v>
      </c>
      <c r="I20" s="44">
        <v>2304.3916265885291</v>
      </c>
      <c r="J20" s="51">
        <v>834.12942092907144</v>
      </c>
      <c r="K20" s="15"/>
      <c r="N20" t="s">
        <v>310</v>
      </c>
    </row>
    <row r="21" spans="1:15">
      <c r="A21">
        <v>18</v>
      </c>
      <c r="B21" s="51">
        <f t="shared" si="1"/>
        <v>51279.939482345399</v>
      </c>
      <c r="C21" s="51">
        <v>3138.5210475176004</v>
      </c>
      <c r="D21" s="44">
        <v>2340.2633229090902</v>
      </c>
      <c r="E21" s="51">
        <v>798.2577246085101</v>
      </c>
      <c r="F21" s="50">
        <v>42914</v>
      </c>
      <c r="G21" s="51">
        <f t="shared" si="0"/>
        <v>48939.676159436305</v>
      </c>
      <c r="H21" s="51">
        <v>3138.5210475176004</v>
      </c>
      <c r="I21" s="44">
        <v>2340.2633229090902</v>
      </c>
      <c r="J21" s="51">
        <v>798.2577246085101</v>
      </c>
      <c r="K21" s="15"/>
      <c r="N21" t="s">
        <v>321</v>
      </c>
    </row>
    <row r="22" spans="1:15">
      <c r="A22">
        <v>19</v>
      </c>
      <c r="B22" s="51">
        <f t="shared" si="1"/>
        <v>48939.676159436305</v>
      </c>
      <c r="C22" s="51">
        <v>3138.5210475176004</v>
      </c>
      <c r="D22" s="44">
        <v>2376.693421969042</v>
      </c>
      <c r="E22" s="51">
        <v>761.82762554855844</v>
      </c>
      <c r="F22" s="50">
        <v>42944</v>
      </c>
      <c r="G22" s="51">
        <f t="shared" si="0"/>
        <v>46562.98273746726</v>
      </c>
      <c r="H22" s="51">
        <v>3138.5210475176004</v>
      </c>
      <c r="I22" s="44">
        <v>2376.693421969042</v>
      </c>
      <c r="J22" s="51">
        <v>761.82762554855844</v>
      </c>
      <c r="K22" s="15"/>
      <c r="M22" s="4" t="s">
        <v>325</v>
      </c>
    </row>
    <row r="23" spans="1:15">
      <c r="A23">
        <v>20</v>
      </c>
      <c r="B23" s="51">
        <f t="shared" si="1"/>
        <v>46562.98273746726</v>
      </c>
      <c r="C23" s="51">
        <v>3138.5210475176004</v>
      </c>
      <c r="D23" s="44">
        <v>2413.6906162376936</v>
      </c>
      <c r="E23" s="51">
        <v>724.83043127990697</v>
      </c>
      <c r="F23" s="50">
        <v>42975</v>
      </c>
      <c r="G23" s="51">
        <f t="shared" si="0"/>
        <v>44149.29212122957</v>
      </c>
      <c r="H23" s="51">
        <v>3138.5210475176004</v>
      </c>
      <c r="I23" s="44">
        <v>2413.6906162376936</v>
      </c>
      <c r="J23" s="51">
        <v>724.83043127990697</v>
      </c>
      <c r="K23" s="15"/>
      <c r="L23" s="4" t="s">
        <v>326</v>
      </c>
    </row>
    <row r="24" spans="1:15">
      <c r="A24">
        <v>21</v>
      </c>
      <c r="B24" s="51">
        <f t="shared" si="1"/>
        <v>44149.29212122957</v>
      </c>
      <c r="C24" s="51">
        <v>3138.5210475176004</v>
      </c>
      <c r="D24" s="44">
        <v>2451.2637334971269</v>
      </c>
      <c r="E24" s="51">
        <v>687.25731402047359</v>
      </c>
      <c r="F24" s="50">
        <v>43006</v>
      </c>
      <c r="G24" s="51">
        <f t="shared" si="0"/>
        <v>41698.02838773244</v>
      </c>
      <c r="H24" s="51">
        <v>3138.5210475176004</v>
      </c>
      <c r="I24" s="44">
        <v>2451.2637334971269</v>
      </c>
      <c r="J24" s="51">
        <v>687.25731402047359</v>
      </c>
      <c r="K24" s="15"/>
      <c r="M24" s="4" t="s">
        <v>311</v>
      </c>
    </row>
    <row r="25" spans="1:15">
      <c r="A25">
        <v>22</v>
      </c>
      <c r="B25" s="51">
        <f t="shared" si="1"/>
        <v>41698.02838773244</v>
      </c>
      <c r="C25" s="51">
        <v>3138.5210475176004</v>
      </c>
      <c r="D25" s="44">
        <v>2489.4217389485657</v>
      </c>
      <c r="E25" s="51">
        <v>649.09930856903497</v>
      </c>
      <c r="F25" s="50">
        <v>43036</v>
      </c>
      <c r="G25" s="51">
        <f t="shared" si="0"/>
        <v>39208.606648783876</v>
      </c>
      <c r="H25" s="51">
        <v>3138.5210475176004</v>
      </c>
      <c r="I25" s="44">
        <v>2489.4217389485657</v>
      </c>
      <c r="J25" s="51">
        <v>649.09930856903497</v>
      </c>
      <c r="K25" s="15"/>
      <c r="M25" s="4" t="s">
        <v>319</v>
      </c>
    </row>
    <row r="26" spans="1:15">
      <c r="A26">
        <v>23</v>
      </c>
      <c r="B26" s="51">
        <f t="shared" si="1"/>
        <v>39208.606648783876</v>
      </c>
      <c r="C26" s="51">
        <v>3138.5210475176004</v>
      </c>
      <c r="D26" s="44">
        <v>2528.1737373515316</v>
      </c>
      <c r="E26" s="51">
        <v>610.34731016606895</v>
      </c>
      <c r="F26" s="50">
        <v>43067</v>
      </c>
      <c r="G26" s="51">
        <f t="shared" si="0"/>
        <v>36680.432911432348</v>
      </c>
      <c r="H26" s="51">
        <v>3138.5210475176004</v>
      </c>
      <c r="I26" s="44">
        <v>2528.1737373515316</v>
      </c>
      <c r="J26" s="51">
        <v>610.34731016606895</v>
      </c>
      <c r="K26" s="15"/>
      <c r="N26" t="s">
        <v>314</v>
      </c>
    </row>
    <row r="27" spans="1:15">
      <c r="A27">
        <v>24</v>
      </c>
      <c r="B27" s="51">
        <f t="shared" si="1"/>
        <v>36680.432911432348</v>
      </c>
      <c r="C27" s="51">
        <v>3138.5210475176004</v>
      </c>
      <c r="D27" s="44">
        <v>2567.5289751963037</v>
      </c>
      <c r="E27" s="51">
        <v>570.99207232129686</v>
      </c>
      <c r="F27" s="50">
        <v>43097</v>
      </c>
      <c r="G27" s="51">
        <f t="shared" si="0"/>
        <v>34112.903936236042</v>
      </c>
      <c r="H27" s="51">
        <v>3138.5210475176004</v>
      </c>
      <c r="I27" s="44">
        <v>2567.5289751963037</v>
      </c>
      <c r="J27" s="51">
        <v>570.99207232129686</v>
      </c>
      <c r="K27" s="15"/>
      <c r="N27" t="s">
        <v>315</v>
      </c>
    </row>
    <row r="28" spans="1:15">
      <c r="A28">
        <v>25</v>
      </c>
      <c r="B28" s="51">
        <f t="shared" si="1"/>
        <v>34112.903936236042</v>
      </c>
      <c r="C28" s="51">
        <v>3138.5210475176004</v>
      </c>
      <c r="D28" s="44">
        <v>2607.4968429101928</v>
      </c>
      <c r="E28" s="51">
        <v>531.02420460740768</v>
      </c>
      <c r="F28" s="50">
        <v>43128</v>
      </c>
      <c r="G28" s="51">
        <f t="shared" si="0"/>
        <v>31505.407093325848</v>
      </c>
      <c r="H28" s="51">
        <v>3138.5210475176004</v>
      </c>
      <c r="I28" s="44">
        <v>2607.4968429101928</v>
      </c>
      <c r="J28" s="51">
        <v>531.02420460740768</v>
      </c>
      <c r="K28" s="15"/>
      <c r="N28" t="s">
        <v>316</v>
      </c>
    </row>
    <row r="29" spans="1:15">
      <c r="A29">
        <v>26</v>
      </c>
      <c r="B29" s="51">
        <f t="shared" si="1"/>
        <v>31505.407093325848</v>
      </c>
      <c r="C29" s="51">
        <v>3138.5210475176004</v>
      </c>
      <c r="D29" s="44">
        <v>2648.0868770981615</v>
      </c>
      <c r="E29" s="51">
        <v>490.434170419439</v>
      </c>
      <c r="F29" s="50">
        <v>43159</v>
      </c>
      <c r="G29" s="51">
        <f t="shared" si="0"/>
        <v>28857.320216227687</v>
      </c>
      <c r="H29" s="51">
        <v>3138.5210475176004</v>
      </c>
      <c r="I29" s="44">
        <v>2648.0868770981615</v>
      </c>
      <c r="J29" s="51">
        <v>490.434170419439</v>
      </c>
      <c r="K29" s="15"/>
      <c r="O29" t="s">
        <v>304</v>
      </c>
    </row>
    <row r="30" spans="1:15">
      <c r="A30">
        <v>27</v>
      </c>
      <c r="B30" s="51">
        <f t="shared" si="1"/>
        <v>28857.320216227687</v>
      </c>
      <c r="C30" s="51">
        <v>3138.5210475176004</v>
      </c>
      <c r="D30" s="44">
        <v>2689.308762818323</v>
      </c>
      <c r="E30" s="51">
        <v>449.21228469927763</v>
      </c>
      <c r="F30" s="50">
        <v>43187</v>
      </c>
      <c r="G30" s="51">
        <f t="shared" si="0"/>
        <v>26168.011453409363</v>
      </c>
      <c r="H30" s="51">
        <v>3138.5210475176004</v>
      </c>
      <c r="I30" s="44">
        <v>2689.308762818323</v>
      </c>
      <c r="J30" s="51">
        <v>449.21228469927763</v>
      </c>
      <c r="K30" s="15"/>
      <c r="O30" t="s">
        <v>305</v>
      </c>
    </row>
    <row r="31" spans="1:15">
      <c r="A31">
        <v>28</v>
      </c>
      <c r="B31" s="51">
        <f t="shared" si="1"/>
        <v>26168.011453409363</v>
      </c>
      <c r="C31" s="51">
        <v>3138.5210475176004</v>
      </c>
      <c r="D31" s="1">
        <v>2731.1723358928612</v>
      </c>
      <c r="E31" s="51">
        <v>407.34871162473905</v>
      </c>
      <c r="F31" s="50">
        <v>43218</v>
      </c>
      <c r="G31" s="51">
        <f t="shared" si="0"/>
        <v>23436.839117516502</v>
      </c>
      <c r="H31" s="51">
        <v>3138.5210475176004</v>
      </c>
      <c r="I31" s="1">
        <v>2731.1723358928612</v>
      </c>
      <c r="J31" s="51">
        <v>407.34871162473905</v>
      </c>
      <c r="K31"/>
      <c r="O31" t="s">
        <v>312</v>
      </c>
    </row>
    <row r="32" spans="1:15">
      <c r="A32">
        <v>29</v>
      </c>
      <c r="B32" s="51">
        <v>23436.839117516502</v>
      </c>
      <c r="C32" s="51">
        <v>3138.5210475176004</v>
      </c>
      <c r="D32" s="1">
        <v>2773.6875852549269</v>
      </c>
      <c r="E32" s="51">
        <v>364.83346226267349</v>
      </c>
      <c r="F32" s="50">
        <v>43248</v>
      </c>
      <c r="G32" s="51">
        <f t="shared" si="0"/>
        <v>20663.151532261574</v>
      </c>
      <c r="H32" s="51">
        <v>3138.5210475176004</v>
      </c>
      <c r="I32" s="1">
        <v>2773.6875852549269</v>
      </c>
      <c r="J32" s="51">
        <v>364.83346226267349</v>
      </c>
      <c r="K32"/>
      <c r="O32" t="s">
        <v>306</v>
      </c>
    </row>
    <row r="33" spans="1:14">
      <c r="A33">
        <v>30</v>
      </c>
      <c r="B33" s="51">
        <v>20663.151532261574</v>
      </c>
      <c r="C33" s="51">
        <v>3138.5210475176004</v>
      </c>
      <c r="D33" s="1">
        <v>2816.8646553320618</v>
      </c>
      <c r="E33" s="51">
        <v>321.65639218553849</v>
      </c>
      <c r="F33" s="50">
        <v>43279</v>
      </c>
      <c r="G33" s="51">
        <f t="shared" si="0"/>
        <v>17846.286876929513</v>
      </c>
      <c r="H33" s="51">
        <v>3138.5210475176004</v>
      </c>
      <c r="I33" s="1">
        <v>2816.8646553320618</v>
      </c>
      <c r="J33" s="51">
        <v>321.65639218553849</v>
      </c>
      <c r="K33"/>
      <c r="M33" s="4" t="s">
        <v>317</v>
      </c>
    </row>
    <row r="34" spans="1:14">
      <c r="A34">
        <v>31</v>
      </c>
      <c r="B34" s="51">
        <v>17846.286876929513</v>
      </c>
      <c r="C34" s="51">
        <v>3138.5210475176004</v>
      </c>
      <c r="D34" s="1">
        <v>2860.7138484667312</v>
      </c>
      <c r="E34" s="51">
        <v>277.80719905086943</v>
      </c>
      <c r="F34" s="50">
        <v>43309</v>
      </c>
      <c r="G34" s="51">
        <f t="shared" si="0"/>
        <v>14985.573028462783</v>
      </c>
      <c r="H34" s="51">
        <v>3138.5210475176004</v>
      </c>
      <c r="I34" s="1">
        <v>2860.7138484667312</v>
      </c>
      <c r="J34" s="51">
        <v>277.80719905086943</v>
      </c>
      <c r="K34"/>
      <c r="N34" t="s">
        <v>308</v>
      </c>
    </row>
    <row r="35" spans="1:14">
      <c r="A35">
        <v>32</v>
      </c>
      <c r="B35" s="51">
        <v>14985.573028462783</v>
      </c>
      <c r="C35" s="51">
        <v>3138.5210475176004</v>
      </c>
      <c r="D35" s="1">
        <v>2905.2456273745302</v>
      </c>
      <c r="E35" s="51">
        <v>233.27542014307065</v>
      </c>
      <c r="F35" s="50">
        <v>43340</v>
      </c>
      <c r="G35" s="51">
        <f t="shared" si="0"/>
        <v>12080.327401088252</v>
      </c>
      <c r="H35" s="51">
        <v>3138.5210475176004</v>
      </c>
      <c r="I35" s="1">
        <v>2905.2456273745297</v>
      </c>
      <c r="J35" s="51">
        <v>233.27542014307065</v>
      </c>
      <c r="K35"/>
      <c r="N35" t="s">
        <v>309</v>
      </c>
    </row>
    <row r="36" spans="1:14">
      <c r="A36">
        <v>33</v>
      </c>
      <c r="B36" s="51">
        <v>12080.327401088252</v>
      </c>
      <c r="C36" s="51">
        <v>3138.5210475176004</v>
      </c>
      <c r="D36" s="1">
        <v>2950.4706176406598</v>
      </c>
      <c r="E36" s="51">
        <v>188.05042987694046</v>
      </c>
      <c r="F36" s="50">
        <v>43371</v>
      </c>
      <c r="G36" s="51">
        <f t="shared" si="0"/>
        <v>9129.8567834475925</v>
      </c>
      <c r="H36" s="51">
        <v>3138.5210475176004</v>
      </c>
      <c r="I36" s="1">
        <v>2950.4706176406598</v>
      </c>
      <c r="J36" s="51">
        <v>188.05042987694046</v>
      </c>
      <c r="K36"/>
      <c r="N36" t="s">
        <v>310</v>
      </c>
    </row>
    <row r="37" spans="1:14">
      <c r="A37">
        <v>34</v>
      </c>
      <c r="B37" s="51">
        <v>9129.8567834475925</v>
      </c>
      <c r="C37" s="51">
        <v>3138.5210475176004</v>
      </c>
      <c r="D37" s="1">
        <v>2996.3996102552665</v>
      </c>
      <c r="E37" s="51">
        <v>142.12143726233418</v>
      </c>
      <c r="F37" s="50">
        <v>43401</v>
      </c>
      <c r="G37" s="51">
        <f t="shared" si="0"/>
        <v>6133.4571731923261</v>
      </c>
      <c r="H37" s="51">
        <v>3138.5210475176004</v>
      </c>
      <c r="I37" s="1">
        <v>2996.3996102552665</v>
      </c>
      <c r="J37" s="51">
        <v>142.12143726233418</v>
      </c>
      <c r="K37"/>
      <c r="N37" t="s">
        <v>313</v>
      </c>
    </row>
    <row r="38" spans="1:14">
      <c r="A38">
        <v>35</v>
      </c>
      <c r="B38" s="51">
        <v>6133.4571731923261</v>
      </c>
      <c r="C38" s="51">
        <v>3138.5210475176004</v>
      </c>
      <c r="D38" s="1">
        <v>3043.04356418824</v>
      </c>
      <c r="E38" s="51">
        <v>95.477483329360538</v>
      </c>
      <c r="F38" s="50">
        <v>43432</v>
      </c>
      <c r="G38" s="51">
        <f t="shared" si="0"/>
        <v>3090.4136090040861</v>
      </c>
      <c r="H38" s="51">
        <v>3138.5210475176004</v>
      </c>
      <c r="I38" s="1">
        <v>3043.04356418824</v>
      </c>
      <c r="J38" s="51">
        <v>95.477483329360538</v>
      </c>
      <c r="K38"/>
      <c r="M38" s="4" t="s">
        <v>318</v>
      </c>
    </row>
    <row r="39" spans="1:14">
      <c r="A39">
        <v>36</v>
      </c>
      <c r="B39" s="51">
        <v>3090.4136090040861</v>
      </c>
      <c r="C39" s="51">
        <v>3138.5210475176004</v>
      </c>
      <c r="D39" s="51">
        <v>3090.4136090041034</v>
      </c>
      <c r="E39" s="51">
        <v>48.107438513496938</v>
      </c>
      <c r="F39" s="50">
        <v>43462</v>
      </c>
      <c r="G39" s="51">
        <f t="shared" si="0"/>
        <v>-1.7280399333685637E-11</v>
      </c>
      <c r="H39" s="51">
        <v>3138.5210475176004</v>
      </c>
      <c r="I39" s="1">
        <v>3090.4136090041034</v>
      </c>
      <c r="J39" s="51">
        <v>48.107438513496938</v>
      </c>
      <c r="K39"/>
      <c r="M39" s="4" t="s">
        <v>307</v>
      </c>
    </row>
    <row r="40" spans="1:14">
      <c r="B40" s="1"/>
      <c r="C40" s="1"/>
      <c r="D40" s="1"/>
      <c r="E40" s="1"/>
      <c r="F40" s="7"/>
      <c r="G40" s="1"/>
      <c r="H40" s="1"/>
      <c r="I40" s="1"/>
      <c r="J40" s="1"/>
      <c r="K40"/>
    </row>
    <row r="41" spans="1:14" s="14" customFormat="1">
      <c r="A41" s="14" t="s">
        <v>238</v>
      </c>
    </row>
    <row r="42" spans="1:14">
      <c r="A42" t="s">
        <v>121</v>
      </c>
      <c r="B42" t="s">
        <v>128</v>
      </c>
      <c r="C42" t="s">
        <v>107</v>
      </c>
      <c r="D42" t="s">
        <v>103</v>
      </c>
      <c r="E42" t="s">
        <v>105</v>
      </c>
      <c r="F42" t="s">
        <v>115</v>
      </c>
      <c r="G42" t="s">
        <v>220</v>
      </c>
      <c r="H42" t="s">
        <v>114</v>
      </c>
      <c r="I42" t="s">
        <v>109</v>
      </c>
      <c r="J42" t="s">
        <v>110</v>
      </c>
      <c r="K42" t="s">
        <v>111</v>
      </c>
      <c r="M42"/>
    </row>
    <row r="43" spans="1:14">
      <c r="A43">
        <v>1</v>
      </c>
      <c r="B43" s="51">
        <v>86000</v>
      </c>
      <c r="C43" s="51">
        <v>3138.5210475176004</v>
      </c>
      <c r="D43" s="44">
        <v>1799.7877141842671</v>
      </c>
      <c r="E43" s="44">
        <v>1338.7333333333333</v>
      </c>
      <c r="F43" s="50">
        <v>42397</v>
      </c>
      <c r="G43" s="51">
        <f>B43-D43</f>
        <v>84200.212285815738</v>
      </c>
      <c r="H43" s="51">
        <v>3138.5210475176004</v>
      </c>
      <c r="I43" s="44">
        <v>1799.7877141842671</v>
      </c>
      <c r="J43" s="44">
        <v>1338.7333333333333</v>
      </c>
      <c r="K43" s="15"/>
      <c r="M43" s="45"/>
      <c r="N43" s="16" t="s">
        <v>142</v>
      </c>
    </row>
    <row r="44" spans="1:14">
      <c r="A44">
        <v>2</v>
      </c>
      <c r="B44" s="51">
        <f>B43-D43</f>
        <v>84200.212285815738</v>
      </c>
      <c r="C44" s="51">
        <v>3138.5210475176004</v>
      </c>
      <c r="D44" s="44">
        <v>1827.8044096017354</v>
      </c>
      <c r="E44" s="44">
        <v>1310.716637915865</v>
      </c>
      <c r="F44" s="50">
        <v>42428</v>
      </c>
      <c r="G44" s="51">
        <f t="shared" ref="G44:G78" si="2">B44-D44</f>
        <v>82372.407876213998</v>
      </c>
      <c r="H44" s="51">
        <v>3138.5210475176004</v>
      </c>
      <c r="I44" s="44">
        <v>1827.8044096017354</v>
      </c>
      <c r="J44" s="44">
        <v>1310.716637915865</v>
      </c>
      <c r="K44" s="15"/>
      <c r="N44" s="53" t="s">
        <v>237</v>
      </c>
    </row>
    <row r="45" spans="1:14">
      <c r="A45">
        <v>3</v>
      </c>
      <c r="B45" s="51">
        <f t="shared" ref="B45:B70" si="3">B44-D44</f>
        <v>82372.407876213998</v>
      </c>
      <c r="C45" s="51">
        <v>3138.5210475176004</v>
      </c>
      <c r="D45" s="44">
        <v>1856.2572315778691</v>
      </c>
      <c r="E45" s="44">
        <v>1282.2638159397313</v>
      </c>
      <c r="F45" s="50">
        <v>42457</v>
      </c>
      <c r="G45" s="51">
        <f t="shared" si="2"/>
        <v>80516.150644636131</v>
      </c>
      <c r="H45" s="51">
        <v>3138.5210475176004</v>
      </c>
      <c r="I45" s="44">
        <v>1856.2572315778691</v>
      </c>
      <c r="J45" s="44">
        <v>1282.2638159397313</v>
      </c>
      <c r="K45" s="15"/>
    </row>
    <row r="46" spans="1:14">
      <c r="A46">
        <v>4</v>
      </c>
      <c r="B46" s="51">
        <f t="shared" si="3"/>
        <v>80516.150644636131</v>
      </c>
      <c r="C46" s="51">
        <v>3138.5210475176004</v>
      </c>
      <c r="D46" s="44">
        <v>1885.1529691494313</v>
      </c>
      <c r="E46" s="44">
        <v>1253.3680783681691</v>
      </c>
      <c r="F46" s="50">
        <v>42488</v>
      </c>
      <c r="G46" s="51">
        <f t="shared" si="2"/>
        <v>78630.997675486695</v>
      </c>
      <c r="H46" s="51">
        <v>3138.5210475176004</v>
      </c>
      <c r="I46" s="44">
        <v>1885.1529691494313</v>
      </c>
      <c r="J46" s="44">
        <v>1253.3680783681691</v>
      </c>
      <c r="K46" s="15"/>
      <c r="L46" s="4" t="s">
        <v>320</v>
      </c>
    </row>
    <row r="47" spans="1:14">
      <c r="A47">
        <v>5</v>
      </c>
      <c r="B47" s="51">
        <f t="shared" si="3"/>
        <v>78630.997675486695</v>
      </c>
      <c r="C47" s="51">
        <v>3138.5210475176004</v>
      </c>
      <c r="D47" s="44">
        <v>1914.4985170358575</v>
      </c>
      <c r="E47" s="44">
        <v>1224.0225304817429</v>
      </c>
      <c r="F47" s="50">
        <v>42518</v>
      </c>
      <c r="G47" s="51">
        <f t="shared" si="2"/>
        <v>76716.499158450839</v>
      </c>
      <c r="H47" s="51">
        <v>3138.5210475176004</v>
      </c>
      <c r="I47" s="44">
        <v>1914.4985170358575</v>
      </c>
      <c r="J47" s="44">
        <v>1224.0225304817429</v>
      </c>
      <c r="K47" s="15"/>
      <c r="M47" s="4" t="s">
        <v>322</v>
      </c>
    </row>
    <row r="48" spans="1:14">
      <c r="A48">
        <v>6</v>
      </c>
      <c r="B48" s="51">
        <f t="shared" si="3"/>
        <v>76716.499158450839</v>
      </c>
      <c r="C48" s="51">
        <v>3138.5210475176004</v>
      </c>
      <c r="D48" s="44">
        <v>1944.3008772843825</v>
      </c>
      <c r="E48" s="44">
        <v>1194.2201702332179</v>
      </c>
      <c r="F48" s="50">
        <v>42549</v>
      </c>
      <c r="G48" s="51">
        <f t="shared" si="2"/>
        <v>74772.198281166449</v>
      </c>
      <c r="H48" s="51">
        <v>3138.5210475176004</v>
      </c>
      <c r="I48" s="44">
        <v>1944.3008772843825</v>
      </c>
      <c r="J48" s="44">
        <v>1194.2201702332179</v>
      </c>
      <c r="K48" s="15"/>
      <c r="M48" s="4" t="s">
        <v>303</v>
      </c>
    </row>
    <row r="49" spans="1:15">
      <c r="A49">
        <v>7</v>
      </c>
      <c r="B49" s="51">
        <f t="shared" si="3"/>
        <v>74772.198281166449</v>
      </c>
      <c r="C49" s="51">
        <v>3138.5210475176004</v>
      </c>
      <c r="D49" s="44">
        <v>1974.5671609407761</v>
      </c>
      <c r="E49" s="44">
        <v>1163.9538865768243</v>
      </c>
      <c r="F49" s="50">
        <v>42579</v>
      </c>
      <c r="G49" s="51">
        <f t="shared" si="2"/>
        <v>72797.631120225677</v>
      </c>
      <c r="H49" s="51">
        <v>3138.5210475176004</v>
      </c>
      <c r="I49" s="44">
        <v>1974.5671609407761</v>
      </c>
      <c r="J49" s="44">
        <v>1163.9538865768243</v>
      </c>
      <c r="K49" s="15"/>
      <c r="M49" s="4" t="s">
        <v>323</v>
      </c>
    </row>
    <row r="50" spans="1:15">
      <c r="A50">
        <v>8</v>
      </c>
      <c r="B50" s="51">
        <f t="shared" si="3"/>
        <v>72797.631120225677</v>
      </c>
      <c r="C50" s="51">
        <v>3138.5210475176004</v>
      </c>
      <c r="D50" s="44">
        <v>2005.3045897460875</v>
      </c>
      <c r="E50" s="44">
        <v>1133.216457771513</v>
      </c>
      <c r="F50" s="50">
        <v>42610</v>
      </c>
      <c r="G50" s="51">
        <f t="shared" si="2"/>
        <v>70792.326530479593</v>
      </c>
      <c r="H50" s="51">
        <v>3138.5210475176004</v>
      </c>
      <c r="I50" s="44">
        <v>2005.3045897460875</v>
      </c>
      <c r="J50" s="44">
        <v>1133.216457771513</v>
      </c>
      <c r="K50" s="15"/>
      <c r="N50" t="s">
        <v>314</v>
      </c>
    </row>
    <row r="51" spans="1:15">
      <c r="A51">
        <v>9</v>
      </c>
      <c r="B51" s="51">
        <f t="shared" si="3"/>
        <v>70792.326530479593</v>
      </c>
      <c r="C51" s="51">
        <v>3138.5210475176004</v>
      </c>
      <c r="D51" s="44">
        <v>2036.5204978598015</v>
      </c>
      <c r="E51" s="44">
        <v>1102.000549657799</v>
      </c>
      <c r="F51" s="50">
        <v>42641</v>
      </c>
      <c r="G51" s="51">
        <f t="shared" si="2"/>
        <v>68755.806032619788</v>
      </c>
      <c r="H51" s="51">
        <v>3138.5210475176004</v>
      </c>
      <c r="I51" s="44">
        <v>2036.5204978598015</v>
      </c>
      <c r="J51" s="44">
        <v>1102.000549657799</v>
      </c>
      <c r="K51" s="15"/>
      <c r="N51" t="s">
        <v>315</v>
      </c>
    </row>
    <row r="52" spans="1:15">
      <c r="A52">
        <v>10</v>
      </c>
      <c r="B52" s="51">
        <f t="shared" si="3"/>
        <v>68755.806032619788</v>
      </c>
      <c r="C52" s="51">
        <v>3138.5210475176004</v>
      </c>
      <c r="D52" s="44">
        <v>2068.2223336098191</v>
      </c>
      <c r="E52" s="44">
        <v>1070.2987139077813</v>
      </c>
      <c r="F52" s="50">
        <v>42671</v>
      </c>
      <c r="G52" s="51">
        <f t="shared" si="2"/>
        <v>66687.583699009963</v>
      </c>
      <c r="H52" s="51">
        <v>3138.5210475176004</v>
      </c>
      <c r="I52" s="44">
        <v>2068.2223336098191</v>
      </c>
      <c r="J52" s="44">
        <v>1070.2987139077813</v>
      </c>
      <c r="K52" s="15"/>
      <c r="N52" t="s">
        <v>316</v>
      </c>
    </row>
    <row r="53" spans="1:15">
      <c r="A53">
        <v>11</v>
      </c>
      <c r="B53" s="51">
        <f t="shared" si="3"/>
        <v>66687.583699009963</v>
      </c>
      <c r="C53" s="51">
        <v>3138.5210475176004</v>
      </c>
      <c r="D53" s="44">
        <v>2100.4176612696788</v>
      </c>
      <c r="E53" s="44">
        <v>1038.1033862479217</v>
      </c>
      <c r="F53" s="50">
        <v>42702</v>
      </c>
      <c r="G53" s="51">
        <f t="shared" si="2"/>
        <v>64587.166037740288</v>
      </c>
      <c r="H53" s="51">
        <v>3138.5210475176004</v>
      </c>
      <c r="I53" s="44">
        <v>2100.4176612696788</v>
      </c>
      <c r="J53" s="44">
        <v>1038.1033862479217</v>
      </c>
      <c r="K53" s="15"/>
      <c r="O53" t="s">
        <v>304</v>
      </c>
    </row>
    <row r="54" spans="1:15">
      <c r="A54">
        <v>12</v>
      </c>
      <c r="B54" s="51">
        <f t="shared" si="3"/>
        <v>64587.166037740288</v>
      </c>
      <c r="C54" s="51">
        <v>3138.5210475176004</v>
      </c>
      <c r="D54" s="44">
        <v>2133.1141628634432</v>
      </c>
      <c r="E54" s="44">
        <v>1005.4068846541571</v>
      </c>
      <c r="F54" s="50">
        <v>42732</v>
      </c>
      <c r="G54" s="51">
        <f t="shared" si="2"/>
        <v>62454.051874876845</v>
      </c>
      <c r="H54" s="51">
        <v>3138.5210475176004</v>
      </c>
      <c r="I54" s="44">
        <v>2133.1141628634432</v>
      </c>
      <c r="J54" s="44">
        <v>1005.4068846541571</v>
      </c>
      <c r="K54" s="15"/>
      <c r="O54" t="s">
        <v>305</v>
      </c>
    </row>
    <row r="55" spans="1:15">
      <c r="A55">
        <v>13</v>
      </c>
      <c r="B55" s="51">
        <f t="shared" si="3"/>
        <v>62454.051874876845</v>
      </c>
      <c r="C55" s="51">
        <v>3138.5210475176004</v>
      </c>
      <c r="D55" s="44">
        <v>2166.3196399986841</v>
      </c>
      <c r="E55" s="44">
        <v>972.2014075189162</v>
      </c>
      <c r="F55" s="50">
        <v>42763</v>
      </c>
      <c r="G55" s="51">
        <f t="shared" si="2"/>
        <v>60287.73223487816</v>
      </c>
      <c r="H55" s="51">
        <v>3138.5210475176004</v>
      </c>
      <c r="I55" s="44">
        <v>2166.3196399986841</v>
      </c>
      <c r="J55" s="44">
        <v>972.2014075189162</v>
      </c>
      <c r="K55" s="15"/>
      <c r="O55" t="s">
        <v>312</v>
      </c>
    </row>
    <row r="56" spans="1:15">
      <c r="A56">
        <v>14</v>
      </c>
      <c r="B56" s="51">
        <f t="shared" si="3"/>
        <v>60287.73223487816</v>
      </c>
      <c r="C56" s="51">
        <v>3138.5210475176004</v>
      </c>
      <c r="D56" s="44">
        <v>2200.0420157279973</v>
      </c>
      <c r="E56" s="44">
        <v>938.47903178960325</v>
      </c>
      <c r="F56" s="50">
        <v>42794</v>
      </c>
      <c r="G56" s="51">
        <f t="shared" si="2"/>
        <v>58087.690219150165</v>
      </c>
      <c r="H56" s="51">
        <v>3138.5210475176004</v>
      </c>
      <c r="I56" s="44">
        <v>2200.0420157279973</v>
      </c>
      <c r="J56" s="44">
        <v>938.47903178960325</v>
      </c>
      <c r="K56" s="15"/>
      <c r="O56" t="s">
        <v>306</v>
      </c>
    </row>
    <row r="57" spans="1:15">
      <c r="A57">
        <v>15</v>
      </c>
      <c r="B57" s="51">
        <f t="shared" si="3"/>
        <v>58087.690219150165</v>
      </c>
      <c r="C57" s="51">
        <v>3138.5210475176004</v>
      </c>
      <c r="D57" s="44">
        <v>2234.2893364394963</v>
      </c>
      <c r="E57" s="44">
        <v>904.23171107810424</v>
      </c>
      <c r="F57" s="50">
        <v>42822</v>
      </c>
      <c r="G57" s="51">
        <f t="shared" si="2"/>
        <v>55853.400882710666</v>
      </c>
      <c r="H57" s="51">
        <v>3138.5210475176004</v>
      </c>
      <c r="I57" s="44">
        <v>2234.2893364394963</v>
      </c>
      <c r="J57" s="44">
        <v>904.23171107810424</v>
      </c>
      <c r="K57" s="15"/>
      <c r="M57" s="4" t="s">
        <v>324</v>
      </c>
    </row>
    <row r="58" spans="1:15">
      <c r="A58">
        <v>16</v>
      </c>
      <c r="B58" s="51">
        <f t="shared" si="3"/>
        <v>55853.400882710666</v>
      </c>
      <c r="C58" s="51">
        <v>3138.5210475176004</v>
      </c>
      <c r="D58" s="44">
        <v>2269.0697737767377</v>
      </c>
      <c r="E58" s="44">
        <v>869.45127374086269</v>
      </c>
      <c r="F58" s="50">
        <v>42853</v>
      </c>
      <c r="G58" s="51">
        <f t="shared" si="2"/>
        <v>53584.331108933926</v>
      </c>
      <c r="H58" s="51">
        <v>3138.5210475176004</v>
      </c>
      <c r="I58" s="44">
        <v>2269.0697737767377</v>
      </c>
      <c r="J58" s="44">
        <v>869.45127374086269</v>
      </c>
      <c r="K58" s="15"/>
      <c r="N58" t="s">
        <v>308</v>
      </c>
    </row>
    <row r="59" spans="1:15">
      <c r="A59">
        <v>17</v>
      </c>
      <c r="B59" s="51">
        <f t="shared" si="3"/>
        <v>53584.331108933926</v>
      </c>
      <c r="C59" s="51">
        <v>3138.5210475176004</v>
      </c>
      <c r="D59" s="44">
        <v>2304.3916265885291</v>
      </c>
      <c r="E59" s="44">
        <v>834.12942092907144</v>
      </c>
      <c r="F59" s="50">
        <v>42883</v>
      </c>
      <c r="G59" s="51">
        <f t="shared" si="2"/>
        <v>51279.939482345399</v>
      </c>
      <c r="H59" s="51">
        <v>3138.5210475176004</v>
      </c>
      <c r="I59" s="44">
        <v>2304.3916265885291</v>
      </c>
      <c r="J59" s="44">
        <v>834.12942092907144</v>
      </c>
      <c r="K59" s="15"/>
      <c r="N59" t="s">
        <v>309</v>
      </c>
    </row>
    <row r="60" spans="1:15">
      <c r="A60">
        <v>18</v>
      </c>
      <c r="B60" s="51">
        <f t="shared" si="3"/>
        <v>51279.939482345399</v>
      </c>
      <c r="C60" s="51">
        <v>3138.5210475176004</v>
      </c>
      <c r="D60" s="44">
        <v>2340.2633229090902</v>
      </c>
      <c r="E60" s="44">
        <v>798.2577246085101</v>
      </c>
      <c r="F60" s="50">
        <v>42914</v>
      </c>
      <c r="G60" s="51">
        <f t="shared" si="2"/>
        <v>48939.676159436305</v>
      </c>
      <c r="H60" s="51">
        <v>3138.5210475176004</v>
      </c>
      <c r="I60" s="44">
        <v>2340.2633229090902</v>
      </c>
      <c r="J60" s="44">
        <v>798.2577246085101</v>
      </c>
      <c r="K60" s="15"/>
      <c r="N60" t="s">
        <v>310</v>
      </c>
    </row>
    <row r="61" spans="1:15">
      <c r="A61">
        <v>19</v>
      </c>
      <c r="B61" s="51">
        <f t="shared" si="3"/>
        <v>48939.676159436305</v>
      </c>
      <c r="C61" s="51">
        <v>3138.5210475176004</v>
      </c>
      <c r="D61" s="44">
        <v>2376.693421969042</v>
      </c>
      <c r="E61" s="44">
        <v>761.82762554855844</v>
      </c>
      <c r="F61" s="50">
        <v>42944</v>
      </c>
      <c r="G61" s="51">
        <f t="shared" si="2"/>
        <v>46562.98273746726</v>
      </c>
      <c r="H61" s="51">
        <v>3138.5210475176004</v>
      </c>
      <c r="I61" s="44">
        <v>2376.693421969042</v>
      </c>
      <c r="J61" s="44">
        <v>761.82762554855844</v>
      </c>
      <c r="K61" s="15"/>
      <c r="N61" t="s">
        <v>321</v>
      </c>
    </row>
    <row r="62" spans="1:15">
      <c r="A62">
        <v>20</v>
      </c>
      <c r="B62" s="51">
        <f t="shared" si="3"/>
        <v>46562.98273746726</v>
      </c>
      <c r="C62" s="51">
        <v>3138.5210475176004</v>
      </c>
      <c r="D62" s="44">
        <v>2413.6906162376936</v>
      </c>
      <c r="E62" s="44">
        <v>724.83043127990697</v>
      </c>
      <c r="F62" s="50">
        <v>42975</v>
      </c>
      <c r="G62" s="51">
        <f t="shared" si="2"/>
        <v>44149.29212122957</v>
      </c>
      <c r="H62" s="51">
        <v>3138.5210475176004</v>
      </c>
      <c r="I62" s="44">
        <v>2413.6906162376936</v>
      </c>
      <c r="J62" s="44">
        <v>724.83043127990697</v>
      </c>
      <c r="K62" s="15"/>
      <c r="M62" s="4" t="s">
        <v>325</v>
      </c>
    </row>
    <row r="63" spans="1:15">
      <c r="A63">
        <v>21</v>
      </c>
      <c r="B63" s="51">
        <f t="shared" si="3"/>
        <v>44149.29212122957</v>
      </c>
      <c r="C63" s="51">
        <v>3138.5210475176004</v>
      </c>
      <c r="D63" s="44">
        <v>2451.2637334971269</v>
      </c>
      <c r="E63" s="44">
        <v>687.25731402047359</v>
      </c>
      <c r="F63" s="50">
        <v>43006</v>
      </c>
      <c r="G63" s="51">
        <f t="shared" si="2"/>
        <v>41698.02838773244</v>
      </c>
      <c r="H63" s="51">
        <v>3138.5210475176004</v>
      </c>
      <c r="I63" s="44">
        <v>2451.2637334971269</v>
      </c>
      <c r="J63" s="44">
        <v>687.25731402047359</v>
      </c>
      <c r="K63" s="15"/>
      <c r="L63" s="4" t="s">
        <v>326</v>
      </c>
    </row>
    <row r="64" spans="1:15">
      <c r="A64">
        <v>22</v>
      </c>
      <c r="B64" s="51">
        <f t="shared" si="3"/>
        <v>41698.02838773244</v>
      </c>
      <c r="C64" s="51">
        <v>3138.5210475176004</v>
      </c>
      <c r="D64" s="44">
        <v>2489.4217389485657</v>
      </c>
      <c r="E64" s="44">
        <v>649.09930856903497</v>
      </c>
      <c r="F64" s="50">
        <v>43036</v>
      </c>
      <c r="G64" s="51">
        <f t="shared" si="2"/>
        <v>39208.606648783876</v>
      </c>
      <c r="H64" s="51">
        <v>3138.5210475176004</v>
      </c>
      <c r="I64" s="44">
        <v>2489.4217389485657</v>
      </c>
      <c r="J64" s="44">
        <v>649.09930856903497</v>
      </c>
      <c r="K64" s="15"/>
      <c r="M64" s="4" t="s">
        <v>311</v>
      </c>
    </row>
    <row r="65" spans="1:15">
      <c r="A65">
        <v>23</v>
      </c>
      <c r="B65" s="51">
        <f t="shared" si="3"/>
        <v>39208.606648783876</v>
      </c>
      <c r="C65" s="51">
        <v>3138.5210475176004</v>
      </c>
      <c r="D65" s="44">
        <v>2528.1737373515316</v>
      </c>
      <c r="E65" s="44">
        <v>610.34731016606895</v>
      </c>
      <c r="F65" s="50">
        <v>43067</v>
      </c>
      <c r="G65" s="51">
        <f t="shared" si="2"/>
        <v>36680.432911432348</v>
      </c>
      <c r="H65" s="51">
        <v>3138.5210475176004</v>
      </c>
      <c r="I65" s="44">
        <v>2528.1737373515316</v>
      </c>
      <c r="J65" s="44">
        <v>610.34731016606895</v>
      </c>
      <c r="K65" s="15"/>
      <c r="M65" s="4" t="s">
        <v>319</v>
      </c>
    </row>
    <row r="66" spans="1:15">
      <c r="A66">
        <v>24</v>
      </c>
      <c r="B66" s="51">
        <f t="shared" si="3"/>
        <v>36680.432911432348</v>
      </c>
      <c r="C66" s="51">
        <v>3138.5210475176004</v>
      </c>
      <c r="D66" s="44">
        <v>2567.5289751963037</v>
      </c>
      <c r="E66" s="44">
        <v>570.99207232129686</v>
      </c>
      <c r="F66" s="50">
        <v>43097</v>
      </c>
      <c r="G66" s="51">
        <f t="shared" si="2"/>
        <v>34112.903936236042</v>
      </c>
      <c r="H66" s="51">
        <v>3138.5210475176004</v>
      </c>
      <c r="I66" s="44">
        <v>2567.5289751963037</v>
      </c>
      <c r="J66" s="44">
        <v>570.99207232129686</v>
      </c>
      <c r="K66" s="15"/>
      <c r="N66" t="s">
        <v>314</v>
      </c>
    </row>
    <row r="67" spans="1:15">
      <c r="A67">
        <v>25</v>
      </c>
      <c r="B67" s="51">
        <f t="shared" si="3"/>
        <v>34112.903936236042</v>
      </c>
      <c r="C67" s="51">
        <v>3138.5210475176004</v>
      </c>
      <c r="D67" s="44">
        <v>2607.4968429101928</v>
      </c>
      <c r="E67" s="44">
        <v>531.02420460740768</v>
      </c>
      <c r="F67" s="50">
        <v>43128</v>
      </c>
      <c r="G67" s="51">
        <f t="shared" si="2"/>
        <v>31505.407093325848</v>
      </c>
      <c r="H67" s="51">
        <v>3138.5210475176004</v>
      </c>
      <c r="I67" s="44">
        <v>2607.4968429101928</v>
      </c>
      <c r="J67" s="44">
        <v>531.02420460740768</v>
      </c>
      <c r="K67" s="15"/>
      <c r="N67" t="s">
        <v>315</v>
      </c>
    </row>
    <row r="68" spans="1:15">
      <c r="A68">
        <v>26</v>
      </c>
      <c r="B68" s="51">
        <f t="shared" si="3"/>
        <v>31505.407093325848</v>
      </c>
      <c r="C68" s="51">
        <v>3138.5210475176004</v>
      </c>
      <c r="D68" s="44">
        <v>2648.0868770981615</v>
      </c>
      <c r="E68" s="44">
        <v>490.434170419439</v>
      </c>
      <c r="F68" s="50">
        <v>43159</v>
      </c>
      <c r="G68" s="51">
        <f t="shared" si="2"/>
        <v>28857.320216227687</v>
      </c>
      <c r="H68" s="51">
        <v>3138.5210475176004</v>
      </c>
      <c r="I68" s="44">
        <v>2648.0868770981615</v>
      </c>
      <c r="J68" s="44">
        <v>490.434170419439</v>
      </c>
      <c r="K68" s="15"/>
      <c r="N68" t="s">
        <v>316</v>
      </c>
    </row>
    <row r="69" spans="1:15">
      <c r="A69">
        <v>27</v>
      </c>
      <c r="B69" s="51">
        <f t="shared" si="3"/>
        <v>28857.320216227687</v>
      </c>
      <c r="C69" s="51">
        <v>3138.5210475176004</v>
      </c>
      <c r="D69" s="44">
        <v>2689.308762818323</v>
      </c>
      <c r="E69" s="44">
        <v>449.21228469927763</v>
      </c>
      <c r="F69" s="50">
        <v>43187</v>
      </c>
      <c r="G69" s="51">
        <f t="shared" si="2"/>
        <v>26168.011453409363</v>
      </c>
      <c r="H69" s="51">
        <v>3138.5210475176004</v>
      </c>
      <c r="I69" s="44">
        <v>2689.308762818323</v>
      </c>
      <c r="J69" s="44">
        <v>449.21228469927763</v>
      </c>
      <c r="K69" s="15"/>
      <c r="O69" t="s">
        <v>304</v>
      </c>
    </row>
    <row r="70" spans="1:15">
      <c r="A70">
        <v>28</v>
      </c>
      <c r="B70" s="51">
        <f t="shared" si="3"/>
        <v>26168.011453409363</v>
      </c>
      <c r="C70" s="51">
        <v>3138.5210475176004</v>
      </c>
      <c r="D70" s="1">
        <v>2731.1723358928612</v>
      </c>
      <c r="E70" s="51">
        <v>407.348711624739</v>
      </c>
      <c r="F70" s="50">
        <v>43218</v>
      </c>
      <c r="G70" s="51">
        <f t="shared" si="2"/>
        <v>23436.839117516502</v>
      </c>
      <c r="H70" s="51">
        <v>3138.5210475176004</v>
      </c>
      <c r="I70" s="1">
        <v>2731.1723358928612</v>
      </c>
      <c r="J70" s="51">
        <v>407.34871162473905</v>
      </c>
      <c r="K70"/>
      <c r="O70" t="s">
        <v>305</v>
      </c>
    </row>
    <row r="71" spans="1:15">
      <c r="A71">
        <v>29</v>
      </c>
      <c r="B71" s="51">
        <v>23436.839117516502</v>
      </c>
      <c r="C71" s="51">
        <v>3138.5210475176004</v>
      </c>
      <c r="D71" s="1">
        <v>2773.6875852549269</v>
      </c>
      <c r="E71" s="51">
        <v>364.83346226267349</v>
      </c>
      <c r="F71" s="50">
        <v>43248</v>
      </c>
      <c r="G71" s="51">
        <f t="shared" si="2"/>
        <v>20663.151532261574</v>
      </c>
      <c r="H71" s="51">
        <v>3138.5210475176004</v>
      </c>
      <c r="I71" s="1">
        <v>2773.6875852549269</v>
      </c>
      <c r="J71" s="51">
        <v>364.83346226267349</v>
      </c>
      <c r="K71"/>
      <c r="O71" t="s">
        <v>312</v>
      </c>
    </row>
    <row r="72" spans="1:15">
      <c r="A72">
        <v>30</v>
      </c>
      <c r="B72" s="51">
        <v>20663.151532261574</v>
      </c>
      <c r="C72" s="51">
        <v>3138.5210475176004</v>
      </c>
      <c r="D72" s="1">
        <v>2816.8646553320618</v>
      </c>
      <c r="E72" s="51">
        <v>321.65639218553849</v>
      </c>
      <c r="F72" s="50">
        <v>43279</v>
      </c>
      <c r="G72" s="51">
        <f t="shared" si="2"/>
        <v>17846.286876929513</v>
      </c>
      <c r="H72" s="51">
        <v>3138.5210475176004</v>
      </c>
      <c r="I72" s="1">
        <v>2816.8646553320618</v>
      </c>
      <c r="J72" s="51">
        <v>321.65639218553849</v>
      </c>
      <c r="K72"/>
      <c r="O72" t="s">
        <v>306</v>
      </c>
    </row>
    <row r="73" spans="1:15">
      <c r="A73">
        <v>31</v>
      </c>
      <c r="B73" s="51">
        <v>17846.286876929513</v>
      </c>
      <c r="C73" s="51">
        <v>3138.5210475176004</v>
      </c>
      <c r="D73" s="1">
        <v>2860.7138484667312</v>
      </c>
      <c r="E73" s="51">
        <v>277.80719905086943</v>
      </c>
      <c r="F73" s="50">
        <v>43309</v>
      </c>
      <c r="G73" s="51">
        <f t="shared" si="2"/>
        <v>14985.573028462783</v>
      </c>
      <c r="H73" s="51">
        <v>3138.5210475176004</v>
      </c>
      <c r="I73" s="1">
        <v>2860.7138484667312</v>
      </c>
      <c r="J73" s="51">
        <v>277.80719905086943</v>
      </c>
      <c r="K73"/>
      <c r="M73" s="4" t="s">
        <v>317</v>
      </c>
    </row>
    <row r="74" spans="1:15">
      <c r="A74">
        <v>32</v>
      </c>
      <c r="B74" s="51">
        <v>14985.573028462783</v>
      </c>
      <c r="C74" s="51">
        <v>3138.5210475176004</v>
      </c>
      <c r="D74" s="1">
        <v>2905.2456273745297</v>
      </c>
      <c r="E74" s="51">
        <v>233.27542014307065</v>
      </c>
      <c r="F74" s="50">
        <v>43340</v>
      </c>
      <c r="G74" s="51">
        <f t="shared" si="2"/>
        <v>12080.327401088252</v>
      </c>
      <c r="H74" s="51">
        <v>3138.5210475176004</v>
      </c>
      <c r="I74" s="1">
        <v>2905.2456273745297</v>
      </c>
      <c r="J74" s="51">
        <v>233.27542014307065</v>
      </c>
      <c r="K74"/>
      <c r="N74" t="s">
        <v>308</v>
      </c>
    </row>
    <row r="75" spans="1:15">
      <c r="A75">
        <v>33</v>
      </c>
      <c r="B75" s="51">
        <v>12080.327401088252</v>
      </c>
      <c r="C75" s="51">
        <v>3138.5210475176004</v>
      </c>
      <c r="D75" s="1">
        <v>2950.4706176406598</v>
      </c>
      <c r="E75" s="51">
        <v>188.05042987694046</v>
      </c>
      <c r="F75" s="50">
        <v>43371</v>
      </c>
      <c r="G75" s="51">
        <f t="shared" si="2"/>
        <v>9129.8567834475925</v>
      </c>
      <c r="H75" s="51">
        <v>3138.5210475176004</v>
      </c>
      <c r="I75" s="1">
        <v>2950.4706176406598</v>
      </c>
      <c r="J75" s="51">
        <v>188.05042987694046</v>
      </c>
      <c r="K75"/>
      <c r="N75" t="s">
        <v>309</v>
      </c>
    </row>
    <row r="76" spans="1:15">
      <c r="A76">
        <v>34</v>
      </c>
      <c r="B76" s="51">
        <v>9129.8567834475925</v>
      </c>
      <c r="C76" s="51">
        <v>3138.5210475176004</v>
      </c>
      <c r="D76" s="1">
        <v>2996.3996102552665</v>
      </c>
      <c r="E76" s="51">
        <v>142.12143726233418</v>
      </c>
      <c r="F76" s="50">
        <v>43401</v>
      </c>
      <c r="G76" s="51">
        <f t="shared" si="2"/>
        <v>6133.4571731923261</v>
      </c>
      <c r="H76" s="51">
        <v>3138.5210475176004</v>
      </c>
      <c r="I76" s="1">
        <v>2996.3996102552665</v>
      </c>
      <c r="J76" s="51">
        <v>142.12143726233418</v>
      </c>
      <c r="K76"/>
      <c r="N76" t="s">
        <v>310</v>
      </c>
    </row>
    <row r="77" spans="1:15">
      <c r="A77">
        <v>35</v>
      </c>
      <c r="B77" s="51">
        <v>6133.4571731923261</v>
      </c>
      <c r="C77" s="51">
        <v>3138.5210475176004</v>
      </c>
      <c r="D77" s="1">
        <v>3043.04356418824</v>
      </c>
      <c r="E77" s="51">
        <v>95.477483329360538</v>
      </c>
      <c r="F77" s="50">
        <v>43432</v>
      </c>
      <c r="G77" s="51">
        <f t="shared" si="2"/>
        <v>3090.4136090040861</v>
      </c>
      <c r="H77" s="51">
        <v>3138.5210475176004</v>
      </c>
      <c r="I77" s="1">
        <v>3043.04356418824</v>
      </c>
      <c r="J77" s="51">
        <v>95.477483329360538</v>
      </c>
      <c r="K77"/>
      <c r="N77" t="s">
        <v>313</v>
      </c>
    </row>
    <row r="78" spans="1:15">
      <c r="A78">
        <v>36</v>
      </c>
      <c r="B78" s="51">
        <v>3090.4136090040861</v>
      </c>
      <c r="C78" s="51">
        <v>3138.5210475176004</v>
      </c>
      <c r="D78" s="51">
        <v>3090.4136090041034</v>
      </c>
      <c r="E78" s="51">
        <v>48.107438513496938</v>
      </c>
      <c r="F78" s="50">
        <v>43462</v>
      </c>
      <c r="G78" s="51">
        <f t="shared" si="2"/>
        <v>-1.7280399333685637E-11</v>
      </c>
      <c r="H78" s="51">
        <v>3138.5210475176004</v>
      </c>
      <c r="I78" s="1">
        <v>3090.4136090041034</v>
      </c>
      <c r="J78" s="51">
        <v>48.107438513496938</v>
      </c>
      <c r="K78"/>
      <c r="M78" s="4" t="s">
        <v>318</v>
      </c>
    </row>
    <row r="79" spans="1:15">
      <c r="M79" s="4" t="s">
        <v>307</v>
      </c>
    </row>
    <row r="81" spans="1:15" s="14" customFormat="1">
      <c r="A81" s="14" t="s">
        <v>239</v>
      </c>
    </row>
    <row r="82" spans="1:15">
      <c r="A82" t="s">
        <v>121</v>
      </c>
      <c r="B82" t="s">
        <v>128</v>
      </c>
      <c r="C82" t="s">
        <v>107</v>
      </c>
      <c r="D82" t="s">
        <v>103</v>
      </c>
      <c r="E82" t="s">
        <v>105</v>
      </c>
      <c r="F82" t="s">
        <v>115</v>
      </c>
      <c r="G82" t="s">
        <v>220</v>
      </c>
      <c r="H82" t="s">
        <v>114</v>
      </c>
      <c r="I82" t="s">
        <v>109</v>
      </c>
      <c r="J82" t="s">
        <v>110</v>
      </c>
      <c r="K82" t="s">
        <v>111</v>
      </c>
      <c r="M82"/>
    </row>
    <row r="83" spans="1:15">
      <c r="A83">
        <v>1</v>
      </c>
      <c r="B83" s="51">
        <v>86000</v>
      </c>
      <c r="C83" s="44">
        <v>3138.5210475176004</v>
      </c>
      <c r="D83" s="51">
        <f>C83-E83</f>
        <v>1799.7877141842705</v>
      </c>
      <c r="E83" s="54">
        <v>1338.7333333333299</v>
      </c>
      <c r="F83" s="50">
        <v>42397</v>
      </c>
      <c r="G83" s="51">
        <f>B83-D83</f>
        <v>84200.212285815724</v>
      </c>
      <c r="H83" s="51">
        <v>3138.5210475176004</v>
      </c>
      <c r="I83" s="44">
        <v>1799.7877141842671</v>
      </c>
      <c r="J83" s="51">
        <v>1338.7333333333333</v>
      </c>
      <c r="K83" s="15"/>
      <c r="M83" s="45"/>
      <c r="N83" s="16" t="s">
        <v>142</v>
      </c>
    </row>
    <row r="84" spans="1:15">
      <c r="A84">
        <v>2</v>
      </c>
      <c r="B84" s="51">
        <f>B83-D83</f>
        <v>84200.212285815724</v>
      </c>
      <c r="C84" s="44">
        <v>3138.5210475176</v>
      </c>
      <c r="D84" s="51">
        <f>C84-E84</f>
        <v>1827.8044096017352</v>
      </c>
      <c r="E84" s="51">
        <f>B84*18.68%/12</f>
        <v>1310.7166379158648</v>
      </c>
      <c r="F84" s="50">
        <v>42428</v>
      </c>
      <c r="G84" s="51">
        <f t="shared" ref="G84:G118" si="4">B84-D84</f>
        <v>82372.407876213983</v>
      </c>
      <c r="H84" s="51">
        <v>3138.5210475176004</v>
      </c>
      <c r="I84" s="44">
        <v>1827.8044096017354</v>
      </c>
      <c r="J84" s="51">
        <v>1310.716637915865</v>
      </c>
      <c r="K84" s="15"/>
      <c r="N84" s="53" t="s">
        <v>237</v>
      </c>
    </row>
    <row r="85" spans="1:15">
      <c r="A85">
        <v>3</v>
      </c>
      <c r="B85" s="51">
        <f t="shared" ref="B85:B118" si="5">B84-D84</f>
        <v>82372.407876213983</v>
      </c>
      <c r="C85" s="44">
        <v>3138.5210475176004</v>
      </c>
      <c r="D85" s="51">
        <f>C85-E85</f>
        <v>1856.2572315778696</v>
      </c>
      <c r="E85" s="51">
        <f>B85*18.68%/12</f>
        <v>1282.2638159397309</v>
      </c>
      <c r="F85" s="50">
        <v>42457</v>
      </c>
      <c r="G85" s="51">
        <f t="shared" si="4"/>
        <v>80516.150644636116</v>
      </c>
      <c r="H85" s="51">
        <v>3138.5210475176004</v>
      </c>
      <c r="I85" s="44">
        <v>1856.2572315778691</v>
      </c>
      <c r="J85" s="51">
        <v>1282.2638159397313</v>
      </c>
      <c r="K85" s="15"/>
      <c r="L85" s="4" t="s">
        <v>320</v>
      </c>
    </row>
    <row r="86" spans="1:15">
      <c r="A86">
        <v>4</v>
      </c>
      <c r="B86" s="51">
        <f t="shared" si="5"/>
        <v>80516.150644636116</v>
      </c>
      <c r="C86" s="44">
        <v>3138.5210475176004</v>
      </c>
      <c r="D86" s="51">
        <f>C86-E86</f>
        <v>1885.1529691494316</v>
      </c>
      <c r="E86" s="51">
        <f>B86*18.68%/12</f>
        <v>1253.3680783681689</v>
      </c>
      <c r="F86" s="50">
        <v>42488</v>
      </c>
      <c r="G86" s="51">
        <f t="shared" si="4"/>
        <v>78630.99767548668</v>
      </c>
      <c r="H86" s="51">
        <v>3138.5210475176004</v>
      </c>
      <c r="I86" s="44">
        <v>1885.1529691494313</v>
      </c>
      <c r="J86" s="51">
        <v>1253.3680783681691</v>
      </c>
      <c r="K86" s="15"/>
      <c r="M86" s="4" t="s">
        <v>322</v>
      </c>
    </row>
    <row r="87" spans="1:15">
      <c r="A87">
        <v>5</v>
      </c>
      <c r="B87" s="51">
        <f t="shared" si="5"/>
        <v>78630.99767548668</v>
      </c>
      <c r="C87" s="44">
        <v>3138.5210475176004</v>
      </c>
      <c r="D87" s="51">
        <f t="shared" ref="D87:D109" si="6">C87-E87</f>
        <v>1914.498517035858</v>
      </c>
      <c r="E87" s="51">
        <f t="shared" ref="E87:E118" si="7">B87*18.68%/12</f>
        <v>1224.0225304817425</v>
      </c>
      <c r="F87" s="50">
        <v>42518</v>
      </c>
      <c r="G87" s="51">
        <f t="shared" si="4"/>
        <v>76716.499158450824</v>
      </c>
      <c r="H87" s="51">
        <v>3138.5210475176004</v>
      </c>
      <c r="I87" s="44">
        <v>1914.4985170358575</v>
      </c>
      <c r="J87" s="51">
        <v>1224.0225304817429</v>
      </c>
      <c r="K87" s="15"/>
      <c r="M87" s="4" t="s">
        <v>303</v>
      </c>
    </row>
    <row r="88" spans="1:15">
      <c r="A88">
        <v>6</v>
      </c>
      <c r="B88" s="51">
        <f t="shared" si="5"/>
        <v>76716.499158450824</v>
      </c>
      <c r="C88" s="44">
        <v>3138.5210475176004</v>
      </c>
      <c r="D88" s="51">
        <f t="shared" si="6"/>
        <v>1944.3008772843825</v>
      </c>
      <c r="E88" s="51">
        <f t="shared" si="7"/>
        <v>1194.2201702332179</v>
      </c>
      <c r="F88" s="50">
        <v>42549</v>
      </c>
      <c r="G88" s="51">
        <f t="shared" si="4"/>
        <v>74772.198281166435</v>
      </c>
      <c r="H88" s="51">
        <v>3138.5210475176004</v>
      </c>
      <c r="I88" s="44">
        <v>1944.3008772843825</v>
      </c>
      <c r="J88" s="51">
        <v>1194.2201702332179</v>
      </c>
      <c r="K88" s="15"/>
      <c r="M88" s="4" t="s">
        <v>323</v>
      </c>
    </row>
    <row r="89" spans="1:15">
      <c r="A89">
        <v>7</v>
      </c>
      <c r="B89" s="51">
        <f t="shared" si="5"/>
        <v>74772.198281166435</v>
      </c>
      <c r="C89" s="44">
        <v>3138.5210475176004</v>
      </c>
      <c r="D89" s="51">
        <f t="shared" si="6"/>
        <v>1974.5671609407764</v>
      </c>
      <c r="E89" s="51">
        <f t="shared" si="7"/>
        <v>1163.9538865768241</v>
      </c>
      <c r="F89" s="50">
        <v>42579</v>
      </c>
      <c r="G89" s="51">
        <f t="shared" si="4"/>
        <v>72797.631120225662</v>
      </c>
      <c r="H89" s="51">
        <v>3138.5210475176004</v>
      </c>
      <c r="I89" s="44">
        <v>1974.5671609407761</v>
      </c>
      <c r="J89" s="51">
        <v>1163.9538865768243</v>
      </c>
      <c r="K89" s="15"/>
      <c r="N89" t="s">
        <v>314</v>
      </c>
    </row>
    <row r="90" spans="1:15">
      <c r="A90">
        <v>8</v>
      </c>
      <c r="B90" s="51">
        <f t="shared" si="5"/>
        <v>72797.631120225662</v>
      </c>
      <c r="C90" s="44">
        <v>3138.5210475176004</v>
      </c>
      <c r="D90" s="51">
        <f t="shared" si="6"/>
        <v>2005.3045897460877</v>
      </c>
      <c r="E90" s="51">
        <f t="shared" si="7"/>
        <v>1133.2164577715128</v>
      </c>
      <c r="F90" s="50">
        <v>42610</v>
      </c>
      <c r="G90" s="51">
        <f t="shared" si="4"/>
        <v>70792.326530479579</v>
      </c>
      <c r="H90" s="51">
        <v>3138.5210475176004</v>
      </c>
      <c r="I90" s="44">
        <v>2005.3045897460875</v>
      </c>
      <c r="J90" s="51">
        <v>1133.216457771513</v>
      </c>
      <c r="K90" s="15"/>
      <c r="N90" t="s">
        <v>315</v>
      </c>
    </row>
    <row r="91" spans="1:15">
      <c r="A91">
        <v>9</v>
      </c>
      <c r="B91" s="51">
        <f t="shared" si="5"/>
        <v>70792.326530479579</v>
      </c>
      <c r="C91" s="44">
        <v>3138.5210475176004</v>
      </c>
      <c r="D91" s="51">
        <f t="shared" si="6"/>
        <v>2036.5204978598017</v>
      </c>
      <c r="E91" s="51">
        <f t="shared" si="7"/>
        <v>1102.0005496577987</v>
      </c>
      <c r="F91" s="50">
        <v>42641</v>
      </c>
      <c r="G91" s="51">
        <f t="shared" si="4"/>
        <v>68755.806032619774</v>
      </c>
      <c r="H91" s="51">
        <v>3138.5210475176004</v>
      </c>
      <c r="I91" s="44">
        <v>2036.5204978598015</v>
      </c>
      <c r="J91" s="51">
        <v>1102.000549657799</v>
      </c>
      <c r="K91" s="15"/>
      <c r="N91" t="s">
        <v>316</v>
      </c>
    </row>
    <row r="92" spans="1:15">
      <c r="A92">
        <v>10</v>
      </c>
      <c r="B92" s="51">
        <f t="shared" si="5"/>
        <v>68755.806032619774</v>
      </c>
      <c r="C92" s="44">
        <v>3138.5210475176004</v>
      </c>
      <c r="D92" s="51">
        <f t="shared" si="6"/>
        <v>2068.2223336098195</v>
      </c>
      <c r="E92" s="51">
        <f t="shared" si="7"/>
        <v>1070.2987139077811</v>
      </c>
      <c r="F92" s="50">
        <v>42671</v>
      </c>
      <c r="G92" s="51">
        <f t="shared" si="4"/>
        <v>66687.583699009949</v>
      </c>
      <c r="H92" s="51">
        <v>3138.5210475176004</v>
      </c>
      <c r="I92" s="44">
        <v>2068.2223336098191</v>
      </c>
      <c r="J92" s="51">
        <v>1070.2987139077813</v>
      </c>
      <c r="K92" s="15"/>
      <c r="O92" t="s">
        <v>304</v>
      </c>
    </row>
    <row r="93" spans="1:15">
      <c r="A93">
        <v>11</v>
      </c>
      <c r="B93" s="51">
        <f t="shared" si="5"/>
        <v>66687.583699009949</v>
      </c>
      <c r="C93" s="44">
        <v>3138.5210475176004</v>
      </c>
      <c r="D93" s="51">
        <f t="shared" si="6"/>
        <v>2100.4176612696792</v>
      </c>
      <c r="E93" s="51">
        <f t="shared" si="7"/>
        <v>1038.1033862479214</v>
      </c>
      <c r="F93" s="50">
        <v>42702</v>
      </c>
      <c r="G93" s="51">
        <f t="shared" si="4"/>
        <v>64587.166037740273</v>
      </c>
      <c r="H93" s="51">
        <v>3138.5210475176004</v>
      </c>
      <c r="I93" s="44">
        <v>2100.4176612696788</v>
      </c>
      <c r="J93" s="51">
        <v>1038.1033862479217</v>
      </c>
      <c r="K93" s="15"/>
      <c r="O93" t="s">
        <v>305</v>
      </c>
    </row>
    <row r="94" spans="1:15">
      <c r="A94">
        <v>12</v>
      </c>
      <c r="B94" s="51">
        <f t="shared" si="5"/>
        <v>64587.166037740273</v>
      </c>
      <c r="C94" s="44">
        <v>3138.5210475176004</v>
      </c>
      <c r="D94" s="51">
        <f t="shared" si="6"/>
        <v>2133.1141628634437</v>
      </c>
      <c r="E94" s="51">
        <f t="shared" si="7"/>
        <v>1005.4068846541569</v>
      </c>
      <c r="F94" s="50">
        <v>42732</v>
      </c>
      <c r="G94" s="51">
        <f t="shared" si="4"/>
        <v>62454.05187487683</v>
      </c>
      <c r="H94" s="51">
        <v>3138.5210475176004</v>
      </c>
      <c r="I94" s="44">
        <v>2133.1141628634432</v>
      </c>
      <c r="J94" s="51">
        <v>1005.4068846541571</v>
      </c>
      <c r="K94" s="15"/>
      <c r="O94" t="s">
        <v>312</v>
      </c>
    </row>
    <row r="95" spans="1:15">
      <c r="A95">
        <v>13</v>
      </c>
      <c r="B95" s="51">
        <f t="shared" si="5"/>
        <v>62454.05187487683</v>
      </c>
      <c r="C95" s="44">
        <v>3138.5210475176004</v>
      </c>
      <c r="D95" s="51">
        <f t="shared" si="6"/>
        <v>2166.3196399986846</v>
      </c>
      <c r="E95" s="51">
        <f t="shared" si="7"/>
        <v>972.20140751891597</v>
      </c>
      <c r="F95" s="50">
        <v>42763</v>
      </c>
      <c r="G95" s="51">
        <f t="shared" si="4"/>
        <v>60287.732234878145</v>
      </c>
      <c r="H95" s="51">
        <v>3138.5210475176004</v>
      </c>
      <c r="I95" s="44">
        <v>2166.3196399986841</v>
      </c>
      <c r="J95" s="51">
        <v>972.2014075189162</v>
      </c>
      <c r="K95" s="15"/>
      <c r="O95" t="s">
        <v>306</v>
      </c>
    </row>
    <row r="96" spans="1:15">
      <c r="A96">
        <v>14</v>
      </c>
      <c r="B96" s="51">
        <f t="shared" si="5"/>
        <v>60287.732234878145</v>
      </c>
      <c r="C96" s="44">
        <v>3138.5210475176004</v>
      </c>
      <c r="D96" s="51">
        <f t="shared" si="6"/>
        <v>2200.0420157279973</v>
      </c>
      <c r="E96" s="51">
        <f t="shared" si="7"/>
        <v>938.47903178960314</v>
      </c>
      <c r="F96" s="50">
        <v>42794</v>
      </c>
      <c r="G96" s="51">
        <f t="shared" si="4"/>
        <v>58087.69021915015</v>
      </c>
      <c r="H96" s="51">
        <v>3138.5210475176004</v>
      </c>
      <c r="I96" s="44">
        <v>2200.0420157279973</v>
      </c>
      <c r="J96" s="51">
        <v>938.47903178960325</v>
      </c>
      <c r="K96" s="15"/>
      <c r="M96" s="4" t="s">
        <v>324</v>
      </c>
    </row>
    <row r="97" spans="1:15">
      <c r="A97">
        <v>15</v>
      </c>
      <c r="B97" s="51">
        <f t="shared" si="5"/>
        <v>58087.69021915015</v>
      </c>
      <c r="C97" s="44">
        <v>3138.5210475176004</v>
      </c>
      <c r="D97" s="51">
        <f t="shared" si="6"/>
        <v>2234.2893364394963</v>
      </c>
      <c r="E97" s="51">
        <f t="shared" si="7"/>
        <v>904.23171107810401</v>
      </c>
      <c r="F97" s="50">
        <v>42822</v>
      </c>
      <c r="G97" s="51">
        <f t="shared" si="4"/>
        <v>55853.400882710652</v>
      </c>
      <c r="H97" s="51">
        <v>3138.5210475176004</v>
      </c>
      <c r="I97" s="44">
        <v>2234.2893364394963</v>
      </c>
      <c r="J97" s="51">
        <v>904.23171107810424</v>
      </c>
      <c r="K97" s="15"/>
      <c r="N97" t="s">
        <v>308</v>
      </c>
    </row>
    <row r="98" spans="1:15">
      <c r="A98">
        <v>16</v>
      </c>
      <c r="B98" s="51">
        <f t="shared" si="5"/>
        <v>55853.400882710652</v>
      </c>
      <c r="C98" s="44">
        <v>3138.5210475176004</v>
      </c>
      <c r="D98" s="51">
        <f t="shared" si="6"/>
        <v>2269.0697737767382</v>
      </c>
      <c r="E98" s="51">
        <f t="shared" si="7"/>
        <v>869.45127374086235</v>
      </c>
      <c r="F98" s="50">
        <v>42853</v>
      </c>
      <c r="G98" s="51">
        <f t="shared" si="4"/>
        <v>53584.331108933911</v>
      </c>
      <c r="H98" s="51">
        <v>3138.5210475176004</v>
      </c>
      <c r="I98" s="44">
        <v>2269.0697737767377</v>
      </c>
      <c r="J98" s="51">
        <v>869.45127374086269</v>
      </c>
      <c r="K98" s="15"/>
      <c r="N98" t="s">
        <v>309</v>
      </c>
    </row>
    <row r="99" spans="1:15">
      <c r="A99">
        <v>17</v>
      </c>
      <c r="B99" s="51">
        <f t="shared" si="5"/>
        <v>53584.331108933911</v>
      </c>
      <c r="C99" s="44">
        <v>3138.5210475176004</v>
      </c>
      <c r="D99" s="51">
        <f t="shared" si="6"/>
        <v>2304.3916265885291</v>
      </c>
      <c r="E99" s="51">
        <f t="shared" si="7"/>
        <v>834.12942092907122</v>
      </c>
      <c r="F99" s="50">
        <v>42883</v>
      </c>
      <c r="G99" s="51">
        <f t="shared" si="4"/>
        <v>51279.939482345384</v>
      </c>
      <c r="H99" s="51">
        <v>3138.5210475176004</v>
      </c>
      <c r="I99" s="44">
        <v>2304.3916265885291</v>
      </c>
      <c r="J99" s="51">
        <v>834.12942092907144</v>
      </c>
      <c r="K99" s="15"/>
      <c r="N99" t="s">
        <v>310</v>
      </c>
    </row>
    <row r="100" spans="1:15">
      <c r="A100">
        <v>18</v>
      </c>
      <c r="B100" s="51">
        <f t="shared" si="5"/>
        <v>51279.939482345384</v>
      </c>
      <c r="C100" s="44">
        <v>3138.5210475176004</v>
      </c>
      <c r="D100" s="51">
        <f t="shared" si="6"/>
        <v>2340.2633229090907</v>
      </c>
      <c r="E100" s="51">
        <f t="shared" si="7"/>
        <v>798.25772460850976</v>
      </c>
      <c r="F100" s="50">
        <v>42914</v>
      </c>
      <c r="G100" s="51">
        <f t="shared" si="4"/>
        <v>48939.676159436291</v>
      </c>
      <c r="H100" s="51">
        <v>3138.5210475176004</v>
      </c>
      <c r="I100" s="44">
        <v>2340.2633229090902</v>
      </c>
      <c r="J100" s="51">
        <v>798.2577246085101</v>
      </c>
      <c r="K100" s="15"/>
      <c r="N100" t="s">
        <v>321</v>
      </c>
    </row>
    <row r="101" spans="1:15">
      <c r="A101">
        <v>19</v>
      </c>
      <c r="B101" s="51">
        <f t="shared" si="5"/>
        <v>48939.676159436291</v>
      </c>
      <c r="C101" s="44">
        <v>3138.5210475176004</v>
      </c>
      <c r="D101" s="51">
        <f t="shared" si="6"/>
        <v>2376.693421969042</v>
      </c>
      <c r="E101" s="51">
        <f t="shared" si="7"/>
        <v>761.82762554855833</v>
      </c>
      <c r="F101" s="50">
        <v>42944</v>
      </c>
      <c r="G101" s="51">
        <f t="shared" si="4"/>
        <v>46562.982737467246</v>
      </c>
      <c r="H101" s="51">
        <v>3138.5210475176004</v>
      </c>
      <c r="I101" s="44">
        <v>2376.693421969042</v>
      </c>
      <c r="J101" s="51">
        <v>761.82762554855844</v>
      </c>
      <c r="K101" s="15"/>
      <c r="M101" s="4" t="s">
        <v>325</v>
      </c>
    </row>
    <row r="102" spans="1:15">
      <c r="A102">
        <v>20</v>
      </c>
      <c r="B102" s="51">
        <f t="shared" si="5"/>
        <v>46562.982737467246</v>
      </c>
      <c r="C102" s="44">
        <v>3138.5210475176004</v>
      </c>
      <c r="D102" s="51">
        <f t="shared" si="6"/>
        <v>2413.6906162376936</v>
      </c>
      <c r="E102" s="51">
        <f t="shared" si="7"/>
        <v>724.83043127990675</v>
      </c>
      <c r="F102" s="50">
        <v>42975</v>
      </c>
      <c r="G102" s="51">
        <f t="shared" si="4"/>
        <v>44149.292121229555</v>
      </c>
      <c r="H102" s="51">
        <v>3138.5210475176004</v>
      </c>
      <c r="I102" s="44">
        <v>2413.6906162376936</v>
      </c>
      <c r="J102" s="51">
        <v>724.83043127990697</v>
      </c>
      <c r="K102" s="15"/>
      <c r="L102" s="4" t="s">
        <v>326</v>
      </c>
    </row>
    <row r="103" spans="1:15">
      <c r="A103">
        <v>21</v>
      </c>
      <c r="B103" s="51">
        <f t="shared" si="5"/>
        <v>44149.292121229555</v>
      </c>
      <c r="C103" s="44">
        <v>3138.5210475176004</v>
      </c>
      <c r="D103" s="51">
        <f t="shared" si="6"/>
        <v>2451.2637334971269</v>
      </c>
      <c r="E103" s="51">
        <f t="shared" si="7"/>
        <v>687.25731402047347</v>
      </c>
      <c r="F103" s="50">
        <v>43006</v>
      </c>
      <c r="G103" s="51">
        <f t="shared" si="4"/>
        <v>41698.028387732425</v>
      </c>
      <c r="H103" s="51">
        <v>3138.5210475176004</v>
      </c>
      <c r="I103" s="44">
        <v>2451.2637334971269</v>
      </c>
      <c r="J103" s="51">
        <v>687.25731402047359</v>
      </c>
      <c r="K103" s="15"/>
      <c r="M103" s="4" t="s">
        <v>311</v>
      </c>
    </row>
    <row r="104" spans="1:15">
      <c r="A104">
        <v>22</v>
      </c>
      <c r="B104" s="51">
        <f t="shared" si="5"/>
        <v>41698.028387732425</v>
      </c>
      <c r="C104" s="44">
        <v>3138.5210475176004</v>
      </c>
      <c r="D104" s="51">
        <f t="shared" si="6"/>
        <v>2489.4217389485657</v>
      </c>
      <c r="E104" s="51">
        <f t="shared" si="7"/>
        <v>649.09930856903475</v>
      </c>
      <c r="F104" s="50">
        <v>43036</v>
      </c>
      <c r="G104" s="51">
        <f t="shared" si="4"/>
        <v>39208.606648783862</v>
      </c>
      <c r="H104" s="51">
        <v>3138.5210475176004</v>
      </c>
      <c r="I104" s="44">
        <v>2489.4217389485657</v>
      </c>
      <c r="J104" s="51">
        <v>649.09930856903497</v>
      </c>
      <c r="K104" s="15"/>
      <c r="M104" s="4" t="s">
        <v>319</v>
      </c>
    </row>
    <row r="105" spans="1:15">
      <c r="A105">
        <v>23</v>
      </c>
      <c r="B105" s="51">
        <f t="shared" si="5"/>
        <v>39208.606648783862</v>
      </c>
      <c r="C105" s="44">
        <v>3138.5210475176004</v>
      </c>
      <c r="D105" s="51">
        <f t="shared" si="6"/>
        <v>2528.1737373515316</v>
      </c>
      <c r="E105" s="51">
        <f t="shared" si="7"/>
        <v>610.34731016606872</v>
      </c>
      <c r="F105" s="50">
        <v>43067</v>
      </c>
      <c r="G105" s="51">
        <f t="shared" si="4"/>
        <v>36680.432911432334</v>
      </c>
      <c r="H105" s="51">
        <v>3138.5210475176004</v>
      </c>
      <c r="I105" s="44">
        <v>2528.1737373515316</v>
      </c>
      <c r="J105" s="51">
        <v>610.34731016606895</v>
      </c>
      <c r="K105" s="15"/>
      <c r="N105" t="s">
        <v>314</v>
      </c>
    </row>
    <row r="106" spans="1:15">
      <c r="A106">
        <v>24</v>
      </c>
      <c r="B106" s="51">
        <f t="shared" si="5"/>
        <v>36680.432911432334</v>
      </c>
      <c r="C106" s="44">
        <v>3138.5210475176004</v>
      </c>
      <c r="D106" s="51">
        <f t="shared" si="6"/>
        <v>2567.5289751963037</v>
      </c>
      <c r="E106" s="51">
        <f t="shared" si="7"/>
        <v>570.99207232129663</v>
      </c>
      <c r="F106" s="50">
        <v>43097</v>
      </c>
      <c r="G106" s="51">
        <f t="shared" si="4"/>
        <v>34112.903936236027</v>
      </c>
      <c r="H106" s="51">
        <v>3138.5210475176004</v>
      </c>
      <c r="I106" s="44">
        <v>2567.5289751963037</v>
      </c>
      <c r="J106" s="51">
        <v>570.99207232129686</v>
      </c>
      <c r="K106" s="15"/>
      <c r="N106" t="s">
        <v>315</v>
      </c>
    </row>
    <row r="107" spans="1:15">
      <c r="A107">
        <v>25</v>
      </c>
      <c r="B107" s="51">
        <f t="shared" si="5"/>
        <v>34112.903936236027</v>
      </c>
      <c r="C107" s="44">
        <v>3138.5210475176004</v>
      </c>
      <c r="D107" s="51">
        <f t="shared" si="6"/>
        <v>2607.4968429101928</v>
      </c>
      <c r="E107" s="51">
        <f t="shared" si="7"/>
        <v>531.02420460740746</v>
      </c>
      <c r="F107" s="50">
        <v>43128</v>
      </c>
      <c r="G107" s="51">
        <f t="shared" si="4"/>
        <v>31505.407093325834</v>
      </c>
      <c r="H107" s="51">
        <v>3138.5210475176004</v>
      </c>
      <c r="I107" s="44">
        <v>2607.4968429101928</v>
      </c>
      <c r="J107" s="51">
        <v>531.02420460740768</v>
      </c>
      <c r="K107" s="15"/>
      <c r="N107" t="s">
        <v>316</v>
      </c>
    </row>
    <row r="108" spans="1:15">
      <c r="A108">
        <v>26</v>
      </c>
      <c r="B108" s="51">
        <f t="shared" si="5"/>
        <v>31505.407093325834</v>
      </c>
      <c r="C108" s="44">
        <v>3138.5210475176004</v>
      </c>
      <c r="D108" s="51">
        <f t="shared" si="6"/>
        <v>2648.0868770981615</v>
      </c>
      <c r="E108" s="51">
        <f t="shared" si="7"/>
        <v>490.43417041943877</v>
      </c>
      <c r="F108" s="50">
        <v>43159</v>
      </c>
      <c r="G108" s="51">
        <f t="shared" si="4"/>
        <v>28857.320216227672</v>
      </c>
      <c r="H108" s="51">
        <v>3138.5210475176004</v>
      </c>
      <c r="I108" s="44">
        <v>2648.0868770981615</v>
      </c>
      <c r="J108" s="51">
        <v>490.434170419439</v>
      </c>
      <c r="K108" s="15"/>
      <c r="O108" t="s">
        <v>304</v>
      </c>
    </row>
    <row r="109" spans="1:15">
      <c r="A109">
        <v>27</v>
      </c>
      <c r="B109" s="51">
        <f t="shared" si="5"/>
        <v>28857.320216227672</v>
      </c>
      <c r="C109" s="44">
        <v>3138.5210475176004</v>
      </c>
      <c r="D109" s="51">
        <f t="shared" si="6"/>
        <v>2689.308762818323</v>
      </c>
      <c r="E109" s="51">
        <f t="shared" si="7"/>
        <v>449.2122846992774</v>
      </c>
      <c r="F109" s="50">
        <v>43187</v>
      </c>
      <c r="G109" s="51">
        <f t="shared" si="4"/>
        <v>26168.011453409348</v>
      </c>
      <c r="H109" s="51">
        <v>3138.5210475176004</v>
      </c>
      <c r="I109" s="44">
        <v>2689.308762818323</v>
      </c>
      <c r="J109" s="51">
        <v>449.21228469927763</v>
      </c>
      <c r="K109" s="15"/>
      <c r="O109" t="s">
        <v>305</v>
      </c>
    </row>
    <row r="110" spans="1:15">
      <c r="A110">
        <v>28</v>
      </c>
      <c r="B110" s="51">
        <f t="shared" si="5"/>
        <v>26168.011453409348</v>
      </c>
      <c r="C110" s="51">
        <v>3138.5210475176004</v>
      </c>
      <c r="D110" s="1">
        <v>2731.1723358928612</v>
      </c>
      <c r="E110" s="51">
        <f t="shared" si="7"/>
        <v>407.34871162473883</v>
      </c>
      <c r="F110" s="50">
        <v>43218</v>
      </c>
      <c r="G110" s="51">
        <f t="shared" si="4"/>
        <v>23436.839117516487</v>
      </c>
      <c r="H110" s="51">
        <v>3138.5210475176004</v>
      </c>
      <c r="I110" s="1">
        <v>2731.1723358928612</v>
      </c>
      <c r="J110" s="51">
        <v>407.34871162473905</v>
      </c>
      <c r="K110"/>
      <c r="O110" t="s">
        <v>312</v>
      </c>
    </row>
    <row r="111" spans="1:15">
      <c r="A111">
        <v>29</v>
      </c>
      <c r="B111" s="51">
        <f t="shared" si="5"/>
        <v>23436.839117516487</v>
      </c>
      <c r="C111" s="51">
        <v>3138.5210475176004</v>
      </c>
      <c r="D111" s="1">
        <v>2773.6875852549269</v>
      </c>
      <c r="E111" s="51">
        <f t="shared" si="7"/>
        <v>364.83346226267327</v>
      </c>
      <c r="F111" s="50">
        <v>43248</v>
      </c>
      <c r="G111" s="51">
        <f t="shared" si="4"/>
        <v>20663.15153226156</v>
      </c>
      <c r="H111" s="51">
        <v>3138.5210475176004</v>
      </c>
      <c r="I111" s="1">
        <v>2773.6875852549269</v>
      </c>
      <c r="J111" s="51">
        <v>364.83346226267349</v>
      </c>
      <c r="K111"/>
      <c r="O111" t="s">
        <v>306</v>
      </c>
    </row>
    <row r="112" spans="1:15">
      <c r="A112">
        <v>30</v>
      </c>
      <c r="B112" s="51">
        <f t="shared" si="5"/>
        <v>20663.15153226156</v>
      </c>
      <c r="C112" s="51">
        <v>3138.5210475176004</v>
      </c>
      <c r="D112" s="1">
        <v>2816.8646553320618</v>
      </c>
      <c r="E112" s="51">
        <f t="shared" si="7"/>
        <v>321.65639218553827</v>
      </c>
      <c r="F112" s="50">
        <v>43279</v>
      </c>
      <c r="G112" s="51">
        <f t="shared" si="4"/>
        <v>17846.286876929498</v>
      </c>
      <c r="H112" s="51">
        <v>3138.5210475176004</v>
      </c>
      <c r="I112" s="1">
        <v>2816.8646553320618</v>
      </c>
      <c r="J112" s="51">
        <v>321.65639218553849</v>
      </c>
      <c r="K112"/>
      <c r="M112" s="4" t="s">
        <v>317</v>
      </c>
    </row>
    <row r="113" spans="1:14">
      <c r="A113">
        <v>31</v>
      </c>
      <c r="B113" s="51">
        <f t="shared" si="5"/>
        <v>17846.286876929498</v>
      </c>
      <c r="C113" s="51">
        <v>3138.5210475176004</v>
      </c>
      <c r="D113" s="1">
        <v>2860.7138484667312</v>
      </c>
      <c r="E113" s="51">
        <f t="shared" si="7"/>
        <v>277.8071990508692</v>
      </c>
      <c r="F113" s="50">
        <v>43309</v>
      </c>
      <c r="G113" s="51">
        <f t="shared" si="4"/>
        <v>14985.573028462768</v>
      </c>
      <c r="H113" s="51">
        <v>3138.5210475176004</v>
      </c>
      <c r="I113" s="1">
        <v>2860.7138484667312</v>
      </c>
      <c r="J113" s="51">
        <v>277.80719905086943</v>
      </c>
      <c r="K113"/>
      <c r="N113" t="s">
        <v>308</v>
      </c>
    </row>
    <row r="114" spans="1:14">
      <c r="A114">
        <v>32</v>
      </c>
      <c r="B114" s="51">
        <f t="shared" si="5"/>
        <v>14985.573028462768</v>
      </c>
      <c r="C114" s="51">
        <v>3138.5210475176004</v>
      </c>
      <c r="D114" s="1">
        <v>2905.2456273745297</v>
      </c>
      <c r="E114" s="51">
        <f t="shared" si="7"/>
        <v>233.27542014307042</v>
      </c>
      <c r="F114" s="50">
        <v>43340</v>
      </c>
      <c r="G114" s="51">
        <f t="shared" si="4"/>
        <v>12080.327401088238</v>
      </c>
      <c r="H114" s="51">
        <v>3138.5210475176004</v>
      </c>
      <c r="I114" s="1">
        <v>2905.2456273745297</v>
      </c>
      <c r="J114" s="51">
        <v>233.27542014307065</v>
      </c>
      <c r="K114"/>
      <c r="N114" t="s">
        <v>309</v>
      </c>
    </row>
    <row r="115" spans="1:14">
      <c r="A115">
        <v>33</v>
      </c>
      <c r="B115" s="51">
        <f t="shared" si="5"/>
        <v>12080.327401088238</v>
      </c>
      <c r="C115" s="51">
        <v>3138.5210475176004</v>
      </c>
      <c r="D115" s="1">
        <v>2950.4706176406598</v>
      </c>
      <c r="E115" s="51">
        <f t="shared" si="7"/>
        <v>188.05042987694023</v>
      </c>
      <c r="F115" s="50">
        <v>43371</v>
      </c>
      <c r="G115" s="51">
        <f t="shared" si="4"/>
        <v>9129.856783447578</v>
      </c>
      <c r="H115" s="51">
        <v>3138.5210475176004</v>
      </c>
      <c r="I115" s="1">
        <v>2950.4706176406598</v>
      </c>
      <c r="J115" s="51">
        <v>188.05042987694046</v>
      </c>
      <c r="K115"/>
      <c r="N115" t="s">
        <v>310</v>
      </c>
    </row>
    <row r="116" spans="1:14">
      <c r="A116">
        <v>34</v>
      </c>
      <c r="B116" s="51">
        <f t="shared" si="5"/>
        <v>9129.856783447578</v>
      </c>
      <c r="C116" s="51">
        <v>3138.5210475176004</v>
      </c>
      <c r="D116" s="1">
        <v>2996.3996102552665</v>
      </c>
      <c r="E116" s="51">
        <f t="shared" si="7"/>
        <v>142.12143726233396</v>
      </c>
      <c r="F116" s="50">
        <v>43401</v>
      </c>
      <c r="G116" s="51">
        <f t="shared" si="4"/>
        <v>6133.4571731923115</v>
      </c>
      <c r="H116" s="51">
        <v>3138.5210475176004</v>
      </c>
      <c r="I116" s="1">
        <v>2996.3996102552665</v>
      </c>
      <c r="J116" s="51">
        <v>142.12143726233418</v>
      </c>
      <c r="K116"/>
      <c r="N116" t="s">
        <v>313</v>
      </c>
    </row>
    <row r="117" spans="1:14">
      <c r="A117">
        <v>35</v>
      </c>
      <c r="B117" s="51">
        <f t="shared" si="5"/>
        <v>6133.4571731923115</v>
      </c>
      <c r="C117" s="51">
        <v>3138.5210475176004</v>
      </c>
      <c r="D117" s="1">
        <v>3043.04356418824</v>
      </c>
      <c r="E117" s="51">
        <f t="shared" si="7"/>
        <v>95.477483329360311</v>
      </c>
      <c r="F117" s="50">
        <v>43432</v>
      </c>
      <c r="G117" s="51">
        <f t="shared" si="4"/>
        <v>3090.4136090040715</v>
      </c>
      <c r="H117" s="51">
        <v>3138.5210475176004</v>
      </c>
      <c r="I117" s="1">
        <v>3043.04356418824</v>
      </c>
      <c r="J117" s="51">
        <v>95.477483329360538</v>
      </c>
      <c r="K117"/>
      <c r="M117" s="4" t="s">
        <v>318</v>
      </c>
    </row>
    <row r="118" spans="1:14">
      <c r="A118">
        <v>36</v>
      </c>
      <c r="B118" s="51">
        <f t="shared" si="5"/>
        <v>3090.4136090040715</v>
      </c>
      <c r="C118" s="51">
        <v>3138.5210475176004</v>
      </c>
      <c r="D118" s="51">
        <v>3090.4136090041034</v>
      </c>
      <c r="E118" s="51">
        <f t="shared" si="7"/>
        <v>48.10743851349671</v>
      </c>
      <c r="F118" s="50">
        <v>43462</v>
      </c>
      <c r="G118" s="51">
        <f t="shared" si="4"/>
        <v>-3.1832314562052488E-11</v>
      </c>
      <c r="H118" s="51">
        <v>3138.5210475176004</v>
      </c>
      <c r="I118" s="51">
        <v>3090.4136090041034</v>
      </c>
      <c r="J118" s="51">
        <v>48.107438513496938</v>
      </c>
      <c r="K118"/>
      <c r="M118" s="4" t="s">
        <v>307</v>
      </c>
    </row>
    <row r="121" spans="1:14" s="14" customFormat="1">
      <c r="A121" s="14" t="s">
        <v>251</v>
      </c>
    </row>
    <row r="122" spans="1:14">
      <c r="A122" t="s">
        <v>121</v>
      </c>
      <c r="B122" t="s">
        <v>128</v>
      </c>
      <c r="C122" t="s">
        <v>107</v>
      </c>
      <c r="D122" t="s">
        <v>103</v>
      </c>
      <c r="E122" t="s">
        <v>105</v>
      </c>
      <c r="F122" t="s">
        <v>115</v>
      </c>
      <c r="G122" t="s">
        <v>220</v>
      </c>
      <c r="H122" t="s">
        <v>114</v>
      </c>
      <c r="I122" t="s">
        <v>109</v>
      </c>
      <c r="J122" t="s">
        <v>110</v>
      </c>
      <c r="K122" t="s">
        <v>111</v>
      </c>
      <c r="M122"/>
    </row>
    <row r="123" spans="1:14">
      <c r="A123">
        <v>1</v>
      </c>
      <c r="B123" s="54">
        <v>86000</v>
      </c>
      <c r="C123" s="52">
        <v>3138.5210475176004</v>
      </c>
      <c r="D123" s="54">
        <f>C123-E123</f>
        <v>1799.7877141842671</v>
      </c>
      <c r="E123" s="44">
        <v>1338.7333333333333</v>
      </c>
      <c r="F123" s="50">
        <v>42397</v>
      </c>
      <c r="G123" s="43">
        <f>B123-D123</f>
        <v>84200.212285815738</v>
      </c>
      <c r="H123" s="51">
        <v>3138.5210475176004</v>
      </c>
      <c r="I123" s="43">
        <v>1799.7877141842671</v>
      </c>
      <c r="J123" s="44">
        <v>1338.7333333333333</v>
      </c>
      <c r="K123" s="15"/>
      <c r="M123" s="45"/>
      <c r="N123" s="16" t="s">
        <v>142</v>
      </c>
    </row>
    <row r="124" spans="1:14">
      <c r="A124">
        <v>2</v>
      </c>
      <c r="B124" s="54">
        <f>B123-D123</f>
        <v>84200.212285815738</v>
      </c>
      <c r="C124" s="52">
        <v>3138.5210475176</v>
      </c>
      <c r="D124" s="54">
        <f>C124-E124</f>
        <v>1827.804409601735</v>
      </c>
      <c r="E124" s="44">
        <f>B124*18.68%/12</f>
        <v>1310.716637915865</v>
      </c>
      <c r="F124" s="50">
        <v>42428</v>
      </c>
      <c r="G124" s="43">
        <f t="shared" ref="G124:G158" si="8">B124-D124</f>
        <v>82372.407876213998</v>
      </c>
      <c r="H124" s="51">
        <v>3138.5210475176004</v>
      </c>
      <c r="I124" s="43">
        <v>1827.8044096017354</v>
      </c>
      <c r="J124" s="44">
        <v>1310.716637915865</v>
      </c>
      <c r="K124" s="15"/>
      <c r="N124" s="53" t="s">
        <v>237</v>
      </c>
    </row>
    <row r="125" spans="1:14">
      <c r="A125">
        <v>3</v>
      </c>
      <c r="B125" s="54">
        <f t="shared" ref="B125:B158" si="9">B124-D124</f>
        <v>82372.407876213998</v>
      </c>
      <c r="C125" s="52">
        <v>3138.5210475176004</v>
      </c>
      <c r="D125" s="54">
        <f t="shared" ref="D125:D149" si="10">C125-E125</f>
        <v>1856.2572315778691</v>
      </c>
      <c r="E125" s="44">
        <f t="shared" ref="E125:E158" si="11">B125*18.68%/12</f>
        <v>1282.2638159397313</v>
      </c>
      <c r="F125" s="50">
        <v>42457</v>
      </c>
      <c r="G125" s="43">
        <f t="shared" si="8"/>
        <v>80516.150644636131</v>
      </c>
      <c r="H125" s="51">
        <v>3138.5210475176004</v>
      </c>
      <c r="I125" s="43">
        <v>1856.2572315778691</v>
      </c>
      <c r="J125" s="44">
        <v>1282.2638159397313</v>
      </c>
      <c r="K125" s="15"/>
    </row>
    <row r="126" spans="1:14">
      <c r="A126">
        <v>4</v>
      </c>
      <c r="B126" s="54">
        <f t="shared" si="9"/>
        <v>80516.150644636131</v>
      </c>
      <c r="C126" s="52">
        <v>3138.5210475176004</v>
      </c>
      <c r="D126" s="54">
        <f t="shared" si="10"/>
        <v>1885.1529691494313</v>
      </c>
      <c r="E126" s="44">
        <f t="shared" si="11"/>
        <v>1253.3680783681691</v>
      </c>
      <c r="F126" s="50">
        <v>42488</v>
      </c>
      <c r="G126" s="43">
        <f t="shared" si="8"/>
        <v>78630.997675486695</v>
      </c>
      <c r="H126" s="51">
        <v>3138.5210475176004</v>
      </c>
      <c r="I126" s="43">
        <v>1885.1529691494313</v>
      </c>
      <c r="J126" s="44">
        <v>1253.3680783681691</v>
      </c>
      <c r="K126" s="15"/>
    </row>
    <row r="127" spans="1:14">
      <c r="A127">
        <v>5</v>
      </c>
      <c r="B127" s="54">
        <f t="shared" si="9"/>
        <v>78630.997675486695</v>
      </c>
      <c r="C127" s="52">
        <v>3138.5210475176004</v>
      </c>
      <c r="D127" s="54">
        <f t="shared" si="10"/>
        <v>1914.4985170358575</v>
      </c>
      <c r="E127" s="44">
        <f t="shared" si="11"/>
        <v>1224.0225304817429</v>
      </c>
      <c r="F127" s="50">
        <v>42518</v>
      </c>
      <c r="G127" s="43">
        <f t="shared" si="8"/>
        <v>76716.499158450839</v>
      </c>
      <c r="H127" s="51">
        <v>3138.5210475176004</v>
      </c>
      <c r="I127" s="43">
        <v>1914.4985170358575</v>
      </c>
      <c r="J127" s="44">
        <v>1224.0225304817429</v>
      </c>
      <c r="K127" s="15"/>
    </row>
    <row r="128" spans="1:14">
      <c r="A128">
        <v>6</v>
      </c>
      <c r="B128" s="54">
        <f t="shared" si="9"/>
        <v>76716.499158450839</v>
      </c>
      <c r="C128" s="52">
        <v>3138.5210475176004</v>
      </c>
      <c r="D128" s="54">
        <f t="shared" si="10"/>
        <v>1944.3008772843825</v>
      </c>
      <c r="E128" s="44">
        <f t="shared" si="11"/>
        <v>1194.2201702332179</v>
      </c>
      <c r="F128" s="50">
        <v>42549</v>
      </c>
      <c r="G128" s="43">
        <f t="shared" si="8"/>
        <v>74772.198281166449</v>
      </c>
      <c r="H128" s="51">
        <v>3138.5210475176004</v>
      </c>
      <c r="I128" s="43">
        <v>1944.3008772843825</v>
      </c>
      <c r="J128" s="44">
        <v>1194.2201702332179</v>
      </c>
      <c r="K128" s="15"/>
    </row>
    <row r="129" spans="1:11">
      <c r="A129">
        <v>7</v>
      </c>
      <c r="B129" s="54">
        <f t="shared" si="9"/>
        <v>74772.198281166449</v>
      </c>
      <c r="C129" s="52">
        <v>3138.5210475176004</v>
      </c>
      <c r="D129" s="54">
        <f t="shared" si="10"/>
        <v>1974.5671609407761</v>
      </c>
      <c r="E129" s="44">
        <f t="shared" si="11"/>
        <v>1163.9538865768243</v>
      </c>
      <c r="F129" s="50">
        <v>42579</v>
      </c>
      <c r="G129" s="43">
        <f t="shared" si="8"/>
        <v>72797.631120225677</v>
      </c>
      <c r="H129" s="51">
        <v>3138.5210475176004</v>
      </c>
      <c r="I129" s="43">
        <v>1974.5671609407761</v>
      </c>
      <c r="J129" s="44">
        <v>1163.9538865768243</v>
      </c>
      <c r="K129" s="15"/>
    </row>
    <row r="130" spans="1:11">
      <c r="A130">
        <v>8</v>
      </c>
      <c r="B130" s="54">
        <f t="shared" si="9"/>
        <v>72797.631120225677</v>
      </c>
      <c r="C130" s="52">
        <v>3138.5210475176004</v>
      </c>
      <c r="D130" s="54">
        <f t="shared" si="10"/>
        <v>2005.3045897460875</v>
      </c>
      <c r="E130" s="44">
        <f t="shared" si="11"/>
        <v>1133.216457771513</v>
      </c>
      <c r="F130" s="50">
        <v>42610</v>
      </c>
      <c r="G130" s="43">
        <f t="shared" si="8"/>
        <v>70792.326530479593</v>
      </c>
      <c r="H130" s="51">
        <v>3138.5210475176004</v>
      </c>
      <c r="I130" s="43">
        <v>2005.3045897460875</v>
      </c>
      <c r="J130" s="44">
        <v>1133.216457771513</v>
      </c>
      <c r="K130" s="15"/>
    </row>
    <row r="131" spans="1:11">
      <c r="A131">
        <v>9</v>
      </c>
      <c r="B131" s="54">
        <f t="shared" si="9"/>
        <v>70792.326530479593</v>
      </c>
      <c r="C131" s="52">
        <v>3138.5210475176004</v>
      </c>
      <c r="D131" s="54">
        <f t="shared" si="10"/>
        <v>2036.5204978598015</v>
      </c>
      <c r="E131" s="44">
        <f t="shared" si="11"/>
        <v>1102.000549657799</v>
      </c>
      <c r="F131" s="50">
        <v>42641</v>
      </c>
      <c r="G131" s="43">
        <f t="shared" si="8"/>
        <v>68755.806032619788</v>
      </c>
      <c r="H131" s="51">
        <v>3138.5210475176004</v>
      </c>
      <c r="I131" s="43">
        <v>2036.5204978598015</v>
      </c>
      <c r="J131" s="44">
        <v>1102.000549657799</v>
      </c>
      <c r="K131" s="15"/>
    </row>
    <row r="132" spans="1:11">
      <c r="A132">
        <v>10</v>
      </c>
      <c r="B132" s="54">
        <f t="shared" si="9"/>
        <v>68755.806032619788</v>
      </c>
      <c r="C132" s="52">
        <v>3138.5210475176004</v>
      </c>
      <c r="D132" s="54">
        <f t="shared" si="10"/>
        <v>2068.2223336098191</v>
      </c>
      <c r="E132" s="44">
        <f t="shared" si="11"/>
        <v>1070.2987139077813</v>
      </c>
      <c r="F132" s="50">
        <v>42671</v>
      </c>
      <c r="G132" s="43">
        <f t="shared" si="8"/>
        <v>66687.583699009963</v>
      </c>
      <c r="H132" s="51">
        <v>3138.5210475176004</v>
      </c>
      <c r="I132" s="43">
        <v>2068.2223336098191</v>
      </c>
      <c r="J132" s="44">
        <v>1070.2987139077813</v>
      </c>
      <c r="K132" s="15"/>
    </row>
    <row r="133" spans="1:11">
      <c r="A133">
        <v>11</v>
      </c>
      <c r="B133" s="54">
        <f t="shared" si="9"/>
        <v>66687.583699009963</v>
      </c>
      <c r="C133" s="52">
        <v>3138.5210475176004</v>
      </c>
      <c r="D133" s="54">
        <f t="shared" si="10"/>
        <v>2100.4176612696788</v>
      </c>
      <c r="E133" s="44">
        <f t="shared" si="11"/>
        <v>1038.1033862479217</v>
      </c>
      <c r="F133" s="50">
        <v>42702</v>
      </c>
      <c r="G133" s="43">
        <f t="shared" si="8"/>
        <v>64587.166037740288</v>
      </c>
      <c r="H133" s="51">
        <v>3138.5210475176004</v>
      </c>
      <c r="I133" s="43">
        <v>2100.4176612696788</v>
      </c>
      <c r="J133" s="44">
        <v>1038.1033862479217</v>
      </c>
      <c r="K133" s="15"/>
    </row>
    <row r="134" spans="1:11">
      <c r="A134">
        <v>12</v>
      </c>
      <c r="B134" s="54">
        <f t="shared" si="9"/>
        <v>64587.166037740288</v>
      </c>
      <c r="C134" s="52">
        <v>3138.5210475176004</v>
      </c>
      <c r="D134" s="54">
        <f t="shared" si="10"/>
        <v>2133.1141628634432</v>
      </c>
      <c r="E134" s="44">
        <f t="shared" si="11"/>
        <v>1005.4068846541571</v>
      </c>
      <c r="F134" s="50">
        <v>42732</v>
      </c>
      <c r="G134" s="43">
        <f t="shared" si="8"/>
        <v>62454.051874876845</v>
      </c>
      <c r="H134" s="51">
        <v>3138.5210475176004</v>
      </c>
      <c r="I134" s="43">
        <v>2133.1141628634432</v>
      </c>
      <c r="J134" s="44">
        <v>1005.4068846541571</v>
      </c>
      <c r="K134" s="15"/>
    </row>
    <row r="135" spans="1:11">
      <c r="A135">
        <v>13</v>
      </c>
      <c r="B135" s="54">
        <f t="shared" si="9"/>
        <v>62454.051874876845</v>
      </c>
      <c r="C135" s="52">
        <v>3138.5210475176004</v>
      </c>
      <c r="D135" s="54">
        <f t="shared" si="10"/>
        <v>2166.3196399986841</v>
      </c>
      <c r="E135" s="44">
        <f t="shared" si="11"/>
        <v>972.2014075189162</v>
      </c>
      <c r="F135" s="50">
        <v>42763</v>
      </c>
      <c r="G135" s="43">
        <f t="shared" si="8"/>
        <v>60287.73223487816</v>
      </c>
      <c r="H135" s="51">
        <v>3138.5210475176004</v>
      </c>
      <c r="I135" s="43">
        <v>2166.3196399986841</v>
      </c>
      <c r="J135" s="44">
        <v>972.2014075189162</v>
      </c>
      <c r="K135" s="15"/>
    </row>
    <row r="136" spans="1:11">
      <c r="A136">
        <v>14</v>
      </c>
      <c r="B136" s="54">
        <f t="shared" si="9"/>
        <v>60287.73223487816</v>
      </c>
      <c r="C136" s="52">
        <v>3138.5210475176004</v>
      </c>
      <c r="D136" s="54">
        <f t="shared" si="10"/>
        <v>2200.0420157279973</v>
      </c>
      <c r="E136" s="44">
        <f t="shared" si="11"/>
        <v>938.47903178960325</v>
      </c>
      <c r="F136" s="50">
        <v>42794</v>
      </c>
      <c r="G136" s="43">
        <f t="shared" si="8"/>
        <v>58087.690219150165</v>
      </c>
      <c r="H136" s="51">
        <v>3138.5210475176004</v>
      </c>
      <c r="I136" s="43">
        <v>2200.0420157279973</v>
      </c>
      <c r="J136" s="44">
        <v>938.47903178960325</v>
      </c>
      <c r="K136" s="15"/>
    </row>
    <row r="137" spans="1:11">
      <c r="A137">
        <v>15</v>
      </c>
      <c r="B137" s="54">
        <f t="shared" si="9"/>
        <v>58087.690219150165</v>
      </c>
      <c r="C137" s="52">
        <v>3138.5210475176004</v>
      </c>
      <c r="D137" s="54">
        <f t="shared" si="10"/>
        <v>2234.2893364394963</v>
      </c>
      <c r="E137" s="44">
        <f t="shared" si="11"/>
        <v>904.23171107810424</v>
      </c>
      <c r="F137" s="50">
        <v>42822</v>
      </c>
      <c r="G137" s="43">
        <f t="shared" si="8"/>
        <v>55853.400882710666</v>
      </c>
      <c r="H137" s="51">
        <v>3138.5210475176004</v>
      </c>
      <c r="I137" s="43">
        <v>2234.2893364394963</v>
      </c>
      <c r="J137" s="44">
        <v>904.23171107810424</v>
      </c>
      <c r="K137" s="15"/>
    </row>
    <row r="138" spans="1:11">
      <c r="A138">
        <v>16</v>
      </c>
      <c r="B138" s="54">
        <f t="shared" si="9"/>
        <v>55853.400882710666</v>
      </c>
      <c r="C138" s="52">
        <v>3138.5210475176004</v>
      </c>
      <c r="D138" s="54">
        <f t="shared" si="10"/>
        <v>2269.0697737767377</v>
      </c>
      <c r="E138" s="44">
        <f t="shared" si="11"/>
        <v>869.45127374086269</v>
      </c>
      <c r="F138" s="50">
        <v>42853</v>
      </c>
      <c r="G138" s="43">
        <f t="shared" si="8"/>
        <v>53584.331108933926</v>
      </c>
      <c r="H138" s="51">
        <v>3138.5210475176004</v>
      </c>
      <c r="I138" s="43">
        <v>2269.0697737767377</v>
      </c>
      <c r="J138" s="44">
        <v>869.45127374086269</v>
      </c>
      <c r="K138" s="15"/>
    </row>
    <row r="139" spans="1:11">
      <c r="A139">
        <v>17</v>
      </c>
      <c r="B139" s="54">
        <f t="shared" si="9"/>
        <v>53584.331108933926</v>
      </c>
      <c r="C139" s="52">
        <v>3138.5210475176004</v>
      </c>
      <c r="D139" s="54">
        <f t="shared" si="10"/>
        <v>2304.3916265885291</v>
      </c>
      <c r="E139" s="44">
        <f t="shared" si="11"/>
        <v>834.12942092907144</v>
      </c>
      <c r="F139" s="50">
        <v>42883</v>
      </c>
      <c r="G139" s="43">
        <f t="shared" si="8"/>
        <v>51279.939482345399</v>
      </c>
      <c r="H139" s="51">
        <v>3138.5210475176004</v>
      </c>
      <c r="I139" s="43">
        <v>2304.3916265885291</v>
      </c>
      <c r="J139" s="44">
        <v>834.12942092907144</v>
      </c>
      <c r="K139" s="15"/>
    </row>
    <row r="140" spans="1:11">
      <c r="A140">
        <v>18</v>
      </c>
      <c r="B140" s="54">
        <f t="shared" si="9"/>
        <v>51279.939482345399</v>
      </c>
      <c r="C140" s="52">
        <v>3138.5210475176004</v>
      </c>
      <c r="D140" s="54">
        <f t="shared" si="10"/>
        <v>2340.2633229090902</v>
      </c>
      <c r="E140" s="44">
        <f t="shared" si="11"/>
        <v>798.2577246085101</v>
      </c>
      <c r="F140" s="50">
        <v>42914</v>
      </c>
      <c r="G140" s="43">
        <f t="shared" si="8"/>
        <v>48939.676159436305</v>
      </c>
      <c r="H140" s="51">
        <v>3138.5210475176004</v>
      </c>
      <c r="I140" s="43">
        <v>2340.2633229090902</v>
      </c>
      <c r="J140" s="44">
        <v>798.2577246085101</v>
      </c>
      <c r="K140" s="15"/>
    </row>
    <row r="141" spans="1:11">
      <c r="A141">
        <v>19</v>
      </c>
      <c r="B141" s="54">
        <f t="shared" si="9"/>
        <v>48939.676159436305</v>
      </c>
      <c r="C141" s="52">
        <v>3138.5210475176004</v>
      </c>
      <c r="D141" s="54">
        <f t="shared" si="10"/>
        <v>2376.693421969042</v>
      </c>
      <c r="E141" s="44">
        <f t="shared" si="11"/>
        <v>761.82762554855844</v>
      </c>
      <c r="F141" s="50">
        <v>42944</v>
      </c>
      <c r="G141" s="43">
        <f t="shared" si="8"/>
        <v>46562.98273746726</v>
      </c>
      <c r="H141" s="51">
        <v>3138.5210475176004</v>
      </c>
      <c r="I141" s="43">
        <v>2376.693421969042</v>
      </c>
      <c r="J141" s="44">
        <v>761.82762554855844</v>
      </c>
      <c r="K141" s="15"/>
    </row>
    <row r="142" spans="1:11">
      <c r="A142">
        <v>20</v>
      </c>
      <c r="B142" s="54">
        <f t="shared" si="9"/>
        <v>46562.98273746726</v>
      </c>
      <c r="C142" s="52">
        <v>3138.5210475176004</v>
      </c>
      <c r="D142" s="54">
        <f t="shared" si="10"/>
        <v>2413.6906162376936</v>
      </c>
      <c r="E142" s="44">
        <f t="shared" si="11"/>
        <v>724.83043127990697</v>
      </c>
      <c r="F142" s="50">
        <v>42975</v>
      </c>
      <c r="G142" s="43">
        <f t="shared" si="8"/>
        <v>44149.29212122957</v>
      </c>
      <c r="H142" s="51">
        <v>3138.5210475176004</v>
      </c>
      <c r="I142" s="43">
        <v>2413.6906162376936</v>
      </c>
      <c r="J142" s="44">
        <v>724.83043127990697</v>
      </c>
      <c r="K142" s="15"/>
    </row>
    <row r="143" spans="1:11">
      <c r="A143">
        <v>21</v>
      </c>
      <c r="B143" s="54">
        <f t="shared" si="9"/>
        <v>44149.29212122957</v>
      </c>
      <c r="C143" s="52">
        <v>3138.5210475176004</v>
      </c>
      <c r="D143" s="54">
        <f t="shared" si="10"/>
        <v>2451.2637334971269</v>
      </c>
      <c r="E143" s="44">
        <f t="shared" si="11"/>
        <v>687.25731402047359</v>
      </c>
      <c r="F143" s="50">
        <v>43006</v>
      </c>
      <c r="G143" s="43">
        <f t="shared" si="8"/>
        <v>41698.02838773244</v>
      </c>
      <c r="H143" s="51">
        <v>3138.5210475176004</v>
      </c>
      <c r="I143" s="43">
        <v>2451.2637334971269</v>
      </c>
      <c r="J143" s="44">
        <v>687.25731402047359</v>
      </c>
      <c r="K143" s="15"/>
    </row>
    <row r="144" spans="1:11">
      <c r="A144">
        <v>22</v>
      </c>
      <c r="B144" s="54">
        <f t="shared" si="9"/>
        <v>41698.02838773244</v>
      </c>
      <c r="C144" s="52">
        <v>3138.5210475176004</v>
      </c>
      <c r="D144" s="54">
        <f t="shared" si="10"/>
        <v>2489.4217389485657</v>
      </c>
      <c r="E144" s="44">
        <f t="shared" si="11"/>
        <v>649.09930856903497</v>
      </c>
      <c r="F144" s="50">
        <v>43036</v>
      </c>
      <c r="G144" s="43">
        <f t="shared" si="8"/>
        <v>39208.606648783876</v>
      </c>
      <c r="H144" s="51">
        <v>3138.5210475176004</v>
      </c>
      <c r="I144" s="43">
        <v>2489.4217389485657</v>
      </c>
      <c r="J144" s="44">
        <v>649.09930856903497</v>
      </c>
      <c r="K144" s="15"/>
    </row>
    <row r="145" spans="1:11">
      <c r="A145">
        <v>23</v>
      </c>
      <c r="B145" s="54">
        <f t="shared" si="9"/>
        <v>39208.606648783876</v>
      </c>
      <c r="C145" s="52">
        <v>3138.5210475176004</v>
      </c>
      <c r="D145" s="54">
        <f t="shared" si="10"/>
        <v>2528.1737373515316</v>
      </c>
      <c r="E145" s="44">
        <f t="shared" si="11"/>
        <v>610.34731016606895</v>
      </c>
      <c r="F145" s="50">
        <v>43067</v>
      </c>
      <c r="G145" s="43">
        <f t="shared" si="8"/>
        <v>36680.432911432348</v>
      </c>
      <c r="H145" s="51">
        <v>3138.5210475176004</v>
      </c>
      <c r="I145" s="43">
        <v>2528.1737373515316</v>
      </c>
      <c r="J145" s="44">
        <v>610.34731016606895</v>
      </c>
      <c r="K145" s="15"/>
    </row>
    <row r="146" spans="1:11">
      <c r="A146">
        <v>24</v>
      </c>
      <c r="B146" s="54">
        <f t="shared" si="9"/>
        <v>36680.432911432348</v>
      </c>
      <c r="C146" s="52">
        <v>3138.5210475176004</v>
      </c>
      <c r="D146" s="54">
        <f t="shared" si="10"/>
        <v>2567.5289751963037</v>
      </c>
      <c r="E146" s="44">
        <f t="shared" si="11"/>
        <v>570.99207232129686</v>
      </c>
      <c r="F146" s="50">
        <v>43097</v>
      </c>
      <c r="G146" s="43">
        <f t="shared" si="8"/>
        <v>34112.903936236042</v>
      </c>
      <c r="H146" s="51">
        <v>3138.5210475176004</v>
      </c>
      <c r="I146" s="43">
        <v>2567.5289751963037</v>
      </c>
      <c r="J146" s="44">
        <v>570.99207232129686</v>
      </c>
      <c r="K146" s="15"/>
    </row>
    <row r="147" spans="1:11">
      <c r="A147">
        <v>25</v>
      </c>
      <c r="B147" s="54">
        <f t="shared" si="9"/>
        <v>34112.903936236042</v>
      </c>
      <c r="C147" s="52">
        <v>3138.5210475176004</v>
      </c>
      <c r="D147" s="54">
        <f t="shared" si="10"/>
        <v>2607.4968429101928</v>
      </c>
      <c r="E147" s="44">
        <f t="shared" si="11"/>
        <v>531.02420460740768</v>
      </c>
      <c r="F147" s="50">
        <v>43128</v>
      </c>
      <c r="G147" s="43">
        <f t="shared" si="8"/>
        <v>31505.407093325848</v>
      </c>
      <c r="H147" s="51">
        <v>3138.5210475176004</v>
      </c>
      <c r="I147" s="43">
        <v>2607.4968429101928</v>
      </c>
      <c r="J147" s="44">
        <v>531.02420460740768</v>
      </c>
      <c r="K147" s="15"/>
    </row>
    <row r="148" spans="1:11">
      <c r="A148">
        <v>26</v>
      </c>
      <c r="B148" s="54">
        <f t="shared" si="9"/>
        <v>31505.407093325848</v>
      </c>
      <c r="C148" s="52">
        <v>3138.5210475176004</v>
      </c>
      <c r="D148" s="54">
        <f t="shared" si="10"/>
        <v>2648.0868770981615</v>
      </c>
      <c r="E148" s="44">
        <f t="shared" si="11"/>
        <v>490.434170419439</v>
      </c>
      <c r="F148" s="50">
        <v>43159</v>
      </c>
      <c r="G148" s="43">
        <f t="shared" si="8"/>
        <v>28857.320216227687</v>
      </c>
      <c r="H148" s="51">
        <v>3138.5210475176004</v>
      </c>
      <c r="I148" s="43">
        <v>2648.0868770981615</v>
      </c>
      <c r="J148" s="44">
        <v>490.434170419439</v>
      </c>
      <c r="K148" s="15"/>
    </row>
    <row r="149" spans="1:11">
      <c r="A149">
        <v>27</v>
      </c>
      <c r="B149" s="54">
        <f t="shared" si="9"/>
        <v>28857.320216227687</v>
      </c>
      <c r="C149" s="52">
        <v>3138.5210475176004</v>
      </c>
      <c r="D149" s="54">
        <f t="shared" si="10"/>
        <v>2689.308762818323</v>
      </c>
      <c r="E149" s="44">
        <f t="shared" si="11"/>
        <v>449.21228469927763</v>
      </c>
      <c r="F149" s="50">
        <v>43187</v>
      </c>
      <c r="G149" s="43">
        <f t="shared" si="8"/>
        <v>26168.011453409363</v>
      </c>
      <c r="H149" s="51">
        <v>3138.5210475176004</v>
      </c>
      <c r="I149" s="43">
        <v>2689.308762818323</v>
      </c>
      <c r="J149" s="44">
        <v>449.21228469927763</v>
      </c>
      <c r="K149" s="15"/>
    </row>
    <row r="150" spans="1:11">
      <c r="A150">
        <v>28</v>
      </c>
      <c r="B150" s="54">
        <f t="shared" si="9"/>
        <v>26168.011453409363</v>
      </c>
      <c r="C150" s="43">
        <v>3138.5210475176004</v>
      </c>
      <c r="D150" s="1">
        <v>2731.1723358928612</v>
      </c>
      <c r="E150" s="54">
        <f t="shared" si="11"/>
        <v>407.34871162473905</v>
      </c>
      <c r="F150" s="50">
        <v>43218</v>
      </c>
      <c r="G150" s="43">
        <f t="shared" si="8"/>
        <v>23436.839117516502</v>
      </c>
      <c r="H150" s="1">
        <v>3138.5210475176004</v>
      </c>
      <c r="I150" s="43">
        <v>2731.1723358928612</v>
      </c>
      <c r="J150" s="1">
        <v>407.34871162473905</v>
      </c>
      <c r="K150"/>
    </row>
    <row r="151" spans="1:11">
      <c r="A151">
        <v>29</v>
      </c>
      <c r="B151" s="54">
        <f t="shared" si="9"/>
        <v>23436.839117516502</v>
      </c>
      <c r="C151" s="43">
        <v>3138.5210475176004</v>
      </c>
      <c r="D151" s="1">
        <v>2773.6875852549269</v>
      </c>
      <c r="E151" s="54">
        <f t="shared" si="11"/>
        <v>364.83346226267349</v>
      </c>
      <c r="F151" s="50">
        <v>43248</v>
      </c>
      <c r="G151" s="43">
        <f t="shared" si="8"/>
        <v>20663.151532261574</v>
      </c>
      <c r="H151" s="1">
        <v>3138.5210475176004</v>
      </c>
      <c r="I151" s="43">
        <v>2773.6875852549269</v>
      </c>
      <c r="J151" s="1">
        <v>364.83346226267349</v>
      </c>
      <c r="K151"/>
    </row>
    <row r="152" spans="1:11">
      <c r="A152">
        <v>30</v>
      </c>
      <c r="B152" s="54">
        <f t="shared" si="9"/>
        <v>20663.151532261574</v>
      </c>
      <c r="C152" s="43">
        <v>3138.5210475176004</v>
      </c>
      <c r="D152" s="1">
        <v>2816.8646553320618</v>
      </c>
      <c r="E152" s="54">
        <f t="shared" si="11"/>
        <v>321.65639218553849</v>
      </c>
      <c r="F152" s="50">
        <v>43279</v>
      </c>
      <c r="G152" s="43">
        <f t="shared" si="8"/>
        <v>17846.286876929513</v>
      </c>
      <c r="H152" s="1">
        <v>3138.5210475176004</v>
      </c>
      <c r="I152" s="1">
        <v>2816.8646553320618</v>
      </c>
      <c r="J152" s="1">
        <v>321.65639218553849</v>
      </c>
      <c r="K152"/>
    </row>
    <row r="153" spans="1:11">
      <c r="A153">
        <v>31</v>
      </c>
      <c r="B153" s="54">
        <f t="shared" si="9"/>
        <v>17846.286876929513</v>
      </c>
      <c r="C153" s="43">
        <v>3138.5210475176004</v>
      </c>
      <c r="D153" s="1">
        <v>2860.7138484667312</v>
      </c>
      <c r="E153" s="54">
        <f t="shared" si="11"/>
        <v>277.80719905086943</v>
      </c>
      <c r="F153" s="50">
        <v>43309</v>
      </c>
      <c r="G153" s="43">
        <f t="shared" si="8"/>
        <v>14985.573028462783</v>
      </c>
      <c r="H153" s="1">
        <v>3138.5210475176004</v>
      </c>
      <c r="I153" s="1">
        <v>2860.7138484667312</v>
      </c>
      <c r="J153" s="1">
        <v>277.80719905086943</v>
      </c>
      <c r="K153"/>
    </row>
    <row r="154" spans="1:11">
      <c r="A154">
        <v>32</v>
      </c>
      <c r="B154" s="54">
        <f t="shared" si="9"/>
        <v>14985.573028462783</v>
      </c>
      <c r="C154" s="43">
        <v>3138.5210475176004</v>
      </c>
      <c r="D154" s="1">
        <v>2905.2456273745297</v>
      </c>
      <c r="E154" s="54">
        <f t="shared" si="11"/>
        <v>233.27542014307065</v>
      </c>
      <c r="F154" s="50">
        <v>43340</v>
      </c>
      <c r="G154" s="43">
        <f t="shared" si="8"/>
        <v>12080.327401088252</v>
      </c>
      <c r="H154" s="1">
        <v>3138.5210475176004</v>
      </c>
      <c r="I154" s="1">
        <v>2905.2456273745297</v>
      </c>
      <c r="J154" s="1">
        <v>233.27542014307065</v>
      </c>
      <c r="K154"/>
    </row>
    <row r="155" spans="1:11">
      <c r="A155">
        <v>33</v>
      </c>
      <c r="B155" s="54">
        <f t="shared" si="9"/>
        <v>12080.327401088252</v>
      </c>
      <c r="C155" s="43">
        <v>3138.5210475176004</v>
      </c>
      <c r="D155" s="1">
        <v>2950.4706176406598</v>
      </c>
      <c r="E155" s="54">
        <f t="shared" si="11"/>
        <v>188.05042987694046</v>
      </c>
      <c r="F155" s="50">
        <v>43371</v>
      </c>
      <c r="G155" s="43">
        <f t="shared" si="8"/>
        <v>9129.8567834475925</v>
      </c>
      <c r="H155" s="1">
        <v>3138.5210475176004</v>
      </c>
      <c r="I155" s="1">
        <v>2950.4706176406598</v>
      </c>
      <c r="J155" s="1">
        <v>188.05042987694046</v>
      </c>
      <c r="K155"/>
    </row>
    <row r="156" spans="1:11">
      <c r="A156">
        <v>34</v>
      </c>
      <c r="B156" s="54">
        <f t="shared" si="9"/>
        <v>9129.8567834475925</v>
      </c>
      <c r="C156" s="43">
        <v>3138.5210475176004</v>
      </c>
      <c r="D156" s="1">
        <v>2996.3996102552665</v>
      </c>
      <c r="E156" s="54">
        <f t="shared" si="11"/>
        <v>142.12143726233418</v>
      </c>
      <c r="F156" s="50">
        <v>43401</v>
      </c>
      <c r="G156" s="43">
        <f t="shared" si="8"/>
        <v>6133.4571731923261</v>
      </c>
      <c r="H156" s="1">
        <v>3138.5210475176004</v>
      </c>
      <c r="I156" s="1">
        <v>2996.3996102552665</v>
      </c>
      <c r="J156" s="1">
        <v>142.12143726233418</v>
      </c>
      <c r="K156"/>
    </row>
    <row r="157" spans="1:11">
      <c r="A157">
        <v>35</v>
      </c>
      <c r="B157" s="54">
        <f t="shared" si="9"/>
        <v>6133.4571731923261</v>
      </c>
      <c r="C157" s="43">
        <v>3138.5210475176004</v>
      </c>
      <c r="D157" s="1">
        <v>3043.04356418824</v>
      </c>
      <c r="E157" s="54">
        <f t="shared" si="11"/>
        <v>95.477483329360538</v>
      </c>
      <c r="F157" s="50">
        <v>43432</v>
      </c>
      <c r="G157" s="43">
        <f t="shared" si="8"/>
        <v>3090.4136090040861</v>
      </c>
      <c r="H157" s="1">
        <v>3138.5210475176004</v>
      </c>
      <c r="I157" s="1">
        <v>3043.04356418824</v>
      </c>
      <c r="J157" s="1">
        <v>95.477483329360538</v>
      </c>
      <c r="K157"/>
    </row>
    <row r="158" spans="1:11">
      <c r="A158">
        <v>36</v>
      </c>
      <c r="B158" s="54">
        <f t="shared" si="9"/>
        <v>3090.4136090040861</v>
      </c>
      <c r="C158" s="43">
        <v>3138.5210475176004</v>
      </c>
      <c r="D158" s="1">
        <v>3090.4136090041034</v>
      </c>
      <c r="E158" s="54">
        <f t="shared" si="11"/>
        <v>48.107438513496938</v>
      </c>
      <c r="F158" s="50">
        <v>43462</v>
      </c>
      <c r="G158" s="43">
        <f t="shared" si="8"/>
        <v>-1.7280399333685637E-11</v>
      </c>
      <c r="H158" s="1">
        <v>3138.5210475176004</v>
      </c>
      <c r="I158" s="1">
        <v>3090.4136090041034</v>
      </c>
      <c r="J158" s="1">
        <v>48.107438513496938</v>
      </c>
      <c r="K158"/>
    </row>
  </sheetData>
  <phoneticPr fontId="1" type="noConversion"/>
  <dataValidations disablePrompts="1" count="1">
    <dataValidation type="list" allowBlank="1" showInputMessage="1" showErrorMessage="1" sqref="I1:I2 I41 I81 I121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0"/>
  <sheetViews>
    <sheetView topLeftCell="A115" zoomScale="85" zoomScaleNormal="85" workbookViewId="0">
      <selection activeCell="K170" sqref="K170"/>
    </sheetView>
  </sheetViews>
  <sheetFormatPr defaultRowHeight="13.8"/>
  <cols>
    <col min="1" max="1" width="22.88671875" customWidth="1"/>
    <col min="2" max="2" width="13.6640625" bestFit="1" customWidth="1"/>
    <col min="3" max="3" width="11" bestFit="1" customWidth="1"/>
    <col min="4" max="4" width="11.109375" bestFit="1" customWidth="1"/>
    <col min="5" max="5" width="15.6640625" bestFit="1" customWidth="1"/>
    <col min="6" max="6" width="14.6640625" bestFit="1" customWidth="1"/>
    <col min="7" max="8" width="12.109375" bestFit="1" customWidth="1"/>
    <col min="9" max="9" width="12.109375" customWidth="1"/>
    <col min="10" max="10" width="15.6640625" bestFit="1" customWidth="1"/>
    <col min="11" max="13" width="15.6640625" style="4" bestFit="1" customWidth="1"/>
    <col min="14" max="81" width="15.6640625" bestFit="1" customWidth="1"/>
    <col min="82" max="97" width="16.88671875" bestFit="1" customWidth="1"/>
  </cols>
  <sheetData>
    <row r="2" spans="1:14">
      <c r="A2" t="s">
        <v>139</v>
      </c>
      <c r="B2" t="s">
        <v>141</v>
      </c>
      <c r="D2" s="14" t="s">
        <v>217</v>
      </c>
    </row>
    <row r="3" spans="1:14">
      <c r="A3" t="s">
        <v>121</v>
      </c>
      <c r="B3" t="s">
        <v>128</v>
      </c>
      <c r="C3" t="s">
        <v>107</v>
      </c>
      <c r="D3" t="s">
        <v>103</v>
      </c>
      <c r="E3" t="s">
        <v>105</v>
      </c>
      <c r="F3" t="s">
        <v>115</v>
      </c>
      <c r="G3" t="s">
        <v>220</v>
      </c>
      <c r="H3" t="s">
        <v>114</v>
      </c>
      <c r="I3" t="s">
        <v>109</v>
      </c>
      <c r="J3" t="s">
        <v>110</v>
      </c>
      <c r="K3" t="s">
        <v>111</v>
      </c>
      <c r="M3"/>
    </row>
    <row r="4" spans="1:14">
      <c r="A4">
        <v>1</v>
      </c>
      <c r="B4" s="1">
        <v>86000</v>
      </c>
      <c r="C4" s="1">
        <v>3138.5210475176004</v>
      </c>
      <c r="D4" s="1">
        <v>1799.7877141842671</v>
      </c>
      <c r="E4" s="1">
        <v>1338.7333333333333</v>
      </c>
      <c r="F4" s="15">
        <v>42397</v>
      </c>
      <c r="G4" s="1">
        <f>B4-D4</f>
        <v>84200.212285815738</v>
      </c>
      <c r="H4" s="1">
        <v>3138.5210475176004</v>
      </c>
      <c r="I4" s="1">
        <v>1799.7877141842671</v>
      </c>
      <c r="J4" s="1">
        <v>1338.7333333333333</v>
      </c>
      <c r="K4" s="15">
        <v>42397</v>
      </c>
      <c r="M4" s="45"/>
      <c r="N4" s="16" t="s">
        <v>142</v>
      </c>
    </row>
    <row r="5" spans="1:14">
      <c r="A5">
        <v>2</v>
      </c>
      <c r="B5" s="1">
        <v>84200.212285815738</v>
      </c>
      <c r="C5" s="1">
        <v>3138.5210475176004</v>
      </c>
      <c r="D5" s="1">
        <v>1827.8044096017354</v>
      </c>
      <c r="E5" s="1">
        <v>1310.716637915865</v>
      </c>
      <c r="F5" s="15">
        <v>42428</v>
      </c>
      <c r="G5" s="1">
        <f t="shared" ref="G5:G39" si="0">B5-D5</f>
        <v>82372.407876213998</v>
      </c>
      <c r="H5" s="1">
        <v>3138.5210475176004</v>
      </c>
      <c r="I5" s="1">
        <v>1827.8044096017354</v>
      </c>
      <c r="J5" s="1">
        <v>1310.716637915865</v>
      </c>
      <c r="K5" s="15">
        <v>42428</v>
      </c>
    </row>
    <row r="6" spans="1:14">
      <c r="A6">
        <v>3</v>
      </c>
      <c r="B6" s="1">
        <v>82372.407876213998</v>
      </c>
      <c r="C6" s="1">
        <v>3138.5210475176004</v>
      </c>
      <c r="D6" s="1">
        <v>1856.2572315778691</v>
      </c>
      <c r="E6" s="1">
        <v>1282.2638159397313</v>
      </c>
      <c r="F6" s="15">
        <v>42457</v>
      </c>
      <c r="G6" s="1">
        <f t="shared" si="0"/>
        <v>80516.150644636131</v>
      </c>
      <c r="H6" s="1">
        <v>3138.5210475176004</v>
      </c>
      <c r="I6" s="1">
        <v>1856.2572315778691</v>
      </c>
      <c r="J6" s="1">
        <v>1282.2638159397313</v>
      </c>
      <c r="K6" s="15">
        <v>42457</v>
      </c>
    </row>
    <row r="7" spans="1:14">
      <c r="A7">
        <v>4</v>
      </c>
      <c r="B7" s="1">
        <v>80516.150644636131</v>
      </c>
      <c r="C7" s="1">
        <v>3138.5210475176004</v>
      </c>
      <c r="D7" s="1">
        <v>1885.1529691494313</v>
      </c>
      <c r="E7" s="1">
        <v>1253.3680783681691</v>
      </c>
      <c r="F7" s="15">
        <v>42488</v>
      </c>
      <c r="G7" s="1">
        <f t="shared" si="0"/>
        <v>78630.997675486695</v>
      </c>
      <c r="H7" s="1">
        <v>3138.5210475176004</v>
      </c>
      <c r="I7" s="1">
        <v>1885.1529691494313</v>
      </c>
      <c r="J7" s="1">
        <v>1253.3680783681691</v>
      </c>
      <c r="K7" s="15">
        <v>42488</v>
      </c>
    </row>
    <row r="8" spans="1:14">
      <c r="A8">
        <v>5</v>
      </c>
      <c r="B8" s="1">
        <v>78630.997675486695</v>
      </c>
      <c r="C8" s="1">
        <v>3138.5210475176004</v>
      </c>
      <c r="D8" s="1">
        <v>1914.4985170358575</v>
      </c>
      <c r="E8" s="1">
        <v>1224.0225304817429</v>
      </c>
      <c r="F8" s="15">
        <v>42518</v>
      </c>
      <c r="G8" s="1">
        <f t="shared" si="0"/>
        <v>76716.499158450839</v>
      </c>
      <c r="H8" s="1">
        <v>3138.5210475176004</v>
      </c>
      <c r="I8" s="1">
        <v>1914.4985170358575</v>
      </c>
      <c r="J8" s="1">
        <v>1224.0225304817429</v>
      </c>
      <c r="K8" s="15">
        <v>42518</v>
      </c>
    </row>
    <row r="9" spans="1:14">
      <c r="A9">
        <v>6</v>
      </c>
      <c r="B9" s="1">
        <v>76716.499158450839</v>
      </c>
      <c r="C9" s="1">
        <v>3138.5210475176004</v>
      </c>
      <c r="D9" s="1">
        <v>1944.3008772843825</v>
      </c>
      <c r="E9" s="1">
        <v>1194.2201702332179</v>
      </c>
      <c r="F9" s="15">
        <v>42549</v>
      </c>
      <c r="G9" s="1">
        <f t="shared" si="0"/>
        <v>74772.198281166449</v>
      </c>
      <c r="H9" s="1">
        <v>3138.5210475176004</v>
      </c>
      <c r="I9" s="1">
        <v>1944.3008772843825</v>
      </c>
      <c r="J9" s="1">
        <v>1194.2201702332179</v>
      </c>
      <c r="K9" s="15">
        <v>42549</v>
      </c>
    </row>
    <row r="10" spans="1:14">
      <c r="A10">
        <v>7</v>
      </c>
      <c r="B10" s="1">
        <v>74772.198281166449</v>
      </c>
      <c r="C10" s="1">
        <v>3138.5210475176004</v>
      </c>
      <c r="D10" s="1">
        <v>1974.5671609407761</v>
      </c>
      <c r="E10" s="1">
        <v>1163.9538865768243</v>
      </c>
      <c r="F10" s="15">
        <v>42579</v>
      </c>
      <c r="G10" s="1">
        <f t="shared" si="0"/>
        <v>72797.631120225677</v>
      </c>
      <c r="H10" s="1">
        <v>3138.5210475176004</v>
      </c>
      <c r="I10" s="1">
        <v>1974.5671609407761</v>
      </c>
      <c r="J10" s="1">
        <v>1163.9538865768243</v>
      </c>
      <c r="K10" s="15">
        <v>42579</v>
      </c>
    </row>
    <row r="11" spans="1:14">
      <c r="A11">
        <v>8</v>
      </c>
      <c r="B11" s="1">
        <v>72797.631120225677</v>
      </c>
      <c r="C11" s="1">
        <v>3138.5210475176004</v>
      </c>
      <c r="D11" s="1">
        <v>2005.3045897460875</v>
      </c>
      <c r="E11" s="1">
        <v>1133.216457771513</v>
      </c>
      <c r="F11" s="15">
        <v>42610</v>
      </c>
      <c r="G11" s="1">
        <f t="shared" si="0"/>
        <v>70792.326530479593</v>
      </c>
      <c r="H11" s="1">
        <v>3138.5210475176004</v>
      </c>
      <c r="I11" s="1">
        <v>2005.3045897460875</v>
      </c>
      <c r="J11" s="1">
        <v>1133.216457771513</v>
      </c>
      <c r="K11" s="15">
        <v>42610</v>
      </c>
    </row>
    <row r="12" spans="1:14">
      <c r="A12">
        <v>9</v>
      </c>
      <c r="B12" s="1">
        <v>70792.326530479593</v>
      </c>
      <c r="C12" s="1">
        <v>3138.5210475176004</v>
      </c>
      <c r="D12" s="1">
        <v>2036.5204978598015</v>
      </c>
      <c r="E12" s="1">
        <v>1102.000549657799</v>
      </c>
      <c r="F12" s="15">
        <v>42641</v>
      </c>
      <c r="G12" s="1">
        <f t="shared" si="0"/>
        <v>68755.806032619788</v>
      </c>
      <c r="H12" s="1">
        <v>3138.5210475176004</v>
      </c>
      <c r="I12" s="1">
        <v>2036.5204978598015</v>
      </c>
      <c r="J12" s="1">
        <v>1102.000549657799</v>
      </c>
      <c r="K12" s="15">
        <v>42641</v>
      </c>
    </row>
    <row r="13" spans="1:14">
      <c r="A13">
        <v>10</v>
      </c>
      <c r="B13" s="1">
        <v>68755.806032619788</v>
      </c>
      <c r="C13" s="1">
        <v>3138.5210475176004</v>
      </c>
      <c r="D13" s="1">
        <v>2068.2223336098191</v>
      </c>
      <c r="E13" s="1">
        <v>1070.2987139077813</v>
      </c>
      <c r="F13" s="15">
        <v>42671</v>
      </c>
      <c r="G13" s="1">
        <f t="shared" si="0"/>
        <v>66687.583699009963</v>
      </c>
      <c r="H13" s="1">
        <v>3138.5210475176004</v>
      </c>
      <c r="I13" s="1">
        <v>2068.2223336098191</v>
      </c>
      <c r="J13" s="1">
        <v>1070.2987139077813</v>
      </c>
      <c r="K13" s="15">
        <v>42671</v>
      </c>
    </row>
    <row r="14" spans="1:14">
      <c r="A14">
        <v>11</v>
      </c>
      <c r="B14" s="1">
        <v>66687.583699009963</v>
      </c>
      <c r="C14" s="1">
        <v>3138.5210475176004</v>
      </c>
      <c r="D14" s="1">
        <v>2100.4176612696788</v>
      </c>
      <c r="E14" s="1">
        <v>1038.1033862479217</v>
      </c>
      <c r="F14" s="15">
        <v>42702</v>
      </c>
      <c r="G14" s="1">
        <f t="shared" si="0"/>
        <v>64587.166037740288</v>
      </c>
      <c r="H14" s="1">
        <v>3138.5210475176004</v>
      </c>
      <c r="I14" s="1">
        <v>2100.4176612696788</v>
      </c>
      <c r="J14" s="1">
        <v>1038.1033862479217</v>
      </c>
      <c r="K14" s="15">
        <v>42702</v>
      </c>
    </row>
    <row r="15" spans="1:14">
      <c r="A15">
        <v>12</v>
      </c>
      <c r="B15" s="1">
        <v>64587.166037740288</v>
      </c>
      <c r="C15" s="1">
        <v>3138.5210475176004</v>
      </c>
      <c r="D15" s="1">
        <v>2133.1141628634432</v>
      </c>
      <c r="E15" s="1">
        <v>1005.4068846541571</v>
      </c>
      <c r="F15" s="15">
        <v>42732</v>
      </c>
      <c r="G15" s="1">
        <f t="shared" si="0"/>
        <v>62454.051874876845</v>
      </c>
      <c r="H15" s="1">
        <v>3138.5210475176004</v>
      </c>
      <c r="I15" s="1">
        <v>2133.1141628634432</v>
      </c>
      <c r="J15" s="1">
        <v>1005.4068846541571</v>
      </c>
      <c r="K15" s="15">
        <v>42732</v>
      </c>
    </row>
    <row r="16" spans="1:14">
      <c r="A16">
        <v>13</v>
      </c>
      <c r="B16" s="1">
        <v>62454.051874876845</v>
      </c>
      <c r="C16" s="1">
        <v>3138.5210475176004</v>
      </c>
      <c r="D16" s="1">
        <v>2166.3196399986841</v>
      </c>
      <c r="E16" s="1">
        <v>972.2014075189162</v>
      </c>
      <c r="F16" s="15">
        <v>42763</v>
      </c>
      <c r="G16" s="1">
        <f t="shared" si="0"/>
        <v>60287.73223487816</v>
      </c>
      <c r="H16" s="1">
        <v>3138.5210475176004</v>
      </c>
      <c r="I16" s="1">
        <v>2166.3196399986841</v>
      </c>
      <c r="J16" s="1">
        <v>972.2014075189162</v>
      </c>
      <c r="K16" s="15">
        <v>42763</v>
      </c>
    </row>
    <row r="17" spans="1:11">
      <c r="A17">
        <v>14</v>
      </c>
      <c r="B17" s="1">
        <v>60287.73223487816</v>
      </c>
      <c r="C17" s="1">
        <v>3138.5210475176004</v>
      </c>
      <c r="D17" s="1">
        <v>2200.0420157279973</v>
      </c>
      <c r="E17" s="1">
        <v>938.47903178960325</v>
      </c>
      <c r="F17" s="15">
        <v>42794</v>
      </c>
      <c r="G17" s="1">
        <f t="shared" si="0"/>
        <v>58087.690219150165</v>
      </c>
      <c r="H17" s="1">
        <v>3138.5210475176004</v>
      </c>
      <c r="I17" s="1">
        <v>2200.0420157279973</v>
      </c>
      <c r="J17" s="1">
        <v>938.47903178960325</v>
      </c>
      <c r="K17" s="15">
        <v>42794</v>
      </c>
    </row>
    <row r="18" spans="1:11">
      <c r="A18">
        <v>15</v>
      </c>
      <c r="B18" s="1">
        <v>58087.690219150165</v>
      </c>
      <c r="C18" s="1">
        <v>3138.5210475176004</v>
      </c>
      <c r="D18" s="1">
        <v>2234.2893364394963</v>
      </c>
      <c r="E18" s="1">
        <v>904.23171107810424</v>
      </c>
      <c r="F18" s="15">
        <v>42822</v>
      </c>
      <c r="G18" s="1">
        <f t="shared" si="0"/>
        <v>55853.400882710666</v>
      </c>
      <c r="H18" s="1">
        <v>3138.5210475176004</v>
      </c>
      <c r="I18" s="1">
        <v>2234.2893364394963</v>
      </c>
      <c r="J18" s="1">
        <v>904.23171107810424</v>
      </c>
      <c r="K18" s="15">
        <v>42822</v>
      </c>
    </row>
    <row r="19" spans="1:11">
      <c r="A19">
        <v>16</v>
      </c>
      <c r="B19" s="1">
        <v>55853.400882710666</v>
      </c>
      <c r="C19" s="1">
        <v>3138.5210475176004</v>
      </c>
      <c r="D19" s="1">
        <v>2269.0697737767377</v>
      </c>
      <c r="E19" s="1">
        <v>869.45127374086269</v>
      </c>
      <c r="F19" s="15">
        <v>42853</v>
      </c>
      <c r="G19" s="1">
        <f t="shared" si="0"/>
        <v>53584.331108933926</v>
      </c>
      <c r="H19" s="1">
        <v>3138.5210475176004</v>
      </c>
      <c r="I19" s="1">
        <v>2269.0697737767377</v>
      </c>
      <c r="J19" s="1">
        <v>869.45127374086269</v>
      </c>
      <c r="K19" s="15">
        <v>42853</v>
      </c>
    </row>
    <row r="20" spans="1:11">
      <c r="A20">
        <v>17</v>
      </c>
      <c r="B20" s="1">
        <v>53584.331108933926</v>
      </c>
      <c r="C20" s="1">
        <v>3138.5210475176004</v>
      </c>
      <c r="D20" s="1">
        <v>2304.3916265885291</v>
      </c>
      <c r="E20" s="1">
        <v>834.12942092907144</v>
      </c>
      <c r="F20" s="15">
        <v>42883</v>
      </c>
      <c r="G20" s="1">
        <f t="shared" si="0"/>
        <v>51279.939482345399</v>
      </c>
      <c r="H20" s="1">
        <v>3138.5210475176004</v>
      </c>
      <c r="I20" s="1">
        <v>2304.3916265885291</v>
      </c>
      <c r="J20" s="1">
        <v>834.12942092907144</v>
      </c>
      <c r="K20" s="15">
        <v>42883</v>
      </c>
    </row>
    <row r="21" spans="1:11">
      <c r="A21">
        <v>18</v>
      </c>
      <c r="B21" s="1">
        <v>51279.939482345399</v>
      </c>
      <c r="C21" s="1">
        <v>3138.5210475176004</v>
      </c>
      <c r="D21" s="1">
        <v>2340.2633229090902</v>
      </c>
      <c r="E21" s="1">
        <v>798.2577246085101</v>
      </c>
      <c r="F21" s="15">
        <v>42914</v>
      </c>
      <c r="G21" s="1">
        <f t="shared" si="0"/>
        <v>48939.676159436305</v>
      </c>
      <c r="H21" s="1">
        <v>3138.5210475176004</v>
      </c>
      <c r="I21" s="1">
        <v>2340.2633229090902</v>
      </c>
      <c r="J21" s="1">
        <v>798.2577246085101</v>
      </c>
      <c r="K21" s="15">
        <v>42914</v>
      </c>
    </row>
    <row r="22" spans="1:11">
      <c r="A22">
        <v>19</v>
      </c>
      <c r="B22" s="1">
        <v>48939.676159436305</v>
      </c>
      <c r="C22" s="1">
        <v>3138.5210475176004</v>
      </c>
      <c r="D22" s="1">
        <v>2376.693421969042</v>
      </c>
      <c r="E22" s="1">
        <v>761.82762554855844</v>
      </c>
      <c r="F22" s="15">
        <v>42944</v>
      </c>
      <c r="G22" s="1">
        <f t="shared" si="0"/>
        <v>46562.98273746726</v>
      </c>
      <c r="H22" s="1">
        <v>3138.5210475176004</v>
      </c>
      <c r="I22" s="1">
        <v>2376.693421969042</v>
      </c>
      <c r="J22" s="1">
        <v>761.82762554855844</v>
      </c>
      <c r="K22" s="15">
        <v>42944</v>
      </c>
    </row>
    <row r="23" spans="1:11">
      <c r="A23">
        <v>20</v>
      </c>
      <c r="B23" s="1">
        <v>46562.98273746726</v>
      </c>
      <c r="C23" s="1">
        <v>3138.5210475176004</v>
      </c>
      <c r="D23" s="1">
        <v>2413.6906162376936</v>
      </c>
      <c r="E23" s="1">
        <v>724.83043127990697</v>
      </c>
      <c r="F23" s="15">
        <v>42975</v>
      </c>
      <c r="G23" s="1">
        <f t="shared" si="0"/>
        <v>44149.29212122957</v>
      </c>
      <c r="H23" s="1">
        <v>3138.5210475176004</v>
      </c>
      <c r="I23" s="1">
        <v>2413.6906162376936</v>
      </c>
      <c r="J23" s="1">
        <v>724.83043127990697</v>
      </c>
      <c r="K23" s="15">
        <v>42975</v>
      </c>
    </row>
    <row r="24" spans="1:11">
      <c r="A24">
        <v>21</v>
      </c>
      <c r="B24" s="1">
        <v>44149.29212122957</v>
      </c>
      <c r="C24" s="1">
        <v>3138.5210475176004</v>
      </c>
      <c r="D24" s="1">
        <v>2451.2637334971269</v>
      </c>
      <c r="E24" s="1">
        <v>687.25731402047359</v>
      </c>
      <c r="F24" s="15">
        <v>43006</v>
      </c>
      <c r="G24" s="1">
        <f t="shared" si="0"/>
        <v>41698.02838773244</v>
      </c>
      <c r="H24" s="1">
        <v>3138.5210475176004</v>
      </c>
      <c r="I24" s="1">
        <v>2451.2637334971269</v>
      </c>
      <c r="J24" s="1">
        <v>687.25731402047359</v>
      </c>
      <c r="K24" s="15">
        <v>43006</v>
      </c>
    </row>
    <row r="25" spans="1:11">
      <c r="A25">
        <v>22</v>
      </c>
      <c r="B25" s="1">
        <v>41698.02838773244</v>
      </c>
      <c r="C25" s="1">
        <v>3138.5210475176004</v>
      </c>
      <c r="D25" s="1">
        <v>2489.4217389485657</v>
      </c>
      <c r="E25" s="1">
        <v>649.09930856903497</v>
      </c>
      <c r="F25" s="15">
        <v>43036</v>
      </c>
      <c r="G25" s="1">
        <f t="shared" si="0"/>
        <v>39208.606648783876</v>
      </c>
      <c r="H25" s="1">
        <v>3138.5210475176004</v>
      </c>
      <c r="I25" s="1">
        <v>2489.4217389485657</v>
      </c>
      <c r="J25" s="1">
        <v>649.09930856903497</v>
      </c>
      <c r="K25" s="15">
        <v>43036</v>
      </c>
    </row>
    <row r="26" spans="1:11">
      <c r="A26">
        <v>23</v>
      </c>
      <c r="B26" s="1">
        <v>39208.606648783876</v>
      </c>
      <c r="C26" s="1">
        <v>3138.5210475176004</v>
      </c>
      <c r="D26" s="1">
        <v>2528.1737373515316</v>
      </c>
      <c r="E26" s="1">
        <v>610.34731016606895</v>
      </c>
      <c r="F26" s="15">
        <v>43067</v>
      </c>
      <c r="G26" s="1">
        <f t="shared" si="0"/>
        <v>36680.432911432348</v>
      </c>
      <c r="H26" s="1">
        <v>3138.5210475176004</v>
      </c>
      <c r="I26" s="1">
        <v>2528.1737373515316</v>
      </c>
      <c r="J26" s="1">
        <v>610.34731016606895</v>
      </c>
      <c r="K26" s="15">
        <v>43067</v>
      </c>
    </row>
    <row r="27" spans="1:11">
      <c r="A27">
        <v>24</v>
      </c>
      <c r="B27" s="1">
        <v>36680.432911432348</v>
      </c>
      <c r="C27" s="1">
        <v>3138.5210475176004</v>
      </c>
      <c r="D27" s="1">
        <v>2567.5289751963037</v>
      </c>
      <c r="E27" s="1">
        <v>570.99207232129686</v>
      </c>
      <c r="F27" s="15">
        <v>43097</v>
      </c>
      <c r="G27" s="1">
        <f t="shared" si="0"/>
        <v>34112.903936236042</v>
      </c>
      <c r="H27" s="1">
        <v>3138.5210475176004</v>
      </c>
      <c r="I27" s="1">
        <v>2567.5289751963037</v>
      </c>
      <c r="J27" s="1">
        <v>570.99207232129686</v>
      </c>
      <c r="K27" s="15">
        <v>43097</v>
      </c>
    </row>
    <row r="28" spans="1:11">
      <c r="A28">
        <v>25</v>
      </c>
      <c r="B28" s="1">
        <v>34112.903936236042</v>
      </c>
      <c r="C28" s="1">
        <v>3138.5210475176004</v>
      </c>
      <c r="D28" s="1">
        <v>2607.4968429101928</v>
      </c>
      <c r="E28" s="1">
        <v>531.02420460740768</v>
      </c>
      <c r="F28" s="15">
        <v>43128</v>
      </c>
      <c r="G28" s="1">
        <f t="shared" si="0"/>
        <v>31505.407093325848</v>
      </c>
      <c r="H28" s="1">
        <v>3138.5210475176004</v>
      </c>
      <c r="I28" s="1">
        <v>2607.4968429101928</v>
      </c>
      <c r="J28" s="1">
        <v>531.02420460740768</v>
      </c>
      <c r="K28" s="15">
        <v>43128</v>
      </c>
    </row>
    <row r="29" spans="1:11">
      <c r="A29">
        <v>26</v>
      </c>
      <c r="B29" s="1">
        <v>31505.407093325848</v>
      </c>
      <c r="C29" s="1">
        <v>3138.5210475176004</v>
      </c>
      <c r="D29" s="1">
        <v>2648.0868770981615</v>
      </c>
      <c r="E29" s="1">
        <v>490.434170419439</v>
      </c>
      <c r="F29" s="15">
        <v>43159</v>
      </c>
      <c r="G29" s="1">
        <f t="shared" si="0"/>
        <v>28857.320216227687</v>
      </c>
      <c r="H29" s="1">
        <v>3138.5210475176004</v>
      </c>
      <c r="I29" s="1">
        <v>2648.0868770981615</v>
      </c>
      <c r="J29" s="1">
        <v>490.434170419439</v>
      </c>
      <c r="K29" s="15">
        <v>43159</v>
      </c>
    </row>
    <row r="30" spans="1:11">
      <c r="A30">
        <v>27</v>
      </c>
      <c r="B30" s="1">
        <v>28857.320216227687</v>
      </c>
      <c r="C30" s="1">
        <v>3138.5210475176004</v>
      </c>
      <c r="D30" s="1">
        <v>2689.308762818323</v>
      </c>
      <c r="E30" s="1">
        <v>449.21228469927763</v>
      </c>
      <c r="F30" s="15">
        <v>43187</v>
      </c>
      <c r="G30" s="1">
        <f t="shared" si="0"/>
        <v>26168.011453409363</v>
      </c>
      <c r="H30" s="1">
        <v>3138.5210475176004</v>
      </c>
      <c r="I30" s="1">
        <v>2689.308762818323</v>
      </c>
      <c r="J30" s="1">
        <v>449.21228469927763</v>
      </c>
      <c r="K30" s="15">
        <v>43187</v>
      </c>
    </row>
    <row r="31" spans="1:11">
      <c r="A31">
        <v>28</v>
      </c>
      <c r="B31" s="1">
        <v>26168.011453409363</v>
      </c>
      <c r="C31" s="1">
        <v>3138.5210475176004</v>
      </c>
      <c r="D31" s="1">
        <v>2731.1723358928612</v>
      </c>
      <c r="E31" s="1">
        <v>407.34871162473905</v>
      </c>
      <c r="F31" s="7">
        <v>43218</v>
      </c>
      <c r="G31" s="1">
        <f t="shared" si="0"/>
        <v>23436.839117516502</v>
      </c>
      <c r="H31" s="1">
        <v>3138.5210475176004</v>
      </c>
      <c r="I31" s="1">
        <v>2731.1723358928612</v>
      </c>
      <c r="J31" s="1">
        <v>407.34871162473905</v>
      </c>
      <c r="K31"/>
    </row>
    <row r="32" spans="1:11">
      <c r="A32">
        <v>29</v>
      </c>
      <c r="B32" s="1">
        <v>23436.839117516502</v>
      </c>
      <c r="C32" s="1">
        <v>3138.5210475176004</v>
      </c>
      <c r="D32" s="1">
        <v>2773.6875852549269</v>
      </c>
      <c r="E32" s="1">
        <v>364.83346226267349</v>
      </c>
      <c r="F32" s="7">
        <v>43248</v>
      </c>
      <c r="G32" s="1">
        <f t="shared" si="0"/>
        <v>20663.151532261574</v>
      </c>
      <c r="H32" s="1">
        <v>3138.5210475176004</v>
      </c>
      <c r="I32" s="1">
        <v>2773.6875852549269</v>
      </c>
      <c r="J32" s="1">
        <v>364.83346226267349</v>
      </c>
      <c r="K32"/>
    </row>
    <row r="33" spans="1:14">
      <c r="A33">
        <v>30</v>
      </c>
      <c r="B33" s="1">
        <v>20663.151532261574</v>
      </c>
      <c r="C33" s="1">
        <v>3138.5210475176004</v>
      </c>
      <c r="D33" s="1">
        <v>2816.8646553320618</v>
      </c>
      <c r="E33" s="1">
        <v>321.65639218553849</v>
      </c>
      <c r="F33" s="7">
        <v>43279</v>
      </c>
      <c r="G33" s="1">
        <f t="shared" si="0"/>
        <v>17846.286876929513</v>
      </c>
      <c r="H33" s="1">
        <v>3138.5210475176004</v>
      </c>
      <c r="I33" s="1">
        <v>2816.8646553320618</v>
      </c>
      <c r="J33" s="1">
        <v>321.65639218553849</v>
      </c>
      <c r="K33"/>
    </row>
    <row r="34" spans="1:14">
      <c r="A34">
        <v>31</v>
      </c>
      <c r="B34" s="1">
        <v>17846.286876929513</v>
      </c>
      <c r="C34" s="1">
        <v>3138.5210475176004</v>
      </c>
      <c r="D34" s="1">
        <v>2860.7138484667312</v>
      </c>
      <c r="E34" s="1">
        <v>277.80719905086943</v>
      </c>
      <c r="F34" s="7">
        <v>43309</v>
      </c>
      <c r="G34" s="1">
        <f t="shared" si="0"/>
        <v>14985.573028462783</v>
      </c>
      <c r="H34" s="1">
        <v>3138.5210475176004</v>
      </c>
      <c r="I34" s="1">
        <v>2860.7138484667312</v>
      </c>
      <c r="J34" s="1">
        <v>277.80719905086943</v>
      </c>
      <c r="K34"/>
    </row>
    <row r="35" spans="1:14">
      <c r="A35">
        <v>32</v>
      </c>
      <c r="B35" s="1">
        <v>14985.573028462783</v>
      </c>
      <c r="C35" s="1">
        <v>3138.5210475176004</v>
      </c>
      <c r="D35" s="1">
        <v>2905.2456273745297</v>
      </c>
      <c r="E35" s="1">
        <v>233.27542014307065</v>
      </c>
      <c r="F35" s="7">
        <v>43340</v>
      </c>
      <c r="G35" s="1">
        <f t="shared" si="0"/>
        <v>12080.327401088252</v>
      </c>
      <c r="H35" s="1">
        <v>3138.5210475176004</v>
      </c>
      <c r="I35" s="1">
        <v>2905.2456273745297</v>
      </c>
      <c r="J35" s="1">
        <v>233.27542014307065</v>
      </c>
      <c r="K35"/>
    </row>
    <row r="36" spans="1:14">
      <c r="A36">
        <v>33</v>
      </c>
      <c r="B36" s="1">
        <v>12080.327401088252</v>
      </c>
      <c r="C36" s="1">
        <v>3138.5210475176004</v>
      </c>
      <c r="D36" s="1">
        <v>2950.4706176406598</v>
      </c>
      <c r="E36" s="1">
        <v>188.05042987694046</v>
      </c>
      <c r="F36" s="7">
        <v>43371</v>
      </c>
      <c r="G36" s="1">
        <f t="shared" si="0"/>
        <v>9129.8567834475925</v>
      </c>
      <c r="H36" s="1">
        <v>3138.5210475176004</v>
      </c>
      <c r="I36" s="1">
        <v>2950.4706176406598</v>
      </c>
      <c r="J36" s="1">
        <v>188.05042987694046</v>
      </c>
      <c r="K36"/>
    </row>
    <row r="37" spans="1:14">
      <c r="A37">
        <v>34</v>
      </c>
      <c r="B37" s="1">
        <v>9129.8567834475925</v>
      </c>
      <c r="C37" s="1">
        <v>3138.5210475176004</v>
      </c>
      <c r="D37" s="1">
        <v>2996.3996102552665</v>
      </c>
      <c r="E37" s="1">
        <v>142.12143726233418</v>
      </c>
      <c r="F37" s="7">
        <v>43401</v>
      </c>
      <c r="G37" s="1">
        <f t="shared" si="0"/>
        <v>6133.4571731923261</v>
      </c>
      <c r="H37" s="1">
        <v>3138.5210475176004</v>
      </c>
      <c r="I37" s="1">
        <v>2996.3996102552665</v>
      </c>
      <c r="J37" s="1">
        <v>142.12143726233418</v>
      </c>
      <c r="K37"/>
    </row>
    <row r="38" spans="1:14">
      <c r="A38">
        <v>35</v>
      </c>
      <c r="B38" s="1">
        <v>6133.4571731923261</v>
      </c>
      <c r="C38" s="1">
        <v>3138.5210475176004</v>
      </c>
      <c r="D38" s="1">
        <v>3043.04356418824</v>
      </c>
      <c r="E38" s="1">
        <v>95.477483329360538</v>
      </c>
      <c r="F38" s="7">
        <v>43432</v>
      </c>
      <c r="G38" s="1">
        <f t="shared" si="0"/>
        <v>3090.4136090040861</v>
      </c>
      <c r="H38" s="1">
        <v>3138.5210475176004</v>
      </c>
      <c r="I38" s="1">
        <v>3043.04356418824</v>
      </c>
      <c r="J38" s="1">
        <v>95.477483329360538</v>
      </c>
      <c r="K38"/>
    </row>
    <row r="39" spans="1:14">
      <c r="A39">
        <v>36</v>
      </c>
      <c r="B39" s="1">
        <v>3090.4136090040861</v>
      </c>
      <c r="C39" s="1">
        <v>3138.5210475176004</v>
      </c>
      <c r="D39" s="1">
        <v>3090.4136090041034</v>
      </c>
      <c r="E39" s="1">
        <v>48.107438513496938</v>
      </c>
      <c r="F39" s="7">
        <v>43462</v>
      </c>
      <c r="G39" s="1">
        <f t="shared" si="0"/>
        <v>-1.7280399333685637E-11</v>
      </c>
      <c r="H39" s="1">
        <v>3138.5210475176004</v>
      </c>
      <c r="I39" s="1">
        <v>3090.4136090041034</v>
      </c>
      <c r="J39" s="1">
        <v>48.107438513496938</v>
      </c>
      <c r="K39"/>
    </row>
    <row r="40" spans="1:14">
      <c r="B40" s="1"/>
      <c r="C40" s="1"/>
      <c r="D40" s="1"/>
      <c r="E40" s="1"/>
      <c r="F40" s="7"/>
      <c r="G40" s="1"/>
      <c r="H40" s="1"/>
      <c r="I40" s="1"/>
      <c r="J40" s="1"/>
      <c r="K40"/>
    </row>
    <row r="41" spans="1:14">
      <c r="B41" s="1"/>
      <c r="C41" s="1"/>
      <c r="D41" s="1"/>
      <c r="E41" s="1"/>
      <c r="F41" s="7"/>
      <c r="G41" s="1"/>
      <c r="H41" s="1"/>
      <c r="I41" s="1"/>
      <c r="J41" s="1"/>
      <c r="K41"/>
    </row>
    <row r="43" spans="1:14">
      <c r="A43" t="s">
        <v>139</v>
      </c>
      <c r="B43" t="s">
        <v>141</v>
      </c>
      <c r="D43" s="14" t="s">
        <v>230</v>
      </c>
    </row>
    <row r="44" spans="1:14" s="14" customFormat="1">
      <c r="A44" s="14" t="s">
        <v>232</v>
      </c>
      <c r="B44" s="14" t="s">
        <v>235</v>
      </c>
    </row>
    <row r="45" spans="1:14">
      <c r="A45" t="s">
        <v>121</v>
      </c>
      <c r="B45" t="s">
        <v>128</v>
      </c>
      <c r="C45" t="s">
        <v>107</v>
      </c>
      <c r="D45" t="s">
        <v>103</v>
      </c>
      <c r="E45" t="s">
        <v>105</v>
      </c>
      <c r="F45" t="s">
        <v>115</v>
      </c>
      <c r="G45" t="s">
        <v>220</v>
      </c>
      <c r="H45" t="s">
        <v>114</v>
      </c>
      <c r="I45" t="s">
        <v>109</v>
      </c>
      <c r="J45" t="s">
        <v>110</v>
      </c>
      <c r="K45" t="s">
        <v>111</v>
      </c>
      <c r="M45"/>
    </row>
    <row r="46" spans="1:14">
      <c r="A46">
        <v>1</v>
      </c>
      <c r="B46" s="1">
        <v>86000</v>
      </c>
      <c r="C46" s="1">
        <v>3138.5210475176004</v>
      </c>
      <c r="D46" s="1">
        <v>1799.7877141842671</v>
      </c>
      <c r="E46" s="1">
        <v>1338.7333333333333</v>
      </c>
      <c r="F46" s="15">
        <v>42397</v>
      </c>
      <c r="G46" s="1">
        <f>B46-D46</f>
        <v>84200.212285815738</v>
      </c>
      <c r="H46" s="1">
        <v>3138.5210475176004</v>
      </c>
      <c r="I46" s="1">
        <v>1799.7877141842671</v>
      </c>
      <c r="J46" s="1">
        <v>1338.7333333333333</v>
      </c>
      <c r="K46" s="15">
        <v>42397</v>
      </c>
      <c r="M46" s="45"/>
      <c r="N46" s="16" t="s">
        <v>142</v>
      </c>
    </row>
    <row r="47" spans="1:14">
      <c r="A47">
        <v>2</v>
      </c>
      <c r="B47" s="1">
        <v>84200.212285815738</v>
      </c>
      <c r="C47" s="1">
        <v>3138.5210475176004</v>
      </c>
      <c r="D47" s="1">
        <v>1827.8044096017354</v>
      </c>
      <c r="E47" s="1">
        <v>1310.716637915865</v>
      </c>
      <c r="F47" s="15">
        <v>42428</v>
      </c>
      <c r="G47" s="1">
        <f t="shared" ref="G47:G81" si="1">B47-D47</f>
        <v>82372.407876213998</v>
      </c>
      <c r="H47" s="1">
        <v>3138.5210475176004</v>
      </c>
      <c r="I47" s="1">
        <v>1827.8044096017354</v>
      </c>
      <c r="J47" s="1">
        <v>1310.716637915865</v>
      </c>
      <c r="K47" s="15">
        <v>42428</v>
      </c>
    </row>
    <row r="48" spans="1:14">
      <c r="A48">
        <v>3</v>
      </c>
      <c r="B48" s="1">
        <v>82372.407876213998</v>
      </c>
      <c r="C48" s="1">
        <v>3138.5210475176004</v>
      </c>
      <c r="D48" s="1">
        <v>1856.2572315778691</v>
      </c>
      <c r="E48" s="1">
        <v>1282.2638159397313</v>
      </c>
      <c r="F48" s="15">
        <v>42457</v>
      </c>
      <c r="G48" s="1">
        <f t="shared" si="1"/>
        <v>80516.150644636131</v>
      </c>
      <c r="H48" s="1">
        <v>3138.5210475176004</v>
      </c>
      <c r="I48" s="1">
        <v>1856.2572315778691</v>
      </c>
      <c r="J48" s="1">
        <v>1282.2638159397313</v>
      </c>
      <c r="K48" s="15">
        <v>42457</v>
      </c>
    </row>
    <row r="49" spans="1:11">
      <c r="A49">
        <v>4</v>
      </c>
      <c r="B49" s="1">
        <v>80516.150644636131</v>
      </c>
      <c r="C49" s="1">
        <v>3138.5210475176004</v>
      </c>
      <c r="D49" s="1">
        <v>1885.1529691494313</v>
      </c>
      <c r="E49" s="1">
        <v>1253.3680783681691</v>
      </c>
      <c r="F49" s="15">
        <v>42488</v>
      </c>
      <c r="G49" s="1">
        <f t="shared" si="1"/>
        <v>78630.997675486695</v>
      </c>
      <c r="H49" s="1">
        <v>3138.5210475176004</v>
      </c>
      <c r="I49" s="1">
        <v>1885.1529691494313</v>
      </c>
      <c r="J49" s="1">
        <v>1253.3680783681691</v>
      </c>
      <c r="K49" s="15">
        <v>42488</v>
      </c>
    </row>
    <row r="50" spans="1:11">
      <c r="A50">
        <v>5</v>
      </c>
      <c r="B50" s="1">
        <v>78630.997675486695</v>
      </c>
      <c r="C50" s="1">
        <v>3138.5210475176004</v>
      </c>
      <c r="D50" s="1">
        <v>1914.4985170358575</v>
      </c>
      <c r="E50" s="1">
        <v>1224.0225304817429</v>
      </c>
      <c r="F50" s="15">
        <v>42518</v>
      </c>
      <c r="G50" s="1">
        <f t="shared" si="1"/>
        <v>76716.499158450839</v>
      </c>
      <c r="H50" s="1">
        <v>3138.5210475176004</v>
      </c>
      <c r="I50" s="1">
        <v>1914.4985170358575</v>
      </c>
      <c r="J50" s="1">
        <v>1224.0225304817429</v>
      </c>
      <c r="K50" s="15">
        <v>42518</v>
      </c>
    </row>
    <row r="51" spans="1:11">
      <c r="A51">
        <v>6</v>
      </c>
      <c r="B51" s="1">
        <v>76716.499158450839</v>
      </c>
      <c r="C51" s="1">
        <v>3138.5210475176004</v>
      </c>
      <c r="D51" s="1">
        <v>1944.3008772843825</v>
      </c>
      <c r="E51" s="1">
        <v>1194.2201702332179</v>
      </c>
      <c r="F51" s="15">
        <v>42549</v>
      </c>
      <c r="G51" s="1">
        <f t="shared" si="1"/>
        <v>74772.198281166449</v>
      </c>
      <c r="H51" s="1">
        <v>3138.5210475176004</v>
      </c>
      <c r="I51" s="1">
        <v>1944.3008772843825</v>
      </c>
      <c r="J51" s="1">
        <v>1194.2201702332179</v>
      </c>
      <c r="K51" s="15">
        <v>42549</v>
      </c>
    </row>
    <row r="52" spans="1:11">
      <c r="A52">
        <v>7</v>
      </c>
      <c r="B52" s="1">
        <v>74772.198281166449</v>
      </c>
      <c r="C52" s="1">
        <v>3138.5210475176004</v>
      </c>
      <c r="D52" s="1">
        <v>1974.5671609407761</v>
      </c>
      <c r="E52" s="1">
        <v>1163.9538865768243</v>
      </c>
      <c r="F52" s="15">
        <v>42579</v>
      </c>
      <c r="G52" s="1">
        <f t="shared" si="1"/>
        <v>72797.631120225677</v>
      </c>
      <c r="H52" s="1">
        <v>3138.5210475176004</v>
      </c>
      <c r="I52" s="1">
        <v>1974.5671609407761</v>
      </c>
      <c r="J52" s="1">
        <v>1163.9538865768243</v>
      </c>
      <c r="K52" s="15">
        <v>42579</v>
      </c>
    </row>
    <row r="53" spans="1:11">
      <c r="A53">
        <v>8</v>
      </c>
      <c r="B53" s="1">
        <v>72797.631120225677</v>
      </c>
      <c r="C53" s="1">
        <v>3138.5210475176004</v>
      </c>
      <c r="D53" s="1">
        <v>2005.3045897460875</v>
      </c>
      <c r="E53" s="1">
        <v>1133.216457771513</v>
      </c>
      <c r="F53" s="15">
        <v>42610</v>
      </c>
      <c r="G53" s="1">
        <f t="shared" si="1"/>
        <v>70792.326530479593</v>
      </c>
      <c r="H53" s="1">
        <v>3138.5210475176004</v>
      </c>
      <c r="I53" s="1">
        <v>2005.3045897460875</v>
      </c>
      <c r="J53" s="1">
        <v>1133.216457771513</v>
      </c>
      <c r="K53" s="15">
        <v>42610</v>
      </c>
    </row>
    <row r="54" spans="1:11">
      <c r="A54">
        <v>9</v>
      </c>
      <c r="B54" s="1">
        <v>70792.326530479593</v>
      </c>
      <c r="C54" s="1">
        <v>3138.5210475176004</v>
      </c>
      <c r="D54" s="1">
        <v>2036.5204978598015</v>
      </c>
      <c r="E54" s="1">
        <v>1102.000549657799</v>
      </c>
      <c r="F54" s="15">
        <v>42641</v>
      </c>
      <c r="G54" s="1">
        <f t="shared" si="1"/>
        <v>68755.806032619788</v>
      </c>
      <c r="H54" s="1">
        <v>3138.5210475176004</v>
      </c>
      <c r="I54" s="1">
        <v>2036.5204978598015</v>
      </c>
      <c r="J54" s="1">
        <v>1102.000549657799</v>
      </c>
      <c r="K54" s="15">
        <v>42641</v>
      </c>
    </row>
    <row r="55" spans="1:11">
      <c r="A55">
        <v>10</v>
      </c>
      <c r="B55" s="1">
        <v>68755.806032619788</v>
      </c>
      <c r="C55" s="1">
        <v>3138.5210475176004</v>
      </c>
      <c r="D55" s="1">
        <v>2068.2223336098191</v>
      </c>
      <c r="E55" s="1">
        <v>1070.2987139077813</v>
      </c>
      <c r="F55" s="15">
        <v>42671</v>
      </c>
      <c r="G55" s="1">
        <f t="shared" si="1"/>
        <v>66687.583699009963</v>
      </c>
      <c r="H55" s="1">
        <v>3138.5210475176004</v>
      </c>
      <c r="I55" s="1">
        <v>2068.2223336098191</v>
      </c>
      <c r="J55" s="1">
        <v>1070.2987139077813</v>
      </c>
      <c r="K55" s="15">
        <v>42671</v>
      </c>
    </row>
    <row r="56" spans="1:11">
      <c r="A56">
        <v>11</v>
      </c>
      <c r="B56" s="1">
        <v>66687.583699009963</v>
      </c>
      <c r="C56" s="1">
        <v>3138.5210475176004</v>
      </c>
      <c r="D56" s="1">
        <v>2100.4176612696788</v>
      </c>
      <c r="E56" s="1">
        <v>1038.1033862479217</v>
      </c>
      <c r="F56" s="15">
        <v>42702</v>
      </c>
      <c r="G56" s="1">
        <f t="shared" si="1"/>
        <v>64587.166037740288</v>
      </c>
      <c r="H56" s="1">
        <v>3138.5210475176004</v>
      </c>
      <c r="I56" s="1">
        <v>2100.4176612696788</v>
      </c>
      <c r="J56" s="1">
        <v>1038.1033862479217</v>
      </c>
      <c r="K56" s="15">
        <v>42702</v>
      </c>
    </row>
    <row r="57" spans="1:11">
      <c r="A57">
        <v>12</v>
      </c>
      <c r="B57" s="1">
        <v>64587.166037740288</v>
      </c>
      <c r="C57" s="1">
        <v>3138.5210475176004</v>
      </c>
      <c r="D57" s="1">
        <v>2133.1141628634432</v>
      </c>
      <c r="E57" s="1">
        <v>1005.4068846541571</v>
      </c>
      <c r="F57" s="15">
        <v>42732</v>
      </c>
      <c r="G57" s="1">
        <f t="shared" si="1"/>
        <v>62454.051874876845</v>
      </c>
      <c r="H57" s="1">
        <v>3138.5210475176004</v>
      </c>
      <c r="I57" s="1">
        <v>2133.1141628634432</v>
      </c>
      <c r="J57" s="1">
        <v>1005.4068846541571</v>
      </c>
      <c r="K57" s="15">
        <v>42732</v>
      </c>
    </row>
    <row r="58" spans="1:11">
      <c r="A58">
        <v>13</v>
      </c>
      <c r="B58" s="1">
        <v>62454.051874876845</v>
      </c>
      <c r="C58" s="1">
        <v>3138.5210475176004</v>
      </c>
      <c r="D58" s="1">
        <v>2166.3196399986841</v>
      </c>
      <c r="E58" s="1">
        <v>972.2014075189162</v>
      </c>
      <c r="F58" s="15">
        <v>42763</v>
      </c>
      <c r="G58" s="1">
        <f t="shared" si="1"/>
        <v>60287.73223487816</v>
      </c>
      <c r="H58" s="1">
        <v>3138.5210475176004</v>
      </c>
      <c r="I58" s="1">
        <v>2166.3196399986841</v>
      </c>
      <c r="J58" s="1">
        <v>972.2014075189162</v>
      </c>
      <c r="K58" s="15">
        <v>42763</v>
      </c>
    </row>
    <row r="59" spans="1:11">
      <c r="A59">
        <v>14</v>
      </c>
      <c r="B59" s="1">
        <v>60287.73223487816</v>
      </c>
      <c r="C59" s="1">
        <v>3138.5210475176004</v>
      </c>
      <c r="D59" s="1">
        <v>2200.0420157279973</v>
      </c>
      <c r="E59" s="1">
        <v>938.47903178960325</v>
      </c>
      <c r="F59" s="15">
        <v>42794</v>
      </c>
      <c r="G59" s="1">
        <f t="shared" si="1"/>
        <v>58087.690219150165</v>
      </c>
      <c r="H59" s="1">
        <v>3138.5210475176004</v>
      </c>
      <c r="I59" s="1">
        <v>2200.0420157279973</v>
      </c>
      <c r="J59" s="1">
        <v>938.47903178960325</v>
      </c>
      <c r="K59" s="15">
        <v>42794</v>
      </c>
    </row>
    <row r="60" spans="1:11">
      <c r="A60">
        <v>15</v>
      </c>
      <c r="B60" s="1">
        <v>58087.690219150165</v>
      </c>
      <c r="C60" s="1">
        <v>3138.5210475176004</v>
      </c>
      <c r="D60" s="1">
        <v>2234.2893364394963</v>
      </c>
      <c r="E60" s="1">
        <v>904.23171107810424</v>
      </c>
      <c r="F60" s="15">
        <v>42822</v>
      </c>
      <c r="G60" s="1">
        <f t="shared" si="1"/>
        <v>55853.400882710666</v>
      </c>
      <c r="H60" s="1">
        <v>3138.5210475176004</v>
      </c>
      <c r="I60" s="1">
        <v>2234.2893364394963</v>
      </c>
      <c r="J60" s="1">
        <v>904.23171107810424</v>
      </c>
      <c r="K60" s="15">
        <v>42822</v>
      </c>
    </row>
    <row r="61" spans="1:11">
      <c r="A61">
        <v>16</v>
      </c>
      <c r="B61" s="1">
        <v>55853.400882710666</v>
      </c>
      <c r="C61" s="1">
        <v>3138.5210475176004</v>
      </c>
      <c r="D61" s="1">
        <v>2269.0697737767377</v>
      </c>
      <c r="E61" s="1">
        <v>869.45127374086269</v>
      </c>
      <c r="F61" s="15">
        <v>42853</v>
      </c>
      <c r="G61" s="1">
        <f t="shared" si="1"/>
        <v>53584.331108933926</v>
      </c>
      <c r="H61" s="1">
        <v>3138.5210475176004</v>
      </c>
      <c r="I61" s="1">
        <v>2269.0697737767377</v>
      </c>
      <c r="J61" s="1">
        <v>869.45127374086269</v>
      </c>
      <c r="K61" s="15">
        <v>42853</v>
      </c>
    </row>
    <row r="62" spans="1:11">
      <c r="A62">
        <v>17</v>
      </c>
      <c r="B62" s="1">
        <v>53584.331108933926</v>
      </c>
      <c r="C62" s="1">
        <v>3138.5210475176004</v>
      </c>
      <c r="D62" s="1">
        <v>2304.3916265885291</v>
      </c>
      <c r="E62" s="1">
        <v>834.12942092907144</v>
      </c>
      <c r="F62" s="15">
        <v>42883</v>
      </c>
      <c r="G62" s="1">
        <f t="shared" si="1"/>
        <v>51279.939482345399</v>
      </c>
      <c r="H62" s="1">
        <v>3138.5210475176004</v>
      </c>
      <c r="I62" s="1">
        <v>2304.3916265885291</v>
      </c>
      <c r="J62" s="1">
        <v>834.12942092907144</v>
      </c>
      <c r="K62" s="15">
        <v>42883</v>
      </c>
    </row>
    <row r="63" spans="1:11">
      <c r="A63">
        <v>18</v>
      </c>
      <c r="B63" s="1">
        <v>51279.939482345399</v>
      </c>
      <c r="C63" s="1">
        <v>3138.5210475176004</v>
      </c>
      <c r="D63" s="1">
        <v>2340.2633229090902</v>
      </c>
      <c r="E63" s="1">
        <v>798.2577246085101</v>
      </c>
      <c r="F63" s="15">
        <v>42914</v>
      </c>
      <c r="G63" s="1">
        <f t="shared" si="1"/>
        <v>48939.676159436305</v>
      </c>
      <c r="H63" s="1">
        <v>3138.5210475176004</v>
      </c>
      <c r="I63" s="1">
        <v>2340.2633229090902</v>
      </c>
      <c r="J63" s="1">
        <v>798.2577246085101</v>
      </c>
      <c r="K63" s="15">
        <v>42914</v>
      </c>
    </row>
    <row r="64" spans="1:11">
      <c r="A64">
        <v>19</v>
      </c>
      <c r="B64" s="1">
        <v>48939.676159436305</v>
      </c>
      <c r="C64" s="1">
        <v>3138.5210475176004</v>
      </c>
      <c r="D64" s="1">
        <v>2376.693421969042</v>
      </c>
      <c r="E64" s="1">
        <v>761.82762554855844</v>
      </c>
      <c r="F64" s="15">
        <v>42944</v>
      </c>
      <c r="G64" s="1">
        <f t="shared" si="1"/>
        <v>46562.98273746726</v>
      </c>
      <c r="H64" s="1">
        <v>3138.5210475176004</v>
      </c>
      <c r="I64" s="1">
        <v>2376.693421969042</v>
      </c>
      <c r="J64" s="1">
        <v>761.82762554855844</v>
      </c>
      <c r="K64" s="15">
        <v>42944</v>
      </c>
    </row>
    <row r="65" spans="1:11">
      <c r="A65">
        <v>20</v>
      </c>
      <c r="B65" s="1">
        <v>46562.98273746726</v>
      </c>
      <c r="C65" s="1">
        <v>3138.5210475176004</v>
      </c>
      <c r="D65" s="1">
        <v>2413.6906162376936</v>
      </c>
      <c r="E65" s="1">
        <v>724.83043127990697</v>
      </c>
      <c r="F65" s="15">
        <v>42975</v>
      </c>
      <c r="G65" s="1">
        <f t="shared" si="1"/>
        <v>44149.29212122957</v>
      </c>
      <c r="H65" s="1">
        <v>3138.5210475176004</v>
      </c>
      <c r="I65" s="1">
        <v>2413.6906162376936</v>
      </c>
      <c r="J65" s="1">
        <v>724.83043127990697</v>
      </c>
      <c r="K65" s="15">
        <v>42975</v>
      </c>
    </row>
    <row r="66" spans="1:11">
      <c r="A66">
        <v>21</v>
      </c>
      <c r="B66" s="1">
        <v>44149.29212122957</v>
      </c>
      <c r="C66" s="1">
        <v>3138.5210475176004</v>
      </c>
      <c r="D66" s="1">
        <v>2451.2637334971269</v>
      </c>
      <c r="E66" s="1">
        <v>687.25731402047359</v>
      </c>
      <c r="F66" s="15">
        <v>43006</v>
      </c>
      <c r="G66" s="1">
        <f t="shared" si="1"/>
        <v>41698.02838773244</v>
      </c>
      <c r="H66" s="1">
        <v>3138.5210475176004</v>
      </c>
      <c r="I66" s="1">
        <v>2451.2637334971269</v>
      </c>
      <c r="J66" s="1">
        <v>687.25731402047359</v>
      </c>
      <c r="K66" s="15">
        <v>43006</v>
      </c>
    </row>
    <row r="67" spans="1:11">
      <c r="A67">
        <v>22</v>
      </c>
      <c r="B67" s="1">
        <v>41698.02838773244</v>
      </c>
      <c r="C67" s="1">
        <v>3138.5210475176004</v>
      </c>
      <c r="D67" s="1">
        <v>2489.4217389485657</v>
      </c>
      <c r="E67" s="1">
        <v>649.09930856903497</v>
      </c>
      <c r="F67" s="15">
        <v>43036</v>
      </c>
      <c r="G67" s="1">
        <f t="shared" si="1"/>
        <v>39208.606648783876</v>
      </c>
      <c r="H67" s="1">
        <v>3138.5210475176004</v>
      </c>
      <c r="I67" s="1">
        <v>2489.4217389485657</v>
      </c>
      <c r="J67" s="1">
        <v>649.09930856903497</v>
      </c>
      <c r="K67" s="15">
        <v>43036</v>
      </c>
    </row>
    <row r="68" spans="1:11">
      <c r="A68">
        <v>23</v>
      </c>
      <c r="B68" s="1">
        <v>39208.606648783876</v>
      </c>
      <c r="C68" s="1">
        <v>3138.5210475176004</v>
      </c>
      <c r="D68" s="1">
        <v>2528.1737373515316</v>
      </c>
      <c r="E68" s="1">
        <v>610.34731016606895</v>
      </c>
      <c r="F68" s="15">
        <v>43067</v>
      </c>
      <c r="G68" s="1">
        <f t="shared" si="1"/>
        <v>36680.432911432348</v>
      </c>
      <c r="H68" s="1">
        <v>3138.5210475176004</v>
      </c>
      <c r="I68" s="1">
        <v>2528.1737373515316</v>
      </c>
      <c r="J68" s="1">
        <v>610.34731016606895</v>
      </c>
      <c r="K68" s="15">
        <v>43067</v>
      </c>
    </row>
    <row r="69" spans="1:11">
      <c r="A69">
        <v>24</v>
      </c>
      <c r="B69" s="1">
        <v>36680.432911432348</v>
      </c>
      <c r="C69" s="1">
        <v>3138.5210475176004</v>
      </c>
      <c r="D69" s="1">
        <v>2567.5289751963037</v>
      </c>
      <c r="E69" s="1">
        <v>570.99207232129686</v>
      </c>
      <c r="F69" s="15">
        <v>43097</v>
      </c>
      <c r="G69" s="1">
        <f t="shared" si="1"/>
        <v>34112.903936236042</v>
      </c>
      <c r="H69" s="1">
        <v>3138.5210475176004</v>
      </c>
      <c r="I69" s="1">
        <v>2567.5289751963037</v>
      </c>
      <c r="J69" s="1">
        <v>570.99207232129686</v>
      </c>
      <c r="K69" s="15">
        <v>43097</v>
      </c>
    </row>
    <row r="70" spans="1:11">
      <c r="A70">
        <v>25</v>
      </c>
      <c r="B70" s="1">
        <v>34112.903936236042</v>
      </c>
      <c r="C70" s="1">
        <v>3138.5210475176004</v>
      </c>
      <c r="D70" s="1">
        <v>2607.4968429101928</v>
      </c>
      <c r="E70" s="1">
        <v>531.02420460740768</v>
      </c>
      <c r="F70" s="15">
        <v>43128</v>
      </c>
      <c r="G70" s="1">
        <f t="shared" si="1"/>
        <v>31505.407093325848</v>
      </c>
      <c r="H70" s="1">
        <v>3138.5210475176004</v>
      </c>
      <c r="I70" s="1">
        <v>2607.4968429101928</v>
      </c>
      <c r="J70" s="1">
        <v>531.02420460740768</v>
      </c>
      <c r="K70" s="15">
        <v>43128</v>
      </c>
    </row>
    <row r="71" spans="1:11">
      <c r="A71">
        <v>26</v>
      </c>
      <c r="B71" s="1">
        <v>31505.407093325848</v>
      </c>
      <c r="C71" s="1">
        <v>3138.5210475176004</v>
      </c>
      <c r="D71" s="1">
        <v>2648.0868770981615</v>
      </c>
      <c r="E71" s="1">
        <v>490.434170419439</v>
      </c>
      <c r="F71" s="15">
        <v>43159</v>
      </c>
      <c r="G71" s="1">
        <f t="shared" si="1"/>
        <v>28857.320216227687</v>
      </c>
      <c r="H71" s="1">
        <v>3138.5210475176004</v>
      </c>
      <c r="I71" s="1">
        <v>2648.0868770981615</v>
      </c>
      <c r="J71" s="1">
        <v>490.434170419439</v>
      </c>
      <c r="K71" s="15">
        <v>43159</v>
      </c>
    </row>
    <row r="72" spans="1:11">
      <c r="A72">
        <v>27</v>
      </c>
      <c r="B72" s="1">
        <v>28857.320216227687</v>
      </c>
      <c r="C72" s="1">
        <v>3138.5210475176004</v>
      </c>
      <c r="D72" s="1">
        <v>2689.308762818323</v>
      </c>
      <c r="E72" s="1">
        <v>449.21228469927763</v>
      </c>
      <c r="F72" s="15">
        <v>43187</v>
      </c>
      <c r="G72" s="1">
        <f t="shared" si="1"/>
        <v>26168.011453409363</v>
      </c>
      <c r="H72" s="1">
        <v>3138.5210475176004</v>
      </c>
      <c r="I72" s="1">
        <v>2689.308762818323</v>
      </c>
      <c r="J72" s="1">
        <v>449.21228469927763</v>
      </c>
      <c r="K72" s="15">
        <v>43187</v>
      </c>
    </row>
    <row r="73" spans="1:11">
      <c r="A73">
        <v>28</v>
      </c>
      <c r="B73" s="1">
        <v>26168.011453409363</v>
      </c>
      <c r="C73" s="1">
        <v>3138.5210475176004</v>
      </c>
      <c r="D73" s="1">
        <v>2731.1723358928612</v>
      </c>
      <c r="E73" s="1">
        <v>407.34871162473905</v>
      </c>
      <c r="F73" s="7">
        <v>43218</v>
      </c>
      <c r="G73" s="1">
        <f t="shared" si="1"/>
        <v>23436.839117516502</v>
      </c>
      <c r="H73" s="1">
        <v>3138.5210475176004</v>
      </c>
      <c r="I73" s="1">
        <v>2731.1723358928612</v>
      </c>
      <c r="J73" s="1">
        <v>407.34871162473905</v>
      </c>
      <c r="K73"/>
    </row>
    <row r="74" spans="1:11">
      <c r="A74">
        <v>29</v>
      </c>
      <c r="B74" s="1">
        <v>23436.839117516502</v>
      </c>
      <c r="C74" s="1">
        <v>3138.5210475176004</v>
      </c>
      <c r="D74" s="1">
        <v>2773.6875852549269</v>
      </c>
      <c r="E74" s="1">
        <v>364.83346226267349</v>
      </c>
      <c r="F74" s="7">
        <v>43248</v>
      </c>
      <c r="G74" s="1">
        <f t="shared" si="1"/>
        <v>20663.151532261574</v>
      </c>
      <c r="H74" s="1">
        <v>3138.5210475176004</v>
      </c>
      <c r="I74" s="1">
        <v>2773.6875852549269</v>
      </c>
      <c r="J74" s="1">
        <v>364.83346226267349</v>
      </c>
      <c r="K74"/>
    </row>
    <row r="75" spans="1:11">
      <c r="A75">
        <v>30</v>
      </c>
      <c r="B75" s="1">
        <v>20663.151532261574</v>
      </c>
      <c r="C75" s="1">
        <v>3138.5210475176004</v>
      </c>
      <c r="D75" s="1">
        <v>2816.8646553320618</v>
      </c>
      <c r="E75" s="1">
        <v>321.65639218553849</v>
      </c>
      <c r="F75" s="7">
        <v>43279</v>
      </c>
      <c r="G75" s="1">
        <f t="shared" si="1"/>
        <v>17846.286876929513</v>
      </c>
      <c r="H75" s="1">
        <v>3138.5210475176004</v>
      </c>
      <c r="I75" s="1">
        <v>2816.8646553320618</v>
      </c>
      <c r="J75" s="1">
        <v>321.65639218553849</v>
      </c>
      <c r="K75"/>
    </row>
    <row r="76" spans="1:11">
      <c r="A76">
        <v>31</v>
      </c>
      <c r="B76" s="1">
        <v>17846.286876929513</v>
      </c>
      <c r="C76" s="1">
        <v>3138.5210475176004</v>
      </c>
      <c r="D76" s="1">
        <v>2860.7138484667312</v>
      </c>
      <c r="E76" s="1">
        <v>277.80719905086943</v>
      </c>
      <c r="F76" s="7">
        <v>43309</v>
      </c>
      <c r="G76" s="1">
        <f t="shared" si="1"/>
        <v>14985.573028462783</v>
      </c>
      <c r="H76" s="1">
        <v>3138.5210475176004</v>
      </c>
      <c r="I76" s="1">
        <v>2860.7138484667312</v>
      </c>
      <c r="J76" s="1">
        <v>277.80719905086943</v>
      </c>
      <c r="K76"/>
    </row>
    <row r="77" spans="1:11">
      <c r="A77">
        <v>32</v>
      </c>
      <c r="B77" s="1">
        <v>14985.573028462783</v>
      </c>
      <c r="C77" s="1">
        <v>3138.5210475176004</v>
      </c>
      <c r="D77" s="1">
        <v>2905.2456273745297</v>
      </c>
      <c r="E77" s="1">
        <v>233.27542014307065</v>
      </c>
      <c r="F77" s="7">
        <v>43340</v>
      </c>
      <c r="G77" s="1">
        <f t="shared" si="1"/>
        <v>12080.327401088252</v>
      </c>
      <c r="H77" s="1">
        <v>3138.5210475176004</v>
      </c>
      <c r="I77" s="1">
        <v>2905.2456273745297</v>
      </c>
      <c r="J77" s="1">
        <v>233.27542014307065</v>
      </c>
      <c r="K77"/>
    </row>
    <row r="78" spans="1:11">
      <c r="A78">
        <v>33</v>
      </c>
      <c r="B78" s="1">
        <v>12080.327401088252</v>
      </c>
      <c r="C78" s="1">
        <v>3138.5210475176004</v>
      </c>
      <c r="D78" s="1">
        <v>2950.4706176406598</v>
      </c>
      <c r="E78" s="1">
        <v>188.05042987694046</v>
      </c>
      <c r="F78" s="7">
        <v>43371</v>
      </c>
      <c r="G78" s="1">
        <f t="shared" si="1"/>
        <v>9129.8567834475925</v>
      </c>
      <c r="H78" s="1">
        <v>3138.5210475176004</v>
      </c>
      <c r="I78" s="1">
        <v>2950.4706176406598</v>
      </c>
      <c r="J78" s="1">
        <v>188.05042987694046</v>
      </c>
      <c r="K78"/>
    </row>
    <row r="79" spans="1:11">
      <c r="A79">
        <v>34</v>
      </c>
      <c r="B79" s="1">
        <v>9129.8567834475925</v>
      </c>
      <c r="C79" s="1">
        <v>3138.5210475176004</v>
      </c>
      <c r="D79" s="1">
        <v>2996.3996102552665</v>
      </c>
      <c r="E79" s="1">
        <v>142.12143726233418</v>
      </c>
      <c r="F79" s="7">
        <v>43401</v>
      </c>
      <c r="G79" s="1">
        <f t="shared" si="1"/>
        <v>6133.4571731923261</v>
      </c>
      <c r="H79" s="1">
        <v>3138.5210475176004</v>
      </c>
      <c r="I79" s="1">
        <v>2996.3996102552665</v>
      </c>
      <c r="J79" s="1">
        <v>142.12143726233418</v>
      </c>
      <c r="K79"/>
    </row>
    <row r="80" spans="1:11">
      <c r="A80">
        <v>35</v>
      </c>
      <c r="B80" s="1">
        <v>6133.4571731923261</v>
      </c>
      <c r="C80" s="1">
        <v>3138.5210475176004</v>
      </c>
      <c r="D80" s="1">
        <v>3043.04356418824</v>
      </c>
      <c r="E80" s="1">
        <v>95.477483329360538</v>
      </c>
      <c r="F80" s="7">
        <v>43432</v>
      </c>
      <c r="G80" s="1">
        <f t="shared" si="1"/>
        <v>3090.4136090040861</v>
      </c>
      <c r="H80" s="1">
        <v>3138.5210475176004</v>
      </c>
      <c r="I80" s="1">
        <v>3043.04356418824</v>
      </c>
      <c r="J80" s="1">
        <v>95.477483329360538</v>
      </c>
      <c r="K80"/>
    </row>
    <row r="81" spans="1:11">
      <c r="A81">
        <v>36</v>
      </c>
      <c r="B81" s="1">
        <v>3090.4136090040861</v>
      </c>
      <c r="C81" s="1">
        <v>3138.5210475176004</v>
      </c>
      <c r="D81" s="1">
        <v>3090.4136090041034</v>
      </c>
      <c r="E81" s="1">
        <v>48.107438513496938</v>
      </c>
      <c r="F81" s="7">
        <v>43462</v>
      </c>
      <c r="G81" s="1">
        <f t="shared" si="1"/>
        <v>-1.7280399333685637E-11</v>
      </c>
      <c r="H81" s="1">
        <v>3138.5210475176004</v>
      </c>
      <c r="I81" s="1">
        <v>3090.4136090041034</v>
      </c>
      <c r="J81" s="1">
        <v>48.107438513496938</v>
      </c>
      <c r="K81"/>
    </row>
    <row r="82" spans="1:11">
      <c r="B82" s="1"/>
      <c r="C82" s="1"/>
      <c r="D82" s="1"/>
      <c r="E82" s="1"/>
      <c r="F82" s="7"/>
      <c r="G82" s="1"/>
      <c r="H82" s="1"/>
      <c r="I82" s="1"/>
      <c r="J82" s="1"/>
      <c r="K82"/>
    </row>
    <row r="83" spans="1:11">
      <c r="B83" s="1"/>
      <c r="C83" s="1"/>
      <c r="D83" s="1"/>
      <c r="E83" s="1"/>
      <c r="F83" s="7"/>
      <c r="G83" s="1"/>
      <c r="H83" s="1"/>
      <c r="I83" s="1"/>
      <c r="J83" s="1"/>
      <c r="K83"/>
    </row>
    <row r="84" spans="1:11" s="14" customFormat="1">
      <c r="B84" s="47" t="s">
        <v>233</v>
      </c>
      <c r="C84" s="47"/>
      <c r="D84" s="47"/>
      <c r="E84" s="47"/>
      <c r="F84" s="49"/>
      <c r="G84" s="47"/>
      <c r="H84" s="47"/>
      <c r="I84" s="47"/>
      <c r="J84" s="47"/>
    </row>
    <row r="85" spans="1:11">
      <c r="A85" t="s">
        <v>121</v>
      </c>
      <c r="B85" t="s">
        <v>128</v>
      </c>
      <c r="C85" t="s">
        <v>107</v>
      </c>
      <c r="D85" t="s">
        <v>103</v>
      </c>
      <c r="E85" t="s">
        <v>105</v>
      </c>
      <c r="F85" t="s">
        <v>115</v>
      </c>
      <c r="G85" t="s">
        <v>220</v>
      </c>
      <c r="H85" t="s">
        <v>114</v>
      </c>
      <c r="I85" t="s">
        <v>109</v>
      </c>
      <c r="J85" t="s">
        <v>110</v>
      </c>
      <c r="K85" t="s">
        <v>111</v>
      </c>
    </row>
    <row r="86" spans="1:11">
      <c r="A86">
        <v>1</v>
      </c>
      <c r="B86" s="1">
        <v>86000</v>
      </c>
      <c r="C86" s="1">
        <v>3138.5210475176004</v>
      </c>
      <c r="D86" s="1">
        <v>1799.7877141842671</v>
      </c>
      <c r="E86" s="1">
        <v>1338.7333333333333</v>
      </c>
      <c r="F86" s="15">
        <v>42397</v>
      </c>
      <c r="G86" s="1">
        <f>B86-D86</f>
        <v>84200.212285815738</v>
      </c>
      <c r="H86" s="1">
        <v>3138.5210475176004</v>
      </c>
      <c r="I86" s="1">
        <v>1799.7877141842671</v>
      </c>
      <c r="J86" s="1">
        <v>1338.7333333333333</v>
      </c>
      <c r="K86" s="15">
        <v>42397</v>
      </c>
    </row>
    <row r="87" spans="1:11">
      <c r="A87">
        <v>2</v>
      </c>
      <c r="B87" s="1">
        <v>84200.212285815738</v>
      </c>
      <c r="C87" s="1">
        <v>3138.5210475176004</v>
      </c>
      <c r="D87" s="1">
        <v>1827.8044096017354</v>
      </c>
      <c r="E87" s="1">
        <v>1310.716637915865</v>
      </c>
      <c r="F87" s="15">
        <v>42428</v>
      </c>
      <c r="G87" s="1">
        <f t="shared" ref="G87:G121" si="2">B87-D87</f>
        <v>82372.407876213998</v>
      </c>
      <c r="H87" s="1">
        <v>3138.5210475176004</v>
      </c>
      <c r="I87" s="1">
        <v>1827.8044096017354</v>
      </c>
      <c r="J87" s="1">
        <v>1310.716637915865</v>
      </c>
      <c r="K87" s="15">
        <v>42428</v>
      </c>
    </row>
    <row r="88" spans="1:11">
      <c r="A88">
        <v>3</v>
      </c>
      <c r="B88" s="1">
        <v>82372.407876213998</v>
      </c>
      <c r="C88" s="1">
        <v>3138.5210475176004</v>
      </c>
      <c r="D88" s="1">
        <v>1856.2572315778691</v>
      </c>
      <c r="E88" s="1">
        <v>1282.2638159397313</v>
      </c>
      <c r="F88" s="15">
        <v>42457</v>
      </c>
      <c r="G88" s="1">
        <f t="shared" si="2"/>
        <v>80516.150644636131</v>
      </c>
      <c r="H88" s="1">
        <v>3138.5210475176004</v>
      </c>
      <c r="I88" s="1">
        <v>1856.2572315778691</v>
      </c>
      <c r="J88" s="1">
        <v>1282.2638159397313</v>
      </c>
      <c r="K88" s="15">
        <v>42457</v>
      </c>
    </row>
    <row r="89" spans="1:11">
      <c r="A89">
        <v>4</v>
      </c>
      <c r="B89" s="1">
        <v>80516.150644636131</v>
      </c>
      <c r="C89" s="1">
        <v>3138.5210475176004</v>
      </c>
      <c r="D89" s="1">
        <v>1885.1529691494313</v>
      </c>
      <c r="E89" s="1">
        <v>1253.3680783681691</v>
      </c>
      <c r="F89" s="15">
        <v>42488</v>
      </c>
      <c r="G89" s="1">
        <f t="shared" si="2"/>
        <v>78630.997675486695</v>
      </c>
      <c r="H89" s="1">
        <v>3138.5210475176004</v>
      </c>
      <c r="I89" s="1">
        <v>1885.1529691494313</v>
      </c>
      <c r="J89" s="1">
        <v>1253.3680783681691</v>
      </c>
      <c r="K89" s="15">
        <v>42488</v>
      </c>
    </row>
    <row r="90" spans="1:11">
      <c r="A90">
        <v>5</v>
      </c>
      <c r="B90" s="1">
        <v>78630.997675486695</v>
      </c>
      <c r="C90" s="1">
        <v>3138.5210475176004</v>
      </c>
      <c r="D90" s="1">
        <v>1914.4985170358575</v>
      </c>
      <c r="E90" s="1">
        <v>1224.0225304817429</v>
      </c>
      <c r="F90" s="15">
        <v>42518</v>
      </c>
      <c r="G90" s="1">
        <f t="shared" si="2"/>
        <v>76716.499158450839</v>
      </c>
      <c r="H90" s="1">
        <v>3138.5210475176004</v>
      </c>
      <c r="I90" s="1">
        <v>1914.4985170358575</v>
      </c>
      <c r="J90" s="1">
        <v>1224.0225304817429</v>
      </c>
      <c r="K90" s="15">
        <v>42518</v>
      </c>
    </row>
    <row r="91" spans="1:11">
      <c r="A91">
        <v>6</v>
      </c>
      <c r="B91" s="1">
        <v>76716.499158450839</v>
      </c>
      <c r="C91" s="1">
        <v>3138.5210475176004</v>
      </c>
      <c r="D91" s="1">
        <v>1944.3008772843825</v>
      </c>
      <c r="E91" s="1">
        <v>1194.2201702332179</v>
      </c>
      <c r="F91" s="15">
        <v>42549</v>
      </c>
      <c r="G91" s="1">
        <f t="shared" si="2"/>
        <v>74772.198281166449</v>
      </c>
      <c r="H91" s="1">
        <v>3138.5210475176004</v>
      </c>
      <c r="I91" s="1">
        <v>1944.3008772843825</v>
      </c>
      <c r="J91" s="1">
        <v>1194.2201702332179</v>
      </c>
      <c r="K91" s="15">
        <v>42549</v>
      </c>
    </row>
    <row r="92" spans="1:11">
      <c r="A92">
        <v>7</v>
      </c>
      <c r="B92" s="1">
        <v>74772.198281166449</v>
      </c>
      <c r="C92" s="1">
        <v>3138.5210475176004</v>
      </c>
      <c r="D92" s="1">
        <v>1974.5671609407761</v>
      </c>
      <c r="E92" s="1">
        <v>1163.9538865768243</v>
      </c>
      <c r="F92" s="15">
        <v>42579</v>
      </c>
      <c r="G92" s="1">
        <f t="shared" si="2"/>
        <v>72797.631120225677</v>
      </c>
      <c r="H92" s="1">
        <v>3138.5210475176004</v>
      </c>
      <c r="I92" s="1">
        <v>1974.5671609407761</v>
      </c>
      <c r="J92" s="1">
        <v>1163.9538865768243</v>
      </c>
      <c r="K92" s="15">
        <v>42579</v>
      </c>
    </row>
    <row r="93" spans="1:11">
      <c r="A93">
        <v>8</v>
      </c>
      <c r="B93" s="1">
        <v>72797.631120225677</v>
      </c>
      <c r="C93" s="1">
        <v>3138.5210475176004</v>
      </c>
      <c r="D93" s="1">
        <v>2005.3045897460875</v>
      </c>
      <c r="E93" s="1">
        <v>1133.216457771513</v>
      </c>
      <c r="F93" s="15">
        <v>42610</v>
      </c>
      <c r="G93" s="1">
        <f t="shared" si="2"/>
        <v>70792.326530479593</v>
      </c>
      <c r="H93" s="1">
        <v>3138.5210475176004</v>
      </c>
      <c r="I93" s="1">
        <v>2005.3045897460875</v>
      </c>
      <c r="J93" s="1">
        <v>1133.216457771513</v>
      </c>
      <c r="K93" s="15">
        <v>42610</v>
      </c>
    </row>
    <row r="94" spans="1:11">
      <c r="A94">
        <v>9</v>
      </c>
      <c r="B94" s="1">
        <v>70792.326530479593</v>
      </c>
      <c r="C94" s="1">
        <v>3138.5210475176004</v>
      </c>
      <c r="D94" s="1">
        <v>2036.5204978598015</v>
      </c>
      <c r="E94" s="1">
        <v>1102.000549657799</v>
      </c>
      <c r="F94" s="15">
        <v>42641</v>
      </c>
      <c r="G94" s="1">
        <f t="shared" si="2"/>
        <v>68755.806032619788</v>
      </c>
      <c r="H94" s="1">
        <v>3138.5210475176004</v>
      </c>
      <c r="I94" s="1">
        <v>2036.5204978598015</v>
      </c>
      <c r="J94" s="1">
        <v>1102.000549657799</v>
      </c>
      <c r="K94" s="15">
        <v>42641</v>
      </c>
    </row>
    <row r="95" spans="1:11">
      <c r="A95">
        <v>10</v>
      </c>
      <c r="B95" s="1">
        <v>68755.806032619788</v>
      </c>
      <c r="C95" s="1">
        <v>3138.5210475176004</v>
      </c>
      <c r="D95" s="1">
        <v>2068.2223336098191</v>
      </c>
      <c r="E95" s="1">
        <v>1070.2987139077813</v>
      </c>
      <c r="F95" s="15">
        <v>42671</v>
      </c>
      <c r="G95" s="1">
        <f t="shared" si="2"/>
        <v>66687.583699009963</v>
      </c>
      <c r="H95" s="1">
        <v>3138.5210475176004</v>
      </c>
      <c r="I95" s="1">
        <v>2068.2223336098191</v>
      </c>
      <c r="J95" s="1">
        <v>1070.2987139077813</v>
      </c>
      <c r="K95" s="15">
        <v>42671</v>
      </c>
    </row>
    <row r="96" spans="1:11">
      <c r="A96">
        <v>11</v>
      </c>
      <c r="B96" s="1">
        <v>66687.583699009963</v>
      </c>
      <c r="C96" s="1">
        <v>3138.5210475176004</v>
      </c>
      <c r="D96" s="1">
        <v>2100.4176612696788</v>
      </c>
      <c r="E96" s="1">
        <v>1038.1033862479217</v>
      </c>
      <c r="F96" s="15">
        <v>42702</v>
      </c>
      <c r="G96" s="1">
        <f t="shared" si="2"/>
        <v>64587.166037740288</v>
      </c>
      <c r="H96" s="1">
        <v>3138.5210475176004</v>
      </c>
      <c r="I96" s="1">
        <v>2100.4176612696788</v>
      </c>
      <c r="J96" s="1">
        <v>1038.1033862479217</v>
      </c>
      <c r="K96" s="15">
        <v>42702</v>
      </c>
    </row>
    <row r="97" spans="1:11">
      <c r="A97">
        <v>12</v>
      </c>
      <c r="B97" s="1">
        <v>64587.166037740288</v>
      </c>
      <c r="C97" s="1">
        <v>3138.5210475176004</v>
      </c>
      <c r="D97" s="1">
        <v>2133.1141628634432</v>
      </c>
      <c r="E97" s="1">
        <v>1005.4068846541571</v>
      </c>
      <c r="F97" s="15">
        <v>42732</v>
      </c>
      <c r="G97" s="1">
        <f t="shared" si="2"/>
        <v>62454.051874876845</v>
      </c>
      <c r="H97" s="1">
        <v>3138.5210475176004</v>
      </c>
      <c r="I97" s="1">
        <v>2133.1141628634432</v>
      </c>
      <c r="J97" s="1">
        <v>1005.4068846541571</v>
      </c>
      <c r="K97" s="15">
        <v>42732</v>
      </c>
    </row>
    <row r="98" spans="1:11">
      <c r="A98">
        <v>13</v>
      </c>
      <c r="B98" s="1">
        <v>62454.051874876845</v>
      </c>
      <c r="C98" s="1">
        <v>3138.5210475176004</v>
      </c>
      <c r="D98" s="1">
        <v>2166.3196399986841</v>
      </c>
      <c r="E98" s="1">
        <v>972.2014075189162</v>
      </c>
      <c r="F98" s="15">
        <v>42763</v>
      </c>
      <c r="G98" s="1">
        <f t="shared" si="2"/>
        <v>60287.73223487816</v>
      </c>
      <c r="H98" s="1">
        <v>3138.5210475176004</v>
      </c>
      <c r="I98" s="1">
        <v>2166.3196399986841</v>
      </c>
      <c r="J98" s="1">
        <v>972.2014075189162</v>
      </c>
      <c r="K98" s="15">
        <v>42763</v>
      </c>
    </row>
    <row r="99" spans="1:11">
      <c r="A99">
        <v>14</v>
      </c>
      <c r="B99" s="1">
        <v>60287.73223487816</v>
      </c>
      <c r="C99" s="1">
        <v>3138.5210475176004</v>
      </c>
      <c r="D99" s="1">
        <v>2200.0420157279973</v>
      </c>
      <c r="E99" s="1">
        <v>938.47903178960325</v>
      </c>
      <c r="F99" s="15">
        <v>42794</v>
      </c>
      <c r="G99" s="1">
        <f t="shared" si="2"/>
        <v>58087.690219150165</v>
      </c>
      <c r="H99" s="1">
        <v>3138.5210475176004</v>
      </c>
      <c r="I99" s="1">
        <v>2200.0420157279973</v>
      </c>
      <c r="J99" s="1">
        <v>938.47903178960325</v>
      </c>
      <c r="K99" s="15">
        <v>42794</v>
      </c>
    </row>
    <row r="100" spans="1:11">
      <c r="A100">
        <v>15</v>
      </c>
      <c r="B100" s="1">
        <v>58087.690219150165</v>
      </c>
      <c r="C100" s="1">
        <v>3138.5210475176004</v>
      </c>
      <c r="D100" s="1">
        <v>2234.2893364394963</v>
      </c>
      <c r="E100" s="1">
        <v>904.23171107810424</v>
      </c>
      <c r="F100" s="15">
        <v>42822</v>
      </c>
      <c r="G100" s="1">
        <f t="shared" si="2"/>
        <v>55853.400882710666</v>
      </c>
      <c r="H100" s="1">
        <v>3138.5210475176004</v>
      </c>
      <c r="I100" s="1">
        <v>2234.2893364394963</v>
      </c>
      <c r="J100" s="1">
        <v>904.23171107810424</v>
      </c>
      <c r="K100" s="15">
        <v>42822</v>
      </c>
    </row>
    <row r="101" spans="1:11">
      <c r="A101">
        <v>16</v>
      </c>
      <c r="B101" s="1">
        <v>55853.400882710666</v>
      </c>
      <c r="C101" s="1">
        <v>3138.5210475176004</v>
      </c>
      <c r="D101" s="1">
        <v>2269.0697737767377</v>
      </c>
      <c r="E101" s="1">
        <v>869.45127374086269</v>
      </c>
      <c r="F101" s="15">
        <v>42853</v>
      </c>
      <c r="G101" s="1">
        <f t="shared" si="2"/>
        <v>53584.331108933926</v>
      </c>
      <c r="H101" s="1">
        <v>3138.5210475176004</v>
      </c>
      <c r="I101" s="1">
        <v>2269.0697737767377</v>
      </c>
      <c r="J101" s="1">
        <v>869.45127374086269</v>
      </c>
      <c r="K101" s="15">
        <v>42853</v>
      </c>
    </row>
    <row r="102" spans="1:11">
      <c r="A102">
        <v>17</v>
      </c>
      <c r="B102" s="1">
        <v>53584.331108933926</v>
      </c>
      <c r="C102" s="1">
        <v>3138.5210475176004</v>
      </c>
      <c r="D102" s="1">
        <v>2304.3916265885291</v>
      </c>
      <c r="E102" s="1">
        <v>834.12942092907144</v>
      </c>
      <c r="F102" s="15">
        <v>42883</v>
      </c>
      <c r="G102" s="1">
        <f t="shared" si="2"/>
        <v>51279.939482345399</v>
      </c>
      <c r="H102" s="1">
        <v>3138.5210475176004</v>
      </c>
      <c r="I102" s="1">
        <v>2304.3916265885291</v>
      </c>
      <c r="J102" s="1">
        <v>834.12942092907144</v>
      </c>
      <c r="K102" s="15">
        <v>42883</v>
      </c>
    </row>
    <row r="103" spans="1:11">
      <c r="A103">
        <v>18</v>
      </c>
      <c r="B103" s="1">
        <v>51279.939482345399</v>
      </c>
      <c r="C103" s="1">
        <v>3138.5210475176004</v>
      </c>
      <c r="D103" s="1">
        <v>2340.2633229090902</v>
      </c>
      <c r="E103" s="1">
        <v>798.2577246085101</v>
      </c>
      <c r="F103" s="15">
        <v>42914</v>
      </c>
      <c r="G103" s="1">
        <f t="shared" si="2"/>
        <v>48939.676159436305</v>
      </c>
      <c r="H103" s="1">
        <v>3138.5210475176004</v>
      </c>
      <c r="I103" s="1">
        <v>2340.2633229090902</v>
      </c>
      <c r="J103" s="1">
        <v>798.2577246085101</v>
      </c>
      <c r="K103" s="15">
        <v>42914</v>
      </c>
    </row>
    <row r="104" spans="1:11">
      <c r="A104">
        <v>19</v>
      </c>
      <c r="B104" s="1">
        <v>48939.676159436305</v>
      </c>
      <c r="C104" s="1">
        <v>3138.5210475176004</v>
      </c>
      <c r="D104" s="1">
        <v>2376.693421969042</v>
      </c>
      <c r="E104" s="1">
        <v>761.82762554855844</v>
      </c>
      <c r="F104" s="15">
        <v>42944</v>
      </c>
      <c r="G104" s="1">
        <f t="shared" si="2"/>
        <v>46562.98273746726</v>
      </c>
      <c r="H104" s="1">
        <v>3138.5210475176004</v>
      </c>
      <c r="I104" s="1">
        <v>2376.693421969042</v>
      </c>
      <c r="J104" s="1">
        <v>761.82762554855844</v>
      </c>
      <c r="K104" s="15">
        <v>42944</v>
      </c>
    </row>
    <row r="105" spans="1:11">
      <c r="A105">
        <v>20</v>
      </c>
      <c r="B105" s="1">
        <v>46562.98273746726</v>
      </c>
      <c r="C105" s="1">
        <v>3138.5210475176004</v>
      </c>
      <c r="D105" s="1">
        <v>2413.6906162376936</v>
      </c>
      <c r="E105" s="1">
        <v>724.83043127990697</v>
      </c>
      <c r="F105" s="15">
        <v>42975</v>
      </c>
      <c r="G105" s="1">
        <f t="shared" si="2"/>
        <v>44149.29212122957</v>
      </c>
      <c r="H105" s="1">
        <v>3138.5210475176004</v>
      </c>
      <c r="I105" s="1">
        <v>2413.6906162376936</v>
      </c>
      <c r="J105" s="1">
        <v>724.83043127990697</v>
      </c>
      <c r="K105" s="15">
        <v>42975</v>
      </c>
    </row>
    <row r="106" spans="1:11">
      <c r="A106">
        <v>21</v>
      </c>
      <c r="B106" s="1">
        <v>44149.29212122957</v>
      </c>
      <c r="C106" s="1">
        <v>3138.5210475176004</v>
      </c>
      <c r="D106" s="1">
        <v>2451.2637334971269</v>
      </c>
      <c r="E106" s="1">
        <v>687.25731402047359</v>
      </c>
      <c r="F106" s="15">
        <v>43006</v>
      </c>
      <c r="G106" s="1">
        <f t="shared" si="2"/>
        <v>41698.02838773244</v>
      </c>
      <c r="H106" s="1">
        <v>3138.5210475176004</v>
      </c>
      <c r="I106" s="1">
        <v>2451.2637334971269</v>
      </c>
      <c r="J106" s="1">
        <v>687.25731402047359</v>
      </c>
      <c r="K106" s="15">
        <v>43006</v>
      </c>
    </row>
    <row r="107" spans="1:11">
      <c r="A107">
        <v>22</v>
      </c>
      <c r="B107" s="1">
        <v>41698.02838773244</v>
      </c>
      <c r="C107" s="1">
        <v>3138.5210475176004</v>
      </c>
      <c r="D107" s="1">
        <v>2489.4217389485657</v>
      </c>
      <c r="E107" s="1">
        <v>649.09930856903497</v>
      </c>
      <c r="F107" s="15">
        <v>43036</v>
      </c>
      <c r="G107" s="1">
        <f t="shared" si="2"/>
        <v>39208.606648783876</v>
      </c>
      <c r="H107" s="1">
        <v>3138.5210475176004</v>
      </c>
      <c r="I107" s="1">
        <v>2489.4217389485657</v>
      </c>
      <c r="J107" s="1">
        <v>649.09930856903497</v>
      </c>
      <c r="K107" s="15">
        <v>43036</v>
      </c>
    </row>
    <row r="108" spans="1:11">
      <c r="A108">
        <v>23</v>
      </c>
      <c r="B108" s="1">
        <v>39208.606648783876</v>
      </c>
      <c r="C108" s="1">
        <v>3138.5210475176004</v>
      </c>
      <c r="D108" s="1">
        <v>2528.1737373515316</v>
      </c>
      <c r="E108" s="1">
        <v>610.34731016606895</v>
      </c>
      <c r="F108" s="15">
        <v>43067</v>
      </c>
      <c r="G108" s="1">
        <f t="shared" si="2"/>
        <v>36680.432911432348</v>
      </c>
      <c r="H108" s="1">
        <v>3138.5210475176004</v>
      </c>
      <c r="I108" s="1">
        <v>2528.1737373515316</v>
      </c>
      <c r="J108" s="1">
        <v>610.34731016606895</v>
      </c>
      <c r="K108" s="15">
        <v>43067</v>
      </c>
    </row>
    <row r="109" spans="1:11">
      <c r="A109">
        <v>24</v>
      </c>
      <c r="B109" s="1">
        <v>36680.432911432348</v>
      </c>
      <c r="C109" s="1">
        <v>3138.5210475176004</v>
      </c>
      <c r="D109" s="1">
        <v>2567.5289751963037</v>
      </c>
      <c r="E109" s="1">
        <v>570.99207232129686</v>
      </c>
      <c r="F109" s="15">
        <v>43097</v>
      </c>
      <c r="G109" s="1">
        <f t="shared" si="2"/>
        <v>34112.903936236042</v>
      </c>
      <c r="H109" s="1">
        <v>3138.5210475176004</v>
      </c>
      <c r="I109" s="1">
        <v>2567.5289751963037</v>
      </c>
      <c r="J109" s="1">
        <v>570.99207232129686</v>
      </c>
      <c r="K109" s="15">
        <v>43097</v>
      </c>
    </row>
    <row r="110" spans="1:11">
      <c r="A110">
        <v>25</v>
      </c>
      <c r="B110" s="1">
        <v>34112.903936236042</v>
      </c>
      <c r="C110" s="1">
        <v>3138.5210475176004</v>
      </c>
      <c r="D110" s="1">
        <v>2607.4968429101928</v>
      </c>
      <c r="E110" s="1">
        <v>531.02420460740768</v>
      </c>
      <c r="F110" s="15">
        <v>43128</v>
      </c>
      <c r="G110" s="1">
        <f t="shared" si="2"/>
        <v>31505.407093325848</v>
      </c>
      <c r="H110" s="1">
        <v>3138.5210475176004</v>
      </c>
      <c r="I110" s="1">
        <v>2607.4968429101928</v>
      </c>
      <c r="J110" s="1">
        <v>531.02420460740768</v>
      </c>
      <c r="K110" s="15">
        <v>43128</v>
      </c>
    </row>
    <row r="111" spans="1:11">
      <c r="A111">
        <v>26</v>
      </c>
      <c r="B111" s="1">
        <v>31505.407093325848</v>
      </c>
      <c r="C111" s="1">
        <v>3138.5210475176004</v>
      </c>
      <c r="D111" s="1">
        <v>2648.0868770981615</v>
      </c>
      <c r="E111" s="1">
        <v>490.434170419439</v>
      </c>
      <c r="F111" s="15">
        <v>43159</v>
      </c>
      <c r="G111" s="1">
        <f t="shared" si="2"/>
        <v>28857.320216227687</v>
      </c>
      <c r="H111" s="1">
        <v>3138.5210475176004</v>
      </c>
      <c r="I111" s="1">
        <v>2648.0868770981615</v>
      </c>
      <c r="J111" s="1">
        <v>490.434170419439</v>
      </c>
      <c r="K111" s="15">
        <v>43159</v>
      </c>
    </row>
    <row r="112" spans="1:11">
      <c r="A112">
        <v>27</v>
      </c>
      <c r="B112" s="1">
        <v>28857.320216227687</v>
      </c>
      <c r="C112" s="1">
        <v>3138.5210475176004</v>
      </c>
      <c r="D112" s="1">
        <v>2689.308762818323</v>
      </c>
      <c r="E112" s="1">
        <v>449.21228469927763</v>
      </c>
      <c r="F112" s="15">
        <v>43187</v>
      </c>
      <c r="G112" s="1">
        <f t="shared" si="2"/>
        <v>26168.011453409363</v>
      </c>
      <c r="H112" s="1">
        <v>29306.532500926965</v>
      </c>
      <c r="I112" s="1">
        <v>28857.320216227687</v>
      </c>
      <c r="J112" s="1">
        <v>449.21228469927763</v>
      </c>
      <c r="K112" s="15">
        <v>43187</v>
      </c>
    </row>
    <row r="113" spans="1:14">
      <c r="A113">
        <v>28</v>
      </c>
      <c r="B113" s="1">
        <v>26168.011453409363</v>
      </c>
      <c r="C113" s="1">
        <v>3138.5210475176004</v>
      </c>
      <c r="D113" s="1">
        <v>2731.1723358928612</v>
      </c>
      <c r="E113" s="1">
        <v>407.34871162473905</v>
      </c>
      <c r="F113" s="7">
        <v>43218</v>
      </c>
      <c r="G113" s="1">
        <f t="shared" si="2"/>
        <v>23436.839117516502</v>
      </c>
      <c r="H113" s="1"/>
      <c r="I113" s="1"/>
      <c r="J113" s="1"/>
      <c r="K113"/>
    </row>
    <row r="114" spans="1:14">
      <c r="A114">
        <v>29</v>
      </c>
      <c r="B114" s="1">
        <v>23436.839117516502</v>
      </c>
      <c r="C114" s="1">
        <v>3138.5210475176004</v>
      </c>
      <c r="D114" s="1">
        <v>2773.6875852549269</v>
      </c>
      <c r="E114" s="1">
        <v>364.83346226267349</v>
      </c>
      <c r="F114" s="7">
        <v>43248</v>
      </c>
      <c r="G114" s="1">
        <f t="shared" si="2"/>
        <v>20663.151532261574</v>
      </c>
      <c r="H114" s="1"/>
      <c r="I114" s="1"/>
      <c r="J114" s="1"/>
      <c r="K114"/>
    </row>
    <row r="115" spans="1:14">
      <c r="A115">
        <v>30</v>
      </c>
      <c r="B115" s="1">
        <v>20663.151532261574</v>
      </c>
      <c r="C115" s="1">
        <v>3138.5210475176004</v>
      </c>
      <c r="D115" s="1">
        <v>2816.8646553320618</v>
      </c>
      <c r="E115" s="1">
        <v>321.65639218553849</v>
      </c>
      <c r="F115" s="7">
        <v>43279</v>
      </c>
      <c r="G115" s="1">
        <f t="shared" si="2"/>
        <v>17846.286876929513</v>
      </c>
      <c r="H115" s="1"/>
      <c r="I115" s="1"/>
      <c r="J115" s="1"/>
      <c r="K115"/>
    </row>
    <row r="116" spans="1:14">
      <c r="A116">
        <v>31</v>
      </c>
      <c r="B116" s="1">
        <v>17846.286876929513</v>
      </c>
      <c r="C116" s="1">
        <v>3138.5210475176004</v>
      </c>
      <c r="D116" s="1">
        <v>2860.7138484667312</v>
      </c>
      <c r="E116" s="1">
        <v>277.80719905086943</v>
      </c>
      <c r="F116" s="7">
        <v>43309</v>
      </c>
      <c r="G116" s="1">
        <f t="shared" si="2"/>
        <v>14985.573028462783</v>
      </c>
      <c r="H116" s="1"/>
      <c r="I116" s="1"/>
      <c r="J116" s="1"/>
      <c r="K116"/>
    </row>
    <row r="117" spans="1:14">
      <c r="A117">
        <v>32</v>
      </c>
      <c r="B117" s="1">
        <v>14985.573028462783</v>
      </c>
      <c r="C117" s="1">
        <v>3138.5210475176004</v>
      </c>
      <c r="D117" s="1">
        <v>2905.2456273745297</v>
      </c>
      <c r="E117" s="1">
        <v>233.27542014307065</v>
      </c>
      <c r="F117" s="7">
        <v>43340</v>
      </c>
      <c r="G117" s="1">
        <f t="shared" si="2"/>
        <v>12080.327401088252</v>
      </c>
      <c r="H117" s="1"/>
      <c r="I117" s="1"/>
      <c r="J117" s="1"/>
      <c r="K117"/>
    </row>
    <row r="118" spans="1:14">
      <c r="A118">
        <v>33</v>
      </c>
      <c r="B118" s="1">
        <v>12080.327401088252</v>
      </c>
      <c r="C118" s="1">
        <v>3138.5210475176004</v>
      </c>
      <c r="D118" s="1">
        <v>2950.4706176406598</v>
      </c>
      <c r="E118" s="1">
        <v>188.05042987694046</v>
      </c>
      <c r="F118" s="7">
        <v>43371</v>
      </c>
      <c r="G118" s="1">
        <f t="shared" si="2"/>
        <v>9129.8567834475925</v>
      </c>
      <c r="H118" s="1"/>
      <c r="I118" s="1"/>
      <c r="J118" s="1"/>
      <c r="K118"/>
    </row>
    <row r="119" spans="1:14">
      <c r="A119">
        <v>34</v>
      </c>
      <c r="B119" s="1">
        <v>9129.8567834475925</v>
      </c>
      <c r="C119" s="1">
        <v>3138.5210475176004</v>
      </c>
      <c r="D119" s="1">
        <v>2996.3996102552665</v>
      </c>
      <c r="E119" s="1">
        <v>142.12143726233418</v>
      </c>
      <c r="F119" s="7">
        <v>43401</v>
      </c>
      <c r="G119" s="1">
        <f t="shared" si="2"/>
        <v>6133.4571731923261</v>
      </c>
      <c r="H119" s="1"/>
      <c r="I119" s="1"/>
      <c r="J119" s="1"/>
      <c r="K119"/>
    </row>
    <row r="120" spans="1:14">
      <c r="A120">
        <v>35</v>
      </c>
      <c r="B120" s="1">
        <v>6133.4571731923261</v>
      </c>
      <c r="C120" s="1">
        <v>3138.5210475176004</v>
      </c>
      <c r="D120" s="1">
        <v>3043.04356418824</v>
      </c>
      <c r="E120" s="1">
        <v>95.477483329360538</v>
      </c>
      <c r="F120" s="7">
        <v>43432</v>
      </c>
      <c r="G120" s="1">
        <f t="shared" si="2"/>
        <v>3090.4136090040861</v>
      </c>
      <c r="H120" s="1"/>
      <c r="I120" s="1"/>
      <c r="J120" s="1"/>
      <c r="K120"/>
    </row>
    <row r="121" spans="1:14">
      <c r="A121">
        <v>36</v>
      </c>
      <c r="B121" s="1">
        <v>3090.4136090040861</v>
      </c>
      <c r="C121" s="1">
        <v>3138.5210475176004</v>
      </c>
      <c r="D121" s="1">
        <v>3090.4136090041034</v>
      </c>
      <c r="E121" s="1">
        <v>48.107438513496938</v>
      </c>
      <c r="F121" s="7">
        <v>43462</v>
      </c>
      <c r="G121" s="1">
        <f t="shared" si="2"/>
        <v>-1.7280399333685637E-11</v>
      </c>
      <c r="H121" s="1"/>
      <c r="I121" s="1"/>
      <c r="J121" s="1"/>
      <c r="K121"/>
    </row>
    <row r="123" spans="1:14" s="14" customFormat="1">
      <c r="A123" s="14" t="s">
        <v>234</v>
      </c>
      <c r="B123" s="14" t="s">
        <v>235</v>
      </c>
    </row>
    <row r="124" spans="1:14">
      <c r="A124" t="s">
        <v>121</v>
      </c>
      <c r="B124" t="s">
        <v>128</v>
      </c>
      <c r="C124" t="s">
        <v>107</v>
      </c>
      <c r="D124" t="s">
        <v>103</v>
      </c>
      <c r="E124" t="s">
        <v>105</v>
      </c>
      <c r="F124" t="s">
        <v>115</v>
      </c>
      <c r="G124" t="s">
        <v>220</v>
      </c>
      <c r="H124" t="s">
        <v>114</v>
      </c>
      <c r="I124" t="s">
        <v>109</v>
      </c>
      <c r="J124" t="s">
        <v>110</v>
      </c>
      <c r="K124" t="s">
        <v>111</v>
      </c>
      <c r="M124"/>
    </row>
    <row r="125" spans="1:14">
      <c r="A125">
        <v>1</v>
      </c>
      <c r="B125" s="1">
        <v>86000</v>
      </c>
      <c r="C125" s="1">
        <v>3138.5210475176004</v>
      </c>
      <c r="D125" s="1">
        <v>1799.7877141842671</v>
      </c>
      <c r="E125" s="1">
        <v>1338.7333333333333</v>
      </c>
      <c r="F125" s="15">
        <v>42397</v>
      </c>
      <c r="G125" s="1">
        <f>B125-D125</f>
        <v>84200.212285815738</v>
      </c>
      <c r="H125" s="1">
        <v>3138.5210475176004</v>
      </c>
      <c r="I125" s="1">
        <v>1799.7877141842671</v>
      </c>
      <c r="J125" s="1">
        <v>1338.7333333333333</v>
      </c>
      <c r="K125" s="15">
        <v>42397</v>
      </c>
      <c r="M125" s="45"/>
      <c r="N125" s="16" t="s">
        <v>142</v>
      </c>
    </row>
    <row r="126" spans="1:14">
      <c r="A126">
        <v>2</v>
      </c>
      <c r="B126" s="1">
        <v>84200.212285815738</v>
      </c>
      <c r="C126" s="1">
        <v>3138.5210475176004</v>
      </c>
      <c r="D126" s="1">
        <v>1827.8044096017354</v>
      </c>
      <c r="E126" s="1">
        <v>1310.716637915865</v>
      </c>
      <c r="F126" s="15">
        <v>42428</v>
      </c>
      <c r="G126" s="1">
        <f t="shared" ref="G126:G160" si="3">B126-D126</f>
        <v>82372.407876213998</v>
      </c>
      <c r="H126" s="1">
        <v>3138.5210475176004</v>
      </c>
      <c r="I126" s="1">
        <v>1827.8044096017354</v>
      </c>
      <c r="J126" s="1">
        <v>1310.716637915865</v>
      </c>
      <c r="K126" s="15">
        <v>42428</v>
      </c>
    </row>
    <row r="127" spans="1:14">
      <c r="A127">
        <v>3</v>
      </c>
      <c r="B127" s="1">
        <v>82372.407876213998</v>
      </c>
      <c r="C127" s="1">
        <v>3138.5210475176004</v>
      </c>
      <c r="D127" s="1">
        <v>1856.2572315778691</v>
      </c>
      <c r="E127" s="1">
        <v>1282.2638159397313</v>
      </c>
      <c r="F127" s="15">
        <v>42457</v>
      </c>
      <c r="G127" s="1">
        <f t="shared" si="3"/>
        <v>80516.150644636131</v>
      </c>
      <c r="H127" s="1">
        <v>3138.5210475176004</v>
      </c>
      <c r="I127" s="1">
        <v>1856.2572315778691</v>
      </c>
      <c r="J127" s="1">
        <v>1282.2638159397313</v>
      </c>
      <c r="K127" s="15">
        <v>42457</v>
      </c>
    </row>
    <row r="128" spans="1:14">
      <c r="A128">
        <v>4</v>
      </c>
      <c r="B128" s="1">
        <v>80516.150644636131</v>
      </c>
      <c r="C128" s="1">
        <v>3138.5210475176004</v>
      </c>
      <c r="D128" s="1">
        <v>1885.1529691494313</v>
      </c>
      <c r="E128" s="1">
        <v>1253.3680783681691</v>
      </c>
      <c r="F128" s="15">
        <v>42488</v>
      </c>
      <c r="G128" s="1">
        <f t="shared" si="3"/>
        <v>78630.997675486695</v>
      </c>
      <c r="H128" s="1">
        <v>3138.5210475176004</v>
      </c>
      <c r="I128" s="1">
        <v>1885.1529691494313</v>
      </c>
      <c r="J128" s="1">
        <v>1253.3680783681691</v>
      </c>
      <c r="K128" s="15">
        <v>42488</v>
      </c>
    </row>
    <row r="129" spans="1:11">
      <c r="A129">
        <v>5</v>
      </c>
      <c r="B129" s="1">
        <v>78630.997675486695</v>
      </c>
      <c r="C129" s="1">
        <v>3138.5210475176004</v>
      </c>
      <c r="D129" s="1">
        <v>1914.4985170358575</v>
      </c>
      <c r="E129" s="1">
        <v>1224.0225304817429</v>
      </c>
      <c r="F129" s="15">
        <v>42518</v>
      </c>
      <c r="G129" s="1">
        <f t="shared" si="3"/>
        <v>76716.499158450839</v>
      </c>
      <c r="H129" s="1">
        <v>3138.5210475176004</v>
      </c>
      <c r="I129" s="1">
        <v>1914.4985170358575</v>
      </c>
      <c r="J129" s="1">
        <v>1224.0225304817429</v>
      </c>
      <c r="K129" s="15">
        <v>42518</v>
      </c>
    </row>
    <row r="130" spans="1:11">
      <c r="A130">
        <v>6</v>
      </c>
      <c r="B130" s="1">
        <v>76716.499158450839</v>
      </c>
      <c r="C130" s="1">
        <v>3138.5210475176004</v>
      </c>
      <c r="D130" s="1">
        <v>1944.3008772843825</v>
      </c>
      <c r="E130" s="1">
        <v>1194.2201702332179</v>
      </c>
      <c r="F130" s="15">
        <v>42549</v>
      </c>
      <c r="G130" s="1">
        <f t="shared" si="3"/>
        <v>74772.198281166449</v>
      </c>
      <c r="H130" s="1">
        <v>3138.5210475176004</v>
      </c>
      <c r="I130" s="1">
        <v>1944.3008772843825</v>
      </c>
      <c r="J130" s="1">
        <v>1194.2201702332179</v>
      </c>
      <c r="K130" s="15">
        <v>42549</v>
      </c>
    </row>
    <row r="131" spans="1:11">
      <c r="A131">
        <v>7</v>
      </c>
      <c r="B131" s="1">
        <v>74772.198281166449</v>
      </c>
      <c r="C131" s="1">
        <v>3138.5210475176004</v>
      </c>
      <c r="D131" s="1">
        <v>1974.5671609407761</v>
      </c>
      <c r="E131" s="1">
        <v>1163.9538865768243</v>
      </c>
      <c r="F131" s="15">
        <v>42579</v>
      </c>
      <c r="G131" s="1">
        <f t="shared" si="3"/>
        <v>72797.631120225677</v>
      </c>
      <c r="H131" s="1">
        <v>3138.5210475176004</v>
      </c>
      <c r="I131" s="1">
        <v>1974.5671609407761</v>
      </c>
      <c r="J131" s="1">
        <v>1163.9538865768243</v>
      </c>
      <c r="K131" s="15">
        <v>42579</v>
      </c>
    </row>
    <row r="132" spans="1:11">
      <c r="A132">
        <v>8</v>
      </c>
      <c r="B132" s="1">
        <v>72797.631120225677</v>
      </c>
      <c r="C132" s="1">
        <v>3138.5210475176004</v>
      </c>
      <c r="D132" s="1">
        <v>2005.3045897460875</v>
      </c>
      <c r="E132" s="1">
        <v>1133.216457771513</v>
      </c>
      <c r="F132" s="15">
        <v>42610</v>
      </c>
      <c r="G132" s="1">
        <f t="shared" si="3"/>
        <v>70792.326530479593</v>
      </c>
      <c r="H132" s="1">
        <v>3138.5210475176004</v>
      </c>
      <c r="I132" s="1">
        <v>2005.3045897460875</v>
      </c>
      <c r="J132" s="1">
        <v>1133.216457771513</v>
      </c>
      <c r="K132" s="15">
        <v>42610</v>
      </c>
    </row>
    <row r="133" spans="1:11">
      <c r="A133">
        <v>9</v>
      </c>
      <c r="B133" s="1">
        <v>70792.326530479593</v>
      </c>
      <c r="C133" s="1">
        <v>3138.5210475176004</v>
      </c>
      <c r="D133" s="1">
        <v>2036.5204978598015</v>
      </c>
      <c r="E133" s="1">
        <v>1102.000549657799</v>
      </c>
      <c r="F133" s="15">
        <v>42641</v>
      </c>
      <c r="G133" s="1">
        <f t="shared" si="3"/>
        <v>68755.806032619788</v>
      </c>
      <c r="H133" s="1">
        <v>3138.5210475176004</v>
      </c>
      <c r="I133" s="1">
        <v>2036.5204978598015</v>
      </c>
      <c r="J133" s="1">
        <v>1102.000549657799</v>
      </c>
      <c r="K133" s="15">
        <v>42641</v>
      </c>
    </row>
    <row r="134" spans="1:11">
      <c r="A134">
        <v>10</v>
      </c>
      <c r="B134" s="1">
        <v>68755.806032619788</v>
      </c>
      <c r="C134" s="1">
        <v>3138.5210475176004</v>
      </c>
      <c r="D134" s="1">
        <v>2068.2223336098191</v>
      </c>
      <c r="E134" s="1">
        <v>1070.2987139077813</v>
      </c>
      <c r="F134" s="15">
        <v>42671</v>
      </c>
      <c r="G134" s="1">
        <f t="shared" si="3"/>
        <v>66687.583699009963</v>
      </c>
      <c r="H134" s="1">
        <v>3138.5210475176004</v>
      </c>
      <c r="I134" s="1">
        <v>2068.2223336098191</v>
      </c>
      <c r="J134" s="1">
        <v>1070.2987139077813</v>
      </c>
      <c r="K134" s="15">
        <v>42671</v>
      </c>
    </row>
    <row r="135" spans="1:11">
      <c r="A135">
        <v>11</v>
      </c>
      <c r="B135" s="1">
        <v>66687.583699009963</v>
      </c>
      <c r="C135" s="1">
        <v>3138.5210475176004</v>
      </c>
      <c r="D135" s="1">
        <v>2100.4176612696788</v>
      </c>
      <c r="E135" s="1">
        <v>1038.1033862479217</v>
      </c>
      <c r="F135" s="15">
        <v>42702</v>
      </c>
      <c r="G135" s="1">
        <f t="shared" si="3"/>
        <v>64587.166037740288</v>
      </c>
      <c r="H135" s="1">
        <v>3138.5210475176004</v>
      </c>
      <c r="I135" s="1">
        <v>2100.4176612696788</v>
      </c>
      <c r="J135" s="1">
        <v>1038.1033862479217</v>
      </c>
      <c r="K135" s="15">
        <v>42702</v>
      </c>
    </row>
    <row r="136" spans="1:11">
      <c r="A136">
        <v>12</v>
      </c>
      <c r="B136" s="1">
        <v>64587.166037740288</v>
      </c>
      <c r="C136" s="1">
        <v>3138.5210475176004</v>
      </c>
      <c r="D136" s="1">
        <v>2133.1141628634432</v>
      </c>
      <c r="E136" s="1">
        <v>1005.4068846541571</v>
      </c>
      <c r="F136" s="15">
        <v>42732</v>
      </c>
      <c r="G136" s="1">
        <f t="shared" si="3"/>
        <v>62454.051874876845</v>
      </c>
      <c r="H136" s="1">
        <v>3138.5210475176004</v>
      </c>
      <c r="I136" s="1">
        <v>2133.1141628634432</v>
      </c>
      <c r="J136" s="1">
        <v>1005.4068846541571</v>
      </c>
      <c r="K136" s="15">
        <v>42732</v>
      </c>
    </row>
    <row r="137" spans="1:11">
      <c r="A137">
        <v>13</v>
      </c>
      <c r="B137" s="1">
        <v>62454.051874876845</v>
      </c>
      <c r="C137" s="1">
        <v>3138.5210475176004</v>
      </c>
      <c r="D137" s="1">
        <v>2166.3196399986841</v>
      </c>
      <c r="E137" s="1">
        <v>972.2014075189162</v>
      </c>
      <c r="F137" s="15">
        <v>42763</v>
      </c>
      <c r="G137" s="1">
        <f t="shared" si="3"/>
        <v>60287.73223487816</v>
      </c>
      <c r="H137" s="1">
        <v>3138.5210475176004</v>
      </c>
      <c r="I137" s="1">
        <v>2166.3196399986841</v>
      </c>
      <c r="J137" s="1">
        <v>972.2014075189162</v>
      </c>
      <c r="K137" s="15">
        <v>42763</v>
      </c>
    </row>
    <row r="138" spans="1:11">
      <c r="A138">
        <v>14</v>
      </c>
      <c r="B138" s="1">
        <v>60287.73223487816</v>
      </c>
      <c r="C138" s="1">
        <v>3138.5210475176004</v>
      </c>
      <c r="D138" s="1">
        <v>2200.0420157279973</v>
      </c>
      <c r="E138" s="1">
        <v>938.47903178960325</v>
      </c>
      <c r="F138" s="15">
        <v>42794</v>
      </c>
      <c r="G138" s="1">
        <f t="shared" si="3"/>
        <v>58087.690219150165</v>
      </c>
      <c r="H138" s="1">
        <v>3138.5210475176004</v>
      </c>
      <c r="I138" s="1">
        <v>2200.0420157279973</v>
      </c>
      <c r="J138" s="1">
        <v>938.47903178960325</v>
      </c>
      <c r="K138" s="15">
        <v>42794</v>
      </c>
    </row>
    <row r="139" spans="1:11">
      <c r="A139">
        <v>15</v>
      </c>
      <c r="B139" s="1">
        <v>58087.690219150165</v>
      </c>
      <c r="C139" s="1">
        <v>3138.5210475176004</v>
      </c>
      <c r="D139" s="1">
        <v>2234.2893364394963</v>
      </c>
      <c r="E139" s="1">
        <v>904.23171107810424</v>
      </c>
      <c r="F139" s="15">
        <v>42822</v>
      </c>
      <c r="G139" s="1">
        <f t="shared" si="3"/>
        <v>55853.400882710666</v>
      </c>
      <c r="H139" s="1">
        <v>3138.5210475176004</v>
      </c>
      <c r="I139" s="1">
        <v>2234.2893364394963</v>
      </c>
      <c r="J139" s="1">
        <v>904.23171107810424</v>
      </c>
      <c r="K139" s="15">
        <v>42822</v>
      </c>
    </row>
    <row r="140" spans="1:11">
      <c r="A140">
        <v>16</v>
      </c>
      <c r="B140" s="1">
        <v>55853.400882710666</v>
      </c>
      <c r="C140" s="1">
        <v>3138.5210475176004</v>
      </c>
      <c r="D140" s="1">
        <v>2269.0697737767377</v>
      </c>
      <c r="E140" s="1">
        <v>869.45127374086269</v>
      </c>
      <c r="F140" s="15">
        <v>42853</v>
      </c>
      <c r="G140" s="1">
        <f t="shared" si="3"/>
        <v>53584.331108933926</v>
      </c>
      <c r="H140" s="1">
        <v>3138.5210475176004</v>
      </c>
      <c r="I140" s="1">
        <v>2269.0697737767377</v>
      </c>
      <c r="J140" s="1">
        <v>869.45127374086269</v>
      </c>
      <c r="K140" s="15">
        <v>42853</v>
      </c>
    </row>
    <row r="141" spans="1:11">
      <c r="A141">
        <v>17</v>
      </c>
      <c r="B141" s="1">
        <v>53584.331108933926</v>
      </c>
      <c r="C141" s="1">
        <v>3138.5210475176004</v>
      </c>
      <c r="D141" s="1">
        <v>2304.3916265885291</v>
      </c>
      <c r="E141" s="1">
        <v>834.12942092907144</v>
      </c>
      <c r="F141" s="15">
        <v>42883</v>
      </c>
      <c r="G141" s="1">
        <f t="shared" si="3"/>
        <v>51279.939482345399</v>
      </c>
      <c r="H141" s="1">
        <v>3138.5210475176004</v>
      </c>
      <c r="I141" s="1">
        <v>2304.3916265885291</v>
      </c>
      <c r="J141" s="1">
        <v>834.12942092907144</v>
      </c>
      <c r="K141" s="15">
        <v>42883</v>
      </c>
    </row>
    <row r="142" spans="1:11">
      <c r="A142">
        <v>18</v>
      </c>
      <c r="B142" s="1">
        <v>51279.939482345399</v>
      </c>
      <c r="C142" s="1">
        <v>3138.5210475176004</v>
      </c>
      <c r="D142" s="1">
        <v>2340.2633229090902</v>
      </c>
      <c r="E142" s="1">
        <v>798.2577246085101</v>
      </c>
      <c r="F142" s="15">
        <v>42914</v>
      </c>
      <c r="G142" s="1">
        <f t="shared" si="3"/>
        <v>48939.676159436305</v>
      </c>
      <c r="H142" s="1">
        <v>3138.5210475176004</v>
      </c>
      <c r="I142" s="1">
        <v>2340.2633229090902</v>
      </c>
      <c r="J142" s="1">
        <v>798.2577246085101</v>
      </c>
      <c r="K142" s="15">
        <v>42914</v>
      </c>
    </row>
    <row r="143" spans="1:11">
      <c r="A143">
        <v>19</v>
      </c>
      <c r="B143" s="1">
        <v>48939.676159436305</v>
      </c>
      <c r="C143" s="1">
        <v>3138.5210475176004</v>
      </c>
      <c r="D143" s="1">
        <v>2376.693421969042</v>
      </c>
      <c r="E143" s="1">
        <v>761.82762554855844</v>
      </c>
      <c r="F143" s="15">
        <v>42944</v>
      </c>
      <c r="G143" s="1">
        <f t="shared" si="3"/>
        <v>46562.98273746726</v>
      </c>
      <c r="H143" s="1">
        <v>3138.5210475176004</v>
      </c>
      <c r="I143" s="1">
        <v>2376.693421969042</v>
      </c>
      <c r="J143" s="1">
        <v>761.82762554855844</v>
      </c>
      <c r="K143" s="15">
        <v>42944</v>
      </c>
    </row>
    <row r="144" spans="1:11">
      <c r="A144">
        <v>20</v>
      </c>
      <c r="B144" s="1">
        <v>46562.98273746726</v>
      </c>
      <c r="C144" s="1">
        <v>3138.5210475176004</v>
      </c>
      <c r="D144" s="1">
        <v>2413.6906162376936</v>
      </c>
      <c r="E144" s="1">
        <v>724.83043127990697</v>
      </c>
      <c r="F144" s="15">
        <v>42975</v>
      </c>
      <c r="G144" s="1">
        <f t="shared" si="3"/>
        <v>44149.29212122957</v>
      </c>
      <c r="H144" s="1">
        <v>3138.5210475176004</v>
      </c>
      <c r="I144" s="1">
        <v>2413.6906162376936</v>
      </c>
      <c r="J144" s="1">
        <v>724.83043127990697</v>
      </c>
      <c r="K144" s="15">
        <v>42975</v>
      </c>
    </row>
    <row r="145" spans="1:11">
      <c r="A145">
        <v>21</v>
      </c>
      <c r="B145" s="1">
        <v>44149.29212122957</v>
      </c>
      <c r="C145" s="1">
        <v>3138.5210475176004</v>
      </c>
      <c r="D145" s="1">
        <v>2451.2637334971269</v>
      </c>
      <c r="E145" s="1">
        <v>687.25731402047359</v>
      </c>
      <c r="F145" s="15">
        <v>43006</v>
      </c>
      <c r="G145" s="1">
        <f t="shared" si="3"/>
        <v>41698.02838773244</v>
      </c>
      <c r="H145" s="1">
        <v>3138.5210475176004</v>
      </c>
      <c r="I145" s="1">
        <v>2451.2637334971269</v>
      </c>
      <c r="J145" s="1">
        <v>687.25731402047359</v>
      </c>
      <c r="K145" s="15">
        <v>43006</v>
      </c>
    </row>
    <row r="146" spans="1:11">
      <c r="A146">
        <v>22</v>
      </c>
      <c r="B146" s="1">
        <v>41698.02838773244</v>
      </c>
      <c r="C146" s="1">
        <v>3138.5210475176004</v>
      </c>
      <c r="D146" s="1">
        <v>2489.4217389485657</v>
      </c>
      <c r="E146" s="1">
        <v>649.09930856903497</v>
      </c>
      <c r="F146" s="15">
        <v>43036</v>
      </c>
      <c r="G146" s="1">
        <f t="shared" si="3"/>
        <v>39208.606648783876</v>
      </c>
      <c r="H146" s="1">
        <v>3138.5210475176004</v>
      </c>
      <c r="I146" s="1">
        <v>2489.4217389485657</v>
      </c>
      <c r="J146" s="1">
        <v>649.09930856903497</v>
      </c>
      <c r="K146" s="15">
        <v>43036</v>
      </c>
    </row>
    <row r="147" spans="1:11">
      <c r="A147">
        <v>23</v>
      </c>
      <c r="B147" s="1">
        <v>39208.606648783876</v>
      </c>
      <c r="C147" s="1">
        <v>3138.5210475176004</v>
      </c>
      <c r="D147" s="1">
        <v>2528.1737373515316</v>
      </c>
      <c r="E147" s="1">
        <v>610.34731016606895</v>
      </c>
      <c r="F147" s="15">
        <v>43067</v>
      </c>
      <c r="G147" s="1">
        <f t="shared" si="3"/>
        <v>36680.432911432348</v>
      </c>
      <c r="H147" s="1">
        <v>3138.5210475176004</v>
      </c>
      <c r="I147" s="1">
        <v>2528.1737373515316</v>
      </c>
      <c r="J147" s="1">
        <v>610.34731016606895</v>
      </c>
      <c r="K147" s="15">
        <v>43067</v>
      </c>
    </row>
    <row r="148" spans="1:11">
      <c r="A148">
        <v>24</v>
      </c>
      <c r="B148" s="1">
        <v>36680.432911432348</v>
      </c>
      <c r="C148" s="1">
        <v>3138.5210475176004</v>
      </c>
      <c r="D148" s="1">
        <v>2567.5289751963037</v>
      </c>
      <c r="E148" s="1">
        <v>570.99207232129686</v>
      </c>
      <c r="F148" s="15">
        <v>43097</v>
      </c>
      <c r="G148" s="1">
        <f t="shared" si="3"/>
        <v>34112.903936236042</v>
      </c>
      <c r="H148" s="1">
        <v>3138.5210475176004</v>
      </c>
      <c r="I148" s="1">
        <v>2567.5289751963037</v>
      </c>
      <c r="J148" s="1">
        <v>570.99207232129686</v>
      </c>
      <c r="K148" s="15">
        <v>43097</v>
      </c>
    </row>
    <row r="149" spans="1:11">
      <c r="A149">
        <v>25</v>
      </c>
      <c r="B149" s="1">
        <v>34112.903936236042</v>
      </c>
      <c r="C149" s="1">
        <v>3138.5210475176004</v>
      </c>
      <c r="D149" s="1">
        <v>2607.4968429101928</v>
      </c>
      <c r="E149" s="1">
        <v>531.02420460740768</v>
      </c>
      <c r="F149" s="15">
        <v>43128</v>
      </c>
      <c r="G149" s="1">
        <f t="shared" si="3"/>
        <v>31505.407093325848</v>
      </c>
      <c r="H149" s="1">
        <v>3138.5210475176004</v>
      </c>
      <c r="I149" s="1">
        <v>2607.4968429101928</v>
      </c>
      <c r="J149" s="1">
        <v>531.02420460740768</v>
      </c>
      <c r="K149" s="15">
        <v>43128</v>
      </c>
    </row>
    <row r="150" spans="1:11">
      <c r="A150">
        <v>26</v>
      </c>
      <c r="B150" s="1">
        <v>31505.407093325848</v>
      </c>
      <c r="C150" s="1">
        <v>3138.5210475176004</v>
      </c>
      <c r="D150" s="1">
        <v>2648.0868770981615</v>
      </c>
      <c r="E150" s="1">
        <v>490.434170419439</v>
      </c>
      <c r="F150" s="15">
        <v>43159</v>
      </c>
      <c r="G150" s="1">
        <f t="shared" si="3"/>
        <v>28857.320216227687</v>
      </c>
      <c r="H150" s="1">
        <v>3138.5210475176004</v>
      </c>
      <c r="I150" s="1">
        <v>2648.0868770981615</v>
      </c>
      <c r="J150" s="1">
        <v>490.434170419439</v>
      </c>
      <c r="K150" s="15">
        <v>43159</v>
      </c>
    </row>
    <row r="151" spans="1:11">
      <c r="A151">
        <v>27</v>
      </c>
      <c r="B151" s="1">
        <v>28857.320216227687</v>
      </c>
      <c r="C151" s="1">
        <v>3138.5210475176004</v>
      </c>
      <c r="D151" s="1">
        <v>2689.308762818323</v>
      </c>
      <c r="E151" s="1">
        <v>449.21228469927763</v>
      </c>
      <c r="F151" s="15">
        <v>43187</v>
      </c>
      <c r="G151" s="1">
        <f t="shared" si="3"/>
        <v>26168.011453409363</v>
      </c>
      <c r="H151" s="1">
        <v>3138.5210475176004</v>
      </c>
      <c r="I151" s="1">
        <v>2689.308762818323</v>
      </c>
      <c r="J151" s="1">
        <v>449.21228469927763</v>
      </c>
      <c r="K151" s="15">
        <v>43187</v>
      </c>
    </row>
    <row r="152" spans="1:11">
      <c r="A152">
        <v>28</v>
      </c>
      <c r="B152" s="1">
        <v>26168.011453409363</v>
      </c>
      <c r="C152" s="1">
        <v>3138.5210475176004</v>
      </c>
      <c r="D152" s="1">
        <v>2731.1723358928612</v>
      </c>
      <c r="E152" s="1">
        <v>407.34871162473905</v>
      </c>
      <c r="F152" s="15">
        <v>43218</v>
      </c>
      <c r="G152" s="1">
        <f t="shared" si="3"/>
        <v>23436.839117516502</v>
      </c>
      <c r="H152" s="1">
        <v>3138.5210475176004</v>
      </c>
      <c r="I152" s="1">
        <v>2731.1723358928612</v>
      </c>
      <c r="J152" s="1">
        <v>407.34871162473905</v>
      </c>
      <c r="K152" s="15">
        <v>43187</v>
      </c>
    </row>
    <row r="153" spans="1:11">
      <c r="A153">
        <v>29</v>
      </c>
      <c r="B153" s="1">
        <v>23436.839117516502</v>
      </c>
      <c r="C153" s="1">
        <v>3138.5210475176004</v>
      </c>
      <c r="D153" s="1">
        <v>2773.6875852549269</v>
      </c>
      <c r="E153" s="1">
        <v>364.83346226267349</v>
      </c>
      <c r="F153" s="15">
        <v>43248</v>
      </c>
      <c r="G153" s="1">
        <f t="shared" si="3"/>
        <v>20663.151532261574</v>
      </c>
      <c r="H153" s="1">
        <v>3138.5210475176004</v>
      </c>
      <c r="I153" s="1">
        <v>2773.6875852549269</v>
      </c>
      <c r="J153" s="1">
        <v>364.83346226267349</v>
      </c>
      <c r="K153" s="15">
        <v>43187</v>
      </c>
    </row>
    <row r="154" spans="1:11">
      <c r="A154">
        <v>30</v>
      </c>
      <c r="B154" s="1">
        <v>20663.151532261574</v>
      </c>
      <c r="C154" s="1">
        <v>3138.5210475176004</v>
      </c>
      <c r="D154" s="1">
        <v>2816.8646553320618</v>
      </c>
      <c r="E154" s="1">
        <v>321.65639218553849</v>
      </c>
      <c r="F154" s="15">
        <v>43279</v>
      </c>
      <c r="G154" s="1">
        <f t="shared" si="3"/>
        <v>17846.286876929513</v>
      </c>
      <c r="H154" s="1">
        <v>3138.5210475176004</v>
      </c>
      <c r="I154" s="1">
        <v>2816.8646553320618</v>
      </c>
      <c r="J154" s="1">
        <v>321.65639218553849</v>
      </c>
      <c r="K154" s="15">
        <v>43187</v>
      </c>
    </row>
    <row r="155" spans="1:11">
      <c r="A155">
        <v>31</v>
      </c>
      <c r="B155" s="1">
        <v>17846.286876929513</v>
      </c>
      <c r="C155" s="1">
        <v>3138.5210475176004</v>
      </c>
      <c r="D155" s="1">
        <v>2860.7138484667312</v>
      </c>
      <c r="E155" s="1">
        <v>277.80719905086943</v>
      </c>
      <c r="F155" s="15">
        <v>43309</v>
      </c>
      <c r="G155" s="1">
        <f t="shared" si="3"/>
        <v>14985.573028462783</v>
      </c>
      <c r="H155" s="1">
        <v>3138.5210475176004</v>
      </c>
      <c r="I155" s="1">
        <v>2860.7138484667312</v>
      </c>
      <c r="J155" s="1">
        <v>277.80719905086943</v>
      </c>
      <c r="K155" s="15">
        <v>43187</v>
      </c>
    </row>
    <row r="156" spans="1:11">
      <c r="A156">
        <v>32</v>
      </c>
      <c r="B156" s="1">
        <v>14985.573028462783</v>
      </c>
      <c r="C156" s="1">
        <v>3138.5210475176004</v>
      </c>
      <c r="D156" s="1">
        <v>2905.2456273745297</v>
      </c>
      <c r="E156" s="1">
        <v>233.27542014307065</v>
      </c>
      <c r="F156" s="15">
        <v>43340</v>
      </c>
      <c r="G156" s="1">
        <f t="shared" si="3"/>
        <v>12080.327401088252</v>
      </c>
      <c r="H156" s="1">
        <v>3138.5210475176004</v>
      </c>
      <c r="I156" s="1">
        <v>2905.2456273745297</v>
      </c>
      <c r="J156" s="1">
        <v>233.27542014307065</v>
      </c>
      <c r="K156" s="15">
        <v>43187</v>
      </c>
    </row>
    <row r="157" spans="1:11">
      <c r="A157">
        <v>33</v>
      </c>
      <c r="B157" s="1">
        <v>12080.327401088252</v>
      </c>
      <c r="C157" s="1">
        <v>3138.5210475176004</v>
      </c>
      <c r="D157" s="1">
        <v>2950.4706176406598</v>
      </c>
      <c r="E157" s="1">
        <v>188.05042987694046</v>
      </c>
      <c r="F157" s="15">
        <v>43371</v>
      </c>
      <c r="G157" s="1">
        <f t="shared" si="3"/>
        <v>9129.8567834475925</v>
      </c>
      <c r="H157" s="1">
        <v>3138.5210475176004</v>
      </c>
      <c r="I157" s="1">
        <v>2950.4706176406598</v>
      </c>
      <c r="J157" s="1">
        <v>188.05042987694046</v>
      </c>
      <c r="K157" s="15">
        <v>43187</v>
      </c>
    </row>
    <row r="158" spans="1:11">
      <c r="A158">
        <v>34</v>
      </c>
      <c r="B158" s="1">
        <v>9129.8567834475925</v>
      </c>
      <c r="C158" s="1">
        <v>3138.5210475176004</v>
      </c>
      <c r="D158" s="1">
        <v>2996.3996102552665</v>
      </c>
      <c r="E158" s="1">
        <v>142.12143726233418</v>
      </c>
      <c r="F158" s="15">
        <v>43401</v>
      </c>
      <c r="G158" s="1">
        <f t="shared" si="3"/>
        <v>6133.4571731923261</v>
      </c>
      <c r="H158" s="1">
        <v>3138.5210475176004</v>
      </c>
      <c r="I158" s="1">
        <v>2996.3996102552665</v>
      </c>
      <c r="J158" s="1">
        <v>142.12143726233418</v>
      </c>
      <c r="K158" s="15">
        <v>43187</v>
      </c>
    </row>
    <row r="159" spans="1:11">
      <c r="A159">
        <v>35</v>
      </c>
      <c r="B159" s="1">
        <v>6133.4571731923261</v>
      </c>
      <c r="C159" s="1">
        <v>3138.5210475176004</v>
      </c>
      <c r="D159" s="1">
        <v>3043.04356418824</v>
      </c>
      <c r="E159" s="1">
        <v>95.477483329360538</v>
      </c>
      <c r="F159" s="15">
        <v>43432</v>
      </c>
      <c r="G159" s="1">
        <f t="shared" si="3"/>
        <v>3090.4136090040861</v>
      </c>
      <c r="H159" s="1">
        <v>3138.5210475176004</v>
      </c>
      <c r="I159" s="1">
        <v>3043.04356418824</v>
      </c>
      <c r="J159" s="1">
        <v>95.477483329360538</v>
      </c>
      <c r="K159" s="15">
        <v>43187</v>
      </c>
    </row>
    <row r="160" spans="1:11">
      <c r="A160">
        <v>36</v>
      </c>
      <c r="B160" s="1">
        <v>3090.4136090040861</v>
      </c>
      <c r="C160" s="1">
        <v>3138.5210475176004</v>
      </c>
      <c r="D160" s="1">
        <v>3090.4136090041034</v>
      </c>
      <c r="E160" s="1">
        <v>48.107438513496938</v>
      </c>
      <c r="F160" s="15">
        <v>43462</v>
      </c>
      <c r="G160" s="1">
        <f t="shared" si="3"/>
        <v>-1.7280399333685637E-11</v>
      </c>
      <c r="H160" s="1">
        <v>3138.5210475176004</v>
      </c>
      <c r="I160" s="1">
        <v>3090.4136090041034</v>
      </c>
      <c r="J160" s="1">
        <v>48.107438513496938</v>
      </c>
      <c r="K160" s="15">
        <v>43187</v>
      </c>
    </row>
    <row r="161" spans="1:11">
      <c r="B161" s="1"/>
      <c r="C161" s="1"/>
      <c r="D161" s="1"/>
      <c r="E161" s="1"/>
      <c r="F161" s="7"/>
      <c r="G161" s="1"/>
      <c r="H161" s="1"/>
      <c r="I161" s="1"/>
      <c r="J161" s="1"/>
      <c r="K161"/>
    </row>
    <row r="162" spans="1:11">
      <c r="B162" s="1"/>
      <c r="C162" s="1"/>
      <c r="D162" s="1"/>
      <c r="E162" s="1"/>
      <c r="F162" s="7"/>
      <c r="G162" s="1"/>
      <c r="H162" s="1"/>
      <c r="I162" s="1"/>
      <c r="J162" s="1"/>
      <c r="K162"/>
    </row>
    <row r="163" spans="1:11" s="14" customFormat="1">
      <c r="B163" s="47" t="s">
        <v>233</v>
      </c>
      <c r="C163" s="47"/>
      <c r="D163" s="47"/>
      <c r="E163" s="14" t="s">
        <v>231</v>
      </c>
      <c r="F163" s="49"/>
      <c r="G163" s="47"/>
      <c r="H163" s="47"/>
      <c r="I163" s="47"/>
      <c r="J163" s="47"/>
    </row>
    <row r="164" spans="1:11">
      <c r="A164" t="s">
        <v>121</v>
      </c>
      <c r="B164" t="s">
        <v>128</v>
      </c>
      <c r="C164" t="s">
        <v>107</v>
      </c>
      <c r="D164" t="s">
        <v>103</v>
      </c>
      <c r="E164" t="s">
        <v>105</v>
      </c>
      <c r="F164" t="s">
        <v>115</v>
      </c>
      <c r="G164" t="s">
        <v>220</v>
      </c>
      <c r="H164" t="s">
        <v>114</v>
      </c>
      <c r="I164" t="s">
        <v>109</v>
      </c>
      <c r="J164" t="s">
        <v>110</v>
      </c>
      <c r="K164" t="s">
        <v>111</v>
      </c>
    </row>
    <row r="165" spans="1:11">
      <c r="A165">
        <v>1</v>
      </c>
      <c r="B165" s="1">
        <v>86000</v>
      </c>
      <c r="C165" s="1">
        <v>3138.5210475176004</v>
      </c>
      <c r="D165" s="1">
        <v>1799.7877141842671</v>
      </c>
      <c r="E165" s="1">
        <v>1338.7333333333333</v>
      </c>
      <c r="F165" s="15">
        <v>42397</v>
      </c>
      <c r="G165" s="1">
        <f>B165-D165</f>
        <v>84200.212285815738</v>
      </c>
      <c r="H165" s="1">
        <v>3138.5210475176004</v>
      </c>
      <c r="I165" s="1">
        <v>1799.7877141842671</v>
      </c>
      <c r="J165" s="1">
        <v>1338.7333333333333</v>
      </c>
      <c r="K165" s="15">
        <v>42397</v>
      </c>
    </row>
    <row r="166" spans="1:11">
      <c r="A166">
        <v>2</v>
      </c>
      <c r="B166" s="1">
        <v>84200.212285815738</v>
      </c>
      <c r="C166" s="1">
        <v>3138.5210475176004</v>
      </c>
      <c r="D166" s="1">
        <v>1827.8044096017354</v>
      </c>
      <c r="E166" s="1">
        <v>1310.716637915865</v>
      </c>
      <c r="F166" s="15">
        <v>42428</v>
      </c>
      <c r="G166" s="1">
        <f t="shared" ref="G166:G200" si="4">B166-D166</f>
        <v>82372.407876213998</v>
      </c>
      <c r="H166" s="1">
        <v>3138.5210475176004</v>
      </c>
      <c r="I166" s="1">
        <v>1827.8044096017354</v>
      </c>
      <c r="J166" s="1">
        <v>1310.716637915865</v>
      </c>
      <c r="K166" s="15">
        <v>42428</v>
      </c>
    </row>
    <row r="167" spans="1:11">
      <c r="A167">
        <v>3</v>
      </c>
      <c r="B167" s="1">
        <v>82372.407876213998</v>
      </c>
      <c r="C167" s="1">
        <v>3138.5210475176004</v>
      </c>
      <c r="D167" s="1">
        <v>1856.2572315778691</v>
      </c>
      <c r="E167" s="1">
        <v>1282.2638159397313</v>
      </c>
      <c r="F167" s="15">
        <v>42457</v>
      </c>
      <c r="G167" s="1">
        <f t="shared" si="4"/>
        <v>80516.150644636131</v>
      </c>
      <c r="H167" s="1">
        <v>3138.5210475176004</v>
      </c>
      <c r="I167" s="1">
        <v>1856.2572315778691</v>
      </c>
      <c r="J167" s="1">
        <v>1282.2638159397313</v>
      </c>
      <c r="K167" s="15">
        <v>42457</v>
      </c>
    </row>
    <row r="168" spans="1:11">
      <c r="A168">
        <v>4</v>
      </c>
      <c r="B168" s="1">
        <v>80516.150644636131</v>
      </c>
      <c r="C168" s="1">
        <v>3138.5210475176004</v>
      </c>
      <c r="D168" s="1">
        <v>1885.1529691494313</v>
      </c>
      <c r="E168" s="1">
        <v>1253.3680783681691</v>
      </c>
      <c r="F168" s="15">
        <v>42488</v>
      </c>
      <c r="G168" s="1">
        <f t="shared" si="4"/>
        <v>78630.997675486695</v>
      </c>
      <c r="H168" s="1">
        <v>3138.5210475176004</v>
      </c>
      <c r="I168" s="1">
        <v>1885.1529691494313</v>
      </c>
      <c r="J168" s="1">
        <v>1253.3680783681691</v>
      </c>
      <c r="K168" s="15">
        <v>42488</v>
      </c>
    </row>
    <row r="169" spans="1:11">
      <c r="A169">
        <v>5</v>
      </c>
      <c r="B169" s="1">
        <v>78630.997675486695</v>
      </c>
      <c r="C169" s="1">
        <v>3138.5210475176004</v>
      </c>
      <c r="D169" s="1">
        <v>1914.4985170358575</v>
      </c>
      <c r="E169" s="1">
        <v>1224.0225304817429</v>
      </c>
      <c r="F169" s="15">
        <v>42518</v>
      </c>
      <c r="G169" s="1">
        <f t="shared" si="4"/>
        <v>76716.499158450839</v>
      </c>
      <c r="H169" s="1">
        <v>3138.5210475176004</v>
      </c>
      <c r="I169" s="1">
        <v>1914.4985170358575</v>
      </c>
      <c r="J169" s="1">
        <v>1224.0225304817429</v>
      </c>
      <c r="K169" s="15">
        <v>42518</v>
      </c>
    </row>
    <row r="170" spans="1:11">
      <c r="A170">
        <v>6</v>
      </c>
      <c r="B170" s="1">
        <v>76716.499158450839</v>
      </c>
      <c r="C170" s="1">
        <v>3138.5210475176004</v>
      </c>
      <c r="D170" s="1">
        <v>1944.3008772843825</v>
      </c>
      <c r="E170" s="1">
        <v>1194.2201702332179</v>
      </c>
      <c r="F170" s="15">
        <v>42549</v>
      </c>
      <c r="G170" s="1">
        <f t="shared" si="4"/>
        <v>74772.198281166449</v>
      </c>
      <c r="H170" s="1">
        <v>3138.5210475176004</v>
      </c>
      <c r="I170" s="1">
        <v>1944.3008772843825</v>
      </c>
      <c r="J170" s="1">
        <v>1194.2201702332179</v>
      </c>
      <c r="K170" s="15">
        <v>42549</v>
      </c>
    </row>
    <row r="171" spans="1:11">
      <c r="A171">
        <v>7</v>
      </c>
      <c r="B171" s="1">
        <v>74772.198281166449</v>
      </c>
      <c r="C171" s="1">
        <v>3138.5210475176004</v>
      </c>
      <c r="D171" s="1">
        <v>1974.5671609407761</v>
      </c>
      <c r="E171" s="1">
        <v>1163.9538865768243</v>
      </c>
      <c r="F171" s="15">
        <v>42579</v>
      </c>
      <c r="G171" s="1">
        <f t="shared" si="4"/>
        <v>72797.631120225677</v>
      </c>
      <c r="H171" s="1">
        <v>3138.5210475176004</v>
      </c>
      <c r="I171" s="1">
        <v>1974.5671609407761</v>
      </c>
      <c r="J171" s="1">
        <v>1163.9538865768243</v>
      </c>
      <c r="K171" s="15">
        <v>42579</v>
      </c>
    </row>
    <row r="172" spans="1:11">
      <c r="A172">
        <v>8</v>
      </c>
      <c r="B172" s="1">
        <v>72797.631120225677</v>
      </c>
      <c r="C172" s="1">
        <v>3138.5210475176004</v>
      </c>
      <c r="D172" s="1">
        <v>2005.3045897460875</v>
      </c>
      <c r="E172" s="1">
        <v>1133.216457771513</v>
      </c>
      <c r="F172" s="15">
        <v>42610</v>
      </c>
      <c r="G172" s="1">
        <f t="shared" si="4"/>
        <v>70792.326530479593</v>
      </c>
      <c r="H172" s="1">
        <v>3138.5210475176004</v>
      </c>
      <c r="I172" s="1">
        <v>2005.3045897460875</v>
      </c>
      <c r="J172" s="1">
        <v>1133.216457771513</v>
      </c>
      <c r="K172" s="15">
        <v>42610</v>
      </c>
    </row>
    <row r="173" spans="1:11">
      <c r="A173">
        <v>9</v>
      </c>
      <c r="B173" s="1">
        <v>70792.326530479593</v>
      </c>
      <c r="C173" s="1">
        <v>3138.5210475176004</v>
      </c>
      <c r="D173" s="1">
        <v>2036.5204978598015</v>
      </c>
      <c r="E173" s="1">
        <v>1102.000549657799</v>
      </c>
      <c r="F173" s="15">
        <v>42641</v>
      </c>
      <c r="G173" s="1">
        <f t="shared" si="4"/>
        <v>68755.806032619788</v>
      </c>
      <c r="H173" s="1">
        <v>3138.5210475176004</v>
      </c>
      <c r="I173" s="1">
        <v>2036.5204978598015</v>
      </c>
      <c r="J173" s="1">
        <v>1102.000549657799</v>
      </c>
      <c r="K173" s="15">
        <v>42641</v>
      </c>
    </row>
    <row r="174" spans="1:11">
      <c r="A174">
        <v>10</v>
      </c>
      <c r="B174" s="1">
        <v>68755.806032619788</v>
      </c>
      <c r="C174" s="1">
        <v>3138.5210475176004</v>
      </c>
      <c r="D174" s="1">
        <v>2068.2223336098191</v>
      </c>
      <c r="E174" s="1">
        <v>1070.2987139077813</v>
      </c>
      <c r="F174" s="15">
        <v>42671</v>
      </c>
      <c r="G174" s="1">
        <f t="shared" si="4"/>
        <v>66687.583699009963</v>
      </c>
      <c r="H174" s="1">
        <v>3138.5210475176004</v>
      </c>
      <c r="I174" s="1">
        <v>2068.2223336098191</v>
      </c>
      <c r="J174" s="1">
        <v>1070.2987139077813</v>
      </c>
      <c r="K174" s="15">
        <v>42671</v>
      </c>
    </row>
    <row r="175" spans="1:11">
      <c r="A175">
        <v>11</v>
      </c>
      <c r="B175" s="1">
        <v>66687.583699009963</v>
      </c>
      <c r="C175" s="1">
        <v>3138.5210475176004</v>
      </c>
      <c r="D175" s="1">
        <v>2100.4176612696788</v>
      </c>
      <c r="E175" s="1">
        <v>1038.1033862479217</v>
      </c>
      <c r="F175" s="15">
        <v>42702</v>
      </c>
      <c r="G175" s="1">
        <f t="shared" si="4"/>
        <v>64587.166037740288</v>
      </c>
      <c r="H175" s="1">
        <v>3138.5210475176004</v>
      </c>
      <c r="I175" s="1">
        <v>2100.4176612696788</v>
      </c>
      <c r="J175" s="1">
        <v>1038.1033862479217</v>
      </c>
      <c r="K175" s="15">
        <v>42702</v>
      </c>
    </row>
    <row r="176" spans="1:11">
      <c r="A176">
        <v>12</v>
      </c>
      <c r="B176" s="1">
        <v>64587.166037740288</v>
      </c>
      <c r="C176" s="1">
        <v>3138.5210475176004</v>
      </c>
      <c r="D176" s="1">
        <v>2133.1141628634432</v>
      </c>
      <c r="E176" s="1">
        <v>1005.4068846541571</v>
      </c>
      <c r="F176" s="15">
        <v>42732</v>
      </c>
      <c r="G176" s="1">
        <f t="shared" si="4"/>
        <v>62454.051874876845</v>
      </c>
      <c r="H176" s="1">
        <v>3138.5210475176004</v>
      </c>
      <c r="I176" s="1">
        <v>2133.1141628634432</v>
      </c>
      <c r="J176" s="1">
        <v>1005.4068846541571</v>
      </c>
      <c r="K176" s="15">
        <v>42732</v>
      </c>
    </row>
    <row r="177" spans="1:11">
      <c r="A177">
        <v>13</v>
      </c>
      <c r="B177" s="1">
        <v>62454.051874876845</v>
      </c>
      <c r="C177" s="1">
        <v>3138.5210475176004</v>
      </c>
      <c r="D177" s="1">
        <v>2166.3196399986841</v>
      </c>
      <c r="E177" s="1">
        <v>972.2014075189162</v>
      </c>
      <c r="F177" s="15">
        <v>42763</v>
      </c>
      <c r="G177" s="1">
        <f t="shared" si="4"/>
        <v>60287.73223487816</v>
      </c>
      <c r="H177" s="1">
        <v>3138.5210475176004</v>
      </c>
      <c r="I177" s="1">
        <v>2166.3196399986841</v>
      </c>
      <c r="J177" s="1">
        <v>972.2014075189162</v>
      </c>
      <c r="K177" s="15">
        <v>42763</v>
      </c>
    </row>
    <row r="178" spans="1:11">
      <c r="A178">
        <v>14</v>
      </c>
      <c r="B178" s="1">
        <v>60287.73223487816</v>
      </c>
      <c r="C178" s="1">
        <v>3138.5210475176004</v>
      </c>
      <c r="D178" s="1">
        <v>2200.0420157279973</v>
      </c>
      <c r="E178" s="1">
        <v>938.47903178960325</v>
      </c>
      <c r="F178" s="15">
        <v>42794</v>
      </c>
      <c r="G178" s="1">
        <f t="shared" si="4"/>
        <v>58087.690219150165</v>
      </c>
      <c r="H178" s="1">
        <v>3138.5210475176004</v>
      </c>
      <c r="I178" s="1">
        <v>2200.0420157279973</v>
      </c>
      <c r="J178" s="1">
        <v>938.47903178960325</v>
      </c>
      <c r="K178" s="15">
        <v>42794</v>
      </c>
    </row>
    <row r="179" spans="1:11">
      <c r="A179">
        <v>15</v>
      </c>
      <c r="B179" s="1">
        <v>58087.690219150165</v>
      </c>
      <c r="C179" s="1">
        <v>3138.5210475176004</v>
      </c>
      <c r="D179" s="1">
        <v>2234.2893364394963</v>
      </c>
      <c r="E179" s="1">
        <v>904.23171107810424</v>
      </c>
      <c r="F179" s="15">
        <v>42822</v>
      </c>
      <c r="G179" s="1">
        <f t="shared" si="4"/>
        <v>55853.400882710666</v>
      </c>
      <c r="H179" s="1">
        <v>3138.5210475176004</v>
      </c>
      <c r="I179" s="1">
        <v>2234.2893364394963</v>
      </c>
      <c r="J179" s="1">
        <v>904.23171107810424</v>
      </c>
      <c r="K179" s="15">
        <v>42822</v>
      </c>
    </row>
    <row r="180" spans="1:11">
      <c r="A180">
        <v>16</v>
      </c>
      <c r="B180" s="1">
        <v>55853.400882710666</v>
      </c>
      <c r="C180" s="1">
        <v>3138.5210475176004</v>
      </c>
      <c r="D180" s="1">
        <v>2269.0697737767377</v>
      </c>
      <c r="E180" s="1">
        <v>869.45127374086269</v>
      </c>
      <c r="F180" s="15">
        <v>42853</v>
      </c>
      <c r="G180" s="1">
        <f t="shared" si="4"/>
        <v>53584.331108933926</v>
      </c>
      <c r="H180" s="1">
        <v>3138.5210475176004</v>
      </c>
      <c r="I180" s="1">
        <v>2269.0697737767377</v>
      </c>
      <c r="J180" s="1">
        <v>869.45127374086269</v>
      </c>
      <c r="K180" s="15">
        <v>42853</v>
      </c>
    </row>
    <row r="181" spans="1:11">
      <c r="A181">
        <v>17</v>
      </c>
      <c r="B181" s="1">
        <v>53584.331108933926</v>
      </c>
      <c r="C181" s="1">
        <v>3138.5210475176004</v>
      </c>
      <c r="D181" s="1">
        <v>2304.3916265885291</v>
      </c>
      <c r="E181" s="1">
        <v>834.12942092907144</v>
      </c>
      <c r="F181" s="15">
        <v>42883</v>
      </c>
      <c r="G181" s="1">
        <f t="shared" si="4"/>
        <v>51279.939482345399</v>
      </c>
      <c r="H181" s="1">
        <v>3138.5210475176004</v>
      </c>
      <c r="I181" s="1">
        <v>2304.3916265885291</v>
      </c>
      <c r="J181" s="1">
        <v>834.12942092907144</v>
      </c>
      <c r="K181" s="15">
        <v>42883</v>
      </c>
    </row>
    <row r="182" spans="1:11">
      <c r="A182">
        <v>18</v>
      </c>
      <c r="B182" s="1">
        <v>51279.939482345399</v>
      </c>
      <c r="C182" s="1">
        <v>3138.5210475176004</v>
      </c>
      <c r="D182" s="1">
        <v>2340.2633229090902</v>
      </c>
      <c r="E182" s="1">
        <v>798.2577246085101</v>
      </c>
      <c r="F182" s="15">
        <v>42914</v>
      </c>
      <c r="G182" s="1">
        <f t="shared" si="4"/>
        <v>48939.676159436305</v>
      </c>
      <c r="H182" s="1">
        <v>3138.5210475176004</v>
      </c>
      <c r="I182" s="1">
        <v>2340.2633229090902</v>
      </c>
      <c r="J182" s="1">
        <v>798.2577246085101</v>
      </c>
      <c r="K182" s="15">
        <v>42914</v>
      </c>
    </row>
    <row r="183" spans="1:11">
      <c r="A183">
        <v>19</v>
      </c>
      <c r="B183" s="1">
        <v>48939.676159436305</v>
      </c>
      <c r="C183" s="1">
        <v>3138.5210475176004</v>
      </c>
      <c r="D183" s="1">
        <v>2376.693421969042</v>
      </c>
      <c r="E183" s="1">
        <v>761.82762554855844</v>
      </c>
      <c r="F183" s="15">
        <v>42944</v>
      </c>
      <c r="G183" s="1">
        <f t="shared" si="4"/>
        <v>46562.98273746726</v>
      </c>
      <c r="H183" s="1">
        <v>3138.5210475176004</v>
      </c>
      <c r="I183" s="1">
        <v>2376.693421969042</v>
      </c>
      <c r="J183" s="1">
        <v>761.82762554855844</v>
      </c>
      <c r="K183" s="15">
        <v>42944</v>
      </c>
    </row>
    <row r="184" spans="1:11">
      <c r="A184">
        <v>20</v>
      </c>
      <c r="B184" s="1">
        <v>46562.98273746726</v>
      </c>
      <c r="C184" s="1">
        <v>3138.5210475176004</v>
      </c>
      <c r="D184" s="1">
        <v>2413.6906162376936</v>
      </c>
      <c r="E184" s="1">
        <v>724.83043127990697</v>
      </c>
      <c r="F184" s="15">
        <v>42975</v>
      </c>
      <c r="G184" s="1">
        <f t="shared" si="4"/>
        <v>44149.29212122957</v>
      </c>
      <c r="H184" s="1">
        <v>3138.5210475176004</v>
      </c>
      <c r="I184" s="1">
        <v>2413.6906162376936</v>
      </c>
      <c r="J184" s="1">
        <v>724.83043127990697</v>
      </c>
      <c r="K184" s="15">
        <v>42975</v>
      </c>
    </row>
    <row r="185" spans="1:11">
      <c r="A185">
        <v>21</v>
      </c>
      <c r="B185" s="1">
        <v>44149.29212122957</v>
      </c>
      <c r="C185" s="1">
        <v>3138.5210475176004</v>
      </c>
      <c r="D185" s="1">
        <v>2451.2637334971269</v>
      </c>
      <c r="E185" s="1">
        <v>687.25731402047359</v>
      </c>
      <c r="F185" s="15">
        <v>43006</v>
      </c>
      <c r="G185" s="1">
        <f t="shared" si="4"/>
        <v>41698.02838773244</v>
      </c>
      <c r="H185" s="1">
        <v>3138.5210475176004</v>
      </c>
      <c r="I185" s="1">
        <v>2451.2637334971269</v>
      </c>
      <c r="J185" s="1">
        <v>687.25731402047359</v>
      </c>
      <c r="K185" s="15">
        <v>43006</v>
      </c>
    </row>
    <row r="186" spans="1:11">
      <c r="A186">
        <v>22</v>
      </c>
      <c r="B186" s="1">
        <v>41698.02838773244</v>
      </c>
      <c r="C186" s="1">
        <v>3138.5210475176004</v>
      </c>
      <c r="D186" s="1">
        <v>2489.4217389485657</v>
      </c>
      <c r="E186" s="1">
        <v>649.09930856903497</v>
      </c>
      <c r="F186" s="15">
        <v>43036</v>
      </c>
      <c r="G186" s="1">
        <f t="shared" si="4"/>
        <v>39208.606648783876</v>
      </c>
      <c r="H186" s="1">
        <v>3138.5210475176004</v>
      </c>
      <c r="I186" s="1">
        <v>2489.4217389485657</v>
      </c>
      <c r="J186" s="1">
        <v>649.09930856903497</v>
      </c>
      <c r="K186" s="15">
        <v>43036</v>
      </c>
    </row>
    <row r="187" spans="1:11">
      <c r="A187">
        <v>23</v>
      </c>
      <c r="B187" s="1">
        <v>39208.606648783876</v>
      </c>
      <c r="C187" s="1">
        <v>3138.5210475176004</v>
      </c>
      <c r="D187" s="1">
        <v>2528.1737373515316</v>
      </c>
      <c r="E187" s="1">
        <v>610.34731016606895</v>
      </c>
      <c r="F187" s="15">
        <v>43067</v>
      </c>
      <c r="G187" s="1">
        <f t="shared" si="4"/>
        <v>36680.432911432348</v>
      </c>
      <c r="H187" s="1">
        <v>3138.5210475176004</v>
      </c>
      <c r="I187" s="1">
        <v>2528.1737373515316</v>
      </c>
      <c r="J187" s="1">
        <v>610.34731016606895</v>
      </c>
      <c r="K187" s="15">
        <v>43067</v>
      </c>
    </row>
    <row r="188" spans="1:11">
      <c r="A188">
        <v>24</v>
      </c>
      <c r="B188" s="1">
        <v>36680.432911432348</v>
      </c>
      <c r="C188" s="1">
        <v>3138.5210475176004</v>
      </c>
      <c r="D188" s="1">
        <v>2567.5289751963037</v>
      </c>
      <c r="E188" s="1">
        <v>570.99207232129686</v>
      </c>
      <c r="F188" s="15">
        <v>43097</v>
      </c>
      <c r="G188" s="1">
        <f t="shared" si="4"/>
        <v>34112.903936236042</v>
      </c>
      <c r="H188" s="1">
        <v>3138.5210475176004</v>
      </c>
      <c r="I188" s="1">
        <v>2567.5289751963037</v>
      </c>
      <c r="J188" s="1">
        <v>570.99207232129686</v>
      </c>
      <c r="K188" s="15">
        <v>43097</v>
      </c>
    </row>
    <row r="189" spans="1:11">
      <c r="A189">
        <v>25</v>
      </c>
      <c r="B189" s="1">
        <v>34112.903936236042</v>
      </c>
      <c r="C189" s="1">
        <v>3138.5210475176004</v>
      </c>
      <c r="D189" s="1">
        <v>2607.4968429101928</v>
      </c>
      <c r="E189" s="1">
        <v>531.02420460740768</v>
      </c>
      <c r="F189" s="15">
        <v>43128</v>
      </c>
      <c r="G189" s="1">
        <f t="shared" si="4"/>
        <v>31505.407093325848</v>
      </c>
      <c r="H189" s="1">
        <v>3138.5210475176004</v>
      </c>
      <c r="I189" s="1">
        <v>2607.4968429101928</v>
      </c>
      <c r="J189" s="1">
        <v>531.02420460740768</v>
      </c>
      <c r="K189" s="15">
        <v>43128</v>
      </c>
    </row>
    <row r="190" spans="1:11">
      <c r="A190">
        <v>26</v>
      </c>
      <c r="B190" s="1">
        <v>31505.407093325848</v>
      </c>
      <c r="C190" s="1">
        <v>3138.5210475176004</v>
      </c>
      <c r="D190" s="1">
        <v>2648.0868770981615</v>
      </c>
      <c r="E190" s="1">
        <v>490.434170419439</v>
      </c>
      <c r="F190" s="15">
        <v>43159</v>
      </c>
      <c r="G190" s="1">
        <f t="shared" si="4"/>
        <v>28857.320216227687</v>
      </c>
      <c r="H190" s="1">
        <v>3138.5210475176004</v>
      </c>
      <c r="I190" s="1">
        <v>2648.0868770981615</v>
      </c>
      <c r="J190" s="1">
        <v>490.434170419439</v>
      </c>
      <c r="K190" s="15">
        <v>43159</v>
      </c>
    </row>
    <row r="191" spans="1:11">
      <c r="A191">
        <v>27</v>
      </c>
      <c r="B191" s="1">
        <v>28857.320216227687</v>
      </c>
      <c r="C191" s="1">
        <v>3138.5210475176004</v>
      </c>
      <c r="D191" s="1">
        <v>2689.308762818323</v>
      </c>
      <c r="E191" s="1">
        <v>449.21228469927763</v>
      </c>
      <c r="F191" s="15">
        <v>43187</v>
      </c>
      <c r="G191" s="1">
        <f t="shared" si="4"/>
        <v>26168.011453409363</v>
      </c>
      <c r="H191" s="1">
        <v>29306.532500926965</v>
      </c>
      <c r="I191" s="1">
        <v>28857.320216227687</v>
      </c>
      <c r="J191" s="1">
        <v>449.21228469927763</v>
      </c>
      <c r="K191" s="15">
        <v>43187</v>
      </c>
    </row>
    <row r="192" spans="1:11">
      <c r="A192">
        <v>28</v>
      </c>
      <c r="B192" s="1">
        <v>26168.011453409363</v>
      </c>
      <c r="C192" s="1">
        <v>3138.5210475176004</v>
      </c>
      <c r="D192" s="1">
        <v>2731.1723358928612</v>
      </c>
      <c r="E192" s="1">
        <v>407.34871162473905</v>
      </c>
      <c r="F192" s="15">
        <v>43218</v>
      </c>
      <c r="G192" s="1">
        <f t="shared" si="4"/>
        <v>23436.839117516502</v>
      </c>
      <c r="H192" s="1"/>
      <c r="I192" s="1"/>
      <c r="J192" s="1"/>
      <c r="K192" s="15"/>
    </row>
    <row r="193" spans="1:11">
      <c r="A193">
        <v>29</v>
      </c>
      <c r="B193" s="1">
        <v>23436.839117516502</v>
      </c>
      <c r="C193" s="1">
        <v>3138.5210475176004</v>
      </c>
      <c r="D193" s="1">
        <v>2773.6875852549269</v>
      </c>
      <c r="E193" s="1">
        <v>364.83346226267349</v>
      </c>
      <c r="F193" s="15">
        <v>43248</v>
      </c>
      <c r="G193" s="1">
        <f t="shared" si="4"/>
        <v>20663.151532261574</v>
      </c>
      <c r="H193" s="1"/>
      <c r="I193" s="1"/>
      <c r="J193" s="1"/>
      <c r="K193" s="15"/>
    </row>
    <row r="194" spans="1:11">
      <c r="A194">
        <v>30</v>
      </c>
      <c r="B194" s="1">
        <v>20663.151532261574</v>
      </c>
      <c r="C194" s="1">
        <v>3138.5210475176004</v>
      </c>
      <c r="D194" s="1">
        <v>2816.8646553320618</v>
      </c>
      <c r="E194" s="1">
        <v>321.65639218553849</v>
      </c>
      <c r="F194" s="15">
        <v>43279</v>
      </c>
      <c r="G194" s="1">
        <f t="shared" si="4"/>
        <v>17846.286876929513</v>
      </c>
      <c r="H194" s="1"/>
      <c r="I194" s="1"/>
      <c r="J194" s="1"/>
      <c r="K194" s="15"/>
    </row>
    <row r="195" spans="1:11">
      <c r="A195">
        <v>31</v>
      </c>
      <c r="B195" s="1">
        <v>17846.286876929513</v>
      </c>
      <c r="C195" s="1">
        <v>3138.5210475176004</v>
      </c>
      <c r="D195" s="1">
        <v>2860.7138484667312</v>
      </c>
      <c r="E195" s="1">
        <v>277.80719905086943</v>
      </c>
      <c r="F195" s="15">
        <v>43309</v>
      </c>
      <c r="G195" s="1">
        <f t="shared" si="4"/>
        <v>14985.573028462783</v>
      </c>
      <c r="H195" s="1"/>
      <c r="I195" s="1"/>
      <c r="J195" s="1"/>
      <c r="K195" s="15"/>
    </row>
    <row r="196" spans="1:11">
      <c r="A196">
        <v>32</v>
      </c>
      <c r="B196" s="1">
        <v>14985.573028462783</v>
      </c>
      <c r="C196" s="1">
        <v>3138.5210475176004</v>
      </c>
      <c r="D196" s="1">
        <v>2905.2456273745297</v>
      </c>
      <c r="E196" s="1">
        <v>233.27542014307065</v>
      </c>
      <c r="F196" s="15">
        <v>43340</v>
      </c>
      <c r="G196" s="1">
        <f t="shared" si="4"/>
        <v>12080.327401088252</v>
      </c>
      <c r="H196" s="1"/>
      <c r="I196" s="1"/>
      <c r="J196" s="1"/>
      <c r="K196" s="15"/>
    </row>
    <row r="197" spans="1:11">
      <c r="A197">
        <v>33</v>
      </c>
      <c r="B197" s="1">
        <v>12080.327401088252</v>
      </c>
      <c r="C197" s="1">
        <v>3138.5210475176004</v>
      </c>
      <c r="D197" s="1">
        <v>2950.4706176406598</v>
      </c>
      <c r="E197" s="1">
        <v>188.05042987694046</v>
      </c>
      <c r="F197" s="15">
        <v>43371</v>
      </c>
      <c r="G197" s="1">
        <f t="shared" si="4"/>
        <v>9129.8567834475925</v>
      </c>
      <c r="H197" s="1"/>
      <c r="I197" s="1"/>
      <c r="J197" s="1"/>
      <c r="K197" s="15"/>
    </row>
    <row r="198" spans="1:11">
      <c r="A198">
        <v>34</v>
      </c>
      <c r="B198" s="1">
        <v>9129.8567834475925</v>
      </c>
      <c r="C198" s="1">
        <v>3138.5210475176004</v>
      </c>
      <c r="D198" s="1">
        <v>2996.3996102552665</v>
      </c>
      <c r="E198" s="1">
        <v>142.12143726233418</v>
      </c>
      <c r="F198" s="15">
        <v>43401</v>
      </c>
      <c r="G198" s="1">
        <f t="shared" si="4"/>
        <v>6133.4571731923261</v>
      </c>
      <c r="H198" s="1"/>
      <c r="I198" s="1"/>
      <c r="J198" s="1"/>
      <c r="K198" s="15"/>
    </row>
    <row r="199" spans="1:11">
      <c r="A199">
        <v>35</v>
      </c>
      <c r="B199" s="1">
        <v>6133.4571731923261</v>
      </c>
      <c r="C199" s="1">
        <v>3138.5210475176004</v>
      </c>
      <c r="D199" s="1">
        <v>3043.04356418824</v>
      </c>
      <c r="E199" s="1">
        <v>95.477483329360538</v>
      </c>
      <c r="F199" s="15">
        <v>43432</v>
      </c>
      <c r="G199" s="1">
        <f t="shared" si="4"/>
        <v>3090.4136090040861</v>
      </c>
      <c r="H199" s="1"/>
      <c r="I199" s="1"/>
      <c r="J199" s="1"/>
      <c r="K199" s="15"/>
    </row>
    <row r="200" spans="1:11">
      <c r="A200">
        <v>36</v>
      </c>
      <c r="B200" s="1">
        <v>3090.4136090040861</v>
      </c>
      <c r="C200" s="1">
        <v>3138.5210475176004</v>
      </c>
      <c r="D200" s="1">
        <v>3090.4136090041034</v>
      </c>
      <c r="E200" s="1">
        <v>48.107438513496938</v>
      </c>
      <c r="F200" s="15">
        <v>43462</v>
      </c>
      <c r="G200" s="1">
        <f t="shared" si="4"/>
        <v>-1.7280399333685637E-11</v>
      </c>
      <c r="H200" s="1"/>
      <c r="I200" s="1"/>
      <c r="J200" s="1"/>
      <c r="K200" s="15"/>
    </row>
  </sheetData>
  <phoneticPr fontId="1" type="noConversion"/>
  <dataValidations count="1">
    <dataValidation type="list" allowBlank="1" showInputMessage="1" showErrorMessage="1" sqref="I1:I2 I43:I44 I123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71"/>
  <sheetViews>
    <sheetView tabSelected="1" topLeftCell="A86" zoomScaleNormal="100" workbookViewId="0">
      <selection activeCell="J100" sqref="J100"/>
    </sheetView>
  </sheetViews>
  <sheetFormatPr defaultRowHeight="13.8"/>
  <cols>
    <col min="1" max="1" width="22.88671875" customWidth="1"/>
    <col min="2" max="2" width="13.6640625" bestFit="1" customWidth="1"/>
    <col min="3" max="3" width="11" bestFit="1" customWidth="1"/>
    <col min="4" max="4" width="14.6640625" customWidth="1"/>
    <col min="5" max="5" width="15.6640625" bestFit="1" customWidth="1"/>
    <col min="6" max="6" width="14.6640625" bestFit="1" customWidth="1"/>
    <col min="7" max="8" width="12.109375" bestFit="1" customWidth="1"/>
    <col min="9" max="9" width="12.109375" customWidth="1"/>
    <col min="10" max="10" width="15.6640625" bestFit="1" customWidth="1"/>
    <col min="11" max="13" width="15.6640625" style="4" bestFit="1" customWidth="1"/>
    <col min="14" max="81" width="15.6640625" bestFit="1" customWidth="1"/>
    <col min="82" max="97" width="16.88671875" bestFit="1" customWidth="1"/>
  </cols>
  <sheetData>
    <row r="1" spans="1:14">
      <c r="B1" s="1"/>
      <c r="C1" s="1"/>
      <c r="D1" s="1"/>
      <c r="E1" s="1"/>
      <c r="F1" s="7"/>
      <c r="G1" s="1"/>
      <c r="H1" s="1"/>
      <c r="I1" s="1"/>
      <c r="J1" s="1"/>
      <c r="K1"/>
    </row>
    <row r="2" spans="1:14">
      <c r="A2" t="s">
        <v>202</v>
      </c>
      <c r="B2" t="s">
        <v>203</v>
      </c>
    </row>
    <row r="3" spans="1:14">
      <c r="B3" t="s">
        <v>205</v>
      </c>
      <c r="C3" t="s">
        <v>227</v>
      </c>
      <c r="D3" t="s">
        <v>207</v>
      </c>
      <c r="E3" t="s">
        <v>209</v>
      </c>
      <c r="F3" t="s">
        <v>211</v>
      </c>
      <c r="G3" t="s">
        <v>213</v>
      </c>
      <c r="H3" s="1" t="s">
        <v>225</v>
      </c>
      <c r="I3" s="1" t="s">
        <v>248</v>
      </c>
      <c r="M3"/>
    </row>
    <row r="4" spans="1:14">
      <c r="A4" s="46">
        <v>42369</v>
      </c>
      <c r="B4" s="14" t="s">
        <v>215</v>
      </c>
      <c r="C4" s="14">
        <v>0</v>
      </c>
      <c r="D4" s="14">
        <v>0</v>
      </c>
      <c r="E4" s="14">
        <v>0</v>
      </c>
      <c r="F4" s="47">
        <f>B102</f>
        <v>86000</v>
      </c>
      <c r="G4" s="14">
        <v>0</v>
      </c>
      <c r="H4" s="47">
        <v>0</v>
      </c>
      <c r="I4" s="47">
        <f>-M2+G2</f>
        <v>0</v>
      </c>
      <c r="J4" t="s">
        <v>216</v>
      </c>
      <c r="M4"/>
    </row>
    <row r="5" spans="1:14">
      <c r="A5" s="40"/>
      <c r="G5" s="1"/>
      <c r="K5"/>
    </row>
    <row r="6" spans="1:14">
      <c r="A6" s="40"/>
      <c r="B6" t="s">
        <v>128</v>
      </c>
      <c r="C6" t="s">
        <v>107</v>
      </c>
      <c r="D6" t="s">
        <v>103</v>
      </c>
      <c r="E6" t="s">
        <v>105</v>
      </c>
      <c r="F6" t="s">
        <v>115</v>
      </c>
      <c r="G6" t="s">
        <v>220</v>
      </c>
      <c r="H6" t="s">
        <v>129</v>
      </c>
      <c r="I6" t="s">
        <v>114</v>
      </c>
      <c r="J6" t="s">
        <v>109</v>
      </c>
      <c r="K6" t="s">
        <v>110</v>
      </c>
      <c r="L6" t="s">
        <v>111</v>
      </c>
      <c r="M6" s="4" t="s">
        <v>221</v>
      </c>
    </row>
    <row r="7" spans="1:14">
      <c r="A7" s="40">
        <v>42370</v>
      </c>
      <c r="B7" s="1">
        <v>86000</v>
      </c>
      <c r="C7" s="1">
        <v>3138.5210475176004</v>
      </c>
      <c r="D7" s="1">
        <v>1799.7877141842671</v>
      </c>
      <c r="E7" s="1">
        <v>1338.7333333333333</v>
      </c>
      <c r="F7" s="42">
        <v>42397</v>
      </c>
      <c r="G7" s="1">
        <f>B7-D7</f>
        <v>84200.212285815738</v>
      </c>
      <c r="H7" s="1">
        <f>B7</f>
        <v>86000</v>
      </c>
      <c r="I7" s="1">
        <v>3138.5210475176004</v>
      </c>
      <c r="J7" s="1">
        <v>1799.7877141842671</v>
      </c>
      <c r="K7" s="1">
        <v>1338.7333333333333</v>
      </c>
      <c r="L7" s="42">
        <v>42397</v>
      </c>
      <c r="M7" s="45">
        <f>H7-J7</f>
        <v>84200.212285815738</v>
      </c>
    </row>
    <row r="8" spans="1:14">
      <c r="A8" s="40"/>
      <c r="B8" s="1"/>
      <c r="C8" s="1"/>
      <c r="D8" s="1"/>
      <c r="E8" s="1"/>
      <c r="F8" s="42"/>
      <c r="G8" s="1"/>
      <c r="H8" s="1"/>
      <c r="I8" s="1"/>
      <c r="J8" s="1"/>
      <c r="K8" s="42"/>
    </row>
    <row r="9" spans="1:14">
      <c r="B9" t="s">
        <v>205</v>
      </c>
      <c r="C9" t="s">
        <v>227</v>
      </c>
      <c r="D9" t="s">
        <v>207</v>
      </c>
      <c r="E9" t="s">
        <v>209</v>
      </c>
      <c r="F9" t="s">
        <v>211</v>
      </c>
      <c r="G9" t="s">
        <v>213</v>
      </c>
      <c r="H9" s="1" t="s">
        <v>225</v>
      </c>
      <c r="I9" s="1" t="s">
        <v>248</v>
      </c>
      <c r="J9" s="42"/>
      <c r="M9"/>
    </row>
    <row r="10" spans="1:14">
      <c r="A10" s="46">
        <v>42370</v>
      </c>
      <c r="B10" s="14" t="s">
        <v>215</v>
      </c>
      <c r="C10" s="47">
        <f>MIN(J7,D7)</f>
        <v>1799.7877141842671</v>
      </c>
      <c r="D10" s="14">
        <v>0</v>
      </c>
      <c r="E10" s="14">
        <v>0</v>
      </c>
      <c r="F10" s="47">
        <f>H7-J7</f>
        <v>84200.212285815738</v>
      </c>
      <c r="G10" s="14">
        <v>0</v>
      </c>
      <c r="H10" s="47">
        <v>0</v>
      </c>
      <c r="I10" s="47">
        <f>-M8+G8</f>
        <v>0</v>
      </c>
      <c r="J10" s="42"/>
      <c r="M10"/>
    </row>
    <row r="11" spans="1:14">
      <c r="A11" s="40"/>
      <c r="C11" s="1"/>
      <c r="D11" s="1"/>
      <c r="G11" s="1"/>
      <c r="J11" s="1"/>
      <c r="K11" s="42"/>
    </row>
    <row r="12" spans="1:14">
      <c r="A12" s="40"/>
      <c r="B12" t="s">
        <v>128</v>
      </c>
      <c r="C12" t="s">
        <v>107</v>
      </c>
      <c r="D12" t="s">
        <v>103</v>
      </c>
      <c r="E12" t="s">
        <v>105</v>
      </c>
      <c r="F12" t="s">
        <v>115</v>
      </c>
      <c r="G12" t="s">
        <v>220</v>
      </c>
      <c r="H12" t="s">
        <v>222</v>
      </c>
      <c r="I12" t="s">
        <v>114</v>
      </c>
      <c r="J12" t="s">
        <v>109</v>
      </c>
      <c r="K12" t="s">
        <v>110</v>
      </c>
      <c r="L12" t="s">
        <v>111</v>
      </c>
      <c r="M12" s="4" t="s">
        <v>220</v>
      </c>
    </row>
    <row r="13" spans="1:14">
      <c r="A13" s="40">
        <v>42370</v>
      </c>
      <c r="B13" s="1">
        <v>86000</v>
      </c>
      <c r="C13" s="1">
        <v>3138.5210475176004</v>
      </c>
      <c r="D13" s="1">
        <v>1799.7877141842671</v>
      </c>
      <c r="E13" s="1">
        <v>1338.7333333333333</v>
      </c>
      <c r="F13" s="42">
        <v>42397</v>
      </c>
      <c r="G13" s="1">
        <f>B13-D13</f>
        <v>84200.212285815738</v>
      </c>
      <c r="H13" s="1">
        <f>B13</f>
        <v>86000</v>
      </c>
      <c r="I13" s="1">
        <v>3138.5210475176004</v>
      </c>
      <c r="J13" s="1">
        <v>1799.7877141842671</v>
      </c>
      <c r="K13" s="1">
        <v>1338.7333333333333</v>
      </c>
      <c r="L13" s="42">
        <v>42397</v>
      </c>
      <c r="M13" s="45">
        <f>H13-J13</f>
        <v>84200.212285815738</v>
      </c>
      <c r="N13" s="4"/>
    </row>
    <row r="14" spans="1:14">
      <c r="A14" s="40">
        <v>42401</v>
      </c>
      <c r="B14" s="1">
        <v>84200.212285815738</v>
      </c>
      <c r="C14" s="1">
        <v>3138.5210475176004</v>
      </c>
      <c r="D14" s="1">
        <v>1827.8044096017354</v>
      </c>
      <c r="E14" s="1">
        <v>1310.716637915865</v>
      </c>
      <c r="F14" s="42">
        <v>42428</v>
      </c>
      <c r="G14" s="1">
        <f>B14-D14</f>
        <v>82372.407876213998</v>
      </c>
      <c r="H14" s="1">
        <f>H13-J13</f>
        <v>84200.212285815738</v>
      </c>
      <c r="I14" s="1">
        <v>0</v>
      </c>
      <c r="J14" s="1">
        <v>0</v>
      </c>
      <c r="K14" s="1">
        <v>0</v>
      </c>
      <c r="M14" s="45">
        <f>H14-J14</f>
        <v>84200.212285815738</v>
      </c>
      <c r="N14" s="4"/>
    </row>
    <row r="15" spans="1:14">
      <c r="A15" s="40"/>
      <c r="C15" s="1"/>
      <c r="D15" s="1"/>
      <c r="G15" s="1"/>
      <c r="I15" s="44">
        <v>3138.5210475176004</v>
      </c>
      <c r="J15" s="44">
        <v>1827.8044096017354</v>
      </c>
      <c r="K15" s="44">
        <v>1310.716637915865</v>
      </c>
      <c r="L15" s="15">
        <v>42457</v>
      </c>
    </row>
    <row r="16" spans="1:14">
      <c r="A16" s="40"/>
      <c r="C16" s="1"/>
      <c r="D16" s="1"/>
      <c r="G16" s="1"/>
      <c r="I16" s="1"/>
      <c r="J16" s="1"/>
      <c r="K16" s="42"/>
    </row>
    <row r="17" spans="1:14">
      <c r="B17" t="s">
        <v>205</v>
      </c>
      <c r="C17" t="s">
        <v>227</v>
      </c>
      <c r="D17" t="s">
        <v>207</v>
      </c>
      <c r="E17" t="s">
        <v>209</v>
      </c>
      <c r="F17" t="s">
        <v>211</v>
      </c>
      <c r="G17" t="s">
        <v>213</v>
      </c>
      <c r="H17" s="1" t="s">
        <v>225</v>
      </c>
      <c r="I17" s="1" t="s">
        <v>248</v>
      </c>
      <c r="J17" s="42"/>
      <c r="M17"/>
    </row>
    <row r="18" spans="1:14">
      <c r="A18" s="46">
        <v>42429</v>
      </c>
      <c r="B18" s="14" t="s">
        <v>219</v>
      </c>
      <c r="C18" s="47">
        <f>J14</f>
        <v>0</v>
      </c>
      <c r="D18" s="14">
        <f>IF((L14=0),(A18-F14)+1,0)</f>
        <v>2</v>
      </c>
      <c r="E18" s="47">
        <f>M14-G14</f>
        <v>1827.8044096017402</v>
      </c>
      <c r="F18" s="47">
        <f>M14</f>
        <v>84200.212285815738</v>
      </c>
      <c r="G18" s="14">
        <v>0</v>
      </c>
      <c r="H18" s="47">
        <v>0</v>
      </c>
      <c r="I18" s="47">
        <f>-M16+G16</f>
        <v>0</v>
      </c>
      <c r="J18" s="42"/>
      <c r="M18"/>
    </row>
    <row r="19" spans="1:14">
      <c r="A19" s="40"/>
      <c r="C19" s="1"/>
      <c r="D19" s="1"/>
      <c r="F19" s="1"/>
      <c r="G19" s="1"/>
      <c r="I19" s="1"/>
      <c r="J19" s="1"/>
      <c r="K19" s="42"/>
    </row>
    <row r="20" spans="1:14">
      <c r="A20" s="40"/>
      <c r="B20" t="s">
        <v>128</v>
      </c>
      <c r="C20" t="s">
        <v>107</v>
      </c>
      <c r="D20" t="s">
        <v>103</v>
      </c>
      <c r="E20" t="s">
        <v>105</v>
      </c>
      <c r="F20" t="s">
        <v>115</v>
      </c>
      <c r="G20" t="s">
        <v>220</v>
      </c>
      <c r="H20" t="s">
        <v>222</v>
      </c>
      <c r="I20" t="s">
        <v>114</v>
      </c>
      <c r="J20" t="s">
        <v>109</v>
      </c>
      <c r="K20" t="s">
        <v>110</v>
      </c>
      <c r="L20" t="s">
        <v>111</v>
      </c>
      <c r="M20" s="4" t="s">
        <v>220</v>
      </c>
    </row>
    <row r="21" spans="1:14">
      <c r="A21" s="40">
        <v>42370</v>
      </c>
      <c r="B21" s="1">
        <v>86000</v>
      </c>
      <c r="C21" s="1">
        <v>3138.5210475176004</v>
      </c>
      <c r="D21" s="1">
        <v>1799.7877141842671</v>
      </c>
      <c r="E21" s="1">
        <v>1338.7333333333333</v>
      </c>
      <c r="F21" s="42">
        <v>42397</v>
      </c>
      <c r="G21" s="1">
        <f>B21-D21</f>
        <v>84200.212285815738</v>
      </c>
      <c r="H21" s="1">
        <f>B21</f>
        <v>86000</v>
      </c>
      <c r="I21" s="1">
        <v>3138.5210475176004</v>
      </c>
      <c r="J21" s="1">
        <v>1799.7877141842671</v>
      </c>
      <c r="K21" s="1">
        <v>1338.7333333333333</v>
      </c>
      <c r="L21" s="42">
        <v>42397</v>
      </c>
      <c r="M21" s="45">
        <f>H21-J21</f>
        <v>84200.212285815738</v>
      </c>
      <c r="N21" s="4"/>
    </row>
    <row r="22" spans="1:14">
      <c r="A22" s="40">
        <v>42401</v>
      </c>
      <c r="B22" s="1">
        <v>84200.212285815738</v>
      </c>
      <c r="C22" s="1">
        <v>3138.5210475176004</v>
      </c>
      <c r="D22" s="1">
        <v>1827.8044096017354</v>
      </c>
      <c r="E22" s="1">
        <v>1310.716637915865</v>
      </c>
      <c r="F22" s="42">
        <v>42428</v>
      </c>
      <c r="G22" s="1">
        <f>B22-D22</f>
        <v>82372.407876213998</v>
      </c>
      <c r="H22" s="1">
        <f>H21-J21</f>
        <v>84200.212285815738</v>
      </c>
      <c r="I22" s="44">
        <v>3138.5210475176004</v>
      </c>
      <c r="J22" s="44">
        <v>1827.8044096017354</v>
      </c>
      <c r="K22" s="44">
        <v>1310.716637915865</v>
      </c>
      <c r="L22" s="15">
        <v>42457</v>
      </c>
      <c r="M22" s="45">
        <f>H22-J22</f>
        <v>82372.407876213998</v>
      </c>
      <c r="N22" s="4"/>
    </row>
    <row r="23" spans="1:14">
      <c r="A23" s="40">
        <v>42430</v>
      </c>
      <c r="B23" s="1">
        <v>82372.407876213998</v>
      </c>
      <c r="C23" s="1">
        <v>3138.5210475176004</v>
      </c>
      <c r="D23" s="1">
        <v>1856.2572315778691</v>
      </c>
      <c r="E23" s="1">
        <v>1282.2638159397313</v>
      </c>
      <c r="F23" s="42">
        <v>42457</v>
      </c>
      <c r="G23" s="1">
        <f>B23-D23</f>
        <v>80516.150644636131</v>
      </c>
      <c r="H23" s="1">
        <f>H22-J22</f>
        <v>82372.407876213998</v>
      </c>
      <c r="I23" s="1">
        <v>3138.5210475176004</v>
      </c>
      <c r="J23" s="1">
        <v>1856.2572315778691</v>
      </c>
      <c r="K23" s="1">
        <v>1282.2638159397313</v>
      </c>
      <c r="L23" s="42">
        <v>42457</v>
      </c>
      <c r="M23" s="45">
        <f>H23-J23</f>
        <v>80516.150644636131</v>
      </c>
    </row>
    <row r="24" spans="1:14">
      <c r="A24" s="40"/>
      <c r="B24" s="1"/>
      <c r="C24" s="1"/>
      <c r="D24" s="1"/>
      <c r="E24" s="1"/>
      <c r="F24" s="42"/>
      <c r="G24" s="1"/>
      <c r="H24" s="1"/>
      <c r="I24" s="1"/>
      <c r="J24" s="1"/>
      <c r="K24" s="42"/>
    </row>
    <row r="25" spans="1:14">
      <c r="B25" t="s">
        <v>205</v>
      </c>
      <c r="C25" t="s">
        <v>227</v>
      </c>
      <c r="D25" t="s">
        <v>207</v>
      </c>
      <c r="E25" t="s">
        <v>209</v>
      </c>
      <c r="F25" t="s">
        <v>211</v>
      </c>
      <c r="G25" t="s">
        <v>213</v>
      </c>
      <c r="H25" s="1" t="s">
        <v>225</v>
      </c>
      <c r="I25" s="1" t="s">
        <v>248</v>
      </c>
      <c r="J25" s="42"/>
      <c r="M25"/>
    </row>
    <row r="26" spans="1:14">
      <c r="A26" s="46">
        <v>42460</v>
      </c>
      <c r="B26" s="14" t="s">
        <v>223</v>
      </c>
      <c r="C26" s="47">
        <f>J23</f>
        <v>1856.2572315778691</v>
      </c>
      <c r="D26" s="14">
        <f>IF((L22=0),(A26-F22)+1,0)</f>
        <v>0</v>
      </c>
      <c r="E26" s="47">
        <f>M22-G22</f>
        <v>0</v>
      </c>
      <c r="F26" s="47">
        <f>M23</f>
        <v>80516.150644636131</v>
      </c>
      <c r="G26" s="14">
        <v>0</v>
      </c>
      <c r="H26" s="47">
        <f>F18-F26-C26</f>
        <v>1827.8044096017381</v>
      </c>
      <c r="I26" s="47">
        <f>-M24+G24</f>
        <v>0</v>
      </c>
      <c r="M26"/>
    </row>
    <row r="27" spans="1:14">
      <c r="A27" s="40"/>
      <c r="C27" s="1"/>
      <c r="D27" s="1"/>
      <c r="F27" s="1"/>
      <c r="G27" s="1"/>
      <c r="K27"/>
    </row>
    <row r="28" spans="1:14">
      <c r="A28" s="40"/>
      <c r="B28" t="s">
        <v>128</v>
      </c>
      <c r="C28" t="s">
        <v>107</v>
      </c>
      <c r="D28" t="s">
        <v>103</v>
      </c>
      <c r="E28" t="s">
        <v>105</v>
      </c>
      <c r="F28" t="s">
        <v>115</v>
      </c>
      <c r="G28" t="s">
        <v>220</v>
      </c>
      <c r="H28" t="s">
        <v>222</v>
      </c>
      <c r="I28" t="s">
        <v>114</v>
      </c>
      <c r="J28" t="s">
        <v>109</v>
      </c>
      <c r="K28" t="s">
        <v>110</v>
      </c>
      <c r="L28" t="s">
        <v>111</v>
      </c>
      <c r="M28" s="4" t="s">
        <v>220</v>
      </c>
    </row>
    <row r="29" spans="1:14">
      <c r="A29" s="40">
        <v>42370</v>
      </c>
      <c r="B29" s="1">
        <v>86000</v>
      </c>
      <c r="C29" s="1">
        <v>3138.5210475176004</v>
      </c>
      <c r="D29" s="1">
        <v>1799.7877141842671</v>
      </c>
      <c r="E29" s="1">
        <v>1338.7333333333333</v>
      </c>
      <c r="F29" s="42">
        <v>42397</v>
      </c>
      <c r="G29" s="1">
        <f>B29-D29</f>
        <v>84200.212285815738</v>
      </c>
      <c r="H29" s="1">
        <f>B29</f>
        <v>86000</v>
      </c>
      <c r="I29" s="1">
        <v>3138.5210475176004</v>
      </c>
      <c r="J29" s="1">
        <v>1799.7877141842671</v>
      </c>
      <c r="K29" s="1">
        <v>1338.7333333333333</v>
      </c>
      <c r="L29" s="42">
        <v>42397</v>
      </c>
      <c r="M29" s="45">
        <f>H29-J29</f>
        <v>84200.212285815738</v>
      </c>
      <c r="N29" s="4"/>
    </row>
    <row r="30" spans="1:14">
      <c r="A30" s="40">
        <v>42401</v>
      </c>
      <c r="B30" s="1">
        <v>84200.212285815738</v>
      </c>
      <c r="C30" s="1">
        <v>3138.5210475176004</v>
      </c>
      <c r="D30" s="1">
        <v>1827.8044096017354</v>
      </c>
      <c r="E30" s="1">
        <v>1310.716637915865</v>
      </c>
      <c r="F30" s="42">
        <v>42428</v>
      </c>
      <c r="G30" s="1">
        <f>B30-D30</f>
        <v>82372.407876213998</v>
      </c>
      <c r="H30" s="1">
        <f>H29-J29</f>
        <v>84200.212285815738</v>
      </c>
      <c r="I30" s="44">
        <v>3138.5210475176004</v>
      </c>
      <c r="J30" s="44">
        <v>1827.8044096017354</v>
      </c>
      <c r="K30" s="44">
        <v>1310.716637915865</v>
      </c>
      <c r="L30" s="15">
        <v>42457</v>
      </c>
      <c r="M30" s="45">
        <f>H30-J30</f>
        <v>82372.407876213998</v>
      </c>
      <c r="N30" s="4"/>
    </row>
    <row r="31" spans="1:14">
      <c r="A31" s="40">
        <v>42430</v>
      </c>
      <c r="B31" s="1">
        <v>82372.407876213998</v>
      </c>
      <c r="C31" s="1">
        <v>3138.5210475176004</v>
      </c>
      <c r="D31" s="1">
        <v>1856.2572315778691</v>
      </c>
      <c r="E31" s="1">
        <v>1282.2638159397313</v>
      </c>
      <c r="F31" s="42">
        <v>42457</v>
      </c>
      <c r="G31" s="1">
        <f>B31-D31</f>
        <v>80516.150644636131</v>
      </c>
      <c r="H31" s="1">
        <f>H30-J30</f>
        <v>82372.407876213998</v>
      </c>
      <c r="I31" s="1">
        <v>3138.5210475176004</v>
      </c>
      <c r="J31" s="1">
        <v>1856.2572315778691</v>
      </c>
      <c r="K31" s="1">
        <v>1282.2638159397313</v>
      </c>
      <c r="L31" s="42">
        <v>42457</v>
      </c>
      <c r="M31" s="45">
        <f>H31-J31</f>
        <v>80516.150644636131</v>
      </c>
    </row>
    <row r="32" spans="1:14">
      <c r="A32" s="40">
        <v>42461</v>
      </c>
      <c r="B32" s="1">
        <v>80516.150644636131</v>
      </c>
      <c r="C32" s="1">
        <v>3138.5210475176004</v>
      </c>
      <c r="D32" s="1">
        <v>1885.1529691494313</v>
      </c>
      <c r="E32" s="1">
        <v>1253.3680783681691</v>
      </c>
      <c r="F32" s="42">
        <v>42488</v>
      </c>
      <c r="G32" s="1">
        <f>B32-D32</f>
        <v>78630.997675486695</v>
      </c>
      <c r="H32" s="1">
        <f>H31-J31</f>
        <v>80516.150644636131</v>
      </c>
      <c r="I32" s="1">
        <v>0</v>
      </c>
      <c r="J32" s="1">
        <v>0</v>
      </c>
      <c r="K32" s="45">
        <v>0</v>
      </c>
      <c r="M32" s="45">
        <f>H32-J32</f>
        <v>80516.150644636131</v>
      </c>
    </row>
    <row r="33" spans="1:14">
      <c r="A33" s="40"/>
      <c r="B33" s="1"/>
      <c r="C33" s="1"/>
      <c r="D33" s="1"/>
      <c r="E33" s="1"/>
      <c r="F33" s="42"/>
      <c r="G33" s="1"/>
      <c r="H33" s="1"/>
      <c r="I33" s="1">
        <v>3138.5210475176004</v>
      </c>
      <c r="J33" s="1">
        <v>1885.1529691494313</v>
      </c>
      <c r="K33" s="1">
        <v>1253.3680783681691</v>
      </c>
      <c r="L33" s="42">
        <v>42549</v>
      </c>
      <c r="M33" s="45"/>
    </row>
    <row r="34" spans="1:14">
      <c r="B34" t="s">
        <v>205</v>
      </c>
      <c r="C34" t="s">
        <v>227</v>
      </c>
      <c r="D34" t="s">
        <v>207</v>
      </c>
      <c r="E34" t="s">
        <v>209</v>
      </c>
      <c r="F34" t="s">
        <v>211</v>
      </c>
      <c r="G34" t="s">
        <v>213</v>
      </c>
      <c r="H34" s="1" t="s">
        <v>225</v>
      </c>
      <c r="I34" s="1" t="s">
        <v>248</v>
      </c>
      <c r="J34" s="42"/>
      <c r="M34"/>
    </row>
    <row r="35" spans="1:14">
      <c r="A35" s="46">
        <v>42490</v>
      </c>
      <c r="B35" s="14" t="s">
        <v>228</v>
      </c>
      <c r="C35" s="47">
        <f>J32</f>
        <v>0</v>
      </c>
      <c r="D35" s="14">
        <f>IF((B35="逾期"),(A35-F32)+1,0)</f>
        <v>3</v>
      </c>
      <c r="E35" s="47">
        <f>M32-G32</f>
        <v>1885.1529691494361</v>
      </c>
      <c r="F35" s="47">
        <f>M32</f>
        <v>80516.150644636131</v>
      </c>
      <c r="G35" s="14">
        <v>0</v>
      </c>
      <c r="H35" s="47">
        <f>F26-F35-C35</f>
        <v>0</v>
      </c>
      <c r="I35" s="47">
        <f>-M33+G33</f>
        <v>0</v>
      </c>
      <c r="M35"/>
    </row>
    <row r="36" spans="1:14">
      <c r="A36" s="40"/>
      <c r="B36" s="1"/>
      <c r="C36" s="1"/>
      <c r="D36" s="1"/>
      <c r="E36" s="1"/>
      <c r="F36" s="42"/>
      <c r="G36" s="1"/>
      <c r="H36" s="1"/>
      <c r="I36" s="1"/>
      <c r="J36" s="1"/>
      <c r="K36" s="1"/>
      <c r="L36" s="42"/>
      <c r="M36" s="45"/>
    </row>
    <row r="37" spans="1:14">
      <c r="A37" s="40"/>
      <c r="B37" t="s">
        <v>128</v>
      </c>
      <c r="C37" t="s">
        <v>107</v>
      </c>
      <c r="D37" t="s">
        <v>103</v>
      </c>
      <c r="E37" t="s">
        <v>105</v>
      </c>
      <c r="F37" t="s">
        <v>115</v>
      </c>
      <c r="G37" t="s">
        <v>220</v>
      </c>
      <c r="H37" t="s">
        <v>222</v>
      </c>
      <c r="I37" t="s">
        <v>114</v>
      </c>
      <c r="J37" t="s">
        <v>109</v>
      </c>
      <c r="K37" t="s">
        <v>110</v>
      </c>
      <c r="L37" t="s">
        <v>111</v>
      </c>
      <c r="M37" s="4" t="s">
        <v>220</v>
      </c>
    </row>
    <row r="38" spans="1:14">
      <c r="A38" s="40">
        <v>42370</v>
      </c>
      <c r="B38" s="1">
        <v>86000</v>
      </c>
      <c r="C38" s="1">
        <v>3138.5210475176004</v>
      </c>
      <c r="D38" s="1">
        <v>1799.7877141842671</v>
      </c>
      <c r="E38" s="1">
        <v>1338.7333333333333</v>
      </c>
      <c r="F38" s="42">
        <v>42397</v>
      </c>
      <c r="G38" s="1">
        <f>B38-D38</f>
        <v>84200.212285815738</v>
      </c>
      <c r="H38" s="1">
        <f>B38</f>
        <v>86000</v>
      </c>
      <c r="I38" s="1">
        <v>3138.5210475176004</v>
      </c>
      <c r="J38" s="1">
        <v>1799.7877141842671</v>
      </c>
      <c r="K38" s="1">
        <v>1338.7333333333333</v>
      </c>
      <c r="L38" s="42">
        <v>42397</v>
      </c>
      <c r="M38" s="45">
        <f>H38-J38</f>
        <v>84200.212285815738</v>
      </c>
      <c r="N38" s="4"/>
    </row>
    <row r="39" spans="1:14">
      <c r="A39" s="40">
        <v>42401</v>
      </c>
      <c r="B39" s="1">
        <v>84200.212285815738</v>
      </c>
      <c r="C39" s="1">
        <v>3138.5210475176004</v>
      </c>
      <c r="D39" s="1">
        <v>1827.8044096017354</v>
      </c>
      <c r="E39" s="1">
        <v>1310.716637915865</v>
      </c>
      <c r="F39" s="42">
        <v>42428</v>
      </c>
      <c r="G39" s="1">
        <f>B39-D39</f>
        <v>82372.407876213998</v>
      </c>
      <c r="H39" s="1">
        <f>H38-J38</f>
        <v>84200.212285815738</v>
      </c>
      <c r="I39" s="44">
        <v>3138.5210475176004</v>
      </c>
      <c r="J39" s="44">
        <v>1827.8044096017354</v>
      </c>
      <c r="K39" s="44">
        <v>1310.716637915865</v>
      </c>
      <c r="L39" s="15">
        <v>42457</v>
      </c>
      <c r="M39" s="45">
        <f>H39-J39</f>
        <v>82372.407876213998</v>
      </c>
      <c r="N39" s="4"/>
    </row>
    <row r="40" spans="1:14">
      <c r="A40" s="40">
        <v>42430</v>
      </c>
      <c r="B40" s="1">
        <v>82372.407876213998</v>
      </c>
      <c r="C40" s="1">
        <v>3138.5210475176004</v>
      </c>
      <c r="D40" s="1">
        <v>1856.2572315778691</v>
      </c>
      <c r="E40" s="1">
        <v>1282.2638159397313</v>
      </c>
      <c r="F40" s="42">
        <v>42457</v>
      </c>
      <c r="G40" s="1">
        <f>B40-D40</f>
        <v>80516.150644636131</v>
      </c>
      <c r="H40" s="1">
        <f>H39-J39</f>
        <v>82372.407876213998</v>
      </c>
      <c r="I40" s="1">
        <v>3138.5210475176004</v>
      </c>
      <c r="J40" s="1">
        <v>1856.2572315778691</v>
      </c>
      <c r="K40" s="1">
        <v>1282.2638159397313</v>
      </c>
      <c r="L40" s="42">
        <v>42457</v>
      </c>
      <c r="M40" s="45">
        <f>H40-J40</f>
        <v>80516.150644636131</v>
      </c>
    </row>
    <row r="41" spans="1:14">
      <c r="A41" s="40">
        <v>42461</v>
      </c>
      <c r="B41" s="1">
        <v>80516.150644636131</v>
      </c>
      <c r="C41" s="1">
        <v>3138.5210475176004</v>
      </c>
      <c r="D41" s="1">
        <v>1885.1529691494313</v>
      </c>
      <c r="E41" s="1">
        <v>1253.3680783681691</v>
      </c>
      <c r="F41" s="42">
        <v>42488</v>
      </c>
      <c r="G41" s="1">
        <f>B41-D41</f>
        <v>78630.997675486695</v>
      </c>
      <c r="H41" s="1">
        <f>H40-J40</f>
        <v>80516.150644636131</v>
      </c>
      <c r="I41" s="1">
        <v>0</v>
      </c>
      <c r="J41" s="1">
        <v>0</v>
      </c>
      <c r="K41" s="45">
        <v>0</v>
      </c>
      <c r="M41" s="45">
        <f>H41-J41</f>
        <v>80516.150644636131</v>
      </c>
    </row>
    <row r="42" spans="1:14">
      <c r="A42" s="40"/>
      <c r="B42" s="1"/>
      <c r="C42" s="1"/>
      <c r="D42" s="1"/>
      <c r="E42" s="1"/>
      <c r="F42" s="42"/>
      <c r="G42" s="1"/>
      <c r="H42" s="1"/>
      <c r="I42" s="1">
        <v>3138.5210475176004</v>
      </c>
      <c r="J42" s="1">
        <v>1885.1529691494313</v>
      </c>
      <c r="K42" s="1">
        <v>1253.3680783681691</v>
      </c>
      <c r="L42" s="42">
        <v>42549</v>
      </c>
      <c r="M42" s="45"/>
    </row>
    <row r="43" spans="1:14">
      <c r="A43" s="40">
        <v>42491</v>
      </c>
      <c r="B43" s="1">
        <v>78630.997675486695</v>
      </c>
      <c r="C43" s="1">
        <v>3138.5210475176004</v>
      </c>
      <c r="D43" s="1">
        <v>1914.4985170358575</v>
      </c>
      <c r="E43" s="1">
        <v>1224.0225304817429</v>
      </c>
      <c r="F43" s="42">
        <v>42518</v>
      </c>
      <c r="G43" s="1">
        <f t="shared" ref="G43" si="0">B43-D43</f>
        <v>76716.499158450839</v>
      </c>
      <c r="H43" s="1">
        <f>H41-J41</f>
        <v>80516.150644636131</v>
      </c>
      <c r="I43" s="1">
        <v>0</v>
      </c>
      <c r="J43" s="1">
        <v>0</v>
      </c>
      <c r="K43" s="45">
        <v>0</v>
      </c>
      <c r="M43" s="45">
        <f>H43-J43</f>
        <v>80516.150644636131</v>
      </c>
    </row>
    <row r="44" spans="1:14">
      <c r="A44" s="40"/>
      <c r="B44" s="1"/>
      <c r="C44" s="1"/>
      <c r="D44" s="1"/>
      <c r="E44" s="1"/>
      <c r="F44" s="42"/>
      <c r="G44" s="1"/>
      <c r="H44" s="1"/>
      <c r="I44" s="1">
        <v>3138.5210475176004</v>
      </c>
      <c r="J44" s="1">
        <v>1914.4985170358575</v>
      </c>
      <c r="K44" s="1">
        <v>1224.0225304817429</v>
      </c>
      <c r="L44" s="42">
        <v>42610</v>
      </c>
      <c r="M44" s="45"/>
    </row>
    <row r="45" spans="1:14">
      <c r="B45" t="s">
        <v>205</v>
      </c>
      <c r="C45" t="s">
        <v>227</v>
      </c>
      <c r="D45" t="s">
        <v>207</v>
      </c>
      <c r="E45" t="s">
        <v>209</v>
      </c>
      <c r="F45" t="s">
        <v>211</v>
      </c>
      <c r="G45" t="s">
        <v>213</v>
      </c>
      <c r="H45" s="1" t="s">
        <v>225</v>
      </c>
      <c r="I45" s="1" t="s">
        <v>248</v>
      </c>
      <c r="J45" s="1"/>
      <c r="K45" s="1"/>
      <c r="L45" s="42"/>
      <c r="M45" s="45"/>
    </row>
    <row r="46" spans="1:14">
      <c r="A46" s="46">
        <v>42521</v>
      </c>
      <c r="B46" s="14" t="s">
        <v>228</v>
      </c>
      <c r="C46" s="47">
        <f>J43</f>
        <v>0</v>
      </c>
      <c r="D46" s="14">
        <f>IF((B46="逾期"),D35+A46-A35,0)</f>
        <v>34</v>
      </c>
      <c r="E46" s="47">
        <f>M43-G43</f>
        <v>3799.651486185292</v>
      </c>
      <c r="F46" s="47">
        <f>M43</f>
        <v>80516.150644636131</v>
      </c>
      <c r="G46" s="14">
        <v>0</v>
      </c>
      <c r="H46" s="47">
        <f>F35-F46-C46</f>
        <v>0</v>
      </c>
      <c r="I46" s="47">
        <f>-M44+G44</f>
        <v>0</v>
      </c>
      <c r="J46" s="1"/>
      <c r="K46" s="1"/>
      <c r="L46" s="42"/>
      <c r="M46" s="45"/>
    </row>
    <row r="47" spans="1:14">
      <c r="A47" s="40"/>
      <c r="B47" s="1"/>
      <c r="C47" s="1"/>
      <c r="D47" s="1"/>
      <c r="E47" s="1"/>
      <c r="F47" s="42"/>
      <c r="G47" s="1"/>
      <c r="H47" s="1"/>
      <c r="I47" s="1"/>
      <c r="J47" s="1"/>
      <c r="K47" s="1"/>
      <c r="L47" s="42"/>
      <c r="M47" s="45"/>
    </row>
    <row r="48" spans="1:14">
      <c r="A48" s="40"/>
      <c r="B48" t="s">
        <v>128</v>
      </c>
      <c r="C48" t="s">
        <v>107</v>
      </c>
      <c r="D48" t="s">
        <v>103</v>
      </c>
      <c r="E48" t="s">
        <v>105</v>
      </c>
      <c r="F48" t="s">
        <v>115</v>
      </c>
      <c r="G48" t="s">
        <v>220</v>
      </c>
      <c r="H48" t="s">
        <v>222</v>
      </c>
      <c r="I48" t="s">
        <v>114</v>
      </c>
      <c r="J48" t="s">
        <v>109</v>
      </c>
      <c r="K48" t="s">
        <v>110</v>
      </c>
      <c r="L48" t="s">
        <v>111</v>
      </c>
      <c r="M48" s="4" t="s">
        <v>220</v>
      </c>
    </row>
    <row r="49" spans="1:14">
      <c r="A49" s="40">
        <v>42370</v>
      </c>
      <c r="B49" s="1">
        <v>86000</v>
      </c>
      <c r="C49" s="1">
        <v>3138.5210475176004</v>
      </c>
      <c r="D49" s="1">
        <v>1799.7877141842671</v>
      </c>
      <c r="E49" s="1">
        <v>1338.7333333333333</v>
      </c>
      <c r="F49" s="42">
        <v>42397</v>
      </c>
      <c r="G49" s="1">
        <f>B49-D49</f>
        <v>84200.212285815738</v>
      </c>
      <c r="H49" s="1">
        <f>B49</f>
        <v>86000</v>
      </c>
      <c r="I49" s="1">
        <v>3138.5210475176004</v>
      </c>
      <c r="J49" s="1">
        <v>1799.7877141842671</v>
      </c>
      <c r="K49" s="1">
        <v>1338.7333333333333</v>
      </c>
      <c r="L49" s="42">
        <v>42397</v>
      </c>
      <c r="M49" s="45">
        <f>H49-J49</f>
        <v>84200.212285815738</v>
      </c>
      <c r="N49" s="4"/>
    </row>
    <row r="50" spans="1:14">
      <c r="A50" s="40">
        <v>42401</v>
      </c>
      <c r="B50" s="1">
        <v>84200.212285815738</v>
      </c>
      <c r="C50" s="1">
        <v>3138.5210475176004</v>
      </c>
      <c r="D50" s="1">
        <v>1827.8044096017354</v>
      </c>
      <c r="E50" s="1">
        <v>1310.716637915865</v>
      </c>
      <c r="F50" s="42">
        <v>42428</v>
      </c>
      <c r="G50" s="1">
        <f>B50-D50</f>
        <v>82372.407876213998</v>
      </c>
      <c r="H50" s="1">
        <f>H49-J49</f>
        <v>84200.212285815738</v>
      </c>
      <c r="I50" s="44">
        <v>3138.5210475176004</v>
      </c>
      <c r="J50" s="44">
        <v>1827.8044096017354</v>
      </c>
      <c r="K50" s="44">
        <v>1310.716637915865</v>
      </c>
      <c r="L50" s="15">
        <v>42457</v>
      </c>
      <c r="M50" s="45">
        <f>H50-J50</f>
        <v>82372.407876213998</v>
      </c>
      <c r="N50" s="4"/>
    </row>
    <row r="51" spans="1:14">
      <c r="A51" s="40">
        <v>42430</v>
      </c>
      <c r="B51" s="1">
        <v>82372.407876213998</v>
      </c>
      <c r="C51" s="1">
        <v>3138.5210475176004</v>
      </c>
      <c r="D51" s="1">
        <v>1856.2572315778691</v>
      </c>
      <c r="E51" s="1">
        <v>1282.2638159397313</v>
      </c>
      <c r="F51" s="42">
        <v>42457</v>
      </c>
      <c r="G51" s="1">
        <f>B51-D51</f>
        <v>80516.150644636131</v>
      </c>
      <c r="H51" s="1">
        <f>H50-J50</f>
        <v>82372.407876213998</v>
      </c>
      <c r="I51" s="1">
        <v>3138.5210475176004</v>
      </c>
      <c r="J51" s="1">
        <v>1856.2572315778691</v>
      </c>
      <c r="K51" s="1">
        <v>1282.2638159397313</v>
      </c>
      <c r="L51" s="42">
        <v>42457</v>
      </c>
      <c r="M51" s="45">
        <f>H51-J51</f>
        <v>80516.150644636131</v>
      </c>
    </row>
    <row r="52" spans="1:14">
      <c r="A52" s="40">
        <v>42461</v>
      </c>
      <c r="B52" s="1">
        <v>80516.150644636131</v>
      </c>
      <c r="C52" s="1">
        <v>3138.5210475176004</v>
      </c>
      <c r="D52" s="1">
        <v>1885.1529691494313</v>
      </c>
      <c r="E52" s="1">
        <v>1253.3680783681691</v>
      </c>
      <c r="F52" s="42">
        <v>42488</v>
      </c>
      <c r="G52" s="1">
        <f>B52-D52</f>
        <v>78630.997675486695</v>
      </c>
      <c r="H52" s="1">
        <f>H51-J51</f>
        <v>80516.150644636131</v>
      </c>
      <c r="I52" s="1">
        <v>3138.5210475176004</v>
      </c>
      <c r="J52" s="1">
        <v>1885.1529691494313</v>
      </c>
      <c r="K52" s="1">
        <v>1253.3680783681691</v>
      </c>
      <c r="L52" s="42">
        <v>42549</v>
      </c>
      <c r="M52" s="45">
        <f>H52-J52</f>
        <v>78630.997675486695</v>
      </c>
    </row>
    <row r="53" spans="1:14">
      <c r="A53" s="40">
        <v>42491</v>
      </c>
      <c r="B53" s="1">
        <v>78630.997675486695</v>
      </c>
      <c r="C53" s="1">
        <v>3138.5210475176004</v>
      </c>
      <c r="D53" s="1">
        <v>1914.4985170358575</v>
      </c>
      <c r="E53" s="1">
        <v>1224.0225304817429</v>
      </c>
      <c r="F53" s="42">
        <v>42518</v>
      </c>
      <c r="G53" s="1">
        <f t="shared" ref="G53" si="1">B53-D53</f>
        <v>76716.499158450839</v>
      </c>
      <c r="H53" s="1">
        <f>H52-J52</f>
        <v>78630.997675486695</v>
      </c>
      <c r="I53" s="1">
        <v>0</v>
      </c>
      <c r="J53" s="1">
        <v>0</v>
      </c>
      <c r="K53" s="45">
        <v>0</v>
      </c>
      <c r="M53" s="45">
        <f>H53-J53</f>
        <v>78630.997675486695</v>
      </c>
    </row>
    <row r="54" spans="1:14">
      <c r="A54" s="40"/>
      <c r="B54" s="1"/>
      <c r="C54" s="1"/>
      <c r="D54" s="1"/>
      <c r="E54" s="1"/>
      <c r="F54" s="42"/>
      <c r="G54" s="1"/>
      <c r="H54" s="1"/>
      <c r="I54" s="1">
        <v>3138.5210475176004</v>
      </c>
      <c r="J54" s="1">
        <v>1914.4985170358575</v>
      </c>
      <c r="K54" s="1">
        <v>1224.0225304817429</v>
      </c>
      <c r="L54" s="42">
        <v>42610</v>
      </c>
      <c r="M54" s="45"/>
    </row>
    <row r="55" spans="1:14">
      <c r="A55" s="40">
        <v>42522</v>
      </c>
      <c r="B55" s="1">
        <v>76716.499158450839</v>
      </c>
      <c r="C55" s="1">
        <v>3138.5210475176004</v>
      </c>
      <c r="D55" s="1">
        <v>1944.3008772843825</v>
      </c>
      <c r="E55" s="1">
        <v>1194.2201702332179</v>
      </c>
      <c r="F55" s="42">
        <v>42549</v>
      </c>
      <c r="G55" s="1">
        <f t="shared" ref="G55" si="2">B55-D55</f>
        <v>74772.198281166449</v>
      </c>
      <c r="H55" s="1">
        <f>M53</f>
        <v>78630.997675486695</v>
      </c>
      <c r="I55" s="1">
        <v>0</v>
      </c>
      <c r="J55" s="1">
        <v>0</v>
      </c>
      <c r="K55" s="45">
        <v>0</v>
      </c>
      <c r="M55" s="45">
        <f>H55-J55</f>
        <v>78630.997675486695</v>
      </c>
    </row>
    <row r="56" spans="1:14">
      <c r="A56" s="40"/>
      <c r="B56" s="1"/>
      <c r="C56" s="1"/>
      <c r="D56" s="1"/>
      <c r="E56" s="1"/>
      <c r="F56" s="42"/>
      <c r="G56" s="1"/>
      <c r="H56" s="1"/>
      <c r="I56" s="1">
        <v>3138.5210475176004</v>
      </c>
      <c r="J56" s="1">
        <v>1944.3008772843825</v>
      </c>
      <c r="K56" s="1">
        <v>1194.2201702332179</v>
      </c>
      <c r="L56" s="42">
        <v>42610</v>
      </c>
      <c r="M56" s="45"/>
    </row>
    <row r="57" spans="1:14">
      <c r="B57" t="s">
        <v>205</v>
      </c>
      <c r="C57" t="s">
        <v>227</v>
      </c>
      <c r="D57" t="s">
        <v>207</v>
      </c>
      <c r="E57" t="s">
        <v>209</v>
      </c>
      <c r="F57" t="s">
        <v>211</v>
      </c>
      <c r="G57" t="s">
        <v>213</v>
      </c>
      <c r="H57" s="1" t="s">
        <v>225</v>
      </c>
      <c r="I57" s="1" t="s">
        <v>248</v>
      </c>
      <c r="J57" s="1"/>
      <c r="K57" s="1"/>
      <c r="L57" s="42"/>
      <c r="M57" s="45"/>
    </row>
    <row r="58" spans="1:14">
      <c r="A58" s="46">
        <v>42551</v>
      </c>
      <c r="B58" s="14" t="s">
        <v>228</v>
      </c>
      <c r="C58" s="47">
        <f>J55</f>
        <v>0</v>
      </c>
      <c r="D58" s="14">
        <f>IF((B58="逾期"),D46+A58-A46,0)</f>
        <v>64</v>
      </c>
      <c r="E58" s="47">
        <f>M55-G55</f>
        <v>3858.7993943202455</v>
      </c>
      <c r="F58" s="47">
        <f>M55</f>
        <v>78630.997675486695</v>
      </c>
      <c r="G58" s="14">
        <v>0</v>
      </c>
      <c r="H58" s="47">
        <f>F46-F58-C58</f>
        <v>1885.1529691494361</v>
      </c>
      <c r="I58" s="47">
        <f>-M56+G56</f>
        <v>0</v>
      </c>
      <c r="J58" s="1"/>
      <c r="K58" s="1"/>
      <c r="L58" s="42"/>
      <c r="M58" s="45"/>
    </row>
    <row r="59" spans="1:14">
      <c r="A59" s="40"/>
      <c r="B59" s="1"/>
      <c r="C59" s="1"/>
      <c r="D59" s="1"/>
      <c r="E59" s="1"/>
      <c r="F59" s="42"/>
      <c r="G59" s="1"/>
      <c r="H59" s="1"/>
      <c r="I59" s="1"/>
      <c r="J59" s="1"/>
      <c r="K59" s="1"/>
      <c r="L59" s="42"/>
      <c r="M59" s="45"/>
    </row>
    <row r="60" spans="1:14">
      <c r="A60" s="40"/>
      <c r="B60" t="s">
        <v>128</v>
      </c>
      <c r="C60" t="s">
        <v>107</v>
      </c>
      <c r="D60" t="s">
        <v>103</v>
      </c>
      <c r="E60" t="s">
        <v>105</v>
      </c>
      <c r="F60" t="s">
        <v>115</v>
      </c>
      <c r="G60" t="s">
        <v>220</v>
      </c>
      <c r="H60" t="s">
        <v>222</v>
      </c>
      <c r="I60" t="s">
        <v>114</v>
      </c>
      <c r="J60" t="s">
        <v>109</v>
      </c>
      <c r="K60" t="s">
        <v>110</v>
      </c>
      <c r="L60" t="s">
        <v>111</v>
      </c>
      <c r="M60" s="4" t="s">
        <v>220</v>
      </c>
    </row>
    <row r="61" spans="1:14">
      <c r="A61" s="40">
        <v>42370</v>
      </c>
      <c r="B61" s="1">
        <v>86000</v>
      </c>
      <c r="C61" s="1">
        <v>3138.5210475176004</v>
      </c>
      <c r="D61" s="1">
        <v>1799.7877141842671</v>
      </c>
      <c r="E61" s="1">
        <v>1338.7333333333333</v>
      </c>
      <c r="F61" s="42">
        <v>42397</v>
      </c>
      <c r="G61" s="1">
        <f>B61-D61</f>
        <v>84200.212285815738</v>
      </c>
      <c r="H61" s="1">
        <f>B61</f>
        <v>86000</v>
      </c>
      <c r="I61" s="1">
        <v>3138.5210475176004</v>
      </c>
      <c r="J61" s="1">
        <v>1799.7877141842671</v>
      </c>
      <c r="K61" s="1">
        <v>1338.7333333333333</v>
      </c>
      <c r="L61" s="42">
        <v>42397</v>
      </c>
      <c r="M61" s="45">
        <f>H61-J61</f>
        <v>84200.212285815738</v>
      </c>
      <c r="N61" s="4"/>
    </row>
    <row r="62" spans="1:14">
      <c r="A62" s="40">
        <v>42401</v>
      </c>
      <c r="B62" s="1">
        <v>84200.212285815738</v>
      </c>
      <c r="C62" s="1">
        <v>3138.5210475176004</v>
      </c>
      <c r="D62" s="1">
        <v>1827.8044096017354</v>
      </c>
      <c r="E62" s="1">
        <v>1310.716637915865</v>
      </c>
      <c r="F62" s="42">
        <v>42428</v>
      </c>
      <c r="G62" s="1">
        <f>B62-D62</f>
        <v>82372.407876213998</v>
      </c>
      <c r="H62" s="1">
        <f>H61-J61</f>
        <v>84200.212285815738</v>
      </c>
      <c r="I62" s="44">
        <v>3138.5210475176004</v>
      </c>
      <c r="J62" s="44">
        <v>1827.8044096017354</v>
      </c>
      <c r="K62" s="44">
        <v>1310.716637915865</v>
      </c>
      <c r="L62" s="15">
        <v>42457</v>
      </c>
      <c r="M62" s="45">
        <f>H62-J62</f>
        <v>82372.407876213998</v>
      </c>
      <c r="N62" s="4"/>
    </row>
    <row r="63" spans="1:14">
      <c r="A63" s="40">
        <v>42430</v>
      </c>
      <c r="B63" s="1">
        <v>82372.407876213998</v>
      </c>
      <c r="C63" s="1">
        <v>3138.5210475176004</v>
      </c>
      <c r="D63" s="1">
        <v>1856.2572315778691</v>
      </c>
      <c r="E63" s="1">
        <v>1282.2638159397313</v>
      </c>
      <c r="F63" s="42">
        <v>42457</v>
      </c>
      <c r="G63" s="1">
        <f>B63-D63</f>
        <v>80516.150644636131</v>
      </c>
      <c r="H63" s="1">
        <f>H62-J62</f>
        <v>82372.407876213998</v>
      </c>
      <c r="I63" s="1">
        <v>3138.5210475176004</v>
      </c>
      <c r="J63" s="1">
        <v>1856.2572315778691</v>
      </c>
      <c r="K63" s="1">
        <v>1282.2638159397313</v>
      </c>
      <c r="L63" s="42">
        <v>42457</v>
      </c>
      <c r="M63" s="45">
        <f>H63-J63</f>
        <v>80516.150644636131</v>
      </c>
    </row>
    <row r="64" spans="1:14">
      <c r="A64" s="40">
        <v>42461</v>
      </c>
      <c r="B64" s="1">
        <v>80516.150644636131</v>
      </c>
      <c r="C64" s="1">
        <v>3138.5210475176004</v>
      </c>
      <c r="D64" s="1">
        <v>1885.1529691494313</v>
      </c>
      <c r="E64" s="1">
        <v>1253.3680783681691</v>
      </c>
      <c r="F64" s="42">
        <v>42488</v>
      </c>
      <c r="G64" s="1">
        <f>B64-D64</f>
        <v>78630.997675486695</v>
      </c>
      <c r="H64" s="1">
        <f>H63-J63</f>
        <v>80516.150644636131</v>
      </c>
      <c r="I64" s="1">
        <v>3138.5210475176004</v>
      </c>
      <c r="J64" s="1">
        <v>1885.1529691494313</v>
      </c>
      <c r="K64" s="1">
        <v>1253.3680783681691</v>
      </c>
      <c r="L64" s="42">
        <v>42549</v>
      </c>
      <c r="M64" s="45">
        <f>H64-J64</f>
        <v>78630.997675486695</v>
      </c>
    </row>
    <row r="65" spans="1:14">
      <c r="A65" s="40">
        <v>42491</v>
      </c>
      <c r="B65" s="1">
        <v>78630.997675486695</v>
      </c>
      <c r="C65" s="1">
        <v>3138.5210475176004</v>
      </c>
      <c r="D65" s="1">
        <v>1914.4985170358575</v>
      </c>
      <c r="E65" s="1">
        <v>1224.0225304817429</v>
      </c>
      <c r="F65" s="42">
        <v>42518</v>
      </c>
      <c r="G65" s="1">
        <f t="shared" ref="G65" si="3">B65-D65</f>
        <v>76716.499158450839</v>
      </c>
      <c r="H65" s="1">
        <f>H64-J64</f>
        <v>78630.997675486695</v>
      </c>
      <c r="I65" s="1">
        <v>0</v>
      </c>
      <c r="J65" s="1">
        <v>0</v>
      </c>
      <c r="K65" s="45">
        <v>0</v>
      </c>
      <c r="M65" s="45">
        <f>H65-J65</f>
        <v>78630.997675486695</v>
      </c>
    </row>
    <row r="66" spans="1:14">
      <c r="A66" s="40"/>
      <c r="B66" s="1"/>
      <c r="C66" s="1"/>
      <c r="D66" s="1"/>
      <c r="E66" s="1"/>
      <c r="F66" s="42"/>
      <c r="G66" s="1"/>
      <c r="H66" s="1"/>
      <c r="I66" s="1">
        <v>3138.5210475176004</v>
      </c>
      <c r="J66" s="1">
        <v>1914.4985170358575</v>
      </c>
      <c r="K66" s="1">
        <v>1224.0225304817429</v>
      </c>
      <c r="L66" s="42">
        <v>42610</v>
      </c>
      <c r="M66" s="45"/>
    </row>
    <row r="67" spans="1:14">
      <c r="A67" s="40">
        <v>42522</v>
      </c>
      <c r="B67" s="1">
        <v>76716.499158450839</v>
      </c>
      <c r="C67" s="1">
        <v>3138.5210475176004</v>
      </c>
      <c r="D67" s="1">
        <v>1944.3008772843825</v>
      </c>
      <c r="E67" s="1">
        <v>1194.2201702332179</v>
      </c>
      <c r="F67" s="42">
        <v>42549</v>
      </c>
      <c r="G67" s="1">
        <f t="shared" ref="G67" si="4">B67-D67</f>
        <v>74772.198281166449</v>
      </c>
      <c r="H67" s="1">
        <f>M65</f>
        <v>78630.997675486695</v>
      </c>
      <c r="I67" s="1">
        <v>0</v>
      </c>
      <c r="J67" s="1">
        <v>0</v>
      </c>
      <c r="K67" s="45">
        <v>0</v>
      </c>
      <c r="M67" s="45">
        <f>H67-J67</f>
        <v>78630.997675486695</v>
      </c>
    </row>
    <row r="68" spans="1:14">
      <c r="A68" s="40"/>
      <c r="B68" s="1"/>
      <c r="C68" s="1"/>
      <c r="D68" s="1"/>
      <c r="E68" s="1"/>
      <c r="F68" s="42"/>
      <c r="G68" s="1"/>
      <c r="H68" s="1"/>
      <c r="I68" s="1">
        <v>3138.5210475176004</v>
      </c>
      <c r="J68" s="1">
        <v>1944.3008772843825</v>
      </c>
      <c r="K68" s="1">
        <v>1194.2201702332179</v>
      </c>
      <c r="L68" s="42">
        <v>42610</v>
      </c>
      <c r="M68" s="45"/>
    </row>
    <row r="69" spans="1:14">
      <c r="A69" s="40">
        <v>42552</v>
      </c>
      <c r="B69" s="1">
        <v>74772.198281166449</v>
      </c>
      <c r="C69" s="1">
        <v>3138.5210475176004</v>
      </c>
      <c r="D69" s="1">
        <v>1974.5671609407761</v>
      </c>
      <c r="E69" s="1">
        <v>1163.9538865768243</v>
      </c>
      <c r="F69" s="42">
        <v>42579</v>
      </c>
      <c r="G69" s="1">
        <f t="shared" ref="G69" si="5">B69-D69</f>
        <v>72797.631120225677</v>
      </c>
      <c r="H69" s="1">
        <f>M67</f>
        <v>78630.997675486695</v>
      </c>
      <c r="I69" s="1">
        <v>3138.5210475176004</v>
      </c>
      <c r="J69" s="1">
        <v>0</v>
      </c>
      <c r="K69" s="45">
        <v>0</v>
      </c>
      <c r="M69" s="45">
        <f>H69-J69</f>
        <v>78630.997675486695</v>
      </c>
    </row>
    <row r="70" spans="1:14">
      <c r="A70" s="40"/>
      <c r="B70" s="1"/>
      <c r="C70" s="1"/>
      <c r="D70" s="1"/>
      <c r="E70" s="1"/>
      <c r="F70" s="42"/>
      <c r="G70" s="1"/>
      <c r="H70" s="1"/>
      <c r="I70" s="1"/>
      <c r="J70" s="1">
        <v>1974.5671609407761</v>
      </c>
      <c r="K70" s="1">
        <v>1163.9538865768243</v>
      </c>
      <c r="L70" s="42">
        <v>42610</v>
      </c>
    </row>
    <row r="71" spans="1:14">
      <c r="B71" t="s">
        <v>205</v>
      </c>
      <c r="C71" t="s">
        <v>227</v>
      </c>
      <c r="D71" t="s">
        <v>207</v>
      </c>
      <c r="E71" t="s">
        <v>209</v>
      </c>
      <c r="F71" t="s">
        <v>211</v>
      </c>
      <c r="G71" t="s">
        <v>213</v>
      </c>
      <c r="H71" s="1" t="s">
        <v>225</v>
      </c>
      <c r="I71" s="1" t="s">
        <v>248</v>
      </c>
      <c r="J71" s="1"/>
      <c r="K71" s="1"/>
      <c r="L71" s="42"/>
    </row>
    <row r="72" spans="1:14">
      <c r="A72" s="46">
        <v>42582</v>
      </c>
      <c r="B72" s="14" t="s">
        <v>228</v>
      </c>
      <c r="C72" s="47">
        <f>J69</f>
        <v>0</v>
      </c>
      <c r="D72" s="14">
        <f>IF((B72="逾期"),D58+A72-A58,0)</f>
        <v>95</v>
      </c>
      <c r="E72" s="47">
        <f>M69-G69</f>
        <v>5833.3665552610182</v>
      </c>
      <c r="F72" s="47">
        <f>M69</f>
        <v>78630.997675486695</v>
      </c>
      <c r="G72" s="14">
        <v>0</v>
      </c>
      <c r="H72" s="47">
        <f>F58-F72-C72</f>
        <v>0</v>
      </c>
      <c r="I72" s="47">
        <f>-M70+G70</f>
        <v>0</v>
      </c>
      <c r="J72" s="1"/>
      <c r="K72" s="1"/>
      <c r="L72" s="42"/>
    </row>
    <row r="73" spans="1:14">
      <c r="A73" s="40"/>
      <c r="C73" s="1"/>
      <c r="D73" s="1"/>
      <c r="F73" s="1"/>
      <c r="G73" s="1"/>
      <c r="K73"/>
    </row>
    <row r="74" spans="1:14">
      <c r="A74" s="40"/>
      <c r="B74" t="s">
        <v>128</v>
      </c>
      <c r="C74" t="s">
        <v>107</v>
      </c>
      <c r="D74" t="s">
        <v>103</v>
      </c>
      <c r="E74" t="s">
        <v>105</v>
      </c>
      <c r="F74" t="s">
        <v>115</v>
      </c>
      <c r="G74" t="s">
        <v>220</v>
      </c>
      <c r="H74" t="s">
        <v>222</v>
      </c>
      <c r="I74" t="s">
        <v>114</v>
      </c>
      <c r="J74" t="s">
        <v>109</v>
      </c>
      <c r="K74" t="s">
        <v>110</v>
      </c>
      <c r="L74" t="s">
        <v>111</v>
      </c>
      <c r="M74" s="4" t="s">
        <v>220</v>
      </c>
    </row>
    <row r="75" spans="1:14">
      <c r="A75" s="40">
        <v>42370</v>
      </c>
      <c r="B75" s="1">
        <v>86000</v>
      </c>
      <c r="C75" s="1">
        <v>3138.5210475176004</v>
      </c>
      <c r="D75" s="1">
        <v>1799.7877141842671</v>
      </c>
      <c r="E75" s="1">
        <v>1338.7333333333333</v>
      </c>
      <c r="F75" s="42">
        <v>42397</v>
      </c>
      <c r="G75" s="1">
        <f>B75-D75</f>
        <v>84200.212285815738</v>
      </c>
      <c r="H75" s="1">
        <f>B75</f>
        <v>86000</v>
      </c>
      <c r="I75" s="1">
        <v>3138.5210475176004</v>
      </c>
      <c r="J75" s="1">
        <v>1799.7877141842671</v>
      </c>
      <c r="K75" s="1">
        <v>1338.7333333333333</v>
      </c>
      <c r="L75" s="42">
        <v>42397</v>
      </c>
      <c r="M75" s="45">
        <f>H75-J75</f>
        <v>84200.212285815738</v>
      </c>
      <c r="N75" s="4"/>
    </row>
    <row r="76" spans="1:14">
      <c r="A76" s="40">
        <v>42401</v>
      </c>
      <c r="B76" s="1">
        <v>84200.212285815738</v>
      </c>
      <c r="C76" s="1">
        <v>3138.5210475176004</v>
      </c>
      <c r="D76" s="1">
        <v>1827.8044096017354</v>
      </c>
      <c r="E76" s="1">
        <v>1310.716637915865</v>
      </c>
      <c r="F76" s="42">
        <v>42428</v>
      </c>
      <c r="G76" s="1">
        <f>B76-D76</f>
        <v>82372.407876213998</v>
      </c>
      <c r="H76" s="1">
        <f>H75-J75</f>
        <v>84200.212285815738</v>
      </c>
      <c r="I76" s="44">
        <v>3138.5210475176004</v>
      </c>
      <c r="J76" s="44">
        <v>1827.8044096017354</v>
      </c>
      <c r="K76" s="44">
        <v>1310.716637915865</v>
      </c>
      <c r="L76" s="15">
        <v>42457</v>
      </c>
      <c r="M76" s="45">
        <f>H76-J76</f>
        <v>82372.407876213998</v>
      </c>
      <c r="N76" s="4"/>
    </row>
    <row r="77" spans="1:14">
      <c r="A77" s="40">
        <v>42430</v>
      </c>
      <c r="B77" s="1">
        <v>82372.407876213998</v>
      </c>
      <c r="C77" s="1">
        <v>3138.5210475176004</v>
      </c>
      <c r="D77" s="1">
        <v>1856.2572315778691</v>
      </c>
      <c r="E77" s="1">
        <v>1282.2638159397313</v>
      </c>
      <c r="F77" s="42">
        <v>42457</v>
      </c>
      <c r="G77" s="1">
        <f>B77-D77</f>
        <v>80516.150644636131</v>
      </c>
      <c r="H77" s="1">
        <f>H76-J76</f>
        <v>82372.407876213998</v>
      </c>
      <c r="I77" s="1">
        <v>3138.5210475176004</v>
      </c>
      <c r="J77" s="1">
        <v>1856.2572315778691</v>
      </c>
      <c r="K77" s="1">
        <v>1282.2638159397313</v>
      </c>
      <c r="L77" s="42">
        <v>42457</v>
      </c>
      <c r="M77" s="45">
        <f>H77-J77</f>
        <v>80516.150644636131</v>
      </c>
    </row>
    <row r="78" spans="1:14">
      <c r="A78" s="40">
        <v>42461</v>
      </c>
      <c r="B78" s="1">
        <v>80516.150644636131</v>
      </c>
      <c r="C78" s="1">
        <v>3138.5210475176004</v>
      </c>
      <c r="D78" s="1">
        <v>1885.1529691494313</v>
      </c>
      <c r="E78" s="1">
        <v>1253.3680783681691</v>
      </c>
      <c r="F78" s="42">
        <v>42488</v>
      </c>
      <c r="G78" s="1">
        <f>B78-D78</f>
        <v>78630.997675486695</v>
      </c>
      <c r="H78" s="1">
        <f>H77-J77</f>
        <v>80516.150644636131</v>
      </c>
      <c r="I78" s="1">
        <v>3138.5210475176004</v>
      </c>
      <c r="J78" s="1">
        <v>1885.1529691494313</v>
      </c>
      <c r="K78" s="1">
        <v>1253.3680783681691</v>
      </c>
      <c r="L78" s="42">
        <v>42549</v>
      </c>
      <c r="M78" s="45">
        <f>H78-J78</f>
        <v>78630.997675486695</v>
      </c>
    </row>
    <row r="79" spans="1:14">
      <c r="A79" s="40">
        <v>42491</v>
      </c>
      <c r="B79" s="1">
        <v>78630.997675486695</v>
      </c>
      <c r="C79" s="1">
        <v>3138.5210475176004</v>
      </c>
      <c r="D79" s="1">
        <v>1914.4985170358575</v>
      </c>
      <c r="E79" s="1">
        <v>1224.0225304817429</v>
      </c>
      <c r="F79" s="42">
        <v>42518</v>
      </c>
      <c r="G79" s="1">
        <f t="shared" ref="G79:G82" si="6">B79-D79</f>
        <v>76716.499158450839</v>
      </c>
      <c r="H79" s="1">
        <f>H78-J78</f>
        <v>78630.997675486695</v>
      </c>
      <c r="I79" s="1">
        <v>3138.5210475176004</v>
      </c>
      <c r="J79" s="1">
        <v>1914.4985170358575</v>
      </c>
      <c r="K79" s="1">
        <v>1224.0225304817429</v>
      </c>
      <c r="L79" s="42">
        <v>42610</v>
      </c>
      <c r="M79" s="45">
        <f t="shared" ref="M79:M82" si="7">H79-J79</f>
        <v>76716.499158450839</v>
      </c>
    </row>
    <row r="80" spans="1:14">
      <c r="A80" s="40">
        <v>42522</v>
      </c>
      <c r="B80" s="1">
        <v>76716.499158450839</v>
      </c>
      <c r="C80" s="1">
        <v>3138.5210475176004</v>
      </c>
      <c r="D80" s="1">
        <v>1944.3008772843825</v>
      </c>
      <c r="E80" s="1">
        <v>1194.2201702332179</v>
      </c>
      <c r="F80" s="42">
        <v>42549</v>
      </c>
      <c r="G80" s="1">
        <f t="shared" si="6"/>
        <v>74772.198281166449</v>
      </c>
      <c r="H80" s="1">
        <f>M79</f>
        <v>76716.499158450839</v>
      </c>
      <c r="I80" s="1">
        <v>3138.5210475176004</v>
      </c>
      <c r="J80" s="1">
        <v>1944.3008772843825</v>
      </c>
      <c r="K80" s="1">
        <v>1194.2201702332179</v>
      </c>
      <c r="L80" s="42">
        <v>42610</v>
      </c>
      <c r="M80" s="45">
        <f t="shared" si="7"/>
        <v>74772.198281166449</v>
      </c>
    </row>
    <row r="81" spans="1:14">
      <c r="A81" s="40">
        <v>42552</v>
      </c>
      <c r="B81" s="1">
        <v>74772.198281166449</v>
      </c>
      <c r="C81" s="1">
        <v>3138.5210475176004</v>
      </c>
      <c r="D81" s="1">
        <v>1974.5671609407761</v>
      </c>
      <c r="E81" s="1">
        <v>1163.9538865768243</v>
      </c>
      <c r="F81" s="42">
        <v>42579</v>
      </c>
      <c r="G81" s="1">
        <f t="shared" si="6"/>
        <v>72797.631120225677</v>
      </c>
      <c r="H81" s="1">
        <f>M80</f>
        <v>74772.198281166449</v>
      </c>
      <c r="I81" s="1">
        <v>3138.5210475176004</v>
      </c>
      <c r="J81" s="1">
        <v>1974.5671609407761</v>
      </c>
      <c r="K81" s="1">
        <v>1163.9538865768243</v>
      </c>
      <c r="L81" s="42">
        <v>42610</v>
      </c>
      <c r="M81" s="45">
        <f t="shared" si="7"/>
        <v>72797.631120225677</v>
      </c>
    </row>
    <row r="82" spans="1:14">
      <c r="A82" s="40">
        <v>42583</v>
      </c>
      <c r="B82" s="1">
        <v>72797.631120225677</v>
      </c>
      <c r="C82" s="1">
        <v>3138.5210475176004</v>
      </c>
      <c r="D82" s="1">
        <v>2005.3045897460875</v>
      </c>
      <c r="E82" s="1">
        <v>1133.216457771513</v>
      </c>
      <c r="F82" s="42">
        <v>42610</v>
      </c>
      <c r="G82" s="1">
        <f t="shared" si="6"/>
        <v>70792.326530479593</v>
      </c>
      <c r="H82" s="1">
        <v>72797.631120225677</v>
      </c>
      <c r="I82" s="1">
        <v>3138.5210475176004</v>
      </c>
      <c r="J82" s="1">
        <v>2005.3045897460875</v>
      </c>
      <c r="K82" s="1">
        <v>1133.216457771513</v>
      </c>
      <c r="L82" s="42">
        <v>42610</v>
      </c>
      <c r="M82" s="45">
        <f t="shared" si="7"/>
        <v>70792.326530479593</v>
      </c>
    </row>
    <row r="83" spans="1:14">
      <c r="B83" t="s">
        <v>205</v>
      </c>
      <c r="C83" t="s">
        <v>227</v>
      </c>
      <c r="D83" t="s">
        <v>207</v>
      </c>
      <c r="E83" t="s">
        <v>209</v>
      </c>
      <c r="F83" t="s">
        <v>211</v>
      </c>
      <c r="G83" t="s">
        <v>213</v>
      </c>
      <c r="H83" s="1" t="s">
        <v>225</v>
      </c>
      <c r="I83" s="1" t="s">
        <v>248</v>
      </c>
      <c r="J83" s="1"/>
      <c r="K83" s="1"/>
      <c r="L83" s="42"/>
    </row>
    <row r="84" spans="1:14">
      <c r="A84" s="46">
        <v>42613</v>
      </c>
      <c r="B84" s="14" t="s">
        <v>229</v>
      </c>
      <c r="C84" s="47">
        <f>J81</f>
        <v>1974.5671609407761</v>
      </c>
      <c r="D84" s="14">
        <f>IF((B84="逾期"),D70+A84-A70,0)</f>
        <v>0</v>
      </c>
      <c r="E84" s="47">
        <f>M82-G82</f>
        <v>0</v>
      </c>
      <c r="F84" s="47">
        <f>M82</f>
        <v>70792.326530479593</v>
      </c>
      <c r="G84" s="14">
        <v>0</v>
      </c>
      <c r="H84" s="47">
        <f>F72-F84-C84</f>
        <v>5864.1039840663252</v>
      </c>
      <c r="I84" s="47">
        <f>-M82+G82</f>
        <v>0</v>
      </c>
      <c r="J84" s="1"/>
      <c r="K84" s="1"/>
      <c r="L84" s="42"/>
    </row>
    <row r="85" spans="1:14">
      <c r="A85" s="40"/>
      <c r="C85" s="1"/>
      <c r="E85" s="1"/>
      <c r="F85" s="1"/>
      <c r="H85" s="1"/>
      <c r="I85" s="1"/>
      <c r="J85" s="1"/>
      <c r="K85" s="1"/>
      <c r="L85" s="42"/>
    </row>
    <row r="86" spans="1:14">
      <c r="A86" s="40"/>
      <c r="B86" t="s">
        <v>128</v>
      </c>
      <c r="C86" t="s">
        <v>107</v>
      </c>
      <c r="D86" t="s">
        <v>103</v>
      </c>
      <c r="E86" t="s">
        <v>105</v>
      </c>
      <c r="F86" t="s">
        <v>115</v>
      </c>
      <c r="G86" t="s">
        <v>220</v>
      </c>
      <c r="H86" t="s">
        <v>129</v>
      </c>
      <c r="I86" t="s">
        <v>114</v>
      </c>
      <c r="J86" t="s">
        <v>109</v>
      </c>
      <c r="K86" t="s">
        <v>110</v>
      </c>
      <c r="L86" t="s">
        <v>111</v>
      </c>
      <c r="M86" s="4" t="s">
        <v>220</v>
      </c>
    </row>
    <row r="87" spans="1:14">
      <c r="A87" s="40">
        <v>42370</v>
      </c>
      <c r="B87" s="1">
        <v>86000</v>
      </c>
      <c r="C87" s="1">
        <v>3138.5210475176004</v>
      </c>
      <c r="D87" s="1">
        <v>1799.7877141842671</v>
      </c>
      <c r="E87" s="1">
        <v>1338.7333333333333</v>
      </c>
      <c r="F87" s="42">
        <v>42397</v>
      </c>
      <c r="G87" s="1">
        <f>B87-D87</f>
        <v>84200.212285815738</v>
      </c>
      <c r="H87" s="1">
        <f>B87</f>
        <v>86000</v>
      </c>
      <c r="I87" s="1">
        <v>3138.5210475176004</v>
      </c>
      <c r="J87" s="1">
        <v>1799.7877141842671</v>
      </c>
      <c r="K87" s="1">
        <v>1338.7333333333333</v>
      </c>
      <c r="L87" s="42">
        <v>42397</v>
      </c>
      <c r="M87" s="45">
        <f>H87-J87</f>
        <v>84200.212285815738</v>
      </c>
      <c r="N87" s="4"/>
    </row>
    <row r="88" spans="1:14">
      <c r="A88" s="40">
        <v>42401</v>
      </c>
      <c r="B88" s="1">
        <v>84200.212285815738</v>
      </c>
      <c r="C88" s="1">
        <v>3138.5210475176004</v>
      </c>
      <c r="D88" s="1">
        <v>1827.8044096017354</v>
      </c>
      <c r="E88" s="1">
        <v>1310.716637915865</v>
      </c>
      <c r="F88" s="42">
        <v>42428</v>
      </c>
      <c r="G88" s="1">
        <f>B88-D88</f>
        <v>82372.407876213998</v>
      </c>
      <c r="H88" s="1">
        <f>H87-J87</f>
        <v>84200.212285815738</v>
      </c>
      <c r="I88" s="44">
        <v>3138.5210475176004</v>
      </c>
      <c r="J88" s="44">
        <v>1827.8044096017354</v>
      </c>
      <c r="K88" s="44">
        <v>1310.716637915865</v>
      </c>
      <c r="L88" s="15">
        <v>42457</v>
      </c>
      <c r="M88" s="45">
        <f>H88-J88</f>
        <v>82372.407876213998</v>
      </c>
      <c r="N88" s="4"/>
    </row>
    <row r="89" spans="1:14">
      <c r="A89" s="40">
        <v>42430</v>
      </c>
      <c r="B89" s="1">
        <v>82372.407876213998</v>
      </c>
      <c r="C89" s="1">
        <v>3138.5210475176004</v>
      </c>
      <c r="D89" s="1">
        <v>1856.2572315778691</v>
      </c>
      <c r="E89" s="1">
        <v>1282.2638159397313</v>
      </c>
      <c r="F89" s="42">
        <v>42457</v>
      </c>
      <c r="G89" s="1">
        <f>B89-D89</f>
        <v>80516.150644636131</v>
      </c>
      <c r="H89" s="1">
        <f>H88-J88</f>
        <v>82372.407876213998</v>
      </c>
      <c r="I89" s="1">
        <v>3138.5210475176004</v>
      </c>
      <c r="J89" s="1">
        <v>1856.2572315778691</v>
      </c>
      <c r="K89" s="1">
        <v>1282.2638159397313</v>
      </c>
      <c r="L89" s="42">
        <v>42457</v>
      </c>
      <c r="M89" s="45">
        <f>H89-J89</f>
        <v>80516.150644636131</v>
      </c>
    </row>
    <row r="90" spans="1:14">
      <c r="A90" s="40">
        <v>42461</v>
      </c>
      <c r="B90" s="1">
        <v>80516.150644636131</v>
      </c>
      <c r="C90" s="1">
        <v>3138.5210475176004</v>
      </c>
      <c r="D90" s="1">
        <v>1885.1529691494313</v>
      </c>
      <c r="E90" s="1">
        <v>1253.3680783681691</v>
      </c>
      <c r="F90" s="42">
        <v>42488</v>
      </c>
      <c r="G90" s="1">
        <f>B90-D90</f>
        <v>78630.997675486695</v>
      </c>
      <c r="H90" s="1">
        <f>H89-J89</f>
        <v>80516.150644636131</v>
      </c>
      <c r="I90" s="1">
        <v>3138.5210475176004</v>
      </c>
      <c r="J90" s="1">
        <v>1885.1529691494313</v>
      </c>
      <c r="K90" s="1">
        <v>1253.3680783681691</v>
      </c>
      <c r="L90" s="42">
        <v>42549</v>
      </c>
      <c r="M90" s="45">
        <f>H90-J90</f>
        <v>78630.997675486695</v>
      </c>
    </row>
    <row r="91" spans="1:14">
      <c r="A91" s="40">
        <v>42491</v>
      </c>
      <c r="B91" s="1">
        <v>78630.997675486695</v>
      </c>
      <c r="C91" s="1">
        <v>3138.5210475176004</v>
      </c>
      <c r="D91" s="1">
        <v>1914.4985170358575</v>
      </c>
      <c r="E91" s="1">
        <v>1224.0225304817429</v>
      </c>
      <c r="F91" s="42">
        <v>42518</v>
      </c>
      <c r="G91" s="1">
        <f t="shared" ref="G91:G95" si="8">B91-D91</f>
        <v>76716.499158450839</v>
      </c>
      <c r="H91" s="1">
        <f>H90-J90</f>
        <v>78630.997675486695</v>
      </c>
      <c r="I91" s="1">
        <v>3138.5210475176004</v>
      </c>
      <c r="J91" s="1">
        <v>1914.4985170358575</v>
      </c>
      <c r="K91" s="1">
        <v>1224.0225304817429</v>
      </c>
      <c r="L91" s="42">
        <v>42610</v>
      </c>
      <c r="M91" s="45">
        <f t="shared" ref="M91:M95" si="9">H91-J91</f>
        <v>76716.499158450839</v>
      </c>
    </row>
    <row r="92" spans="1:14">
      <c r="A92" s="40">
        <v>42522</v>
      </c>
      <c r="B92" s="1">
        <v>76716.499158450839</v>
      </c>
      <c r="C92" s="1">
        <v>3138.5210475176004</v>
      </c>
      <c r="D92" s="1">
        <v>1944.3008772843825</v>
      </c>
      <c r="E92" s="1">
        <v>1194.2201702332179</v>
      </c>
      <c r="F92" s="42">
        <v>42549</v>
      </c>
      <c r="G92" s="1">
        <f t="shared" si="8"/>
        <v>74772.198281166449</v>
      </c>
      <c r="H92" s="1">
        <f>M91</f>
        <v>76716.499158450839</v>
      </c>
      <c r="I92" s="1">
        <v>3138.5210475176004</v>
      </c>
      <c r="J92" s="1">
        <v>1944.3008772843825</v>
      </c>
      <c r="K92" s="1">
        <v>1194.2201702332179</v>
      </c>
      <c r="L92" s="42">
        <v>42610</v>
      </c>
      <c r="M92" s="45">
        <f t="shared" si="9"/>
        <v>74772.198281166449</v>
      </c>
    </row>
    <row r="93" spans="1:14">
      <c r="A93" s="40">
        <v>42552</v>
      </c>
      <c r="B93" s="1">
        <v>74772.198281166449</v>
      </c>
      <c r="C93" s="1">
        <v>3138.5210475176004</v>
      </c>
      <c r="D93" s="1">
        <v>1974.5671609407761</v>
      </c>
      <c r="E93" s="1">
        <v>1163.9538865768243</v>
      </c>
      <c r="F93" s="42">
        <v>42579</v>
      </c>
      <c r="G93" s="1">
        <f t="shared" si="8"/>
        <v>72797.631120225677</v>
      </c>
      <c r="H93" s="1">
        <f>M92</f>
        <v>74772.198281166449</v>
      </c>
      <c r="I93" s="1">
        <v>3138.5210475176004</v>
      </c>
      <c r="J93" s="1">
        <v>1974.5671609407761</v>
      </c>
      <c r="K93" s="1">
        <v>1163.9538865768243</v>
      </c>
      <c r="L93" s="42">
        <v>42610</v>
      </c>
      <c r="M93" s="45">
        <f t="shared" si="9"/>
        <v>72797.631120225677</v>
      </c>
    </row>
    <row r="94" spans="1:14">
      <c r="A94" s="40">
        <v>42583</v>
      </c>
      <c r="B94" s="1">
        <v>72797.631120225677</v>
      </c>
      <c r="C94" s="1">
        <v>3138.5210475176004</v>
      </c>
      <c r="D94" s="1">
        <v>2005.3045897460875</v>
      </c>
      <c r="E94" s="1">
        <v>1133.216457771513</v>
      </c>
      <c r="F94" s="42">
        <v>42610</v>
      </c>
      <c r="G94" s="1">
        <f t="shared" si="8"/>
        <v>70792.326530479593</v>
      </c>
      <c r="H94" s="1">
        <v>72797.631120225677</v>
      </c>
      <c r="I94" s="1">
        <v>3138.5210475176004</v>
      </c>
      <c r="J94" s="1">
        <v>2005.3045897460875</v>
      </c>
      <c r="K94" s="1">
        <v>1133.216457771513</v>
      </c>
      <c r="L94" s="42">
        <v>42610</v>
      </c>
      <c r="M94" s="45">
        <f t="shared" si="9"/>
        <v>70792.326530479593</v>
      </c>
    </row>
    <row r="95" spans="1:14">
      <c r="A95" s="40">
        <v>42614</v>
      </c>
      <c r="B95" s="1">
        <v>70792.326530479593</v>
      </c>
      <c r="C95" s="1">
        <v>3138.5210475176004</v>
      </c>
      <c r="D95" s="1">
        <v>2036.5204978598015</v>
      </c>
      <c r="E95" s="1">
        <v>1102.000549657799</v>
      </c>
      <c r="F95" s="42">
        <v>42641</v>
      </c>
      <c r="G95" s="1">
        <f t="shared" si="8"/>
        <v>68755.806032619788</v>
      </c>
      <c r="H95" s="1">
        <v>70792.326530479593</v>
      </c>
      <c r="I95" s="1">
        <f>J95+K95</f>
        <v>71894.327080137387</v>
      </c>
      <c r="J95" s="1">
        <v>70792.326530479593</v>
      </c>
      <c r="K95" s="1">
        <v>1102.000549657799</v>
      </c>
      <c r="L95" s="42">
        <v>42641</v>
      </c>
      <c r="M95" s="45">
        <f t="shared" si="9"/>
        <v>0</v>
      </c>
    </row>
    <row r="96" spans="1:14">
      <c r="B96" t="s">
        <v>205</v>
      </c>
      <c r="C96" t="s">
        <v>227</v>
      </c>
      <c r="D96" t="s">
        <v>207</v>
      </c>
      <c r="E96" t="s">
        <v>209</v>
      </c>
      <c r="F96" t="s">
        <v>211</v>
      </c>
      <c r="G96" t="s">
        <v>213</v>
      </c>
      <c r="H96" s="1" t="s">
        <v>225</v>
      </c>
      <c r="I96" s="1" t="s">
        <v>248</v>
      </c>
      <c r="J96" s="1"/>
      <c r="K96" s="1"/>
      <c r="L96" s="42"/>
    </row>
    <row r="97" spans="1:13">
      <c r="A97" s="46">
        <v>42643</v>
      </c>
      <c r="B97" s="14" t="s">
        <v>250</v>
      </c>
      <c r="C97" s="47">
        <f>D95</f>
        <v>2036.5204978598015</v>
      </c>
      <c r="D97" s="14">
        <f>IF((B97="逾期"),D84+A97-A84,0)</f>
        <v>0</v>
      </c>
      <c r="E97" s="47">
        <v>0</v>
      </c>
      <c r="F97" s="47">
        <f>M95</f>
        <v>0</v>
      </c>
      <c r="G97" s="14">
        <v>0</v>
      </c>
      <c r="H97" s="47">
        <f>F84-F97-C97-I97</f>
        <v>0</v>
      </c>
      <c r="I97" s="47">
        <f>-M95+G95</f>
        <v>68755.806032619788</v>
      </c>
      <c r="J97" s="1"/>
      <c r="K97" s="1"/>
      <c r="L97" s="42"/>
    </row>
    <row r="98" spans="1:13">
      <c r="A98" s="40"/>
      <c r="C98" s="1"/>
      <c r="E98" s="1"/>
      <c r="F98" s="1"/>
      <c r="H98" s="1"/>
      <c r="I98" s="1"/>
      <c r="J98" s="1"/>
      <c r="K98" s="1"/>
      <c r="L98" s="42"/>
    </row>
    <row r="99" spans="1:13">
      <c r="A99" s="14"/>
      <c r="B99" s="14" t="s">
        <v>205</v>
      </c>
      <c r="C99" s="14" t="s">
        <v>227</v>
      </c>
      <c r="D99" s="14" t="s">
        <v>207</v>
      </c>
      <c r="E99" s="14" t="s">
        <v>209</v>
      </c>
      <c r="F99" s="14" t="s">
        <v>211</v>
      </c>
      <c r="G99" s="14" t="s">
        <v>213</v>
      </c>
      <c r="H99" s="47" t="s">
        <v>225</v>
      </c>
      <c r="I99" s="47" t="s">
        <v>248</v>
      </c>
      <c r="J99" s="1"/>
      <c r="K99" s="1"/>
      <c r="L99" s="42"/>
    </row>
    <row r="100" spans="1:13" ht="124.2">
      <c r="A100" s="40"/>
      <c r="B100" s="68" t="s">
        <v>298</v>
      </c>
      <c r="C100" s="69" t="s">
        <v>327</v>
      </c>
      <c r="D100" s="68" t="s">
        <v>302</v>
      </c>
      <c r="E100" s="69" t="s">
        <v>331</v>
      </c>
      <c r="F100" s="69" t="s">
        <v>299</v>
      </c>
      <c r="G100" s="69" t="s">
        <v>300</v>
      </c>
      <c r="H100" s="69" t="s">
        <v>301</v>
      </c>
      <c r="I100" s="69" t="s">
        <v>330</v>
      </c>
      <c r="J100" s="1"/>
      <c r="K100" s="1"/>
      <c r="L100" s="42"/>
    </row>
    <row r="101" spans="1:13">
      <c r="A101" s="40"/>
      <c r="C101" s="1"/>
      <c r="E101" s="1"/>
      <c r="F101" s="1"/>
      <c r="H101" s="1"/>
      <c r="I101" s="1"/>
      <c r="J101" s="1"/>
      <c r="K101" s="1"/>
      <c r="L101" s="42"/>
    </row>
    <row r="102" spans="1:13" hidden="1">
      <c r="A102" s="40">
        <v>42370</v>
      </c>
      <c r="B102" s="1">
        <v>86000</v>
      </c>
      <c r="C102" s="1">
        <v>3138.5210475176004</v>
      </c>
      <c r="D102" s="1">
        <v>1799.7877141842671</v>
      </c>
      <c r="E102" s="1">
        <v>1338.7333333333333</v>
      </c>
      <c r="F102" s="42">
        <v>42397</v>
      </c>
      <c r="G102" s="1">
        <f>B102-D102</f>
        <v>84200.212285815738</v>
      </c>
      <c r="H102" s="1">
        <v>86000</v>
      </c>
      <c r="I102" s="1">
        <v>3138.5210475176004</v>
      </c>
      <c r="J102" s="1">
        <v>1799.7877141842671</v>
      </c>
      <c r="K102" s="1">
        <v>1338.7333333333333</v>
      </c>
      <c r="L102" s="42">
        <v>42397</v>
      </c>
      <c r="M102" s="16"/>
    </row>
    <row r="103" spans="1:13" hidden="1">
      <c r="A103" s="40">
        <v>42401</v>
      </c>
      <c r="B103" s="1">
        <v>84200.212285815738</v>
      </c>
      <c r="C103" s="1">
        <v>3138.5210475176004</v>
      </c>
      <c r="D103" s="1">
        <v>1827.8044096017354</v>
      </c>
      <c r="E103" s="1">
        <v>1310.716637915865</v>
      </c>
      <c r="F103" s="42">
        <v>42428</v>
      </c>
      <c r="G103" s="1">
        <f t="shared" ref="G103:G137" si="10">B103-D103</f>
        <v>82372.407876213998</v>
      </c>
      <c r="H103" s="1">
        <v>84200.212285815738</v>
      </c>
      <c r="I103" s="1">
        <v>3138.5210475176004</v>
      </c>
      <c r="J103" s="1">
        <v>1827.8044096017354</v>
      </c>
      <c r="K103" s="1">
        <v>1310.716637915865</v>
      </c>
      <c r="L103" s="42">
        <v>42428</v>
      </c>
    </row>
    <row r="104" spans="1:13" hidden="1">
      <c r="A104" s="40">
        <v>42430</v>
      </c>
      <c r="B104" s="1">
        <v>82372.407876213998</v>
      </c>
      <c r="C104" s="1">
        <v>3138.5210475176004</v>
      </c>
      <c r="D104" s="1">
        <v>1856.2572315778691</v>
      </c>
      <c r="E104" s="1">
        <v>1282.2638159397313</v>
      </c>
      <c r="F104" s="42">
        <v>42457</v>
      </c>
      <c r="G104" s="1">
        <f t="shared" si="10"/>
        <v>80516.150644636131</v>
      </c>
      <c r="H104" s="1">
        <v>82372.407876213998</v>
      </c>
      <c r="I104" s="1">
        <v>3138.5210475176004</v>
      </c>
      <c r="J104" s="1">
        <v>1856.2572315778691</v>
      </c>
      <c r="K104" s="1">
        <v>1282.2638159397313</v>
      </c>
      <c r="L104" s="42">
        <v>42457</v>
      </c>
    </row>
    <row r="105" spans="1:13" hidden="1">
      <c r="A105" s="40">
        <v>42461</v>
      </c>
      <c r="B105" s="1">
        <v>80516.150644636131</v>
      </c>
      <c r="C105" s="1">
        <v>3138.5210475176004</v>
      </c>
      <c r="D105" s="1">
        <v>1885.1529691494313</v>
      </c>
      <c r="E105" s="1">
        <v>1253.3680783681691</v>
      </c>
      <c r="F105" s="42">
        <v>42488</v>
      </c>
      <c r="G105" s="1">
        <f t="shared" si="10"/>
        <v>78630.997675486695</v>
      </c>
      <c r="H105" s="1">
        <v>80516.150644636131</v>
      </c>
      <c r="I105" s="1">
        <v>3138.5210475176004</v>
      </c>
      <c r="J105" s="1">
        <v>1885.1529691494313</v>
      </c>
      <c r="K105" s="1">
        <v>1253.3680783681691</v>
      </c>
      <c r="L105" s="42">
        <v>42488</v>
      </c>
    </row>
    <row r="106" spans="1:13" hidden="1">
      <c r="A106" s="40">
        <v>42491</v>
      </c>
      <c r="B106" s="1">
        <v>78630.997675486695</v>
      </c>
      <c r="C106" s="1">
        <v>3138.5210475176004</v>
      </c>
      <c r="D106" s="1">
        <v>1914.4985170358575</v>
      </c>
      <c r="E106" s="1">
        <v>1224.0225304817429</v>
      </c>
      <c r="F106" s="42">
        <v>42518</v>
      </c>
      <c r="G106" s="1">
        <f t="shared" si="10"/>
        <v>76716.499158450839</v>
      </c>
      <c r="H106" s="1">
        <v>78630.997675486695</v>
      </c>
      <c r="I106" s="1">
        <v>3138.5210475176004</v>
      </c>
      <c r="J106" s="1">
        <v>1914.4985170358575</v>
      </c>
      <c r="K106" s="1">
        <v>1224.0225304817429</v>
      </c>
      <c r="L106" s="42">
        <v>42518</v>
      </c>
    </row>
    <row r="107" spans="1:13" hidden="1">
      <c r="A107" s="40">
        <v>42522</v>
      </c>
      <c r="B107" s="1">
        <v>76716.499158450839</v>
      </c>
      <c r="C107" s="1">
        <v>3138.5210475176004</v>
      </c>
      <c r="D107" s="1">
        <v>1944.3008772843825</v>
      </c>
      <c r="E107" s="1">
        <v>1194.2201702332179</v>
      </c>
      <c r="F107" s="42">
        <v>42549</v>
      </c>
      <c r="G107" s="1">
        <f t="shared" si="10"/>
        <v>74772.198281166449</v>
      </c>
      <c r="H107" s="1">
        <v>76716.499158450839</v>
      </c>
      <c r="I107" s="1">
        <v>3138.5210475176004</v>
      </c>
      <c r="J107" s="1">
        <v>1944.3008772843825</v>
      </c>
      <c r="K107" s="1">
        <v>1194.2201702332179</v>
      </c>
      <c r="L107" s="42">
        <v>42549</v>
      </c>
    </row>
    <row r="108" spans="1:13" hidden="1">
      <c r="A108" s="40">
        <v>42552</v>
      </c>
      <c r="B108" s="1">
        <v>74772.198281166449</v>
      </c>
      <c r="C108" s="1">
        <v>3138.5210475176004</v>
      </c>
      <c r="D108" s="1">
        <v>1974.5671609407761</v>
      </c>
      <c r="E108" s="1">
        <v>1163.9538865768243</v>
      </c>
      <c r="F108" s="42">
        <v>42579</v>
      </c>
      <c r="G108" s="1">
        <f t="shared" si="10"/>
        <v>72797.631120225677</v>
      </c>
      <c r="H108" s="1">
        <v>74772.198281166449</v>
      </c>
      <c r="I108" s="1">
        <v>3138.5210475176004</v>
      </c>
      <c r="J108" s="1">
        <v>1974.5671609407761</v>
      </c>
      <c r="K108" s="1">
        <v>1163.9538865768243</v>
      </c>
      <c r="L108" s="42">
        <v>42579</v>
      </c>
    </row>
    <row r="109" spans="1:13" hidden="1">
      <c r="A109" s="40">
        <v>42583</v>
      </c>
      <c r="B109" s="1">
        <v>72797.631120225677</v>
      </c>
      <c r="C109" s="1">
        <v>3138.5210475176004</v>
      </c>
      <c r="D109" s="1">
        <v>2005.3045897460875</v>
      </c>
      <c r="E109" s="1">
        <v>1133.216457771513</v>
      </c>
      <c r="F109" s="42">
        <v>42610</v>
      </c>
      <c r="G109" s="1">
        <f t="shared" si="10"/>
        <v>70792.326530479593</v>
      </c>
      <c r="H109" s="1">
        <v>72797.631120225677</v>
      </c>
      <c r="I109" s="1">
        <v>3138.5210475176004</v>
      </c>
      <c r="J109" s="1">
        <v>2005.3045897460875</v>
      </c>
      <c r="K109" s="1">
        <v>1133.216457771513</v>
      </c>
      <c r="L109" s="42">
        <v>42610</v>
      </c>
    </row>
    <row r="110" spans="1:13" hidden="1">
      <c r="A110" s="40">
        <v>42614</v>
      </c>
      <c r="B110" s="1">
        <v>70792.326530479593</v>
      </c>
      <c r="C110" s="1">
        <v>3138.5210475176004</v>
      </c>
      <c r="D110" s="1">
        <v>2036.5204978598015</v>
      </c>
      <c r="E110" s="1">
        <v>1102.000549657799</v>
      </c>
      <c r="F110" s="42">
        <v>42641</v>
      </c>
      <c r="G110" s="1">
        <f t="shared" si="10"/>
        <v>68755.806032619788</v>
      </c>
      <c r="H110" s="1">
        <v>70792.326530479593</v>
      </c>
      <c r="I110" s="1">
        <v>3138.5210475176004</v>
      </c>
      <c r="J110" s="1">
        <v>2036.5204978598015</v>
      </c>
      <c r="K110" s="1">
        <v>1102.000549657799</v>
      </c>
      <c r="L110" s="42">
        <v>42641</v>
      </c>
    </row>
    <row r="111" spans="1:13" hidden="1">
      <c r="A111" s="40">
        <v>42644</v>
      </c>
      <c r="B111" s="1">
        <v>68755.806032619788</v>
      </c>
      <c r="C111" s="1">
        <v>3138.5210475176004</v>
      </c>
      <c r="D111" s="1">
        <v>2068.2223336098191</v>
      </c>
      <c r="E111" s="1">
        <v>1070.2987139077813</v>
      </c>
      <c r="F111" s="42">
        <v>42671</v>
      </c>
      <c r="G111" s="1">
        <f t="shared" si="10"/>
        <v>66687.583699009963</v>
      </c>
      <c r="H111" s="1">
        <v>68755.806032619788</v>
      </c>
      <c r="I111" s="1">
        <v>3138.5210475176004</v>
      </c>
      <c r="J111" s="1">
        <v>2068.2223336098191</v>
      </c>
      <c r="K111" s="1">
        <v>1070.2987139077813</v>
      </c>
      <c r="L111" s="42">
        <v>42671</v>
      </c>
    </row>
    <row r="112" spans="1:13" hidden="1">
      <c r="A112" s="40">
        <v>42675</v>
      </c>
      <c r="B112" s="1">
        <v>66687.583699009963</v>
      </c>
      <c r="C112" s="1">
        <v>3138.5210475176004</v>
      </c>
      <c r="D112" s="1">
        <v>2100.4176612696788</v>
      </c>
      <c r="E112" s="1">
        <v>1038.1033862479217</v>
      </c>
      <c r="F112" s="42">
        <v>42702</v>
      </c>
      <c r="G112" s="1">
        <f t="shared" si="10"/>
        <v>64587.166037740288</v>
      </c>
      <c r="H112" s="1">
        <v>66687.583699009963</v>
      </c>
      <c r="I112" s="1">
        <v>3138.5210475176004</v>
      </c>
      <c r="J112" s="1">
        <v>2100.4176612696788</v>
      </c>
      <c r="K112" s="1">
        <v>1038.1033862479217</v>
      </c>
      <c r="L112" s="42">
        <v>42702</v>
      </c>
    </row>
    <row r="113" spans="1:97" hidden="1">
      <c r="A113" s="40">
        <v>42705</v>
      </c>
      <c r="B113" s="1">
        <v>64587.166037740288</v>
      </c>
      <c r="C113" s="1">
        <v>3138.5210475176004</v>
      </c>
      <c r="D113" s="1">
        <v>2133.1141628634432</v>
      </c>
      <c r="E113" s="1">
        <v>1005.4068846541571</v>
      </c>
      <c r="F113" s="42">
        <v>42732</v>
      </c>
      <c r="G113" s="1">
        <f t="shared" si="10"/>
        <v>62454.051874876845</v>
      </c>
      <c r="H113" s="1">
        <v>64587.166037740288</v>
      </c>
      <c r="I113" s="1">
        <v>3138.5210475176004</v>
      </c>
      <c r="J113" s="1">
        <v>2133.1141628634432</v>
      </c>
      <c r="K113" s="1">
        <v>1005.4068846541571</v>
      </c>
      <c r="L113" s="42">
        <v>42732</v>
      </c>
    </row>
    <row r="114" spans="1:97" s="4" customFormat="1" hidden="1">
      <c r="A114" s="40">
        <v>42736</v>
      </c>
      <c r="B114" s="1">
        <v>62454.051874876845</v>
      </c>
      <c r="C114" s="1">
        <v>3138.5210475176004</v>
      </c>
      <c r="D114" s="1">
        <v>2166.3196399986841</v>
      </c>
      <c r="E114" s="1">
        <v>972.2014075189162</v>
      </c>
      <c r="F114" s="42">
        <v>42763</v>
      </c>
      <c r="G114" s="1">
        <f t="shared" si="10"/>
        <v>60287.73223487816</v>
      </c>
      <c r="H114" s="1">
        <v>62454.051874876845</v>
      </c>
      <c r="I114" s="1">
        <v>3138.5210475176004</v>
      </c>
      <c r="J114" s="1">
        <v>2166.3196399986841</v>
      </c>
      <c r="K114" s="1">
        <v>972.2014075189162</v>
      </c>
      <c r="L114" s="42">
        <v>42763</v>
      </c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</row>
    <row r="115" spans="1:97" s="4" customFormat="1" hidden="1">
      <c r="A115" s="40">
        <v>42767</v>
      </c>
      <c r="B115" s="1">
        <v>60287.73223487816</v>
      </c>
      <c r="C115" s="1">
        <v>3138.5210475176004</v>
      </c>
      <c r="D115" s="1">
        <v>2200.0420157279973</v>
      </c>
      <c r="E115" s="1">
        <v>938.47903178960325</v>
      </c>
      <c r="F115" s="42">
        <v>42794</v>
      </c>
      <c r="G115" s="1">
        <f t="shared" si="10"/>
        <v>58087.690219150165</v>
      </c>
      <c r="H115" s="1">
        <v>60287.73223487816</v>
      </c>
      <c r="I115" s="1">
        <v>3138.5210475176004</v>
      </c>
      <c r="J115" s="1">
        <v>2200.0420157279973</v>
      </c>
      <c r="K115" s="1">
        <v>938.47903178960325</v>
      </c>
      <c r="L115" s="42">
        <v>42794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</row>
    <row r="116" spans="1:97" s="4" customFormat="1" hidden="1">
      <c r="A116" s="40">
        <v>42795</v>
      </c>
      <c r="B116" s="1">
        <v>58087.690219150165</v>
      </c>
      <c r="C116" s="1">
        <v>3138.5210475176004</v>
      </c>
      <c r="D116" s="1">
        <v>2234.2893364394963</v>
      </c>
      <c r="E116" s="1">
        <v>904.23171107810424</v>
      </c>
      <c r="F116" s="42">
        <v>42822</v>
      </c>
      <c r="G116" s="1">
        <f t="shared" si="10"/>
        <v>55853.400882710666</v>
      </c>
      <c r="H116" s="1">
        <v>58087.690219150165</v>
      </c>
      <c r="I116" s="1">
        <v>3138.5210475176004</v>
      </c>
      <c r="J116" s="1">
        <v>2234.2893364394963</v>
      </c>
      <c r="K116" s="1">
        <v>904.23171107810424</v>
      </c>
      <c r="L116" s="42">
        <v>42822</v>
      </c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</row>
    <row r="117" spans="1:97" s="4" customFormat="1" hidden="1">
      <c r="A117" s="40">
        <v>42826</v>
      </c>
      <c r="B117" s="1">
        <v>55853.400882710666</v>
      </c>
      <c r="C117" s="1">
        <v>3138.5210475176004</v>
      </c>
      <c r="D117" s="1">
        <v>2269.0697737767377</v>
      </c>
      <c r="E117" s="1">
        <v>869.45127374086269</v>
      </c>
      <c r="F117" s="42">
        <v>42853</v>
      </c>
      <c r="G117" s="1">
        <f t="shared" si="10"/>
        <v>53584.331108933926</v>
      </c>
      <c r="H117" s="1">
        <v>55853.400882710666</v>
      </c>
      <c r="I117" s="1">
        <v>3138.5210475176004</v>
      </c>
      <c r="J117" s="1">
        <v>2269.0697737767377</v>
      </c>
      <c r="K117" s="1">
        <v>869.45127374086269</v>
      </c>
      <c r="L117" s="42">
        <v>42853</v>
      </c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</row>
    <row r="118" spans="1:97" s="4" customFormat="1" hidden="1">
      <c r="A118" s="40">
        <v>42856</v>
      </c>
      <c r="B118" s="1">
        <v>53584.331108933926</v>
      </c>
      <c r="C118" s="1">
        <v>3138.5210475176004</v>
      </c>
      <c r="D118" s="1">
        <v>2304.3916265885291</v>
      </c>
      <c r="E118" s="1">
        <v>834.12942092907144</v>
      </c>
      <c r="F118" s="42">
        <v>42883</v>
      </c>
      <c r="G118" s="1">
        <f t="shared" si="10"/>
        <v>51279.939482345399</v>
      </c>
      <c r="H118" s="1">
        <v>53584.331108933926</v>
      </c>
      <c r="I118" s="1">
        <v>3138.5210475176004</v>
      </c>
      <c r="J118" s="1">
        <v>2304.3916265885291</v>
      </c>
      <c r="K118" s="1">
        <v>834.12942092907144</v>
      </c>
      <c r="L118" s="42">
        <v>42883</v>
      </c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</row>
    <row r="119" spans="1:97" s="4" customFormat="1" hidden="1">
      <c r="A119" s="40">
        <v>42887</v>
      </c>
      <c r="B119" s="1">
        <v>51279.939482345399</v>
      </c>
      <c r="C119" s="1">
        <v>3138.5210475176004</v>
      </c>
      <c r="D119" s="1">
        <v>2340.2633229090902</v>
      </c>
      <c r="E119" s="1">
        <v>798.2577246085101</v>
      </c>
      <c r="F119" s="42">
        <v>42914</v>
      </c>
      <c r="G119" s="1">
        <f t="shared" si="10"/>
        <v>48939.676159436305</v>
      </c>
      <c r="H119" s="1">
        <v>51279.939482345399</v>
      </c>
      <c r="I119" s="1">
        <v>3138.5210475176004</v>
      </c>
      <c r="J119" s="1">
        <v>2340.2633229090902</v>
      </c>
      <c r="K119" s="1">
        <v>798.2577246085101</v>
      </c>
      <c r="L119" s="42">
        <v>42914</v>
      </c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</row>
    <row r="120" spans="1:97" s="4" customFormat="1" hidden="1">
      <c r="A120" s="40">
        <v>42917</v>
      </c>
      <c r="B120" s="1">
        <v>48939.676159436305</v>
      </c>
      <c r="C120" s="1">
        <v>3138.5210475176004</v>
      </c>
      <c r="D120" s="1">
        <v>2376.693421969042</v>
      </c>
      <c r="E120" s="1">
        <v>761.82762554855844</v>
      </c>
      <c r="F120" s="42">
        <v>42944</v>
      </c>
      <c r="G120" s="1">
        <f t="shared" si="10"/>
        <v>46562.98273746726</v>
      </c>
      <c r="H120" s="1">
        <v>48939.676159436305</v>
      </c>
      <c r="I120" s="1">
        <v>3138.5210475176004</v>
      </c>
      <c r="J120" s="1">
        <v>2376.693421969042</v>
      </c>
      <c r="K120" s="1">
        <v>761.82762554855844</v>
      </c>
      <c r="L120" s="42">
        <v>42944</v>
      </c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</row>
    <row r="121" spans="1:97" s="4" customFormat="1" hidden="1">
      <c r="A121" s="40">
        <v>42948</v>
      </c>
      <c r="B121" s="1">
        <v>46562.98273746726</v>
      </c>
      <c r="C121" s="1">
        <v>3138.5210475176004</v>
      </c>
      <c r="D121" s="1">
        <v>2413.6906162376936</v>
      </c>
      <c r="E121" s="1">
        <v>724.83043127990697</v>
      </c>
      <c r="F121" s="42">
        <v>42975</v>
      </c>
      <c r="G121" s="1">
        <f t="shared" si="10"/>
        <v>44149.29212122957</v>
      </c>
      <c r="H121" s="1">
        <v>46562.98273746726</v>
      </c>
      <c r="I121" s="1">
        <v>3138.5210475176004</v>
      </c>
      <c r="J121" s="1">
        <v>2413.6906162376936</v>
      </c>
      <c r="K121" s="1">
        <v>724.83043127990697</v>
      </c>
      <c r="L121" s="42">
        <v>42975</v>
      </c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</row>
    <row r="122" spans="1:97" s="4" customFormat="1" hidden="1">
      <c r="A122" s="40">
        <v>42979</v>
      </c>
      <c r="B122" s="1">
        <v>44149.29212122957</v>
      </c>
      <c r="C122" s="1">
        <v>3138.5210475176004</v>
      </c>
      <c r="D122" s="1">
        <v>2451.2637334971269</v>
      </c>
      <c r="E122" s="1">
        <v>687.25731402047359</v>
      </c>
      <c r="F122" s="42">
        <v>43006</v>
      </c>
      <c r="G122" s="1">
        <f t="shared" si="10"/>
        <v>41698.02838773244</v>
      </c>
      <c r="H122" s="1">
        <v>44149.29212122957</v>
      </c>
      <c r="I122" s="1">
        <v>3138.5210475176004</v>
      </c>
      <c r="J122" s="1">
        <v>2451.2637334971269</v>
      </c>
      <c r="K122" s="1">
        <v>687.25731402047359</v>
      </c>
      <c r="L122" s="42">
        <v>43006</v>
      </c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</row>
    <row r="123" spans="1:97" s="4" customFormat="1" hidden="1">
      <c r="A123" s="40">
        <v>43009</v>
      </c>
      <c r="B123" s="1">
        <v>41698.02838773244</v>
      </c>
      <c r="C123" s="1">
        <v>3138.5210475176004</v>
      </c>
      <c r="D123" s="1">
        <v>2489.4217389485657</v>
      </c>
      <c r="E123" s="1">
        <v>649.09930856903497</v>
      </c>
      <c r="F123" s="42">
        <v>43036</v>
      </c>
      <c r="G123" s="1">
        <f t="shared" si="10"/>
        <v>39208.606648783876</v>
      </c>
      <c r="H123" s="1">
        <v>41698.02838773244</v>
      </c>
      <c r="I123" s="1">
        <v>3138.5210475176004</v>
      </c>
      <c r="J123" s="1">
        <v>2489.4217389485657</v>
      </c>
      <c r="K123" s="1">
        <v>649.09930856903497</v>
      </c>
      <c r="L123" s="42">
        <v>43036</v>
      </c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</row>
    <row r="124" spans="1:97" s="4" customFormat="1" hidden="1">
      <c r="A124" s="40">
        <v>43040</v>
      </c>
      <c r="B124" s="1">
        <v>39208.606648783876</v>
      </c>
      <c r="C124" s="1">
        <v>3138.5210475176004</v>
      </c>
      <c r="D124" s="1">
        <v>2528.1737373515316</v>
      </c>
      <c r="E124" s="1">
        <v>610.34731016606895</v>
      </c>
      <c r="F124" s="42">
        <v>43067</v>
      </c>
      <c r="G124" s="1">
        <f t="shared" si="10"/>
        <v>36680.432911432348</v>
      </c>
      <c r="H124" s="1">
        <v>39208.606648783876</v>
      </c>
      <c r="I124" s="1">
        <v>3138.5210475176004</v>
      </c>
      <c r="J124" s="1">
        <v>2528.1737373515316</v>
      </c>
      <c r="K124" s="1">
        <v>610.34731016606895</v>
      </c>
      <c r="L124" s="42">
        <v>43067</v>
      </c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</row>
    <row r="125" spans="1:97" s="4" customFormat="1" hidden="1">
      <c r="A125" s="40">
        <v>43070</v>
      </c>
      <c r="B125" s="1">
        <v>36680.432911432348</v>
      </c>
      <c r="C125" s="1">
        <v>3138.5210475176004</v>
      </c>
      <c r="D125" s="1">
        <v>2567.5289751963037</v>
      </c>
      <c r="E125" s="1">
        <v>570.99207232129686</v>
      </c>
      <c r="F125" s="42">
        <v>43097</v>
      </c>
      <c r="G125" s="1">
        <f t="shared" si="10"/>
        <v>34112.903936236042</v>
      </c>
      <c r="H125" s="1">
        <v>36680.432911432348</v>
      </c>
      <c r="I125" s="1">
        <v>3138.5210475176004</v>
      </c>
      <c r="J125" s="1">
        <v>2567.5289751963037</v>
      </c>
      <c r="K125" s="1">
        <v>570.99207232129686</v>
      </c>
      <c r="L125" s="42">
        <v>43097</v>
      </c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</row>
    <row r="126" spans="1:97" s="4" customFormat="1" hidden="1">
      <c r="A126" s="40">
        <v>43101</v>
      </c>
      <c r="B126" s="1">
        <v>34112.903936236042</v>
      </c>
      <c r="C126" s="1">
        <v>3138.5210475176004</v>
      </c>
      <c r="D126" s="1">
        <v>2607.4968429101928</v>
      </c>
      <c r="E126" s="1">
        <v>531.02420460740768</v>
      </c>
      <c r="F126" s="42">
        <v>43128</v>
      </c>
      <c r="G126" s="1">
        <f t="shared" si="10"/>
        <v>31505.407093325848</v>
      </c>
      <c r="H126" s="1">
        <v>34112.903936236042</v>
      </c>
      <c r="I126" s="1">
        <v>3138.5210475176004</v>
      </c>
      <c r="J126" s="1">
        <v>2607.4968429101928</v>
      </c>
      <c r="K126" s="1">
        <v>531.02420460740768</v>
      </c>
      <c r="L126" s="42">
        <v>43128</v>
      </c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</row>
    <row r="127" spans="1:97" s="4" customFormat="1" hidden="1">
      <c r="A127" s="40">
        <v>43132</v>
      </c>
      <c r="B127" s="1">
        <v>31505.407093325848</v>
      </c>
      <c r="C127" s="1">
        <v>3138.5210475176004</v>
      </c>
      <c r="D127" s="1">
        <v>2648.0868770981615</v>
      </c>
      <c r="E127" s="1">
        <v>490.434170419439</v>
      </c>
      <c r="F127" s="42">
        <v>43159</v>
      </c>
      <c r="G127" s="1">
        <f t="shared" si="10"/>
        <v>28857.320216227687</v>
      </c>
      <c r="H127" s="1">
        <v>31505.407093325848</v>
      </c>
      <c r="I127" s="1">
        <v>3138.5210475176004</v>
      </c>
      <c r="J127" s="1">
        <v>2648.0868770981615</v>
      </c>
      <c r="K127" s="1">
        <v>490.434170419439</v>
      </c>
      <c r="L127" s="42">
        <v>43159</v>
      </c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</row>
    <row r="128" spans="1:97" s="4" customFormat="1" hidden="1">
      <c r="A128" s="40">
        <v>43160</v>
      </c>
      <c r="B128" s="1">
        <v>28857.320216227687</v>
      </c>
      <c r="C128" s="1">
        <v>3138.5210475176004</v>
      </c>
      <c r="D128" s="1">
        <v>2689.308762818323</v>
      </c>
      <c r="E128" s="1">
        <v>449.21228469927763</v>
      </c>
      <c r="F128" s="42">
        <v>43187</v>
      </c>
      <c r="G128" s="1">
        <f t="shared" si="10"/>
        <v>26168.011453409363</v>
      </c>
      <c r="H128" s="1">
        <v>28857.320216227687</v>
      </c>
      <c r="I128" s="1">
        <v>3138.5210475176004</v>
      </c>
      <c r="J128" s="1">
        <v>2689.308762818323</v>
      </c>
      <c r="K128" s="1">
        <v>449.21228469927763</v>
      </c>
      <c r="L128" s="42">
        <v>43187</v>
      </c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</row>
    <row r="129" spans="1:97" s="4" customFormat="1" hidden="1">
      <c r="A129" s="40">
        <v>43191</v>
      </c>
      <c r="B129" s="1">
        <v>26168.011453409363</v>
      </c>
      <c r="C129" s="1">
        <v>3138.5210475176004</v>
      </c>
      <c r="D129" s="1">
        <v>2731.1723358928612</v>
      </c>
      <c r="E129" s="1">
        <v>407.34871162473905</v>
      </c>
      <c r="F129" s="7">
        <v>43218</v>
      </c>
      <c r="G129" s="1">
        <f t="shared" si="10"/>
        <v>23436.839117516502</v>
      </c>
      <c r="H129" s="1">
        <v>26168.011453409363</v>
      </c>
      <c r="I129" s="1">
        <v>3138.5210475176004</v>
      </c>
      <c r="J129" s="1">
        <v>2731.1723358928612</v>
      </c>
      <c r="K129" s="1">
        <v>407.34871162473905</v>
      </c>
      <c r="L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</row>
    <row r="130" spans="1:97" s="4" customFormat="1" hidden="1">
      <c r="A130" s="40">
        <v>43221</v>
      </c>
      <c r="B130" s="1">
        <v>23436.839117516502</v>
      </c>
      <c r="C130" s="1">
        <v>3138.5210475176004</v>
      </c>
      <c r="D130" s="1">
        <v>2773.6875852549269</v>
      </c>
      <c r="E130" s="1">
        <v>364.83346226267349</v>
      </c>
      <c r="F130" s="7">
        <v>43248</v>
      </c>
      <c r="G130" s="1">
        <f t="shared" si="10"/>
        <v>20663.151532261574</v>
      </c>
      <c r="H130" s="1">
        <v>23436.839117516502</v>
      </c>
      <c r="I130" s="1">
        <v>3138.5210475176004</v>
      </c>
      <c r="J130" s="1">
        <v>2773.6875852549269</v>
      </c>
      <c r="K130" s="1">
        <v>364.83346226267349</v>
      </c>
      <c r="L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</row>
    <row r="131" spans="1:97" s="4" customFormat="1" hidden="1">
      <c r="A131" s="40">
        <v>43252</v>
      </c>
      <c r="B131" s="1">
        <v>20663.151532261574</v>
      </c>
      <c r="C131" s="1">
        <v>3138.5210475176004</v>
      </c>
      <c r="D131" s="1">
        <v>2816.8646553320618</v>
      </c>
      <c r="E131" s="1">
        <v>321.65639218553849</v>
      </c>
      <c r="F131" s="7">
        <v>43279</v>
      </c>
      <c r="G131" s="1">
        <f t="shared" si="10"/>
        <v>17846.286876929513</v>
      </c>
      <c r="H131" s="1">
        <v>20663.151532261574</v>
      </c>
      <c r="I131" s="1">
        <v>3138.5210475176004</v>
      </c>
      <c r="J131" s="1">
        <v>2816.8646553320618</v>
      </c>
      <c r="K131" s="1">
        <v>321.65639218553849</v>
      </c>
      <c r="L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</row>
    <row r="132" spans="1:97" s="4" customFormat="1" hidden="1">
      <c r="A132" s="40">
        <v>43282</v>
      </c>
      <c r="B132" s="1">
        <v>17846.286876929513</v>
      </c>
      <c r="C132" s="1">
        <v>3138.5210475176004</v>
      </c>
      <c r="D132" s="1">
        <v>2860.7138484667312</v>
      </c>
      <c r="E132" s="1">
        <v>277.80719905086943</v>
      </c>
      <c r="F132" s="7">
        <v>43309</v>
      </c>
      <c r="G132" s="1">
        <f t="shared" si="10"/>
        <v>14985.573028462783</v>
      </c>
      <c r="H132" s="1">
        <v>17846.286876929513</v>
      </c>
      <c r="I132" s="1">
        <v>3138.5210475176004</v>
      </c>
      <c r="J132" s="1">
        <v>2860.7138484667312</v>
      </c>
      <c r="K132" s="1">
        <v>277.80719905086943</v>
      </c>
      <c r="L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</row>
    <row r="133" spans="1:97" s="4" customFormat="1" hidden="1">
      <c r="A133" s="40">
        <v>43313</v>
      </c>
      <c r="B133" s="1">
        <v>14985.573028462783</v>
      </c>
      <c r="C133" s="1">
        <v>3138.5210475176004</v>
      </c>
      <c r="D133" s="1">
        <v>2905.2456273745297</v>
      </c>
      <c r="E133" s="1">
        <v>233.27542014307065</v>
      </c>
      <c r="F133" s="7">
        <v>43340</v>
      </c>
      <c r="G133" s="1">
        <f t="shared" si="10"/>
        <v>12080.327401088252</v>
      </c>
      <c r="H133" s="1">
        <v>14985.573028462783</v>
      </c>
      <c r="I133" s="1">
        <v>3138.5210475176004</v>
      </c>
      <c r="J133" s="1">
        <v>2905.2456273745297</v>
      </c>
      <c r="K133" s="1">
        <v>233.27542014307065</v>
      </c>
      <c r="L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</row>
    <row r="134" spans="1:97" s="4" customFormat="1" hidden="1">
      <c r="A134" s="40">
        <v>43344</v>
      </c>
      <c r="B134" s="1">
        <v>12080.327401088252</v>
      </c>
      <c r="C134" s="1">
        <v>3138.5210475176004</v>
      </c>
      <c r="D134" s="1">
        <v>2950.4706176406598</v>
      </c>
      <c r="E134" s="1">
        <v>188.05042987694046</v>
      </c>
      <c r="F134" s="7">
        <v>43371</v>
      </c>
      <c r="G134" s="1">
        <f t="shared" si="10"/>
        <v>9129.8567834475925</v>
      </c>
      <c r="H134" s="1">
        <v>12080.327401088252</v>
      </c>
      <c r="I134" s="1">
        <v>3138.5210475176004</v>
      </c>
      <c r="J134" s="1">
        <v>2950.4706176406598</v>
      </c>
      <c r="K134" s="1">
        <v>188.05042987694046</v>
      </c>
      <c r="L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</row>
    <row r="135" spans="1:97" s="4" customFormat="1" hidden="1">
      <c r="A135" s="40">
        <v>43374</v>
      </c>
      <c r="B135" s="1">
        <v>9129.8567834475925</v>
      </c>
      <c r="C135" s="1">
        <v>3138.5210475176004</v>
      </c>
      <c r="D135" s="1">
        <v>2996.3996102552665</v>
      </c>
      <c r="E135" s="1">
        <v>142.12143726233418</v>
      </c>
      <c r="F135" s="7">
        <v>43401</v>
      </c>
      <c r="G135" s="1">
        <f t="shared" si="10"/>
        <v>6133.4571731923261</v>
      </c>
      <c r="H135" s="1">
        <v>9129.8567834475925</v>
      </c>
      <c r="I135" s="1">
        <v>3138.5210475176004</v>
      </c>
      <c r="J135" s="1">
        <v>2996.3996102552665</v>
      </c>
      <c r="K135" s="1">
        <v>142.12143726233418</v>
      </c>
      <c r="L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</row>
    <row r="136" spans="1:97" s="4" customFormat="1" hidden="1">
      <c r="A136" s="40">
        <v>43405</v>
      </c>
      <c r="B136" s="1">
        <v>6133.4571731923261</v>
      </c>
      <c r="C136" s="1">
        <v>3138.5210475176004</v>
      </c>
      <c r="D136" s="1">
        <v>3043.04356418824</v>
      </c>
      <c r="E136" s="1">
        <v>95.477483329360538</v>
      </c>
      <c r="F136" s="7">
        <v>43432</v>
      </c>
      <c r="G136" s="1">
        <f t="shared" si="10"/>
        <v>3090.4136090040861</v>
      </c>
      <c r="H136" s="1">
        <v>6133.4571731923261</v>
      </c>
      <c r="I136" s="1">
        <v>3138.5210475176004</v>
      </c>
      <c r="J136" s="1">
        <v>3043.04356418824</v>
      </c>
      <c r="K136" s="1">
        <v>95.477483329360538</v>
      </c>
      <c r="L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</row>
    <row r="137" spans="1:97" s="4" customFormat="1" hidden="1">
      <c r="A137" s="40">
        <v>43435</v>
      </c>
      <c r="B137" s="1">
        <v>3090.4136090040861</v>
      </c>
      <c r="C137" s="1">
        <v>3138.5210475176004</v>
      </c>
      <c r="D137" s="1">
        <v>3090.4136090041034</v>
      </c>
      <c r="E137" s="1">
        <v>48.107438513496938</v>
      </c>
      <c r="F137" s="7">
        <v>43462</v>
      </c>
      <c r="G137" s="1">
        <f t="shared" si="10"/>
        <v>-1.7280399333685637E-11</v>
      </c>
      <c r="H137" s="1">
        <v>3090.4136090040861</v>
      </c>
      <c r="I137" s="1">
        <v>3138.5210475176004</v>
      </c>
      <c r="J137" s="1">
        <v>3090.4136090041034</v>
      </c>
      <c r="K137" s="1">
        <v>48.107438513496938</v>
      </c>
      <c r="L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</row>
    <row r="140" spans="1:97" s="4" customFormat="1">
      <c r="A140"/>
      <c r="B140" t="s">
        <v>204</v>
      </c>
      <c r="C140" t="s">
        <v>226</v>
      </c>
      <c r="D140" t="s">
        <v>206</v>
      </c>
      <c r="E140" t="s">
        <v>208</v>
      </c>
      <c r="F140" t="s">
        <v>210</v>
      </c>
      <c r="G140" t="s">
        <v>212</v>
      </c>
      <c r="H140" s="1" t="s">
        <v>224</v>
      </c>
      <c r="I140" t="s">
        <v>247</v>
      </c>
      <c r="J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</row>
    <row r="141" spans="1:97" s="4" customFormat="1">
      <c r="A141" s="40">
        <v>42369</v>
      </c>
      <c r="B141" t="s">
        <v>328</v>
      </c>
      <c r="C141">
        <v>0</v>
      </c>
      <c r="D141">
        <v>0</v>
      </c>
      <c r="E141">
        <v>0</v>
      </c>
      <c r="F141" s="1">
        <v>86000</v>
      </c>
      <c r="G141">
        <v>0</v>
      </c>
      <c r="H141" s="1">
        <v>0</v>
      </c>
      <c r="I141">
        <v>0</v>
      </c>
      <c r="J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</row>
    <row r="142" spans="1:97" s="4" customFormat="1">
      <c r="A142" s="40">
        <v>42370</v>
      </c>
      <c r="B142" t="s">
        <v>214</v>
      </c>
      <c r="C142" s="1">
        <v>1799.7877141842671</v>
      </c>
      <c r="D142">
        <v>0</v>
      </c>
      <c r="E142">
        <v>0</v>
      </c>
      <c r="F142" s="1">
        <v>84200.212285815738</v>
      </c>
      <c r="G142">
        <v>0</v>
      </c>
      <c r="H142" s="1">
        <v>0</v>
      </c>
      <c r="I142">
        <v>0</v>
      </c>
      <c r="J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</row>
    <row r="143" spans="1:97" s="4" customFormat="1">
      <c r="A143" s="40">
        <v>42429</v>
      </c>
      <c r="B143" t="s">
        <v>218</v>
      </c>
      <c r="C143" s="1">
        <v>0</v>
      </c>
      <c r="D143">
        <v>1</v>
      </c>
      <c r="E143" s="1">
        <v>1827.8044096017402</v>
      </c>
      <c r="F143" s="1">
        <v>84200.212285815738</v>
      </c>
      <c r="G143">
        <v>0</v>
      </c>
      <c r="H143" s="1">
        <v>0</v>
      </c>
      <c r="I143">
        <v>0</v>
      </c>
      <c r="J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</row>
    <row r="144" spans="1:97" s="4" customFormat="1">
      <c r="A144" s="40">
        <v>42460</v>
      </c>
      <c r="B144" t="s">
        <v>214</v>
      </c>
      <c r="C144" s="1">
        <v>1856.2572315778691</v>
      </c>
      <c r="D144">
        <v>0</v>
      </c>
      <c r="E144" s="1">
        <v>0</v>
      </c>
      <c r="F144" s="1">
        <v>80516.150644636131</v>
      </c>
      <c r="G144">
        <v>0</v>
      </c>
      <c r="H144" s="1">
        <v>1827.8044096017381</v>
      </c>
      <c r="I144">
        <v>0</v>
      </c>
      <c r="J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</row>
    <row r="145" spans="1:97" s="4" customFormat="1">
      <c r="A145" s="40">
        <v>42490</v>
      </c>
      <c r="B145" t="s">
        <v>218</v>
      </c>
      <c r="C145" s="1">
        <v>0</v>
      </c>
      <c r="D145">
        <v>2</v>
      </c>
      <c r="E145" s="1">
        <v>1885.1529691494361</v>
      </c>
      <c r="F145" s="1">
        <v>80516.150644636131</v>
      </c>
      <c r="G145">
        <v>0</v>
      </c>
      <c r="H145" s="1">
        <v>0</v>
      </c>
      <c r="I145">
        <v>0</v>
      </c>
      <c r="J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</row>
    <row r="146" spans="1:97">
      <c r="A146" s="40">
        <v>42521</v>
      </c>
      <c r="B146" t="s">
        <v>218</v>
      </c>
      <c r="C146" s="1">
        <v>0</v>
      </c>
      <c r="D146">
        <v>33</v>
      </c>
      <c r="E146" s="1">
        <v>3799.651486185292</v>
      </c>
      <c r="F146" s="1">
        <v>80516.150644636131</v>
      </c>
      <c r="G146">
        <v>0</v>
      </c>
      <c r="H146" s="1">
        <v>0</v>
      </c>
      <c r="I146">
        <v>0</v>
      </c>
    </row>
    <row r="147" spans="1:97">
      <c r="A147" s="40">
        <v>42551</v>
      </c>
      <c r="B147" t="s">
        <v>218</v>
      </c>
      <c r="C147" s="1">
        <v>0</v>
      </c>
      <c r="D147">
        <v>63</v>
      </c>
      <c r="E147" s="1">
        <v>3858.7993943202455</v>
      </c>
      <c r="F147" s="1">
        <v>78630.997675486695</v>
      </c>
      <c r="G147">
        <v>0</v>
      </c>
      <c r="H147" s="1">
        <v>1885.1529691494361</v>
      </c>
      <c r="I147">
        <v>0</v>
      </c>
    </row>
    <row r="148" spans="1:97">
      <c r="A148" s="40">
        <v>42582</v>
      </c>
      <c r="B148" t="s">
        <v>218</v>
      </c>
      <c r="C148" s="1">
        <v>0</v>
      </c>
      <c r="D148">
        <v>94</v>
      </c>
      <c r="E148" s="1">
        <v>5833.3665552610182</v>
      </c>
      <c r="F148" s="1">
        <v>78630.997675486695</v>
      </c>
      <c r="G148">
        <v>0</v>
      </c>
      <c r="H148" s="1">
        <v>0</v>
      </c>
      <c r="I148">
        <v>0</v>
      </c>
    </row>
    <row r="149" spans="1:97">
      <c r="A149" s="40">
        <v>42613</v>
      </c>
      <c r="B149" t="s">
        <v>214</v>
      </c>
      <c r="C149" s="1">
        <v>1974.5671609407761</v>
      </c>
      <c r="D149">
        <v>0</v>
      </c>
      <c r="E149" s="1">
        <v>0</v>
      </c>
      <c r="F149" s="1">
        <v>70792.326530479593</v>
      </c>
      <c r="G149">
        <v>0</v>
      </c>
      <c r="H149" s="1">
        <v>5864.1039840663252</v>
      </c>
      <c r="I149">
        <v>0</v>
      </c>
    </row>
    <row r="150" spans="1:97">
      <c r="A150" s="40">
        <v>42643</v>
      </c>
      <c r="B150" t="s">
        <v>249</v>
      </c>
      <c r="C150" s="1">
        <v>2036.5204978598015</v>
      </c>
      <c r="D150">
        <v>0</v>
      </c>
      <c r="E150" s="1">
        <v>0</v>
      </c>
      <c r="F150" s="1">
        <v>0</v>
      </c>
      <c r="G150">
        <v>0</v>
      </c>
      <c r="H150" s="1">
        <v>0</v>
      </c>
      <c r="I150">
        <v>68755.806032619788</v>
      </c>
    </row>
    <row r="154" spans="1:97">
      <c r="A154" t="s">
        <v>143</v>
      </c>
    </row>
    <row r="155" spans="1:97" ht="14.4">
      <c r="A155" s="70" t="s">
        <v>144</v>
      </c>
      <c r="B155" s="70" t="s">
        <v>145</v>
      </c>
      <c r="C155" s="73" t="s">
        <v>146</v>
      </c>
      <c r="D155" s="74"/>
      <c r="E155" s="75"/>
      <c r="F155" s="79" t="s">
        <v>147</v>
      </c>
      <c r="G155" s="80"/>
      <c r="H155" s="80"/>
      <c r="I155" s="81" t="s">
        <v>148</v>
      </c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3"/>
      <c r="W155" s="89" t="s">
        <v>149</v>
      </c>
      <c r="X155" s="90"/>
      <c r="Y155" s="90"/>
      <c r="Z155" s="90"/>
      <c r="AA155" s="90"/>
      <c r="AB155" s="90"/>
      <c r="AC155" s="90"/>
      <c r="AD155" s="90"/>
      <c r="AE155" s="84" t="s">
        <v>150</v>
      </c>
    </row>
    <row r="156" spans="1:97" ht="39.6">
      <c r="A156" s="71"/>
      <c r="B156" s="72"/>
      <c r="C156" s="76"/>
      <c r="D156" s="77"/>
      <c r="E156" s="78"/>
      <c r="F156" s="17" t="s">
        <v>151</v>
      </c>
      <c r="G156" s="17" t="s">
        <v>152</v>
      </c>
      <c r="H156" s="18" t="s">
        <v>153</v>
      </c>
      <c r="I156" s="86" t="s">
        <v>154</v>
      </c>
      <c r="J156" s="87"/>
      <c r="K156" s="87" t="s">
        <v>155</v>
      </c>
      <c r="L156" s="87"/>
      <c r="M156" s="87" t="s">
        <v>156</v>
      </c>
      <c r="N156" s="87"/>
      <c r="O156" s="87" t="s">
        <v>157</v>
      </c>
      <c r="P156" s="87"/>
      <c r="Q156" s="87" t="s">
        <v>158</v>
      </c>
      <c r="R156" s="87"/>
      <c r="S156" s="87" t="s">
        <v>159</v>
      </c>
      <c r="T156" s="87"/>
      <c r="U156" s="87" t="s">
        <v>160</v>
      </c>
      <c r="V156" s="88"/>
      <c r="W156" s="19" t="s">
        <v>161</v>
      </c>
      <c r="X156" s="20" t="s">
        <v>162</v>
      </c>
      <c r="Y156" s="20" t="s">
        <v>163</v>
      </c>
      <c r="Z156" s="21" t="s">
        <v>164</v>
      </c>
      <c r="AA156" s="19" t="s">
        <v>165</v>
      </c>
      <c r="AB156" s="21" t="s">
        <v>166</v>
      </c>
      <c r="AC156" s="19" t="s">
        <v>167</v>
      </c>
      <c r="AD156" s="19" t="s">
        <v>168</v>
      </c>
      <c r="AE156" s="85"/>
    </row>
    <row r="157" spans="1:97" ht="36">
      <c r="A157" s="22" t="s">
        <v>169</v>
      </c>
      <c r="B157" s="22" t="s">
        <v>170</v>
      </c>
      <c r="C157" s="23" t="s">
        <v>171</v>
      </c>
      <c r="D157" s="24" t="s">
        <v>172</v>
      </c>
      <c r="E157" s="25" t="s">
        <v>173</v>
      </c>
      <c r="F157" s="26" t="s">
        <v>174</v>
      </c>
      <c r="G157" s="26" t="s">
        <v>175</v>
      </c>
      <c r="H157" s="27" t="s">
        <v>176</v>
      </c>
      <c r="I157" s="28" t="s">
        <v>177</v>
      </c>
      <c r="J157" s="29" t="s">
        <v>178</v>
      </c>
      <c r="K157" s="29" t="s">
        <v>179</v>
      </c>
      <c r="L157" s="29" t="s">
        <v>180</v>
      </c>
      <c r="M157" s="29" t="s">
        <v>181</v>
      </c>
      <c r="N157" s="29" t="s">
        <v>182</v>
      </c>
      <c r="O157" s="29" t="s">
        <v>183</v>
      </c>
      <c r="P157" s="29" t="s">
        <v>184</v>
      </c>
      <c r="Q157" s="29" t="s">
        <v>185</v>
      </c>
      <c r="R157" s="29" t="s">
        <v>186</v>
      </c>
      <c r="S157" s="29" t="s">
        <v>187</v>
      </c>
      <c r="T157" s="29" t="s">
        <v>188</v>
      </c>
      <c r="U157" s="30" t="s">
        <v>189</v>
      </c>
      <c r="V157" s="31" t="s">
        <v>190</v>
      </c>
      <c r="W157" s="32" t="s">
        <v>191</v>
      </c>
      <c r="X157" s="33" t="s">
        <v>192</v>
      </c>
      <c r="Y157" s="33" t="s">
        <v>193</v>
      </c>
      <c r="Z157" s="34" t="s">
        <v>194</v>
      </c>
      <c r="AA157" s="32" t="s">
        <v>195</v>
      </c>
      <c r="AB157" s="35" t="s">
        <v>196</v>
      </c>
      <c r="AC157" s="32" t="s">
        <v>197</v>
      </c>
      <c r="AD157" s="32" t="s">
        <v>198</v>
      </c>
      <c r="AE157" s="36" t="s">
        <v>199</v>
      </c>
    </row>
    <row r="158" spans="1:97" s="39" customFormat="1">
      <c r="A158" s="41">
        <v>42339</v>
      </c>
      <c r="B158" s="41">
        <v>42369</v>
      </c>
      <c r="C158" s="1">
        <f>F141</f>
        <v>86000</v>
      </c>
      <c r="D158" s="1">
        <v>112968.76</v>
      </c>
      <c r="E158" s="37" t="s">
        <v>200</v>
      </c>
      <c r="F158" s="38">
        <f>C158</f>
        <v>86000</v>
      </c>
      <c r="G158" s="48" t="str">
        <f>E158</f>
        <v>1</v>
      </c>
      <c r="H158" s="38">
        <f>F158</f>
        <v>86000</v>
      </c>
      <c r="I158" s="37" t="s">
        <v>201</v>
      </c>
      <c r="J158" s="37" t="s">
        <v>201</v>
      </c>
      <c r="K158" s="37" t="s">
        <v>201</v>
      </c>
      <c r="L158" s="37" t="s">
        <v>201</v>
      </c>
      <c r="M158" s="37" t="s">
        <v>201</v>
      </c>
      <c r="N158" s="37" t="s">
        <v>201</v>
      </c>
      <c r="O158" s="37" t="s">
        <v>201</v>
      </c>
      <c r="P158" s="37" t="s">
        <v>201</v>
      </c>
      <c r="Q158" s="37" t="s">
        <v>201</v>
      </c>
      <c r="R158" s="37" t="s">
        <v>201</v>
      </c>
      <c r="S158" s="37" t="s">
        <v>201</v>
      </c>
      <c r="T158" s="37" t="s">
        <v>201</v>
      </c>
      <c r="U158" s="37" t="s">
        <v>201</v>
      </c>
      <c r="V158" s="37" t="s">
        <v>201</v>
      </c>
      <c r="W158">
        <v>0</v>
      </c>
      <c r="X158" s="37"/>
      <c r="Y158" s="37"/>
      <c r="Z158" s="1">
        <v>0</v>
      </c>
      <c r="AA158" s="37"/>
      <c r="AB158" s="37"/>
      <c r="AC158" s="37"/>
      <c r="AD158" s="37"/>
      <c r="AE158" s="37"/>
    </row>
    <row r="159" spans="1:97">
      <c r="B159" s="40">
        <v>42370</v>
      </c>
      <c r="F159" s="1">
        <f>F142</f>
        <v>84200.212285815738</v>
      </c>
      <c r="G159" s="48">
        <v>1</v>
      </c>
      <c r="H159" s="1">
        <f>F142</f>
        <v>84200.212285815738</v>
      </c>
      <c r="W159" s="1">
        <v>1799.7877141842671</v>
      </c>
      <c r="Z159" s="1">
        <v>0</v>
      </c>
      <c r="AD159" s="1">
        <f>SUM(W159:AC159)</f>
        <v>1799.7877141842671</v>
      </c>
    </row>
    <row r="160" spans="1:97">
      <c r="B160" s="40">
        <v>42429</v>
      </c>
      <c r="F160" s="1">
        <f t="shared" ref="F160:F166" si="11">F143</f>
        <v>84200.212285815738</v>
      </c>
      <c r="G160" s="48">
        <v>1</v>
      </c>
      <c r="H160" s="1">
        <v>0</v>
      </c>
      <c r="I160" s="1">
        <v>84200.212285815738</v>
      </c>
      <c r="J160" s="1">
        <v>1</v>
      </c>
      <c r="W160" s="1">
        <v>0</v>
      </c>
      <c r="Z160" s="1">
        <v>0</v>
      </c>
      <c r="AD160" s="1">
        <f t="shared" ref="AD160:AD167" si="12">SUM(W160:AC160)</f>
        <v>0</v>
      </c>
    </row>
    <row r="161" spans="2:30">
      <c r="B161" s="40">
        <v>42460</v>
      </c>
      <c r="F161" s="1">
        <f t="shared" si="11"/>
        <v>80516.150644636131</v>
      </c>
      <c r="G161" s="48">
        <v>1</v>
      </c>
      <c r="H161" s="1">
        <v>80516.150644636131</v>
      </c>
      <c r="W161" s="1">
        <v>1856.2572315778691</v>
      </c>
      <c r="Z161" s="1">
        <v>1827.8044096017381</v>
      </c>
      <c r="AD161" s="1">
        <f t="shared" si="12"/>
        <v>3684.0616411796072</v>
      </c>
    </row>
    <row r="162" spans="2:30">
      <c r="B162" s="40">
        <v>42490</v>
      </c>
      <c r="F162" s="1">
        <f t="shared" si="11"/>
        <v>80516.150644636131</v>
      </c>
      <c r="G162" s="48">
        <v>1</v>
      </c>
      <c r="H162" s="1">
        <v>0</v>
      </c>
      <c r="I162" s="1">
        <v>80516.150644636131</v>
      </c>
      <c r="J162" s="1">
        <v>1</v>
      </c>
      <c r="W162" s="1">
        <v>0</v>
      </c>
      <c r="Z162" s="1">
        <v>0</v>
      </c>
      <c r="AD162" s="1">
        <f t="shared" si="12"/>
        <v>0</v>
      </c>
    </row>
    <row r="163" spans="2:30">
      <c r="B163" s="40">
        <v>42521</v>
      </c>
      <c r="F163" s="1">
        <f t="shared" si="11"/>
        <v>80516.150644636131</v>
      </c>
      <c r="G163" s="48">
        <v>1</v>
      </c>
      <c r="H163" s="1">
        <v>0</v>
      </c>
      <c r="K163" s="1">
        <v>80516.150644636131</v>
      </c>
      <c r="L163" s="4">
        <v>1</v>
      </c>
      <c r="W163" s="1">
        <v>0</v>
      </c>
      <c r="Z163" s="1">
        <v>0</v>
      </c>
      <c r="AD163" s="1">
        <f t="shared" si="12"/>
        <v>0</v>
      </c>
    </row>
    <row r="164" spans="2:30">
      <c r="B164" s="40">
        <v>42551</v>
      </c>
      <c r="F164" s="1">
        <f t="shared" si="11"/>
        <v>78630.997675486695</v>
      </c>
      <c r="G164" s="48">
        <v>1</v>
      </c>
      <c r="H164" s="1">
        <v>0</v>
      </c>
      <c r="M164" s="1">
        <v>78630.997675486695</v>
      </c>
      <c r="N164">
        <v>1</v>
      </c>
      <c r="W164" s="1">
        <v>0</v>
      </c>
      <c r="Z164" s="1">
        <v>1885.1529691494361</v>
      </c>
      <c r="AD164" s="1">
        <f t="shared" si="12"/>
        <v>1885.1529691494361</v>
      </c>
    </row>
    <row r="165" spans="2:30">
      <c r="B165" s="40">
        <v>42582</v>
      </c>
      <c r="F165" s="1">
        <f t="shared" si="11"/>
        <v>78630.997675486695</v>
      </c>
      <c r="G165" s="48">
        <v>1</v>
      </c>
      <c r="H165" s="1">
        <v>0</v>
      </c>
      <c r="O165" s="1">
        <v>78630.997675486695</v>
      </c>
      <c r="P165">
        <v>1</v>
      </c>
      <c r="W165" s="1">
        <v>0</v>
      </c>
      <c r="Z165" s="1">
        <v>0</v>
      </c>
      <c r="AD165" s="1">
        <f t="shared" si="12"/>
        <v>0</v>
      </c>
    </row>
    <row r="166" spans="2:30">
      <c r="B166" s="40">
        <v>42613</v>
      </c>
      <c r="F166" s="1">
        <f t="shared" si="11"/>
        <v>70792.326530479593</v>
      </c>
      <c r="G166" s="48">
        <v>1</v>
      </c>
      <c r="H166" s="1">
        <f>F149</f>
        <v>70792.326530479593</v>
      </c>
      <c r="W166" s="1">
        <v>1974.5671609407761</v>
      </c>
      <c r="Z166" s="1">
        <v>5864.1039840663252</v>
      </c>
      <c r="AD166" s="1">
        <f t="shared" si="12"/>
        <v>7838.6711450071016</v>
      </c>
    </row>
    <row r="167" spans="2:30">
      <c r="B167" s="40">
        <v>42643</v>
      </c>
      <c r="F167" s="1">
        <v>0</v>
      </c>
      <c r="G167" s="48">
        <v>0</v>
      </c>
      <c r="H167" s="1">
        <v>0</v>
      </c>
      <c r="W167" s="1">
        <v>2036.5204978598015</v>
      </c>
      <c r="Y167">
        <v>68755.806032619788</v>
      </c>
      <c r="AD167" s="1">
        <f t="shared" si="12"/>
        <v>70792.326530479593</v>
      </c>
    </row>
    <row r="170" spans="2:30">
      <c r="B170" t="s">
        <v>252</v>
      </c>
    </row>
    <row r="171" spans="2:30">
      <c r="B171" t="s">
        <v>329</v>
      </c>
    </row>
  </sheetData>
  <mergeCells count="14">
    <mergeCell ref="AE155:AE156"/>
    <mergeCell ref="I156:J156"/>
    <mergeCell ref="K156:L156"/>
    <mergeCell ref="M156:N156"/>
    <mergeCell ref="O156:P156"/>
    <mergeCell ref="Q156:R156"/>
    <mergeCell ref="S156:T156"/>
    <mergeCell ref="U156:V156"/>
    <mergeCell ref="W155:AD155"/>
    <mergeCell ref="A155:A156"/>
    <mergeCell ref="B155:B156"/>
    <mergeCell ref="C155:E156"/>
    <mergeCell ref="F155:H155"/>
    <mergeCell ref="I155:V155"/>
  </mergeCells>
  <phoneticPr fontId="1" type="noConversion"/>
  <dataValidations disablePrompts="1" count="1">
    <dataValidation type="list" allowBlank="1" showInputMessage="1" showErrorMessage="1" sqref="I2 I154:I157 I13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7"/>
  <sheetViews>
    <sheetView zoomScale="85" zoomScaleNormal="85" workbookViewId="0">
      <selection activeCell="E19" sqref="E19"/>
    </sheetView>
  </sheetViews>
  <sheetFormatPr defaultRowHeight="13.8"/>
  <cols>
    <col min="1" max="1" width="12.33203125" customWidth="1"/>
    <col min="2" max="2" width="33.6640625" bestFit="1" customWidth="1"/>
    <col min="3" max="5" width="15" bestFit="1" customWidth="1"/>
    <col min="6" max="7" width="12.33203125" bestFit="1" customWidth="1"/>
    <col min="8" max="9" width="12.6640625" bestFit="1" customWidth="1"/>
    <col min="10" max="11" width="14.33203125" bestFit="1" customWidth="1"/>
    <col min="12" max="12" width="14.21875" bestFit="1" customWidth="1"/>
    <col min="13" max="13" width="15" bestFit="1" customWidth="1"/>
  </cols>
  <sheetData>
    <row r="2" spans="1:13">
      <c r="A2" t="s">
        <v>253</v>
      </c>
      <c r="B2" t="s">
        <v>254</v>
      </c>
    </row>
    <row r="3" spans="1:13">
      <c r="A3" t="s">
        <v>255</v>
      </c>
    </row>
    <row r="4" spans="1:13">
      <c r="A4" t="s">
        <v>256</v>
      </c>
    </row>
    <row r="9" spans="1:13">
      <c r="A9" t="s">
        <v>257</v>
      </c>
    </row>
    <row r="11" spans="1:13" ht="26.4">
      <c r="A11" s="22" t="s">
        <v>169</v>
      </c>
      <c r="B11" s="22" t="s">
        <v>170</v>
      </c>
      <c r="C11" s="23" t="s">
        <v>171</v>
      </c>
      <c r="D11" s="26" t="s">
        <v>174</v>
      </c>
      <c r="E11" s="55" t="s">
        <v>176</v>
      </c>
      <c r="F11" s="28" t="s">
        <v>177</v>
      </c>
      <c r="G11" s="29" t="s">
        <v>179</v>
      </c>
      <c r="H11" s="29" t="s">
        <v>281</v>
      </c>
      <c r="I11" s="29" t="s">
        <v>282</v>
      </c>
      <c r="J11" s="29" t="s">
        <v>185</v>
      </c>
      <c r="K11" s="29" t="s">
        <v>187</v>
      </c>
      <c r="L11" s="30" t="s">
        <v>189</v>
      </c>
      <c r="M11" s="33" t="s">
        <v>193</v>
      </c>
    </row>
    <row r="12" spans="1:13" ht="16.2">
      <c r="A12" s="56" t="s">
        <v>258</v>
      </c>
      <c r="B12" s="57" t="s">
        <v>259</v>
      </c>
      <c r="C12" s="58">
        <v>738349300</v>
      </c>
      <c r="D12" s="59">
        <v>553551600</v>
      </c>
      <c r="E12" s="59">
        <v>553551600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1"/>
    </row>
    <row r="13" spans="1:13" ht="16.2">
      <c r="A13" s="62"/>
      <c r="B13" s="63" t="s">
        <v>260</v>
      </c>
      <c r="C13" s="59"/>
      <c r="D13" s="58">
        <v>368432600</v>
      </c>
      <c r="E13" s="58">
        <v>365732400</v>
      </c>
      <c r="F13" s="58">
        <v>2700200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59">
        <v>0</v>
      </c>
      <c r="M13" s="59">
        <v>190730218.20999998</v>
      </c>
    </row>
    <row r="14" spans="1:13" ht="16.2">
      <c r="A14" s="62"/>
      <c r="B14" s="63" t="s">
        <v>261</v>
      </c>
      <c r="C14" s="58"/>
      <c r="D14" s="58">
        <v>274174790</v>
      </c>
      <c r="E14" s="58">
        <v>269778825</v>
      </c>
      <c r="F14" s="59">
        <v>3682965</v>
      </c>
      <c r="G14" s="59">
        <v>713000</v>
      </c>
      <c r="H14" s="60">
        <v>0</v>
      </c>
      <c r="I14" s="60">
        <v>0</v>
      </c>
      <c r="J14" s="60">
        <v>0</v>
      </c>
      <c r="K14" s="60">
        <v>0</v>
      </c>
      <c r="L14" s="59">
        <v>0</v>
      </c>
      <c r="M14" s="59">
        <v>100751337.03</v>
      </c>
    </row>
    <row r="15" spans="1:13" ht="16.2">
      <c r="A15" s="62"/>
      <c r="B15" s="63" t="s">
        <v>262</v>
      </c>
      <c r="C15" s="58"/>
      <c r="D15" s="59">
        <v>209528535</v>
      </c>
      <c r="E15" s="59">
        <v>204353170</v>
      </c>
      <c r="F15" s="59">
        <v>3489845</v>
      </c>
      <c r="G15" s="59">
        <v>1232620</v>
      </c>
      <c r="H15" s="59">
        <v>452900</v>
      </c>
      <c r="I15" s="60">
        <v>0</v>
      </c>
      <c r="J15" s="60">
        <v>0</v>
      </c>
      <c r="K15" s="60">
        <v>0</v>
      </c>
      <c r="L15" s="59">
        <v>0</v>
      </c>
      <c r="M15" s="59">
        <v>68752280.820000008</v>
      </c>
    </row>
    <row r="16" spans="1:13" ht="16.2">
      <c r="A16" s="62"/>
      <c r="B16" s="63" t="s">
        <v>263</v>
      </c>
      <c r="C16" s="58"/>
      <c r="D16" s="59">
        <v>159034378</v>
      </c>
      <c r="E16" s="59">
        <v>154090810</v>
      </c>
      <c r="F16" s="59">
        <v>2770358</v>
      </c>
      <c r="G16" s="59">
        <v>895040</v>
      </c>
      <c r="H16" s="59">
        <v>889570</v>
      </c>
      <c r="I16" s="59">
        <v>388600</v>
      </c>
      <c r="J16" s="60">
        <v>0</v>
      </c>
      <c r="K16" s="60">
        <v>0</v>
      </c>
      <c r="L16" s="59">
        <v>0</v>
      </c>
      <c r="M16" s="59">
        <v>53523819.769999996</v>
      </c>
    </row>
    <row r="17" spans="1:13" ht="16.2">
      <c r="A17" s="62"/>
      <c r="B17" s="63" t="s">
        <v>264</v>
      </c>
      <c r="C17" s="58"/>
      <c r="D17" s="59">
        <v>119786250</v>
      </c>
      <c r="E17" s="59">
        <v>114774530</v>
      </c>
      <c r="F17" s="59">
        <v>2595595</v>
      </c>
      <c r="G17" s="59">
        <v>698490</v>
      </c>
      <c r="H17" s="59">
        <v>580940</v>
      </c>
      <c r="I17" s="59">
        <v>775595</v>
      </c>
      <c r="J17" s="59">
        <v>361100</v>
      </c>
      <c r="K17" s="60">
        <v>0</v>
      </c>
      <c r="L17" s="59">
        <v>0</v>
      </c>
      <c r="M17" s="59">
        <v>41547981.780000001</v>
      </c>
    </row>
    <row r="18" spans="1:13" ht="16.2">
      <c r="A18" s="62"/>
      <c r="B18" s="63" t="s">
        <v>265</v>
      </c>
      <c r="C18" s="58"/>
      <c r="D18" s="59">
        <v>92426751.650000006</v>
      </c>
      <c r="E18" s="59">
        <v>87537815</v>
      </c>
      <c r="F18" s="59">
        <v>2130662.2200000002</v>
      </c>
      <c r="G18" s="59">
        <v>697775</v>
      </c>
      <c r="H18" s="59">
        <v>530055</v>
      </c>
      <c r="I18" s="59">
        <v>490874.43</v>
      </c>
      <c r="J18" s="59">
        <v>1039570</v>
      </c>
      <c r="K18" s="60">
        <v>0</v>
      </c>
      <c r="L18" s="59">
        <v>0</v>
      </c>
      <c r="M18" s="59">
        <v>29070544.030000001</v>
      </c>
    </row>
    <row r="19" spans="1:13" ht="16.2">
      <c r="A19" s="62"/>
      <c r="B19" s="63" t="s">
        <v>266</v>
      </c>
      <c r="C19" s="58"/>
      <c r="D19" s="59">
        <v>71191869.430000007</v>
      </c>
      <c r="E19" s="59">
        <v>66443560</v>
      </c>
      <c r="F19" s="59">
        <v>1720260</v>
      </c>
      <c r="G19" s="59">
        <v>573515</v>
      </c>
      <c r="H19" s="59">
        <v>540450</v>
      </c>
      <c r="I19" s="59">
        <v>466150</v>
      </c>
      <c r="J19" s="59">
        <v>1104834.43</v>
      </c>
      <c r="K19" s="59">
        <v>343100</v>
      </c>
      <c r="L19" s="59">
        <v>0</v>
      </c>
      <c r="M19" s="59">
        <v>22577718.840000004</v>
      </c>
    </row>
    <row r="20" spans="1:13" ht="16.2">
      <c r="A20" s="62"/>
      <c r="B20" s="63" t="s">
        <v>267</v>
      </c>
      <c r="C20" s="58"/>
      <c r="D20" s="59">
        <v>53708519.689999998</v>
      </c>
      <c r="E20" s="59">
        <v>48946610</v>
      </c>
      <c r="F20" s="59">
        <v>1434070.53</v>
      </c>
      <c r="G20" s="59">
        <v>540330</v>
      </c>
      <c r="H20" s="59">
        <v>447475</v>
      </c>
      <c r="I20" s="59">
        <v>487924.73</v>
      </c>
      <c r="J20" s="59">
        <v>859389.43</v>
      </c>
      <c r="K20" s="59">
        <v>992720</v>
      </c>
      <c r="L20" s="59">
        <v>0</v>
      </c>
      <c r="M20" s="59">
        <v>18498227.150000002</v>
      </c>
    </row>
    <row r="21" spans="1:13" ht="16.2">
      <c r="A21" s="62"/>
      <c r="B21" s="63" t="s">
        <v>268</v>
      </c>
      <c r="C21" s="58"/>
      <c r="D21" s="59">
        <v>40972129.799999997</v>
      </c>
      <c r="E21" s="59">
        <v>36305160</v>
      </c>
      <c r="F21" s="59">
        <v>1167895</v>
      </c>
      <c r="G21" s="59">
        <v>430540.53</v>
      </c>
      <c r="H21" s="59">
        <v>431507.20000000001</v>
      </c>
      <c r="I21" s="59">
        <v>364442.64</v>
      </c>
      <c r="J21" s="59">
        <v>896950</v>
      </c>
      <c r="K21" s="59">
        <v>1375634.43</v>
      </c>
      <c r="L21" s="59">
        <v>1375634.43</v>
      </c>
      <c r="M21" s="59">
        <v>13470493.299999999</v>
      </c>
    </row>
    <row r="22" spans="1:13" ht="16.2">
      <c r="A22" s="62"/>
      <c r="B22" s="63" t="s">
        <v>269</v>
      </c>
      <c r="C22" s="58"/>
      <c r="D22" s="59">
        <v>31193165.780000001</v>
      </c>
      <c r="E22" s="59">
        <v>26901160</v>
      </c>
      <c r="F22" s="59">
        <v>725225</v>
      </c>
      <c r="G22" s="59">
        <v>422861.92</v>
      </c>
      <c r="H22" s="59">
        <v>312435.81</v>
      </c>
      <c r="I22" s="59">
        <v>344030</v>
      </c>
      <c r="J22" s="59">
        <v>781167.64</v>
      </c>
      <c r="K22" s="59">
        <v>1706285.41</v>
      </c>
      <c r="L22" s="59">
        <v>1706285.41</v>
      </c>
      <c r="M22" s="59">
        <v>10318828.029999999</v>
      </c>
    </row>
    <row r="23" spans="1:13" ht="16.2">
      <c r="A23" s="62"/>
      <c r="B23" s="63" t="s">
        <v>270</v>
      </c>
      <c r="C23" s="58"/>
      <c r="D23" s="59">
        <v>24754385.879999999</v>
      </c>
      <c r="E23" s="59">
        <v>20741995</v>
      </c>
      <c r="F23" s="59">
        <v>441150</v>
      </c>
      <c r="G23" s="59">
        <v>187463.78</v>
      </c>
      <c r="H23" s="59">
        <v>348474.92</v>
      </c>
      <c r="I23" s="59">
        <v>288547.83</v>
      </c>
      <c r="J23" s="59">
        <v>643918.93999999994</v>
      </c>
      <c r="K23" s="59">
        <v>2102835.41</v>
      </c>
      <c r="L23" s="59">
        <v>2102835.41</v>
      </c>
      <c r="M23" s="59">
        <v>6808553.29</v>
      </c>
    </row>
    <row r="24" spans="1:13" ht="16.2">
      <c r="A24" s="62"/>
      <c r="B24" s="63" t="s">
        <v>271</v>
      </c>
      <c r="C24" s="58"/>
      <c r="D24" s="59">
        <v>19844120.780000001</v>
      </c>
      <c r="E24" s="59">
        <v>15866095</v>
      </c>
      <c r="F24" s="59">
        <v>503440</v>
      </c>
      <c r="G24" s="59">
        <v>123306.5</v>
      </c>
      <c r="H24" s="59">
        <v>157433.12</v>
      </c>
      <c r="I24" s="59">
        <v>306699.92</v>
      </c>
      <c r="J24" s="59">
        <v>570057.78</v>
      </c>
      <c r="K24" s="59">
        <v>2317088.46</v>
      </c>
      <c r="L24" s="59">
        <v>2317088.46</v>
      </c>
      <c r="M24" s="59">
        <v>5209119.17</v>
      </c>
    </row>
    <row r="25" spans="1:13" ht="16.2">
      <c r="A25" s="62"/>
      <c r="B25" s="63" t="s">
        <v>272</v>
      </c>
      <c r="C25" s="58"/>
      <c r="D25" s="59">
        <v>16119200.66</v>
      </c>
      <c r="E25" s="59">
        <v>12069000</v>
      </c>
      <c r="F25" s="59">
        <v>534310.69999999995</v>
      </c>
      <c r="G25" s="59">
        <v>198525</v>
      </c>
      <c r="H25" s="59">
        <v>96791.78</v>
      </c>
      <c r="I25" s="59">
        <v>134483.12</v>
      </c>
      <c r="J25" s="59">
        <v>544776.6</v>
      </c>
      <c r="K25" s="59">
        <v>2541313.46</v>
      </c>
      <c r="L25" s="59">
        <v>2541313.46</v>
      </c>
      <c r="M25" s="59">
        <v>3934154.9299999997</v>
      </c>
    </row>
    <row r="26" spans="1:13" ht="16.2">
      <c r="A26" s="62"/>
      <c r="B26" s="63" t="s">
        <v>273</v>
      </c>
      <c r="C26" s="59"/>
      <c r="D26" s="59">
        <v>12860336.08</v>
      </c>
      <c r="E26" s="59">
        <v>9155655</v>
      </c>
      <c r="F26" s="59">
        <v>248015</v>
      </c>
      <c r="G26" s="60">
        <v>111805.25</v>
      </c>
      <c r="H26" s="59">
        <v>182132.71</v>
      </c>
      <c r="I26" s="59">
        <v>74201.78</v>
      </c>
      <c r="J26" s="59">
        <v>376384.05</v>
      </c>
      <c r="K26" s="59">
        <v>2712142.29</v>
      </c>
      <c r="L26" s="59">
        <v>2712142.29</v>
      </c>
      <c r="M26" s="59">
        <v>3408017.1100000003</v>
      </c>
    </row>
    <row r="27" spans="1:13" ht="16.2">
      <c r="A27" s="62"/>
      <c r="B27" s="63" t="s">
        <v>274</v>
      </c>
      <c r="C27" s="58"/>
      <c r="D27" s="59">
        <v>10414103.18</v>
      </c>
      <c r="E27" s="59">
        <v>6723255</v>
      </c>
      <c r="F27" s="59">
        <v>219745</v>
      </c>
      <c r="G27" s="59">
        <v>82520</v>
      </c>
      <c r="H27" s="59">
        <v>94634.55</v>
      </c>
      <c r="I27" s="59">
        <v>172932.71</v>
      </c>
      <c r="J27" s="59">
        <v>181934.9</v>
      </c>
      <c r="K27" s="59">
        <v>2939081.02</v>
      </c>
      <c r="L27" s="59">
        <v>2939081.02</v>
      </c>
      <c r="M27" s="59">
        <v>2580993.69</v>
      </c>
    </row>
    <row r="28" spans="1:13" ht="16.2">
      <c r="A28" s="62"/>
      <c r="B28" s="63" t="s">
        <v>275</v>
      </c>
      <c r="C28" s="59"/>
      <c r="D28" s="58">
        <v>8204319.1399999997</v>
      </c>
      <c r="E28" s="58">
        <v>4664500</v>
      </c>
      <c r="F28" s="59">
        <v>123119.42</v>
      </c>
      <c r="G28" s="59">
        <v>56980</v>
      </c>
      <c r="H28" s="59">
        <v>70025</v>
      </c>
      <c r="I28" s="59">
        <v>89384.55</v>
      </c>
      <c r="J28" s="59">
        <v>216809.49</v>
      </c>
      <c r="K28" s="59">
        <v>2983500.68</v>
      </c>
      <c r="L28" s="59">
        <v>2983500.68</v>
      </c>
      <c r="M28" s="59">
        <v>2285762.89</v>
      </c>
    </row>
    <row r="29" spans="1:13" ht="16.2">
      <c r="A29" s="62"/>
      <c r="B29" s="63" t="s">
        <v>276</v>
      </c>
      <c r="C29" s="59"/>
      <c r="D29" s="59">
        <v>6535357.8200000003</v>
      </c>
      <c r="E29" s="59">
        <v>2998865</v>
      </c>
      <c r="F29" s="59">
        <v>126860</v>
      </c>
      <c r="G29" s="59">
        <v>30360.12</v>
      </c>
      <c r="H29" s="59">
        <v>48900</v>
      </c>
      <c r="I29" s="59">
        <v>69675</v>
      </c>
      <c r="J29" s="59">
        <v>225217.26</v>
      </c>
      <c r="K29" s="59">
        <v>3035480.44</v>
      </c>
      <c r="L29" s="59">
        <v>3035480.44</v>
      </c>
      <c r="M29" s="59">
        <v>1740883.21</v>
      </c>
    </row>
    <row r="30" spans="1:13" s="66" customFormat="1" ht="16.2">
      <c r="A30" s="64"/>
      <c r="B30" s="64" t="s">
        <v>277</v>
      </c>
      <c r="C30" s="65"/>
      <c r="D30" s="65">
        <v>5199902.74</v>
      </c>
      <c r="E30" s="65">
        <v>1745090</v>
      </c>
      <c r="F30" s="65">
        <v>76925</v>
      </c>
      <c r="G30" s="65">
        <v>24835</v>
      </c>
      <c r="H30" s="65">
        <v>27910.12</v>
      </c>
      <c r="I30" s="65">
        <v>43800</v>
      </c>
      <c r="J30" s="65">
        <v>137325.76000000001</v>
      </c>
      <c r="K30" s="65">
        <v>3144016.86</v>
      </c>
      <c r="L30" s="65">
        <v>3144016.86</v>
      </c>
      <c r="M30" s="65">
        <v>1381241.3</v>
      </c>
    </row>
    <row r="31" spans="1:13" s="66" customFormat="1" ht="16.2">
      <c r="A31" s="64"/>
      <c r="B31" s="64" t="s">
        <v>278</v>
      </c>
      <c r="C31" s="65"/>
      <c r="D31" s="65">
        <v>4149597.88</v>
      </c>
      <c r="E31" s="65">
        <v>756910</v>
      </c>
      <c r="F31" s="65">
        <v>38325</v>
      </c>
      <c r="G31" s="65">
        <v>26975</v>
      </c>
      <c r="H31" s="65">
        <v>17610</v>
      </c>
      <c r="I31" s="65">
        <v>24160.12</v>
      </c>
      <c r="J31" s="65">
        <v>104675</v>
      </c>
      <c r="K31" s="65">
        <v>3180942.76</v>
      </c>
      <c r="L31" s="65">
        <v>3180942.76</v>
      </c>
      <c r="M31" s="65">
        <v>1078905.3800000001</v>
      </c>
    </row>
    <row r="32" spans="1:13" s="66" customFormat="1" ht="16.2">
      <c r="A32" s="64"/>
      <c r="B32" s="64" t="s">
        <v>279</v>
      </c>
      <c r="C32" s="65"/>
      <c r="D32" s="65">
        <v>3412371.37</v>
      </c>
      <c r="E32" s="65">
        <v>101560</v>
      </c>
      <c r="F32" s="65">
        <v>11595</v>
      </c>
      <c r="G32" s="65">
        <v>12300</v>
      </c>
      <c r="H32" s="65">
        <v>22875</v>
      </c>
      <c r="I32" s="65">
        <v>17610</v>
      </c>
      <c r="J32" s="65">
        <v>67960.12</v>
      </c>
      <c r="K32" s="65">
        <v>3178471.25</v>
      </c>
      <c r="L32" s="65">
        <v>3178471.25</v>
      </c>
      <c r="M32" s="65">
        <v>747192.26</v>
      </c>
    </row>
    <row r="33" spans="1:13" s="66" customFormat="1" ht="16.2">
      <c r="A33" s="64"/>
      <c r="B33" s="64" t="s">
        <v>280</v>
      </c>
      <c r="C33" s="65"/>
      <c r="D33" s="65">
        <v>3208975.14</v>
      </c>
      <c r="E33" s="65">
        <v>0</v>
      </c>
      <c r="F33" s="65">
        <v>1185</v>
      </c>
      <c r="G33" s="65">
        <v>2400</v>
      </c>
      <c r="H33" s="65">
        <v>8000</v>
      </c>
      <c r="I33" s="65">
        <v>12225</v>
      </c>
      <c r="J33" s="65">
        <v>40370.120000000003</v>
      </c>
      <c r="K33" s="65">
        <v>3144795.02</v>
      </c>
      <c r="L33" s="65">
        <v>3144795.02</v>
      </c>
      <c r="M33" s="65">
        <v>218322.97</v>
      </c>
    </row>
    <row r="34" spans="1:13" ht="16.2">
      <c r="A34" s="56" t="s">
        <v>297</v>
      </c>
      <c r="B34" s="63" t="s">
        <v>260</v>
      </c>
      <c r="C34" s="58">
        <v>738349300</v>
      </c>
      <c r="D34" s="59">
        <v>553551600</v>
      </c>
      <c r="E34" s="59">
        <v>553551600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1"/>
    </row>
    <row r="35" spans="1:13" ht="16.2">
      <c r="A35" s="62"/>
      <c r="B35" s="63" t="s">
        <v>261</v>
      </c>
      <c r="C35" s="59"/>
      <c r="D35" s="58">
        <v>368432600</v>
      </c>
      <c r="E35" s="58">
        <v>365732400</v>
      </c>
      <c r="F35" s="58">
        <v>2700200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59">
        <v>0</v>
      </c>
      <c r="M35" s="59">
        <v>190730218.20999998</v>
      </c>
    </row>
    <row r="36" spans="1:13" ht="16.2">
      <c r="A36" s="62"/>
      <c r="B36" s="63" t="s">
        <v>262</v>
      </c>
      <c r="C36" s="58"/>
      <c r="D36" s="58">
        <v>274174790</v>
      </c>
      <c r="E36" s="58">
        <v>269778825</v>
      </c>
      <c r="F36" s="59">
        <v>3682965</v>
      </c>
      <c r="G36" s="59">
        <v>713000</v>
      </c>
      <c r="H36" s="60">
        <v>0</v>
      </c>
      <c r="I36" s="60">
        <v>0</v>
      </c>
      <c r="J36" s="60">
        <v>0</v>
      </c>
      <c r="K36" s="60">
        <v>0</v>
      </c>
      <c r="L36" s="59">
        <v>0</v>
      </c>
      <c r="M36" s="59">
        <v>100751337.03</v>
      </c>
    </row>
    <row r="37" spans="1:13" ht="16.2">
      <c r="A37" s="62"/>
      <c r="B37" s="63" t="s">
        <v>263</v>
      </c>
      <c r="C37" s="58"/>
      <c r="D37" s="59">
        <v>209528535</v>
      </c>
      <c r="E37" s="59">
        <v>204353170</v>
      </c>
      <c r="F37" s="59">
        <v>3489845</v>
      </c>
      <c r="G37" s="59">
        <v>1232620</v>
      </c>
      <c r="H37" s="59">
        <v>452900</v>
      </c>
      <c r="I37" s="60">
        <v>0</v>
      </c>
      <c r="J37" s="60">
        <v>0</v>
      </c>
      <c r="K37" s="60">
        <v>0</v>
      </c>
      <c r="L37" s="59">
        <v>0</v>
      </c>
      <c r="M37" s="59">
        <v>68752280.820000008</v>
      </c>
    </row>
    <row r="38" spans="1:13" ht="16.2">
      <c r="A38" s="62"/>
      <c r="B38" s="63" t="s">
        <v>264</v>
      </c>
      <c r="C38" s="58"/>
      <c r="D38" s="59">
        <v>159034378</v>
      </c>
      <c r="E38" s="59">
        <v>154090810</v>
      </c>
      <c r="F38" s="59">
        <v>2770358</v>
      </c>
      <c r="G38" s="59">
        <v>895040</v>
      </c>
      <c r="H38" s="59">
        <v>889570</v>
      </c>
      <c r="I38" s="59">
        <v>388600</v>
      </c>
      <c r="J38" s="60">
        <v>0</v>
      </c>
      <c r="K38" s="60">
        <v>0</v>
      </c>
      <c r="L38" s="59">
        <v>0</v>
      </c>
      <c r="M38" s="59">
        <v>53523819.769999996</v>
      </c>
    </row>
    <row r="39" spans="1:13" ht="16.2">
      <c r="A39" s="62"/>
      <c r="B39" s="63" t="s">
        <v>265</v>
      </c>
      <c r="C39" s="58"/>
      <c r="D39" s="59">
        <v>119786250</v>
      </c>
      <c r="E39" s="59">
        <v>114774530</v>
      </c>
      <c r="F39" s="59">
        <v>2595595</v>
      </c>
      <c r="G39" s="59">
        <v>698490</v>
      </c>
      <c r="H39" s="59">
        <v>580940</v>
      </c>
      <c r="I39" s="59">
        <v>775595</v>
      </c>
      <c r="J39" s="59">
        <v>361100</v>
      </c>
      <c r="K39" s="60">
        <v>0</v>
      </c>
      <c r="L39" s="59">
        <v>0</v>
      </c>
      <c r="M39" s="59">
        <v>41547981.780000001</v>
      </c>
    </row>
    <row r="40" spans="1:13" ht="16.2">
      <c r="A40" s="62"/>
      <c r="B40" s="63" t="s">
        <v>266</v>
      </c>
      <c r="C40" s="58"/>
      <c r="D40" s="59">
        <v>92426751.650000006</v>
      </c>
      <c r="E40" s="59">
        <v>87537815</v>
      </c>
      <c r="F40" s="59">
        <v>2130662.2200000002</v>
      </c>
      <c r="G40" s="59">
        <v>697775</v>
      </c>
      <c r="H40" s="59">
        <v>530055</v>
      </c>
      <c r="I40" s="59">
        <v>490874.43</v>
      </c>
      <c r="J40" s="59">
        <v>1039570</v>
      </c>
      <c r="K40" s="60">
        <v>0</v>
      </c>
      <c r="L40" s="59">
        <v>0</v>
      </c>
      <c r="M40" s="59">
        <v>29070544.030000001</v>
      </c>
    </row>
    <row r="41" spans="1:13" ht="16.2">
      <c r="A41" s="62"/>
      <c r="B41" s="63" t="s">
        <v>267</v>
      </c>
      <c r="C41" s="58"/>
      <c r="D41" s="59">
        <v>71191869.430000007</v>
      </c>
      <c r="E41" s="59">
        <v>66443560</v>
      </c>
      <c r="F41" s="59">
        <v>1720260</v>
      </c>
      <c r="G41" s="59">
        <v>573515</v>
      </c>
      <c r="H41" s="59">
        <v>540450</v>
      </c>
      <c r="I41" s="59">
        <v>466150</v>
      </c>
      <c r="J41" s="59">
        <v>1104834.43</v>
      </c>
      <c r="K41" s="59">
        <v>343100</v>
      </c>
      <c r="L41" s="59">
        <v>0</v>
      </c>
      <c r="M41" s="59">
        <v>22577718.840000004</v>
      </c>
    </row>
    <row r="42" spans="1:13" ht="16.2">
      <c r="A42" s="62"/>
      <c r="B42" s="63" t="s">
        <v>268</v>
      </c>
      <c r="C42" s="58"/>
      <c r="D42" s="59">
        <v>53708519.689999998</v>
      </c>
      <c r="E42" s="59">
        <v>48946610</v>
      </c>
      <c r="F42" s="59">
        <v>1434070.53</v>
      </c>
      <c r="G42" s="59">
        <v>540330</v>
      </c>
      <c r="H42" s="59">
        <v>447475</v>
      </c>
      <c r="I42" s="59">
        <v>487924.73</v>
      </c>
      <c r="J42" s="59">
        <v>859389.43</v>
      </c>
      <c r="K42" s="59">
        <v>992720</v>
      </c>
      <c r="L42" s="59">
        <v>0</v>
      </c>
      <c r="M42" s="59">
        <v>18498227.150000002</v>
      </c>
    </row>
    <row r="43" spans="1:13" ht="16.2">
      <c r="A43" s="62"/>
      <c r="B43" s="63" t="s">
        <v>269</v>
      </c>
      <c r="C43" s="58"/>
      <c r="D43" s="59">
        <v>40972129.799999997</v>
      </c>
      <c r="E43" s="59">
        <v>36305160</v>
      </c>
      <c r="F43" s="59">
        <v>1167895</v>
      </c>
      <c r="G43" s="59">
        <v>430540.53</v>
      </c>
      <c r="H43" s="59">
        <v>431507.20000000001</v>
      </c>
      <c r="I43" s="59">
        <v>364442.64</v>
      </c>
      <c r="J43" s="59">
        <v>896950</v>
      </c>
      <c r="K43" s="59">
        <v>1375634.43</v>
      </c>
      <c r="L43" s="59">
        <v>1375634.43</v>
      </c>
      <c r="M43" s="59">
        <v>13470493.299999999</v>
      </c>
    </row>
    <row r="44" spans="1:13" ht="16.2">
      <c r="A44" s="62"/>
      <c r="B44" s="63" t="s">
        <v>270</v>
      </c>
      <c r="C44" s="58"/>
      <c r="D44" s="59">
        <v>31193165.780000001</v>
      </c>
      <c r="E44" s="59">
        <v>26901160</v>
      </c>
      <c r="F44" s="59">
        <v>725225</v>
      </c>
      <c r="G44" s="59">
        <v>422861.92</v>
      </c>
      <c r="H44" s="59">
        <v>312435.81</v>
      </c>
      <c r="I44" s="59">
        <v>344030</v>
      </c>
      <c r="J44" s="59">
        <v>781167.64</v>
      </c>
      <c r="K44" s="59">
        <v>1706285.41</v>
      </c>
      <c r="L44" s="59">
        <v>1706285.41</v>
      </c>
      <c r="M44" s="59">
        <v>10318828.029999999</v>
      </c>
    </row>
    <row r="45" spans="1:13" ht="16.2">
      <c r="A45" s="62"/>
      <c r="B45" s="63" t="s">
        <v>271</v>
      </c>
      <c r="C45" s="58"/>
      <c r="D45" s="59">
        <v>24754385.879999999</v>
      </c>
      <c r="E45" s="59">
        <v>20741995</v>
      </c>
      <c r="F45" s="59">
        <v>441150</v>
      </c>
      <c r="G45" s="59">
        <v>187463.78</v>
      </c>
      <c r="H45" s="59">
        <v>348474.92</v>
      </c>
      <c r="I45" s="59">
        <v>288547.83</v>
      </c>
      <c r="J45" s="59">
        <v>643918.93999999994</v>
      </c>
      <c r="K45" s="59">
        <v>2102835.41</v>
      </c>
      <c r="L45" s="59">
        <v>2102835.41</v>
      </c>
      <c r="M45" s="59">
        <v>6808553.29</v>
      </c>
    </row>
    <row r="46" spans="1:13" ht="16.2">
      <c r="A46" s="62"/>
      <c r="B46" s="63" t="s">
        <v>272</v>
      </c>
      <c r="C46" s="58"/>
      <c r="D46" s="59">
        <v>19844120.780000001</v>
      </c>
      <c r="E46" s="59">
        <v>15866095</v>
      </c>
      <c r="F46" s="59">
        <v>503440</v>
      </c>
      <c r="G46" s="59">
        <v>123306.5</v>
      </c>
      <c r="H46" s="59">
        <v>157433.12</v>
      </c>
      <c r="I46" s="59">
        <v>306699.92</v>
      </c>
      <c r="J46" s="59">
        <v>570057.78</v>
      </c>
      <c r="K46" s="59">
        <v>2317088.46</v>
      </c>
      <c r="L46" s="59">
        <v>2317088.46</v>
      </c>
      <c r="M46" s="59">
        <v>5209119.17</v>
      </c>
    </row>
    <row r="47" spans="1:13" ht="16.2">
      <c r="A47" s="62"/>
      <c r="B47" s="63" t="s">
        <v>273</v>
      </c>
      <c r="C47" s="58"/>
      <c r="D47" s="59">
        <v>16119200.66</v>
      </c>
      <c r="E47" s="59">
        <v>12069000</v>
      </c>
      <c r="F47" s="59">
        <v>534310.69999999995</v>
      </c>
      <c r="G47" s="59">
        <v>198525</v>
      </c>
      <c r="H47" s="59">
        <v>96791.78</v>
      </c>
      <c r="I47" s="59">
        <v>134483.12</v>
      </c>
      <c r="J47" s="59">
        <v>544776.6</v>
      </c>
      <c r="K47" s="59">
        <v>2541313.46</v>
      </c>
      <c r="L47" s="59">
        <v>2541313.46</v>
      </c>
      <c r="M47" s="59">
        <v>3934154.9299999997</v>
      </c>
    </row>
    <row r="48" spans="1:13" ht="16.2">
      <c r="A48" s="62"/>
      <c r="B48" s="63" t="s">
        <v>274</v>
      </c>
      <c r="C48" s="59"/>
      <c r="D48" s="59">
        <v>12860336.08</v>
      </c>
      <c r="E48" s="59">
        <v>9155655</v>
      </c>
      <c r="F48" s="59">
        <v>248015</v>
      </c>
      <c r="G48" s="60">
        <v>111805.25</v>
      </c>
      <c r="H48" s="59">
        <v>182132.71</v>
      </c>
      <c r="I48" s="59">
        <v>74201.78</v>
      </c>
      <c r="J48" s="59">
        <v>376384.05</v>
      </c>
      <c r="K48" s="59">
        <v>2712142.29</v>
      </c>
      <c r="L48" s="59">
        <v>2712142.29</v>
      </c>
      <c r="M48" s="59">
        <v>3408017.1100000003</v>
      </c>
    </row>
    <row r="49" spans="1:13" ht="16.2">
      <c r="A49" s="62"/>
      <c r="B49" s="63" t="s">
        <v>275</v>
      </c>
      <c r="C49" s="58"/>
      <c r="D49" s="59">
        <v>10414103.18</v>
      </c>
      <c r="E49" s="59">
        <v>6723255</v>
      </c>
      <c r="F49" s="59">
        <v>219745</v>
      </c>
      <c r="G49" s="59">
        <v>82520</v>
      </c>
      <c r="H49" s="59">
        <v>94634.55</v>
      </c>
      <c r="I49" s="59">
        <v>172932.71</v>
      </c>
      <c r="J49" s="59">
        <v>181934.9</v>
      </c>
      <c r="K49" s="59">
        <v>2939081.02</v>
      </c>
      <c r="L49" s="59">
        <v>2939081.02</v>
      </c>
      <c r="M49" s="59">
        <v>2580993.69</v>
      </c>
    </row>
    <row r="50" spans="1:13" ht="16.2">
      <c r="A50" s="62"/>
      <c r="B50" s="63" t="s">
        <v>276</v>
      </c>
      <c r="C50" s="59"/>
      <c r="D50" s="58">
        <v>8204319.1399999997</v>
      </c>
      <c r="E50" s="58">
        <v>4664500</v>
      </c>
      <c r="F50" s="59">
        <v>123119.42</v>
      </c>
      <c r="G50" s="59">
        <v>56980</v>
      </c>
      <c r="H50" s="59">
        <v>70025</v>
      </c>
      <c r="I50" s="59">
        <v>89384.55</v>
      </c>
      <c r="J50" s="59">
        <v>216809.49</v>
      </c>
      <c r="K50" s="59">
        <v>2983500.68</v>
      </c>
      <c r="L50" s="59">
        <v>2983500.68</v>
      </c>
      <c r="M50" s="59">
        <v>2285762.89</v>
      </c>
    </row>
    <row r="51" spans="1:13" ht="16.2">
      <c r="A51" s="62"/>
      <c r="B51" s="64" t="s">
        <v>277</v>
      </c>
      <c r="C51" s="59"/>
      <c r="D51" s="59">
        <v>6535357.8200000003</v>
      </c>
      <c r="E51" s="59">
        <v>2998865</v>
      </c>
      <c r="F51" s="59">
        <v>126860</v>
      </c>
      <c r="G51" s="59">
        <v>30360.12</v>
      </c>
      <c r="H51" s="59">
        <v>48900</v>
      </c>
      <c r="I51" s="59">
        <v>69675</v>
      </c>
      <c r="J51" s="59">
        <v>225217.26</v>
      </c>
      <c r="K51" s="59">
        <v>3035480.44</v>
      </c>
      <c r="L51" s="59">
        <v>3035480.44</v>
      </c>
      <c r="M51" s="59">
        <v>1740883.21</v>
      </c>
    </row>
    <row r="52" spans="1:13" s="66" customFormat="1" ht="16.2">
      <c r="A52" s="64"/>
      <c r="B52" s="64" t="s">
        <v>278</v>
      </c>
      <c r="C52" s="65"/>
      <c r="D52" s="65">
        <v>5199902.74</v>
      </c>
      <c r="E52" s="65">
        <v>1745090</v>
      </c>
      <c r="F52" s="65">
        <v>76925</v>
      </c>
      <c r="G52" s="65">
        <v>24835</v>
      </c>
      <c r="H52" s="65">
        <v>27910.12</v>
      </c>
      <c r="I52" s="65">
        <v>43800</v>
      </c>
      <c r="J52" s="65">
        <v>137325.76000000001</v>
      </c>
      <c r="K52" s="65">
        <v>3144016.86</v>
      </c>
      <c r="L52" s="65">
        <v>3144016.86</v>
      </c>
      <c r="M52" s="65">
        <v>1381241.3</v>
      </c>
    </row>
    <row r="53" spans="1:13" s="66" customFormat="1" ht="16.2">
      <c r="A53" s="64"/>
      <c r="B53" s="64" t="s">
        <v>279</v>
      </c>
      <c r="C53" s="65"/>
      <c r="D53" s="65">
        <v>4149597.88</v>
      </c>
      <c r="E53" s="65">
        <v>756910</v>
      </c>
      <c r="F53" s="65">
        <v>38325</v>
      </c>
      <c r="G53" s="65">
        <v>26975</v>
      </c>
      <c r="H53" s="65">
        <v>17610</v>
      </c>
      <c r="I53" s="65">
        <v>24160.12</v>
      </c>
      <c r="J53" s="65">
        <v>104675</v>
      </c>
      <c r="K53" s="65">
        <v>3180942.76</v>
      </c>
      <c r="L53" s="65">
        <v>3180942.76</v>
      </c>
      <c r="M53" s="65">
        <v>1078905.3800000001</v>
      </c>
    </row>
    <row r="54" spans="1:13" s="66" customFormat="1" ht="16.2">
      <c r="A54" s="64"/>
      <c r="B54" s="64" t="s">
        <v>280</v>
      </c>
      <c r="C54" s="65"/>
      <c r="D54" s="65">
        <v>3412371.37</v>
      </c>
      <c r="E54" s="65">
        <v>101560</v>
      </c>
      <c r="F54" s="65">
        <v>11595</v>
      </c>
      <c r="G54" s="65">
        <v>12300</v>
      </c>
      <c r="H54" s="65">
        <v>22875</v>
      </c>
      <c r="I54" s="65">
        <v>17610</v>
      </c>
      <c r="J54" s="65">
        <v>67960.12</v>
      </c>
      <c r="K54" s="65">
        <v>3178471.25</v>
      </c>
      <c r="L54" s="65">
        <v>3178471.25</v>
      </c>
      <c r="M54" s="65">
        <v>747192.26</v>
      </c>
    </row>
    <row r="55" spans="1:13" s="66" customFormat="1" ht="16.2">
      <c r="A55" s="64"/>
      <c r="B55" s="64">
        <v>20171130</v>
      </c>
      <c r="C55" s="65"/>
      <c r="D55" s="65">
        <v>3208975.14</v>
      </c>
      <c r="E55" s="65">
        <v>0</v>
      </c>
      <c r="F55" s="65">
        <v>1185</v>
      </c>
      <c r="G55" s="65">
        <v>2400</v>
      </c>
      <c r="H55" s="65">
        <v>8000</v>
      </c>
      <c r="I55" s="65">
        <v>12225</v>
      </c>
      <c r="J55" s="65">
        <v>40370.120000000003</v>
      </c>
      <c r="K55" s="65">
        <v>3144795.02</v>
      </c>
      <c r="L55" s="65">
        <v>3144795.02</v>
      </c>
      <c r="M55" s="65">
        <v>218322.97</v>
      </c>
    </row>
    <row r="59" spans="1:13">
      <c r="A59" t="s">
        <v>295</v>
      </c>
    </row>
    <row r="60" spans="1:13" ht="16.2">
      <c r="A60" t="s">
        <v>283</v>
      </c>
      <c r="B60" s="56" t="s">
        <v>258</v>
      </c>
      <c r="C60" s="56" t="s">
        <v>284</v>
      </c>
      <c r="D60" s="56" t="s">
        <v>285</v>
      </c>
      <c r="E60" s="56" t="s">
        <v>286</v>
      </c>
      <c r="F60" s="56" t="s">
        <v>287</v>
      </c>
      <c r="G60" s="56" t="s">
        <v>288</v>
      </c>
      <c r="H60" s="56" t="s">
        <v>289</v>
      </c>
      <c r="I60" s="56" t="s">
        <v>290</v>
      </c>
      <c r="J60" s="56" t="s">
        <v>291</v>
      </c>
      <c r="K60" s="56" t="s">
        <v>292</v>
      </c>
      <c r="L60" s="56" t="s">
        <v>293</v>
      </c>
      <c r="M60" s="56" t="s">
        <v>294</v>
      </c>
    </row>
    <row r="61" spans="1:13">
      <c r="A61">
        <v>1</v>
      </c>
      <c r="B61" s="67">
        <f>SUM(F13:L13)/$C$12</f>
        <v>3.6570766708927602E-3</v>
      </c>
      <c r="C61" s="67">
        <v>3.6570766708927602E-3</v>
      </c>
      <c r="D61" s="67">
        <v>3.6570766708927602E-3</v>
      </c>
      <c r="E61" s="67">
        <v>3.6570766708927602E-3</v>
      </c>
      <c r="F61" s="67">
        <v>3.6570766708927602E-3</v>
      </c>
      <c r="G61" s="67">
        <v>3.6570766708927602E-3</v>
      </c>
      <c r="H61" s="67">
        <v>3.6570766708927602E-3</v>
      </c>
      <c r="I61" s="67">
        <v>3.6570766708927602E-3</v>
      </c>
      <c r="J61" s="67">
        <v>3.6570766708927602E-3</v>
      </c>
      <c r="K61" s="67">
        <v>3.6570766708927602E-3</v>
      </c>
      <c r="L61" s="67">
        <v>3.6570766708927602E-3</v>
      </c>
      <c r="M61" s="67">
        <v>3.6570766708927602E-3</v>
      </c>
    </row>
    <row r="62" spans="1:13">
      <c r="A62">
        <v>2</v>
      </c>
      <c r="B62" s="67">
        <f>SUM(F14:L14)/$C$12</f>
        <v>5.9537741824905906E-3</v>
      </c>
      <c r="C62" s="67">
        <v>5.9537741824905906E-3</v>
      </c>
      <c r="D62" s="67">
        <v>5.9537741824905906E-3</v>
      </c>
      <c r="E62" s="67">
        <v>5.9537741824905906E-3</v>
      </c>
      <c r="F62" s="67">
        <v>5.9537741824905906E-3</v>
      </c>
      <c r="G62" s="67">
        <v>5.9537741824905906E-3</v>
      </c>
      <c r="H62" s="67">
        <v>5.9537741824905906E-3</v>
      </c>
      <c r="I62" s="67">
        <v>5.9537741824905906E-3</v>
      </c>
      <c r="J62" s="67">
        <v>5.9537741824905906E-3</v>
      </c>
      <c r="K62" s="67">
        <v>5.9537741824905906E-3</v>
      </c>
      <c r="L62" s="67">
        <v>5.9537741824905906E-3</v>
      </c>
      <c r="M62" s="67">
        <v>5.9537741824905906E-3</v>
      </c>
    </row>
    <row r="63" spans="1:13">
      <c r="A63">
        <v>3</v>
      </c>
      <c r="B63" s="67">
        <f t="shared" ref="B63:B81" si="0">SUM(F15:L15)/$C$12</f>
        <v>7.009372122381642E-3</v>
      </c>
      <c r="C63" s="67">
        <v>7.009372122381642E-3</v>
      </c>
      <c r="D63" s="67">
        <v>7.009372122381642E-3</v>
      </c>
      <c r="E63" s="67">
        <v>7.009372122381642E-3</v>
      </c>
      <c r="F63" s="67">
        <v>7.009372122381642E-3</v>
      </c>
      <c r="G63" s="67">
        <v>7.009372122381642E-3</v>
      </c>
      <c r="H63" s="67">
        <v>7.009372122381642E-3</v>
      </c>
      <c r="I63" s="67">
        <v>7.009372122381642E-3</v>
      </c>
      <c r="J63" s="67">
        <v>7.009372122381642E-3</v>
      </c>
      <c r="K63" s="67">
        <v>7.009372122381642E-3</v>
      </c>
      <c r="L63" s="67">
        <v>7.009372122381642E-3</v>
      </c>
      <c r="M63" s="67">
        <v>7.009372122381642E-3</v>
      </c>
    </row>
    <row r="64" spans="1:13">
      <c r="A64">
        <v>4</v>
      </c>
      <c r="B64" s="67">
        <f t="shared" si="0"/>
        <v>6.6954326360165843E-3</v>
      </c>
      <c r="C64" s="67">
        <v>6.6954326360165843E-3</v>
      </c>
      <c r="D64" s="67">
        <v>6.6954326360165843E-3</v>
      </c>
      <c r="E64" s="67">
        <v>6.6954326360165843E-3</v>
      </c>
      <c r="F64" s="67">
        <v>6.6954326360165843E-3</v>
      </c>
      <c r="G64" s="67">
        <v>6.6954326360165843E-3</v>
      </c>
      <c r="H64" s="67">
        <v>6.6954326360165843E-3</v>
      </c>
      <c r="I64" s="67">
        <v>6.6954326360165843E-3</v>
      </c>
      <c r="J64" s="67">
        <v>6.6954326360165843E-3</v>
      </c>
      <c r="K64" s="67">
        <v>6.6954326360165843E-3</v>
      </c>
      <c r="L64" s="67">
        <v>6.6954326360165843E-3</v>
      </c>
      <c r="M64" s="67">
        <v>6.6954326360165843E-3</v>
      </c>
    </row>
    <row r="65" spans="1:13">
      <c r="A65">
        <v>5</v>
      </c>
      <c r="B65" s="67">
        <f t="shared" si="0"/>
        <v>6.78773583180752E-3</v>
      </c>
      <c r="C65" s="67">
        <v>6.78773583180752E-3</v>
      </c>
      <c r="D65" s="67">
        <v>6.78773583180752E-3</v>
      </c>
      <c r="E65" s="67">
        <v>6.78773583180752E-3</v>
      </c>
      <c r="F65" s="67">
        <v>6.78773583180752E-3</v>
      </c>
      <c r="G65" s="67">
        <v>6.78773583180752E-3</v>
      </c>
      <c r="H65" s="67">
        <v>6.78773583180752E-3</v>
      </c>
      <c r="I65" s="67">
        <v>6.78773583180752E-3</v>
      </c>
      <c r="J65" s="67">
        <v>6.78773583180752E-3</v>
      </c>
      <c r="K65" s="67">
        <v>6.78773583180752E-3</v>
      </c>
      <c r="L65" s="67">
        <v>6.78773583180752E-3</v>
      </c>
      <c r="M65" s="67">
        <v>6.78773583180752E-3</v>
      </c>
    </row>
    <row r="66" spans="1:13">
      <c r="A66">
        <v>6</v>
      </c>
      <c r="B66" s="67">
        <f t="shared" si="0"/>
        <v>6.6214414370000764E-3</v>
      </c>
      <c r="C66" s="67">
        <v>6.6214414370000764E-3</v>
      </c>
      <c r="D66" s="67">
        <v>6.6214414370000764E-3</v>
      </c>
      <c r="E66" s="67">
        <v>6.6214414370000764E-3</v>
      </c>
      <c r="F66" s="67">
        <v>6.6214414370000764E-3</v>
      </c>
      <c r="G66" s="67">
        <v>6.6214414370000764E-3</v>
      </c>
      <c r="H66" s="67">
        <v>6.6214414370000764E-3</v>
      </c>
      <c r="I66" s="67">
        <v>6.6214414370000764E-3</v>
      </c>
      <c r="J66" s="67">
        <v>6.6214414370000764E-3</v>
      </c>
      <c r="K66" s="67">
        <v>6.6214414370000764E-3</v>
      </c>
      <c r="L66" s="67">
        <v>6.6214414370000764E-3</v>
      </c>
      <c r="M66" s="67">
        <v>6.6214414370000764E-3</v>
      </c>
    </row>
    <row r="67" spans="1:13">
      <c r="A67">
        <v>7</v>
      </c>
      <c r="B67" s="67">
        <f t="shared" si="0"/>
        <v>6.4309797950644768E-3</v>
      </c>
      <c r="C67" s="67">
        <v>6.4309797950644768E-3</v>
      </c>
      <c r="D67" s="67">
        <v>6.4309797950644768E-3</v>
      </c>
      <c r="E67" s="67">
        <v>6.4309797950644768E-3</v>
      </c>
      <c r="F67" s="67">
        <v>6.4309797950644768E-3</v>
      </c>
      <c r="G67" s="67">
        <v>6.4309797950644768E-3</v>
      </c>
      <c r="H67" s="67">
        <v>6.4309797950644768E-3</v>
      </c>
      <c r="I67" s="67">
        <v>6.4309797950644768E-3</v>
      </c>
      <c r="J67" s="67">
        <v>6.4309797950644768E-3</v>
      </c>
      <c r="K67" s="67">
        <v>6.4309797950644768E-3</v>
      </c>
      <c r="L67" s="67">
        <v>6.4309797950644768E-3</v>
      </c>
      <c r="M67" s="67">
        <v>6.4309797950644768E-3</v>
      </c>
    </row>
    <row r="68" spans="1:13">
      <c r="A68">
        <v>8</v>
      </c>
      <c r="B68" s="67">
        <f t="shared" si="0"/>
        <v>6.449399613434997E-3</v>
      </c>
      <c r="C68" s="67">
        <v>6.449399613434997E-3</v>
      </c>
      <c r="D68" s="67">
        <v>6.449399613434997E-3</v>
      </c>
      <c r="E68" s="67">
        <v>6.449399613434997E-3</v>
      </c>
      <c r="F68" s="67">
        <v>6.449399613434997E-3</v>
      </c>
      <c r="G68" s="67">
        <v>6.449399613434997E-3</v>
      </c>
      <c r="H68" s="67">
        <v>6.449399613434997E-3</v>
      </c>
      <c r="I68" s="67">
        <v>6.449399613434997E-3</v>
      </c>
      <c r="J68" s="67">
        <v>6.449399613434997E-3</v>
      </c>
      <c r="K68" s="67">
        <v>6.449399613434997E-3</v>
      </c>
      <c r="L68" s="67">
        <v>6.449399613434997E-3</v>
      </c>
      <c r="M68" s="67">
        <v>6.449399613434997E-3</v>
      </c>
    </row>
    <row r="69" spans="1:13">
      <c r="A69">
        <v>9</v>
      </c>
      <c r="B69" s="67">
        <f t="shared" si="0"/>
        <v>8.1839371013150541E-3</v>
      </c>
      <c r="C69" s="67">
        <v>8.1839371013150541E-3</v>
      </c>
      <c r="D69" s="67">
        <v>8.1839371013150541E-3</v>
      </c>
      <c r="E69" s="67">
        <v>8.1839371013150541E-3</v>
      </c>
      <c r="F69" s="67">
        <v>8.1839371013150541E-3</v>
      </c>
      <c r="G69" s="67">
        <v>8.1839371013150541E-3</v>
      </c>
      <c r="H69" s="67">
        <v>8.1839371013150541E-3</v>
      </c>
      <c r="I69" s="67">
        <v>8.1839371013150541E-3</v>
      </c>
      <c r="J69" s="67">
        <v>8.1839371013150541E-3</v>
      </c>
      <c r="K69" s="67">
        <v>8.1839371013150541E-3</v>
      </c>
      <c r="L69" s="67">
        <v>8.1839371013150541E-3</v>
      </c>
      <c r="M69" s="67">
        <v>8.1839371013150541E-3</v>
      </c>
    </row>
    <row r="70" spans="1:13">
      <c r="A70">
        <v>10</v>
      </c>
      <c r="B70" s="67">
        <f t="shared" si="0"/>
        <v>8.1239207377863023E-3</v>
      </c>
      <c r="C70" s="67">
        <v>8.1239207377863023E-3</v>
      </c>
      <c r="D70" s="67">
        <v>8.1239207377863023E-3</v>
      </c>
      <c r="E70" s="67">
        <v>8.1239207377863023E-3</v>
      </c>
      <c r="F70" s="67">
        <v>8.1239207377863023E-3</v>
      </c>
      <c r="G70" s="67">
        <v>8.1239207377863023E-3</v>
      </c>
      <c r="H70" s="67">
        <v>8.1239207377863023E-3</v>
      </c>
      <c r="I70" s="67">
        <v>8.1239207377863023E-3</v>
      </c>
      <c r="J70" s="67">
        <v>8.1239207377863023E-3</v>
      </c>
      <c r="K70" s="67">
        <v>8.1239207377863023E-3</v>
      </c>
      <c r="L70" s="67">
        <v>8.1239207377863023E-3</v>
      </c>
      <c r="M70" s="67">
        <v>8.1239207377863023E-3</v>
      </c>
    </row>
    <row r="71" spans="1:13">
      <c r="A71">
        <v>11</v>
      </c>
      <c r="B71" s="67">
        <f t="shared" si="0"/>
        <v>8.2822944235201416E-3</v>
      </c>
      <c r="C71" s="67">
        <v>8.2822944235201416E-3</v>
      </c>
      <c r="D71" s="67">
        <v>8.2822944235201416E-3</v>
      </c>
      <c r="E71" s="67">
        <v>8.2822944235201416E-3</v>
      </c>
      <c r="F71" s="67">
        <v>8.2822944235201416E-3</v>
      </c>
      <c r="G71" s="67">
        <v>8.2822944235201416E-3</v>
      </c>
      <c r="H71" s="67">
        <v>8.2822944235201416E-3</v>
      </c>
      <c r="I71" s="67">
        <v>8.2822944235201416E-3</v>
      </c>
      <c r="J71" s="67">
        <v>8.2822944235201416E-3</v>
      </c>
      <c r="K71" s="67">
        <v>8.2822944235201416E-3</v>
      </c>
      <c r="L71" s="67">
        <v>8.2822944235201416E-3</v>
      </c>
      <c r="M71" s="67">
        <v>8.2822944235201416E-3</v>
      </c>
    </row>
    <row r="72" spans="1:13">
      <c r="A72">
        <v>12</v>
      </c>
      <c r="B72" s="67">
        <f t="shared" si="0"/>
        <v>8.5259297191722129E-3</v>
      </c>
      <c r="C72" s="67">
        <v>8.5259297191722129E-3</v>
      </c>
      <c r="D72" s="67">
        <v>8.5259297191722129E-3</v>
      </c>
      <c r="E72" s="67">
        <v>8.5259297191722129E-3</v>
      </c>
      <c r="F72" s="67">
        <v>8.5259297191722129E-3</v>
      </c>
      <c r="G72" s="67">
        <v>8.5259297191722129E-3</v>
      </c>
      <c r="H72" s="67">
        <v>8.5259297191722129E-3</v>
      </c>
      <c r="I72" s="67">
        <v>8.5259297191722129E-3</v>
      </c>
      <c r="J72" s="67">
        <v>8.5259297191722129E-3</v>
      </c>
      <c r="K72" s="67">
        <v>8.5259297191722129E-3</v>
      </c>
      <c r="L72" s="67">
        <v>8.5259297191722129E-3</v>
      </c>
      <c r="M72" s="67">
        <v>8.5259297191722129E-3</v>
      </c>
    </row>
    <row r="73" spans="1:13">
      <c r="A73">
        <v>13</v>
      </c>
      <c r="B73" s="67">
        <f t="shared" si="0"/>
        <v>8.9273655707400278E-3</v>
      </c>
      <c r="C73" s="67">
        <v>8.9273655707400278E-3</v>
      </c>
      <c r="D73" s="67">
        <v>8.9273655707400278E-3</v>
      </c>
      <c r="E73" s="67">
        <v>8.9273655707400278E-3</v>
      </c>
      <c r="F73" s="67">
        <v>8.9273655707400278E-3</v>
      </c>
      <c r="G73" s="67">
        <v>8.9273655707400278E-3</v>
      </c>
      <c r="H73" s="67">
        <v>8.9273655707400278E-3</v>
      </c>
      <c r="I73" s="67">
        <v>8.9273655707400278E-3</v>
      </c>
      <c r="J73" s="67">
        <v>8.9273655707400278E-3</v>
      </c>
      <c r="K73" s="67">
        <v>8.9273655707400278E-3</v>
      </c>
      <c r="L73" s="67">
        <v>8.9273655707400278E-3</v>
      </c>
      <c r="M73" s="67"/>
    </row>
    <row r="74" spans="1:13">
      <c r="A74">
        <v>14</v>
      </c>
      <c r="B74" s="67">
        <f t="shared" si="0"/>
        <v>8.6907692199342506E-3</v>
      </c>
      <c r="C74" s="67">
        <v>8.6907692199342506E-3</v>
      </c>
      <c r="D74" s="67">
        <v>8.6907692199342506E-3</v>
      </c>
      <c r="E74" s="67">
        <v>8.6907692199342506E-3</v>
      </c>
      <c r="F74" s="67">
        <v>8.6907692199342506E-3</v>
      </c>
      <c r="G74" s="67">
        <v>8.6907692199342506E-3</v>
      </c>
      <c r="H74" s="67">
        <v>8.6907692199342506E-3</v>
      </c>
      <c r="I74" s="67">
        <v>8.6907692199342506E-3</v>
      </c>
      <c r="J74" s="67">
        <v>8.6907692199342506E-3</v>
      </c>
      <c r="K74" s="67">
        <v>8.6907692199342506E-3</v>
      </c>
      <c r="L74" s="67"/>
      <c r="M74" s="67"/>
    </row>
    <row r="75" spans="1:13">
      <c r="A75">
        <v>15</v>
      </c>
      <c r="B75" s="67">
        <f t="shared" si="0"/>
        <v>8.9793938993373464E-3</v>
      </c>
      <c r="C75" s="67">
        <v>8.9793938993373464E-3</v>
      </c>
      <c r="D75" s="67">
        <v>8.9793938993373464E-3</v>
      </c>
      <c r="E75" s="67">
        <v>8.9793938993373464E-3</v>
      </c>
      <c r="F75" s="67">
        <v>8.9793938993373464E-3</v>
      </c>
      <c r="G75" s="67">
        <v>8.9793938993373464E-3</v>
      </c>
      <c r="H75" s="67">
        <v>8.9793938993373464E-3</v>
      </c>
      <c r="I75" s="67">
        <v>8.9793938993373464E-3</v>
      </c>
      <c r="J75" s="67">
        <v>8.9793938993373464E-3</v>
      </c>
      <c r="K75" s="67"/>
      <c r="L75" s="67"/>
      <c r="M75" s="67"/>
    </row>
    <row r="76" spans="1:13">
      <c r="A76">
        <v>16</v>
      </c>
      <c r="B76" s="67">
        <f t="shared" si="0"/>
        <v>8.8350050849916161E-3</v>
      </c>
      <c r="C76" s="67">
        <v>8.8350050849916161E-3</v>
      </c>
      <c r="D76" s="67">
        <v>8.8350050849916161E-3</v>
      </c>
      <c r="E76" s="67">
        <v>8.8350050849916161E-3</v>
      </c>
      <c r="F76" s="67">
        <v>8.8350050849916161E-3</v>
      </c>
      <c r="G76" s="67">
        <v>8.8350050849916161E-3</v>
      </c>
      <c r="H76" s="67">
        <v>8.8350050849916161E-3</v>
      </c>
      <c r="I76" s="67">
        <v>8.8350050849916161E-3</v>
      </c>
      <c r="J76" s="67"/>
      <c r="K76" s="67"/>
      <c r="L76" s="67"/>
      <c r="M76" s="67"/>
    </row>
    <row r="77" spans="1:13">
      <c r="A77">
        <v>17</v>
      </c>
      <c r="B77" s="67">
        <f t="shared" si="0"/>
        <v>8.9008999669939418E-3</v>
      </c>
      <c r="C77" s="67">
        <v>8.9008999669939418E-3</v>
      </c>
      <c r="D77" s="67">
        <v>8.9008999669939418E-3</v>
      </c>
      <c r="E77" s="67">
        <v>8.9008999669939418E-3</v>
      </c>
      <c r="F77" s="67">
        <v>8.9008999669939418E-3</v>
      </c>
      <c r="G77" s="67">
        <v>8.9008999669939418E-3</v>
      </c>
      <c r="H77" s="67">
        <v>8.9008999669939418E-3</v>
      </c>
      <c r="I77" s="67"/>
      <c r="J77" s="67"/>
      <c r="K77" s="67"/>
      <c r="L77" s="67"/>
      <c r="M77" s="67"/>
    </row>
    <row r="78" spans="1:13">
      <c r="A78">
        <v>18</v>
      </c>
      <c r="B78" s="67">
        <f t="shared" si="0"/>
        <v>8.9372734558020167E-3</v>
      </c>
      <c r="C78" s="67">
        <v>8.9372734558020167E-3</v>
      </c>
      <c r="D78" s="67">
        <v>8.9372734558020167E-3</v>
      </c>
      <c r="E78" s="67">
        <v>8.9372734558020167E-3</v>
      </c>
      <c r="F78" s="67">
        <v>8.9372734558020167E-3</v>
      </c>
      <c r="G78" s="67">
        <v>8.9372734558020167E-3</v>
      </c>
      <c r="H78" s="67"/>
      <c r="I78" s="67"/>
      <c r="J78" s="67"/>
      <c r="K78" s="67"/>
      <c r="L78" s="67"/>
      <c r="M78" s="67"/>
    </row>
    <row r="79" spans="1:13">
      <c r="A79">
        <v>19</v>
      </c>
      <c r="B79" s="67">
        <f t="shared" si="0"/>
        <v>8.9031446769164673E-3</v>
      </c>
      <c r="C79" s="67">
        <v>8.9031446769164673E-3</v>
      </c>
      <c r="D79" s="67">
        <v>8.9031446769164673E-3</v>
      </c>
      <c r="E79" s="67">
        <v>8.9031446769164673E-3</v>
      </c>
      <c r="F79" s="67">
        <v>8.9031446769164673E-3</v>
      </c>
      <c r="G79" s="67"/>
      <c r="H79" s="67"/>
      <c r="I79" s="67"/>
      <c r="J79" s="67"/>
      <c r="K79" s="67"/>
      <c r="L79" s="67"/>
      <c r="M79" s="67"/>
    </row>
    <row r="80" spans="1:13">
      <c r="A80">
        <v>20</v>
      </c>
      <c r="B80" s="67">
        <f t="shared" si="0"/>
        <v>8.7889060367498141E-3</v>
      </c>
      <c r="C80" s="67">
        <v>8.7889060367498141E-3</v>
      </c>
      <c r="D80" s="67">
        <v>8.7889060367498141E-3</v>
      </c>
      <c r="E80" s="67">
        <v>8.7889060367498141E-3</v>
      </c>
      <c r="F80" s="67"/>
      <c r="G80" s="67"/>
      <c r="H80" s="67"/>
      <c r="I80" s="67"/>
      <c r="J80" s="67"/>
      <c r="K80" s="67"/>
      <c r="L80" s="67"/>
      <c r="M80" s="67"/>
    </row>
    <row r="81" spans="1:13">
      <c r="A81">
        <v>21</v>
      </c>
      <c r="B81" s="67">
        <f t="shared" si="0"/>
        <v>8.6053716851901933E-3</v>
      </c>
      <c r="C81" s="67">
        <v>8.6053716851901933E-3</v>
      </c>
      <c r="D81" s="67">
        <v>8.6053716851901933E-3</v>
      </c>
      <c r="E81" s="67"/>
      <c r="F81" s="67"/>
      <c r="G81" s="67"/>
      <c r="H81" s="67"/>
      <c r="I81" s="67"/>
      <c r="J81" s="67"/>
      <c r="K81" s="67"/>
      <c r="L81" s="67"/>
      <c r="M81" s="67"/>
    </row>
    <row r="85" spans="1:13">
      <c r="A85" t="s">
        <v>296</v>
      </c>
    </row>
    <row r="86" spans="1:13" ht="16.2">
      <c r="A86" t="s">
        <v>283</v>
      </c>
      <c r="B86" s="56" t="s">
        <v>258</v>
      </c>
      <c r="C86" s="56" t="s">
        <v>284</v>
      </c>
      <c r="D86" s="56" t="s">
        <v>285</v>
      </c>
      <c r="E86" s="56" t="s">
        <v>286</v>
      </c>
      <c r="F86" s="56" t="s">
        <v>287</v>
      </c>
      <c r="G86" s="56" t="s">
        <v>288</v>
      </c>
      <c r="H86" s="56" t="s">
        <v>289</v>
      </c>
      <c r="I86" s="56" t="s">
        <v>290</v>
      </c>
      <c r="J86" s="56" t="s">
        <v>291</v>
      </c>
      <c r="K86" s="56" t="s">
        <v>292</v>
      </c>
      <c r="L86" s="56" t="s">
        <v>293</v>
      </c>
      <c r="M86" s="56" t="s">
        <v>294</v>
      </c>
    </row>
    <row r="87" spans="1:13">
      <c r="A87">
        <v>1</v>
      </c>
      <c r="B87" s="67">
        <f>SUM(M12)/$C$12</f>
        <v>0</v>
      </c>
      <c r="C87" s="67">
        <f t="shared" ref="C87:M87" si="1">SUM(N12)/$C$12</f>
        <v>0</v>
      </c>
      <c r="D87" s="67">
        <f t="shared" si="1"/>
        <v>0</v>
      </c>
      <c r="E87" s="67">
        <f t="shared" si="1"/>
        <v>0</v>
      </c>
      <c r="F87" s="67">
        <f t="shared" si="1"/>
        <v>0</v>
      </c>
      <c r="G87" s="67">
        <f t="shared" si="1"/>
        <v>0</v>
      </c>
      <c r="H87" s="67">
        <f t="shared" si="1"/>
        <v>0</v>
      </c>
      <c r="I87" s="67">
        <f t="shared" si="1"/>
        <v>0</v>
      </c>
      <c r="J87" s="67">
        <f t="shared" si="1"/>
        <v>0</v>
      </c>
      <c r="K87" s="67">
        <f t="shared" si="1"/>
        <v>0</v>
      </c>
      <c r="L87" s="67">
        <f t="shared" si="1"/>
        <v>0</v>
      </c>
      <c r="M87" s="67">
        <f t="shared" si="1"/>
        <v>0</v>
      </c>
    </row>
    <row r="88" spans="1:13">
      <c r="A88">
        <v>2</v>
      </c>
      <c r="B88" s="67">
        <f>SUM($M$12:M13)/$C$12</f>
        <v>0.25831976573960319</v>
      </c>
      <c r="C88" s="67">
        <f>SUM($M$12:N13)/$C$12</f>
        <v>0.25831976573960319</v>
      </c>
      <c r="D88" s="67">
        <f>SUM($M$12:O13)/$C$12</f>
        <v>0.25831976573960319</v>
      </c>
      <c r="E88" s="67">
        <f>SUM($M$12:P13)/$C$12</f>
        <v>0.25831976573960319</v>
      </c>
      <c r="F88" s="67">
        <f>SUM($M$12:Q13)/$C$12</f>
        <v>0.25831976573960319</v>
      </c>
      <c r="G88" s="67">
        <f>SUM($M$12:R13)/$C$12</f>
        <v>0.25831976573960319</v>
      </c>
      <c r="H88" s="67">
        <f>SUM($M$12:S13)/$C$12</f>
        <v>0.25831976573960319</v>
      </c>
      <c r="I88" s="67">
        <f>SUM($M$12:T13)/$C$12</f>
        <v>0.25831976573960319</v>
      </c>
      <c r="J88" s="67">
        <f>SUM($M$12:U13)/$C$12</f>
        <v>0.25831976573960319</v>
      </c>
      <c r="K88" s="67">
        <f>SUM($M$12:V13)/$C$12</f>
        <v>0.25831976573960319</v>
      </c>
      <c r="L88" s="67">
        <f>SUM($M$12:W13)/$C$12</f>
        <v>0.25831976573960319</v>
      </c>
      <c r="M88" s="67">
        <f>SUM($M$12:X13)/$C$12</f>
        <v>0.25831976573960319</v>
      </c>
    </row>
    <row r="89" spans="1:13">
      <c r="A89">
        <v>3</v>
      </c>
      <c r="B89" s="67">
        <f>SUM($M$12:M14)/$C$12</f>
        <v>0.39477460768229888</v>
      </c>
      <c r="C89" s="67">
        <f>SUM($M$12:N14)/$C$12</f>
        <v>0.39477460768229888</v>
      </c>
      <c r="D89" s="67">
        <f>SUM($M$12:O14)/$C$12</f>
        <v>0.39477460768229888</v>
      </c>
      <c r="E89" s="67">
        <f>SUM($M$12:P14)/$C$12</f>
        <v>0.39477460768229888</v>
      </c>
      <c r="F89" s="67">
        <f>SUM($M$12:Q14)/$C$12</f>
        <v>0.39477460768229888</v>
      </c>
      <c r="G89" s="67">
        <f>SUM($M$12:R14)/$C$12</f>
        <v>0.39477460768229888</v>
      </c>
      <c r="H89" s="67">
        <f>SUM($M$12:S14)/$C$12</f>
        <v>0.39477460768229888</v>
      </c>
      <c r="I89" s="67">
        <f>SUM($M$12:T14)/$C$12</f>
        <v>0.39477460768229888</v>
      </c>
      <c r="J89" s="67">
        <f>SUM($M$12:U14)/$C$12</f>
        <v>0.39477460768229888</v>
      </c>
      <c r="K89" s="67">
        <f>SUM($M$12:V14)/$C$12</f>
        <v>0.39477460768229888</v>
      </c>
      <c r="L89" s="67">
        <f>SUM($M$12:W14)/$C$12</f>
        <v>0.39477460768229888</v>
      </c>
      <c r="M89" s="67">
        <f>SUM($M$12:X14)/$C$12</f>
        <v>0.39477460768229888</v>
      </c>
    </row>
    <row r="90" spans="1:13">
      <c r="A90">
        <v>4</v>
      </c>
      <c r="B90" s="67">
        <f>SUM($M$12:M15)/$C$12</f>
        <v>0.48789080731843315</v>
      </c>
      <c r="C90" s="67">
        <f>SUM($M$12:N15)/$C$12</f>
        <v>0.48789080731843315</v>
      </c>
      <c r="D90" s="67">
        <f>SUM($M$12:O15)/$C$12</f>
        <v>0.48789080731843315</v>
      </c>
      <c r="E90" s="67">
        <f>SUM($M$12:P15)/$C$12</f>
        <v>0.48789080731843315</v>
      </c>
      <c r="F90" s="67">
        <f>SUM($M$12:Q15)/$C$12</f>
        <v>0.48789080731843315</v>
      </c>
      <c r="G90" s="67">
        <f>SUM($M$12:R15)/$C$12</f>
        <v>0.48789080731843315</v>
      </c>
      <c r="H90" s="67">
        <f>SUM($M$12:S15)/$C$12</f>
        <v>0.48789080731843315</v>
      </c>
      <c r="I90" s="67">
        <f>SUM($M$12:T15)/$C$12</f>
        <v>0.48789080731843315</v>
      </c>
      <c r="J90" s="67">
        <f>SUM($M$12:U15)/$C$12</f>
        <v>0.48789080731843315</v>
      </c>
      <c r="K90" s="67">
        <f>SUM($M$12:V15)/$C$12</f>
        <v>0.48789080731843315</v>
      </c>
      <c r="L90" s="67">
        <f>SUM($M$12:W15)/$C$12</f>
        <v>0.48789080731843315</v>
      </c>
      <c r="M90" s="67">
        <f>SUM($M$12:X15)/$C$12</f>
        <v>0.48789080731843315</v>
      </c>
    </row>
    <row r="91" spans="1:13">
      <c r="A91">
        <v>5</v>
      </c>
      <c r="B91" s="67">
        <f>SUM($M$12:M16)/$C$12</f>
        <v>0.56038199782948261</v>
      </c>
      <c r="C91" s="67">
        <f>SUM($M$12:N16)/$C$12</f>
        <v>0.56038199782948261</v>
      </c>
      <c r="D91" s="67">
        <f>SUM($M$12:O16)/$C$12</f>
        <v>0.56038199782948261</v>
      </c>
      <c r="E91" s="67">
        <f>SUM($M$12:P16)/$C$12</f>
        <v>0.56038199782948261</v>
      </c>
      <c r="F91" s="67">
        <f>SUM($M$12:Q16)/$C$12</f>
        <v>0.56038199782948261</v>
      </c>
      <c r="G91" s="67">
        <f>SUM($M$12:R16)/$C$12</f>
        <v>0.56038199782948261</v>
      </c>
      <c r="H91" s="67">
        <f>SUM($M$12:S16)/$C$12</f>
        <v>0.56038199782948261</v>
      </c>
      <c r="I91" s="67">
        <f>SUM($M$12:T16)/$C$12</f>
        <v>0.56038199782948261</v>
      </c>
      <c r="J91" s="67">
        <f>SUM($M$12:U16)/$C$12</f>
        <v>0.56038199782948261</v>
      </c>
      <c r="K91" s="67">
        <f>SUM($M$12:V16)/$C$12</f>
        <v>0.56038199782948261</v>
      </c>
      <c r="L91" s="67">
        <f>SUM($M$12:W16)/$C$12</f>
        <v>0.56038199782948261</v>
      </c>
      <c r="M91" s="67">
        <f>SUM($M$12:X16)/$C$12</f>
        <v>0.56038199782948261</v>
      </c>
    </row>
    <row r="92" spans="1:13">
      <c r="A92">
        <v>6</v>
      </c>
      <c r="B92" s="67">
        <f>SUM($M$12:M17)/$C$12</f>
        <v>0.6166534424966611</v>
      </c>
      <c r="C92" s="67">
        <f>SUM($M$12:N17)/$C$12</f>
        <v>0.6166534424966611</v>
      </c>
      <c r="D92" s="67">
        <f>SUM($M$12:O17)/$C$12</f>
        <v>0.6166534424966611</v>
      </c>
      <c r="E92" s="67">
        <f>SUM($M$12:P17)/$C$12</f>
        <v>0.6166534424966611</v>
      </c>
      <c r="F92" s="67">
        <f>SUM($M$12:Q17)/$C$12</f>
        <v>0.6166534424966611</v>
      </c>
      <c r="G92" s="67">
        <f>SUM($M$12:R17)/$C$12</f>
        <v>0.6166534424966611</v>
      </c>
      <c r="H92" s="67">
        <f>SUM($M$12:S17)/$C$12</f>
        <v>0.6166534424966611</v>
      </c>
      <c r="I92" s="67">
        <f>SUM($M$12:T17)/$C$12</f>
        <v>0.6166534424966611</v>
      </c>
      <c r="J92" s="67">
        <f>SUM($M$12:U17)/$C$12</f>
        <v>0.6166534424966611</v>
      </c>
      <c r="K92" s="67">
        <f>SUM($M$12:V17)/$C$12</f>
        <v>0.6166534424966611</v>
      </c>
      <c r="L92" s="67">
        <f>SUM($M$12:W17)/$C$12</f>
        <v>0.6166534424966611</v>
      </c>
      <c r="M92" s="67">
        <f>SUM($M$12:X17)/$C$12</f>
        <v>0.6166534424966611</v>
      </c>
    </row>
    <row r="93" spans="1:13">
      <c r="A93">
        <v>7</v>
      </c>
      <c r="B93" s="67">
        <f>SUM($M$12:M18)/$C$12</f>
        <v>0.65602578839040004</v>
      </c>
      <c r="C93" s="67">
        <f>SUM($M$12:N18)/$C$12</f>
        <v>0.65602578839040004</v>
      </c>
      <c r="D93" s="67">
        <f>SUM($M$12:O18)/$C$12</f>
        <v>0.65602578839040004</v>
      </c>
      <c r="E93" s="67">
        <f>SUM($M$12:P18)/$C$12</f>
        <v>0.65602578839040004</v>
      </c>
      <c r="F93" s="67">
        <f>SUM($M$12:Q18)/$C$12</f>
        <v>0.65602578839040004</v>
      </c>
      <c r="G93" s="67">
        <f>SUM($M$12:R18)/$C$12</f>
        <v>0.65602578839040004</v>
      </c>
      <c r="H93" s="67">
        <f>SUM($M$12:S18)/$C$12</f>
        <v>0.65602578839040004</v>
      </c>
      <c r="I93" s="67">
        <f>SUM($M$12:T18)/$C$12</f>
        <v>0.65602578839040004</v>
      </c>
      <c r="J93" s="67">
        <f>SUM($M$12:U18)/$C$12</f>
        <v>0.65602578839040004</v>
      </c>
      <c r="K93" s="67">
        <f>SUM($M$12:V18)/$C$12</f>
        <v>0.65602578839040004</v>
      </c>
      <c r="L93" s="67">
        <f>SUM($M$12:W18)/$C$12</f>
        <v>0.65602578839040004</v>
      </c>
      <c r="M93" s="67">
        <f>SUM($M$12:X18)/$C$12</f>
        <v>0.65602578839040004</v>
      </c>
    </row>
    <row r="94" spans="1:13">
      <c r="A94">
        <v>8</v>
      </c>
      <c r="B94" s="67">
        <f>SUM($M$12:M19)/$C$12</f>
        <v>0.68660443028794094</v>
      </c>
      <c r="C94" s="67">
        <f>SUM($M$12:N19)/$C$12</f>
        <v>0.68660443028794094</v>
      </c>
      <c r="D94" s="67">
        <f>SUM($M$12:O19)/$C$12</f>
        <v>0.68660443028794094</v>
      </c>
      <c r="E94" s="67">
        <f>SUM($M$12:P19)/$C$12</f>
        <v>0.68660443028794094</v>
      </c>
      <c r="F94" s="67">
        <f>SUM($M$12:Q19)/$C$12</f>
        <v>0.68660443028794094</v>
      </c>
      <c r="G94" s="67">
        <f>SUM($M$12:R19)/$C$12</f>
        <v>0.68660443028794094</v>
      </c>
      <c r="H94" s="67">
        <f>SUM($M$12:S19)/$C$12</f>
        <v>0.68660443028794094</v>
      </c>
      <c r="I94" s="67">
        <f>SUM($M$12:T19)/$C$12</f>
        <v>0.68660443028794094</v>
      </c>
      <c r="J94" s="67">
        <f>SUM($M$12:U19)/$C$12</f>
        <v>0.68660443028794094</v>
      </c>
      <c r="K94" s="67">
        <f>SUM($M$12:V19)/$C$12</f>
        <v>0.68660443028794094</v>
      </c>
      <c r="L94" s="67">
        <f>SUM($M$12:W19)/$C$12</f>
        <v>0.68660443028794094</v>
      </c>
      <c r="M94" s="67">
        <f>SUM($M$12:X19)/$C$12</f>
        <v>0.68660443028794094</v>
      </c>
    </row>
    <row r="95" spans="1:13">
      <c r="A95">
        <v>9</v>
      </c>
      <c r="B95" s="67">
        <f>SUM($M$12:M20)/$C$12</f>
        <v>0.7116579207564766</v>
      </c>
      <c r="C95" s="67">
        <f>SUM($M$12:N20)/$C$12</f>
        <v>0.7116579207564766</v>
      </c>
      <c r="D95" s="67">
        <f>SUM($M$12:O20)/$C$12</f>
        <v>0.7116579207564766</v>
      </c>
      <c r="E95" s="67">
        <f>SUM($M$12:P20)/$C$12</f>
        <v>0.7116579207564766</v>
      </c>
      <c r="F95" s="67">
        <f>SUM($M$12:Q20)/$C$12</f>
        <v>0.7116579207564766</v>
      </c>
      <c r="G95" s="67">
        <f>SUM($M$12:R20)/$C$12</f>
        <v>0.7116579207564766</v>
      </c>
      <c r="H95" s="67">
        <f>SUM($M$12:S20)/$C$12</f>
        <v>0.7116579207564766</v>
      </c>
      <c r="I95" s="67">
        <f>SUM($M$12:T20)/$C$12</f>
        <v>0.7116579207564766</v>
      </c>
      <c r="J95" s="67">
        <f>SUM($M$12:U20)/$C$12</f>
        <v>0.7116579207564766</v>
      </c>
      <c r="K95" s="67">
        <f>SUM($M$12:V20)/$C$12</f>
        <v>0.7116579207564766</v>
      </c>
      <c r="L95" s="67">
        <f>SUM($M$12:W20)/$C$12</f>
        <v>0.7116579207564766</v>
      </c>
      <c r="M95" s="67">
        <f>SUM($M$12:X20)/$C$12</f>
        <v>0.7116579207564766</v>
      </c>
    </row>
    <row r="96" spans="1:13">
      <c r="A96">
        <v>10</v>
      </c>
      <c r="B96" s="67">
        <f>SUM($M$12:M21)/$C$12</f>
        <v>0.7299019866748705</v>
      </c>
      <c r="C96" s="67">
        <f>SUM($M$12:N21)/$C$12</f>
        <v>0.7299019866748705</v>
      </c>
      <c r="D96" s="67">
        <f>SUM($M$12:O21)/$C$12</f>
        <v>0.7299019866748705</v>
      </c>
      <c r="E96" s="67">
        <f>SUM($M$12:P21)/$C$12</f>
        <v>0.7299019866748705</v>
      </c>
      <c r="F96" s="67">
        <f>SUM($M$12:Q21)/$C$12</f>
        <v>0.7299019866748705</v>
      </c>
      <c r="G96" s="67">
        <f>SUM($M$12:R21)/$C$12</f>
        <v>0.7299019866748705</v>
      </c>
      <c r="H96" s="67">
        <f>SUM($M$12:S21)/$C$12</f>
        <v>0.7299019866748705</v>
      </c>
      <c r="I96" s="67">
        <f>SUM($M$12:T21)/$C$12</f>
        <v>0.7299019866748705</v>
      </c>
      <c r="J96" s="67">
        <f>SUM($M$12:U21)/$C$12</f>
        <v>0.7299019866748705</v>
      </c>
      <c r="K96" s="67">
        <f>SUM($M$12:V21)/$C$12</f>
        <v>0.7299019866748705</v>
      </c>
      <c r="L96" s="67">
        <f>SUM($M$12:W21)/$C$12</f>
        <v>0.7299019866748705</v>
      </c>
      <c r="M96" s="67">
        <f>SUM($M$12:X21)/$C$12</f>
        <v>0.7299019866748705</v>
      </c>
    </row>
    <row r="97" spans="1:13">
      <c r="A97">
        <v>11</v>
      </c>
      <c r="B97" s="67">
        <f>SUM($M$12:M22)/$C$12</f>
        <v>0.7438775237682218</v>
      </c>
      <c r="C97" s="67">
        <f>SUM($M$12:N22)/$C$12</f>
        <v>0.7438775237682218</v>
      </c>
      <c r="D97" s="67">
        <f>SUM($M$12:O22)/$C$12</f>
        <v>0.7438775237682218</v>
      </c>
      <c r="E97" s="67">
        <f>SUM($M$12:P22)/$C$12</f>
        <v>0.7438775237682218</v>
      </c>
      <c r="F97" s="67">
        <f>SUM($M$12:Q22)/$C$12</f>
        <v>0.7438775237682218</v>
      </c>
      <c r="G97" s="67">
        <f>SUM($M$12:R22)/$C$12</f>
        <v>0.7438775237682218</v>
      </c>
      <c r="H97" s="67">
        <f>SUM($M$12:S22)/$C$12</f>
        <v>0.7438775237682218</v>
      </c>
      <c r="I97" s="67">
        <f>SUM($M$12:T22)/$C$12</f>
        <v>0.7438775237682218</v>
      </c>
      <c r="J97" s="67">
        <f>SUM($M$12:U22)/$C$12</f>
        <v>0.7438775237682218</v>
      </c>
      <c r="K97" s="67">
        <f>SUM($M$12:V22)/$C$12</f>
        <v>0.7438775237682218</v>
      </c>
      <c r="L97" s="67">
        <f>SUM($M$12:W22)/$C$12</f>
        <v>0.7438775237682218</v>
      </c>
      <c r="M97" s="67">
        <f>SUM($M$12:X22)/$C$12</f>
        <v>0.7438775237682218</v>
      </c>
    </row>
    <row r="98" spans="1:13">
      <c r="A98">
        <v>12</v>
      </c>
      <c r="B98" s="67">
        <f>SUM($M$12:M23)/$C$12</f>
        <v>0.7530988412259616</v>
      </c>
      <c r="C98" s="67">
        <f>SUM($M$12:N23)/$C$12</f>
        <v>0.7530988412259616</v>
      </c>
      <c r="D98" s="67">
        <f>SUM($M$12:O23)/$C$12</f>
        <v>0.7530988412259616</v>
      </c>
      <c r="E98" s="67">
        <f>SUM($M$12:P23)/$C$12</f>
        <v>0.7530988412259616</v>
      </c>
      <c r="F98" s="67">
        <f>SUM($M$12:Q23)/$C$12</f>
        <v>0.7530988412259616</v>
      </c>
      <c r="G98" s="67">
        <f>SUM($M$12:R23)/$C$12</f>
        <v>0.7530988412259616</v>
      </c>
      <c r="H98" s="67">
        <f>SUM($M$12:S23)/$C$12</f>
        <v>0.7530988412259616</v>
      </c>
      <c r="I98" s="67">
        <f>SUM($M$12:T23)/$C$12</f>
        <v>0.7530988412259616</v>
      </c>
      <c r="J98" s="67">
        <f>SUM($M$12:U23)/$C$12</f>
        <v>0.7530988412259616</v>
      </c>
      <c r="K98" s="67">
        <f>SUM($M$12:V23)/$C$12</f>
        <v>0.7530988412259616</v>
      </c>
      <c r="L98" s="67">
        <f>SUM($M$12:W23)/$C$12</f>
        <v>0.7530988412259616</v>
      </c>
      <c r="M98" s="67">
        <f>SUM($M$12:X23)/$C$12</f>
        <v>0.7530988412259616</v>
      </c>
    </row>
    <row r="99" spans="1:13">
      <c r="A99">
        <v>13</v>
      </c>
      <c r="B99" s="67">
        <f>SUM($M$12:M24)/$C$12</f>
        <v>0.76015392906853141</v>
      </c>
      <c r="C99" s="67">
        <f>SUM($M$12:N24)/$C$12</f>
        <v>0.76015392906853141</v>
      </c>
      <c r="D99" s="67">
        <f>SUM($M$12:O24)/$C$12</f>
        <v>0.76015392906853141</v>
      </c>
      <c r="E99" s="67">
        <f>SUM($M$12:P24)/$C$12</f>
        <v>0.76015392906853141</v>
      </c>
      <c r="F99" s="67">
        <f>SUM($M$12:Q24)/$C$12</f>
        <v>0.76015392906853141</v>
      </c>
      <c r="G99" s="67">
        <f>SUM($M$12:R24)/$C$12</f>
        <v>0.76015392906853141</v>
      </c>
      <c r="H99" s="67">
        <f>SUM($M$12:S24)/$C$12</f>
        <v>0.76015392906853141</v>
      </c>
      <c r="I99" s="67">
        <f>SUM($M$12:T24)/$C$12</f>
        <v>0.76015392906853141</v>
      </c>
      <c r="J99" s="67">
        <f>SUM($M$12:U24)/$C$12</f>
        <v>0.76015392906853141</v>
      </c>
      <c r="K99" s="67">
        <f>SUM($M$12:V24)/$C$12</f>
        <v>0.76015392906853141</v>
      </c>
      <c r="L99" s="67">
        <f>SUM($M$12:W24)/$C$12</f>
        <v>0.76015392906853141</v>
      </c>
      <c r="M99" s="67"/>
    </row>
    <row r="100" spans="1:13">
      <c r="A100">
        <v>14</v>
      </c>
      <c r="B100" s="67">
        <f>SUM($M$12:M25)/$C$12</f>
        <v>0.76548224038405643</v>
      </c>
      <c r="C100" s="67">
        <f>SUM($M$12:N25)/$C$12</f>
        <v>0.76548224038405643</v>
      </c>
      <c r="D100" s="67">
        <f>SUM($M$12:O25)/$C$12</f>
        <v>0.76548224038405643</v>
      </c>
      <c r="E100" s="67">
        <f>SUM($M$12:P25)/$C$12</f>
        <v>0.76548224038405643</v>
      </c>
      <c r="F100" s="67">
        <f>SUM($M$12:Q25)/$C$12</f>
        <v>0.76548224038405643</v>
      </c>
      <c r="G100" s="67">
        <f>SUM($M$12:R25)/$C$12</f>
        <v>0.76548224038405643</v>
      </c>
      <c r="H100" s="67">
        <f>SUM($M$12:S25)/$C$12</f>
        <v>0.76548224038405643</v>
      </c>
      <c r="I100" s="67">
        <f>SUM($M$12:T25)/$C$12</f>
        <v>0.76548224038405643</v>
      </c>
      <c r="J100" s="67">
        <f>SUM($M$12:U25)/$C$12</f>
        <v>0.76548224038405643</v>
      </c>
      <c r="K100" s="67">
        <f>SUM($M$12:V25)/$C$12</f>
        <v>0.76548224038405643</v>
      </c>
      <c r="L100" s="67"/>
      <c r="M100" s="67"/>
    </row>
    <row r="101" spans="1:13">
      <c r="A101">
        <v>15</v>
      </c>
      <c r="B101" s="67">
        <f>SUM($M$12:M26)/$C$12</f>
        <v>0.77009796509592388</v>
      </c>
      <c r="C101" s="67">
        <f>SUM($M$12:N26)/$C$12</f>
        <v>0.77009796509592388</v>
      </c>
      <c r="D101" s="67">
        <f>SUM($M$12:O26)/$C$12</f>
        <v>0.77009796509592388</v>
      </c>
      <c r="E101" s="67">
        <f>SUM($M$12:P26)/$C$12</f>
        <v>0.77009796509592388</v>
      </c>
      <c r="F101" s="67">
        <f>SUM($M$12:Q26)/$C$12</f>
        <v>0.77009796509592388</v>
      </c>
      <c r="G101" s="67">
        <f>SUM($M$12:R26)/$C$12</f>
        <v>0.77009796509592388</v>
      </c>
      <c r="H101" s="67">
        <f>SUM($M$12:S26)/$C$12</f>
        <v>0.77009796509592388</v>
      </c>
      <c r="I101" s="67">
        <f>SUM($M$12:T26)/$C$12</f>
        <v>0.77009796509592388</v>
      </c>
      <c r="J101" s="67">
        <f>SUM($M$12:U26)/$C$12</f>
        <v>0.77009796509592388</v>
      </c>
      <c r="K101" s="67"/>
      <c r="L101" s="67"/>
      <c r="M101" s="67"/>
    </row>
    <row r="102" spans="1:13">
      <c r="A102">
        <v>16</v>
      </c>
      <c r="B102" s="67">
        <f>SUM($M$12:M27)/$C$12</f>
        <v>0.7735935920166781</v>
      </c>
      <c r="C102" s="67">
        <f>SUM($M$12:N27)/$C$12</f>
        <v>0.7735935920166781</v>
      </c>
      <c r="D102" s="67">
        <f>SUM($M$12:O27)/$C$12</f>
        <v>0.7735935920166781</v>
      </c>
      <c r="E102" s="67">
        <f>SUM($M$12:P27)/$C$12</f>
        <v>0.7735935920166781</v>
      </c>
      <c r="F102" s="67">
        <f>SUM($M$12:Q27)/$C$12</f>
        <v>0.7735935920166781</v>
      </c>
      <c r="G102" s="67">
        <f>SUM($M$12:R27)/$C$12</f>
        <v>0.7735935920166781</v>
      </c>
      <c r="H102" s="67">
        <f>SUM($M$12:S27)/$C$12</f>
        <v>0.7735935920166781</v>
      </c>
      <c r="I102" s="67">
        <f>SUM($M$12:T27)/$C$12</f>
        <v>0.7735935920166781</v>
      </c>
      <c r="J102" s="67"/>
      <c r="K102" s="67"/>
      <c r="L102" s="67"/>
      <c r="M102" s="67"/>
    </row>
    <row r="103" spans="1:13">
      <c r="A103">
        <v>17</v>
      </c>
      <c r="B103" s="67">
        <f>SUM($M$12:M28)/$C$12</f>
        <v>0.77668936645568687</v>
      </c>
      <c r="C103" s="67">
        <f>SUM($M$12:N28)/$C$12</f>
        <v>0.77668936645568687</v>
      </c>
      <c r="D103" s="67">
        <f>SUM($M$12:O28)/$C$12</f>
        <v>0.77668936645568687</v>
      </c>
      <c r="E103" s="67">
        <f>SUM($M$12:P28)/$C$12</f>
        <v>0.77668936645568687</v>
      </c>
      <c r="F103" s="67">
        <f>SUM($M$12:Q28)/$C$12</f>
        <v>0.77668936645568687</v>
      </c>
      <c r="G103" s="67">
        <f>SUM($M$12:R28)/$C$12</f>
        <v>0.77668936645568687</v>
      </c>
      <c r="H103" s="67">
        <f>SUM($M$12:S28)/$C$12</f>
        <v>0.77668936645568687</v>
      </c>
      <c r="I103" s="67"/>
      <c r="J103" s="67"/>
      <c r="K103" s="67"/>
      <c r="L103" s="67"/>
      <c r="M103" s="67"/>
    </row>
    <row r="104" spans="1:13">
      <c r="A104">
        <v>18</v>
      </c>
      <c r="B104" s="67">
        <f>SUM($M$12:M29)/$C$12</f>
        <v>0.77904717083093311</v>
      </c>
      <c r="C104" s="67">
        <f>SUM($M$12:N29)/$C$12</f>
        <v>0.77904717083093311</v>
      </c>
      <c r="D104" s="67">
        <f>SUM($M$12:O29)/$C$12</f>
        <v>0.77904717083093311</v>
      </c>
      <c r="E104" s="67">
        <f>SUM($M$12:P29)/$C$12</f>
        <v>0.77904717083093311</v>
      </c>
      <c r="F104" s="67">
        <f>SUM($M$12:Q29)/$C$12</f>
        <v>0.77904717083093311</v>
      </c>
      <c r="G104" s="67">
        <f>SUM($M$12:R29)/$C$12</f>
        <v>0.77904717083093311</v>
      </c>
      <c r="H104" s="67"/>
      <c r="I104" s="67"/>
      <c r="J104" s="67"/>
      <c r="K104" s="67"/>
      <c r="L104" s="67"/>
      <c r="M104" s="67"/>
    </row>
    <row r="105" spans="1:13">
      <c r="A105">
        <v>19</v>
      </c>
      <c r="B105" s="67">
        <f>SUM($M$12:M30)/$C$12</f>
        <v>0.78091788608724877</v>
      </c>
      <c r="C105" s="67">
        <f>SUM($M$12:N30)/$C$12</f>
        <v>0.78091788608724877</v>
      </c>
      <c r="D105" s="67">
        <f>SUM($M$12:O30)/$C$12</f>
        <v>0.78091788608724877</v>
      </c>
      <c r="E105" s="67">
        <f>SUM($M$12:P30)/$C$12</f>
        <v>0.78091788608724877</v>
      </c>
      <c r="F105" s="67">
        <f>SUM($M$12:Q30)/$C$12</f>
        <v>0.78091788608724877</v>
      </c>
      <c r="G105" s="67"/>
      <c r="H105" s="67"/>
      <c r="I105" s="67"/>
      <c r="J105" s="67"/>
      <c r="K105" s="67"/>
      <c r="L105" s="67"/>
      <c r="M105" s="67"/>
    </row>
    <row r="106" spans="1:13">
      <c r="A106">
        <v>20</v>
      </c>
      <c r="B106" s="67">
        <f>SUM($M$12:M31)/$C$12</f>
        <v>0.78237912588255965</v>
      </c>
      <c r="C106" s="67">
        <f>SUM($M$12:N31)/$C$12</f>
        <v>0.78237912588255965</v>
      </c>
      <c r="D106" s="67">
        <f>SUM($M$12:O31)/$C$12</f>
        <v>0.78237912588255965</v>
      </c>
      <c r="E106" s="67">
        <f>SUM($M$12:P31)/$C$12</f>
        <v>0.78237912588255965</v>
      </c>
      <c r="F106" s="67"/>
      <c r="G106" s="67"/>
      <c r="H106" s="67"/>
      <c r="I106" s="67"/>
      <c r="J106" s="67"/>
      <c r="K106" s="67"/>
      <c r="L106" s="67"/>
      <c r="M106" s="67"/>
    </row>
    <row r="107" spans="1:13">
      <c r="A107">
        <v>21</v>
      </c>
      <c r="B107" s="67">
        <f>SUM($M$12:M32)/$C$12</f>
        <v>0.78339110254455424</v>
      </c>
      <c r="C107" s="67">
        <f>SUM($M$12:N32)/$C$12</f>
        <v>0.78339110254455424</v>
      </c>
      <c r="D107" s="67">
        <f>SUM($M$12:O32)/$C$12</f>
        <v>0.78339110254455424</v>
      </c>
      <c r="E107" s="67"/>
      <c r="F107" s="67"/>
      <c r="G107" s="67"/>
      <c r="H107" s="67"/>
      <c r="I107" s="67"/>
      <c r="J107" s="67"/>
      <c r="K107" s="67"/>
      <c r="L107" s="67"/>
      <c r="M107" s="67"/>
    </row>
  </sheetData>
  <phoneticPr fontId="1" type="noConversion"/>
  <dataValidations count="1">
    <dataValidation type="list" allowBlank="1" showInputMessage="1" showErrorMessage="1" sqref="F11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11"/>
  <sheetViews>
    <sheetView workbookViewId="0">
      <selection activeCell="B5" sqref="B5:B109"/>
    </sheetView>
  </sheetViews>
  <sheetFormatPr defaultRowHeight="13.8"/>
  <cols>
    <col min="2" max="2" width="11.21875" bestFit="1" customWidth="1"/>
  </cols>
  <sheetData>
    <row r="1" spans="1:2">
      <c r="A1" t="s">
        <v>112</v>
      </c>
      <c r="B1" t="s">
        <v>113</v>
      </c>
    </row>
    <row r="2" spans="1:2" hidden="1">
      <c r="A2">
        <v>1</v>
      </c>
      <c r="B2" s="10">
        <v>3138.52</v>
      </c>
    </row>
    <row r="3" spans="1:2" hidden="1">
      <c r="A3">
        <v>2</v>
      </c>
      <c r="B3" s="9">
        <v>3138.52</v>
      </c>
    </row>
    <row r="4" spans="1:2" hidden="1">
      <c r="A4">
        <v>3</v>
      </c>
      <c r="B4" s="3">
        <v>42397</v>
      </c>
    </row>
    <row r="5" spans="1:2">
      <c r="A5">
        <v>4</v>
      </c>
      <c r="B5" s="3">
        <v>42397</v>
      </c>
    </row>
    <row r="6" spans="1:2" hidden="1">
      <c r="A6">
        <v>1</v>
      </c>
      <c r="B6" s="9">
        <v>3138.52</v>
      </c>
    </row>
    <row r="7" spans="1:2" hidden="1">
      <c r="A7">
        <v>2</v>
      </c>
      <c r="B7" s="9">
        <v>3138.52</v>
      </c>
    </row>
    <row r="8" spans="1:2" hidden="1">
      <c r="A8">
        <v>3</v>
      </c>
      <c r="B8" s="3">
        <v>42428</v>
      </c>
    </row>
    <row r="9" spans="1:2">
      <c r="A9">
        <v>4</v>
      </c>
      <c r="B9" s="3">
        <v>42428</v>
      </c>
    </row>
    <row r="10" spans="1:2" hidden="1">
      <c r="A10">
        <v>1</v>
      </c>
      <c r="B10" s="9">
        <v>3138.52</v>
      </c>
    </row>
    <row r="11" spans="1:2" hidden="1">
      <c r="A11">
        <v>2</v>
      </c>
      <c r="B11" s="9">
        <v>3138.52</v>
      </c>
    </row>
    <row r="12" spans="1:2" hidden="1">
      <c r="A12">
        <v>3</v>
      </c>
      <c r="B12" s="3">
        <v>42457</v>
      </c>
    </row>
    <row r="13" spans="1:2">
      <c r="A13">
        <v>4</v>
      </c>
      <c r="B13" s="3">
        <v>42457</v>
      </c>
    </row>
    <row r="14" spans="1:2" hidden="1">
      <c r="A14">
        <v>1</v>
      </c>
      <c r="B14" s="9">
        <v>3138.52</v>
      </c>
    </row>
    <row r="15" spans="1:2" hidden="1">
      <c r="A15">
        <v>2</v>
      </c>
      <c r="B15" s="9">
        <v>3138.52</v>
      </c>
    </row>
    <row r="16" spans="1:2" hidden="1">
      <c r="A16">
        <v>3</v>
      </c>
      <c r="B16" s="3">
        <v>42488</v>
      </c>
    </row>
    <row r="17" spans="1:2">
      <c r="A17">
        <v>4</v>
      </c>
      <c r="B17" s="3">
        <v>42488</v>
      </c>
    </row>
    <row r="18" spans="1:2" hidden="1">
      <c r="A18">
        <v>1</v>
      </c>
      <c r="B18" s="9">
        <v>3138.52</v>
      </c>
    </row>
    <row r="19" spans="1:2" hidden="1">
      <c r="A19">
        <v>2</v>
      </c>
      <c r="B19" s="9">
        <v>3138.52</v>
      </c>
    </row>
    <row r="20" spans="1:2" hidden="1">
      <c r="A20">
        <v>3</v>
      </c>
      <c r="B20" s="3">
        <v>42518</v>
      </c>
    </row>
    <row r="21" spans="1:2">
      <c r="A21">
        <v>4</v>
      </c>
      <c r="B21" s="3">
        <v>42518</v>
      </c>
    </row>
    <row r="22" spans="1:2" hidden="1">
      <c r="A22">
        <v>1</v>
      </c>
      <c r="B22" s="9">
        <v>3138.52</v>
      </c>
    </row>
    <row r="23" spans="1:2" hidden="1">
      <c r="A23">
        <v>2</v>
      </c>
      <c r="B23" s="9">
        <v>3138.52</v>
      </c>
    </row>
    <row r="24" spans="1:2" hidden="1">
      <c r="A24">
        <v>3</v>
      </c>
      <c r="B24" s="3">
        <v>42549</v>
      </c>
    </row>
    <row r="25" spans="1:2">
      <c r="A25">
        <v>4</v>
      </c>
      <c r="B25" s="3">
        <v>42549</v>
      </c>
    </row>
    <row r="26" spans="1:2" hidden="1">
      <c r="A26">
        <v>1</v>
      </c>
      <c r="B26" s="9">
        <v>3138.52</v>
      </c>
    </row>
    <row r="27" spans="1:2" hidden="1">
      <c r="A27">
        <v>2</v>
      </c>
      <c r="B27" s="9">
        <v>3138.52</v>
      </c>
    </row>
    <row r="28" spans="1:2" hidden="1">
      <c r="A28">
        <v>3</v>
      </c>
      <c r="B28" s="3">
        <v>42579</v>
      </c>
    </row>
    <row r="29" spans="1:2">
      <c r="A29">
        <v>4</v>
      </c>
      <c r="B29" s="3">
        <v>42579</v>
      </c>
    </row>
    <row r="30" spans="1:2" hidden="1">
      <c r="A30">
        <v>1</v>
      </c>
      <c r="B30" s="9">
        <v>3138.52</v>
      </c>
    </row>
    <row r="31" spans="1:2" hidden="1">
      <c r="A31">
        <v>2</v>
      </c>
      <c r="B31" s="9">
        <v>3138.52</v>
      </c>
    </row>
    <row r="32" spans="1:2" hidden="1">
      <c r="A32">
        <v>3</v>
      </c>
      <c r="B32" s="3">
        <v>42610</v>
      </c>
    </row>
    <row r="33" spans="1:2">
      <c r="A33">
        <v>4</v>
      </c>
      <c r="B33" s="3">
        <v>42610</v>
      </c>
    </row>
    <row r="34" spans="1:2" hidden="1">
      <c r="A34">
        <v>1</v>
      </c>
      <c r="B34" s="9">
        <v>3138.52</v>
      </c>
    </row>
    <row r="35" spans="1:2" hidden="1">
      <c r="A35">
        <v>2</v>
      </c>
      <c r="B35" s="9">
        <v>3138.52</v>
      </c>
    </row>
    <row r="36" spans="1:2" hidden="1">
      <c r="A36">
        <v>3</v>
      </c>
      <c r="B36" s="3">
        <v>42641</v>
      </c>
    </row>
    <row r="37" spans="1:2">
      <c r="A37">
        <v>4</v>
      </c>
      <c r="B37" s="3">
        <v>42641</v>
      </c>
    </row>
    <row r="38" spans="1:2" hidden="1">
      <c r="A38">
        <v>1</v>
      </c>
      <c r="B38" s="9">
        <v>3138.52</v>
      </c>
    </row>
    <row r="39" spans="1:2" hidden="1">
      <c r="A39">
        <v>2</v>
      </c>
      <c r="B39" s="9">
        <v>3138.52</v>
      </c>
    </row>
    <row r="40" spans="1:2" hidden="1">
      <c r="A40">
        <v>3</v>
      </c>
      <c r="B40" s="3">
        <v>42671</v>
      </c>
    </row>
    <row r="41" spans="1:2">
      <c r="A41">
        <v>4</v>
      </c>
      <c r="B41" s="3">
        <v>42671</v>
      </c>
    </row>
    <row r="42" spans="1:2" hidden="1">
      <c r="A42">
        <v>1</v>
      </c>
      <c r="B42" s="9">
        <v>3138.52</v>
      </c>
    </row>
    <row r="43" spans="1:2" hidden="1">
      <c r="A43">
        <v>2</v>
      </c>
      <c r="B43" s="9">
        <v>3138.52</v>
      </c>
    </row>
    <row r="44" spans="1:2" hidden="1">
      <c r="A44">
        <v>3</v>
      </c>
      <c r="B44" s="3">
        <v>42702</v>
      </c>
    </row>
    <row r="45" spans="1:2">
      <c r="A45">
        <v>4</v>
      </c>
      <c r="B45" s="3">
        <v>42702</v>
      </c>
    </row>
    <row r="46" spans="1:2" hidden="1">
      <c r="A46">
        <v>1</v>
      </c>
      <c r="B46" s="9">
        <v>3138.52</v>
      </c>
    </row>
    <row r="47" spans="1:2" hidden="1">
      <c r="A47">
        <v>2</v>
      </c>
      <c r="B47" s="9">
        <v>3138.52</v>
      </c>
    </row>
    <row r="48" spans="1:2" hidden="1">
      <c r="A48">
        <v>3</v>
      </c>
      <c r="B48" s="3">
        <v>42732</v>
      </c>
    </row>
    <row r="49" spans="1:2">
      <c r="A49">
        <v>4</v>
      </c>
      <c r="B49" s="3">
        <v>42732</v>
      </c>
    </row>
    <row r="50" spans="1:2" hidden="1">
      <c r="A50">
        <v>1</v>
      </c>
      <c r="B50" s="9">
        <v>3138.52</v>
      </c>
    </row>
    <row r="51" spans="1:2" hidden="1">
      <c r="A51">
        <v>2</v>
      </c>
      <c r="B51" s="9">
        <v>3138.52</v>
      </c>
    </row>
    <row r="52" spans="1:2" hidden="1">
      <c r="A52">
        <v>3</v>
      </c>
      <c r="B52" s="3">
        <v>42763</v>
      </c>
    </row>
    <row r="53" spans="1:2">
      <c r="A53">
        <v>4</v>
      </c>
      <c r="B53" s="3">
        <v>42763</v>
      </c>
    </row>
    <row r="54" spans="1:2" hidden="1">
      <c r="A54">
        <v>1</v>
      </c>
      <c r="B54" s="9">
        <v>3138.52</v>
      </c>
    </row>
    <row r="55" spans="1:2" hidden="1">
      <c r="A55">
        <v>2</v>
      </c>
      <c r="B55" s="9">
        <v>3138.52</v>
      </c>
    </row>
    <row r="56" spans="1:2" hidden="1">
      <c r="A56">
        <v>3</v>
      </c>
      <c r="B56" s="3">
        <v>42794</v>
      </c>
    </row>
    <row r="57" spans="1:2">
      <c r="A57">
        <v>4</v>
      </c>
      <c r="B57" s="3">
        <v>42794</v>
      </c>
    </row>
    <row r="58" spans="1:2" hidden="1">
      <c r="A58">
        <v>1</v>
      </c>
      <c r="B58" s="9">
        <v>3138.52</v>
      </c>
    </row>
    <row r="59" spans="1:2" hidden="1">
      <c r="A59">
        <v>2</v>
      </c>
      <c r="B59" s="9">
        <v>3138.52</v>
      </c>
    </row>
    <row r="60" spans="1:2" hidden="1">
      <c r="A60">
        <v>3</v>
      </c>
      <c r="B60" s="3">
        <v>42822</v>
      </c>
    </row>
    <row r="61" spans="1:2">
      <c r="A61">
        <v>4</v>
      </c>
      <c r="B61" s="3">
        <v>42822</v>
      </c>
    </row>
    <row r="62" spans="1:2" hidden="1">
      <c r="A62">
        <v>1</v>
      </c>
      <c r="B62" s="9">
        <v>3138.52</v>
      </c>
    </row>
    <row r="63" spans="1:2" hidden="1">
      <c r="A63">
        <v>2</v>
      </c>
      <c r="B63" s="9">
        <v>3138.52</v>
      </c>
    </row>
    <row r="64" spans="1:2" hidden="1">
      <c r="A64">
        <v>3</v>
      </c>
      <c r="B64" s="3">
        <v>42853</v>
      </c>
    </row>
    <row r="65" spans="1:2">
      <c r="A65">
        <v>4</v>
      </c>
      <c r="B65" s="3">
        <v>42853</v>
      </c>
    </row>
    <row r="66" spans="1:2" hidden="1">
      <c r="A66">
        <v>1</v>
      </c>
      <c r="B66" s="9">
        <v>3138.52</v>
      </c>
    </row>
    <row r="67" spans="1:2" hidden="1">
      <c r="A67">
        <v>2</v>
      </c>
      <c r="B67" s="9">
        <v>3138.52</v>
      </c>
    </row>
    <row r="68" spans="1:2" hidden="1">
      <c r="A68">
        <v>3</v>
      </c>
      <c r="B68" s="3">
        <v>42883</v>
      </c>
    </row>
    <row r="69" spans="1:2">
      <c r="A69">
        <v>4</v>
      </c>
      <c r="B69" s="3">
        <v>42883</v>
      </c>
    </row>
    <row r="70" spans="1:2" hidden="1">
      <c r="A70">
        <v>1</v>
      </c>
      <c r="B70" s="9">
        <v>3138.52</v>
      </c>
    </row>
    <row r="71" spans="1:2" hidden="1">
      <c r="A71">
        <v>2</v>
      </c>
      <c r="B71" s="9">
        <v>3138.52</v>
      </c>
    </row>
    <row r="72" spans="1:2" hidden="1">
      <c r="A72">
        <v>3</v>
      </c>
      <c r="B72" s="3">
        <v>42914</v>
      </c>
    </row>
    <row r="73" spans="1:2">
      <c r="A73">
        <v>4</v>
      </c>
      <c r="B73" s="3">
        <v>42914</v>
      </c>
    </row>
    <row r="74" spans="1:2" hidden="1">
      <c r="A74">
        <v>1</v>
      </c>
      <c r="B74" s="9">
        <v>3138.52</v>
      </c>
    </row>
    <row r="75" spans="1:2" hidden="1">
      <c r="A75">
        <v>2</v>
      </c>
      <c r="B75" s="9">
        <v>3138.52</v>
      </c>
    </row>
    <row r="76" spans="1:2" hidden="1">
      <c r="A76">
        <v>3</v>
      </c>
      <c r="B76" s="3">
        <v>42944</v>
      </c>
    </row>
    <row r="77" spans="1:2">
      <c r="A77">
        <v>4</v>
      </c>
      <c r="B77" s="3">
        <v>42944</v>
      </c>
    </row>
    <row r="78" spans="1:2" hidden="1">
      <c r="A78">
        <v>1</v>
      </c>
      <c r="B78" s="9">
        <v>3138.52</v>
      </c>
    </row>
    <row r="79" spans="1:2" hidden="1">
      <c r="A79">
        <v>2</v>
      </c>
      <c r="B79" s="9">
        <v>3138.52</v>
      </c>
    </row>
    <row r="80" spans="1:2" hidden="1">
      <c r="A80">
        <v>3</v>
      </c>
      <c r="B80" s="3">
        <v>42975</v>
      </c>
    </row>
    <row r="81" spans="1:2">
      <c r="A81">
        <v>4</v>
      </c>
      <c r="B81" s="3">
        <v>42975</v>
      </c>
    </row>
    <row r="82" spans="1:2" hidden="1">
      <c r="A82">
        <v>1</v>
      </c>
      <c r="B82" s="9">
        <v>3138.52</v>
      </c>
    </row>
    <row r="83" spans="1:2" hidden="1">
      <c r="A83">
        <v>2</v>
      </c>
      <c r="B83" s="9">
        <v>3138.52</v>
      </c>
    </row>
    <row r="84" spans="1:2" hidden="1">
      <c r="A84">
        <v>3</v>
      </c>
      <c r="B84" s="3">
        <v>43006</v>
      </c>
    </row>
    <row r="85" spans="1:2">
      <c r="A85">
        <v>4</v>
      </c>
      <c r="B85" s="3">
        <v>43006</v>
      </c>
    </row>
    <row r="86" spans="1:2" hidden="1">
      <c r="A86">
        <v>1</v>
      </c>
      <c r="B86" s="9">
        <v>3138.52</v>
      </c>
    </row>
    <row r="87" spans="1:2" hidden="1">
      <c r="A87">
        <v>2</v>
      </c>
      <c r="B87" s="9">
        <v>3138.52</v>
      </c>
    </row>
    <row r="88" spans="1:2" hidden="1">
      <c r="A88">
        <v>3</v>
      </c>
      <c r="B88" s="3">
        <v>43036</v>
      </c>
    </row>
    <row r="89" spans="1:2">
      <c r="A89">
        <v>4</v>
      </c>
      <c r="B89" s="3">
        <v>43036</v>
      </c>
    </row>
    <row r="90" spans="1:2" hidden="1">
      <c r="A90">
        <v>1</v>
      </c>
      <c r="B90" s="9">
        <v>3138.52</v>
      </c>
    </row>
    <row r="91" spans="1:2" hidden="1">
      <c r="A91">
        <v>2</v>
      </c>
      <c r="B91" s="9">
        <v>3138.52</v>
      </c>
    </row>
    <row r="92" spans="1:2" hidden="1">
      <c r="A92">
        <v>3</v>
      </c>
      <c r="B92" s="3">
        <v>43067</v>
      </c>
    </row>
    <row r="93" spans="1:2">
      <c r="A93">
        <v>4</v>
      </c>
      <c r="B93" s="3">
        <v>43067</v>
      </c>
    </row>
    <row r="94" spans="1:2" hidden="1">
      <c r="A94">
        <v>1</v>
      </c>
      <c r="B94" s="9">
        <v>3138.52</v>
      </c>
    </row>
    <row r="95" spans="1:2" hidden="1">
      <c r="A95">
        <v>2</v>
      </c>
      <c r="B95" s="9">
        <v>3138.52</v>
      </c>
    </row>
    <row r="96" spans="1:2" hidden="1">
      <c r="A96">
        <v>3</v>
      </c>
      <c r="B96" s="3">
        <v>43097</v>
      </c>
    </row>
    <row r="97" spans="1:2">
      <c r="A97">
        <v>4</v>
      </c>
      <c r="B97" s="3">
        <v>43097</v>
      </c>
    </row>
    <row r="98" spans="1:2" hidden="1">
      <c r="A98">
        <v>1</v>
      </c>
      <c r="B98" s="9">
        <v>3138.52</v>
      </c>
    </row>
    <row r="99" spans="1:2" hidden="1">
      <c r="A99">
        <v>2</v>
      </c>
      <c r="B99" s="9">
        <v>3138.52</v>
      </c>
    </row>
    <row r="100" spans="1:2" hidden="1">
      <c r="A100">
        <v>3</v>
      </c>
      <c r="B100" s="3">
        <v>43128</v>
      </c>
    </row>
    <row r="101" spans="1:2">
      <c r="A101">
        <v>4</v>
      </c>
      <c r="B101" s="3">
        <v>43128</v>
      </c>
    </row>
    <row r="102" spans="1:2" hidden="1">
      <c r="A102">
        <v>1</v>
      </c>
      <c r="B102" s="9">
        <v>3138.52</v>
      </c>
    </row>
    <row r="103" spans="1:2" hidden="1">
      <c r="A103">
        <v>2</v>
      </c>
      <c r="B103" s="9">
        <v>3138.52</v>
      </c>
    </row>
    <row r="104" spans="1:2" hidden="1">
      <c r="A104">
        <v>3</v>
      </c>
      <c r="B104" s="3">
        <v>43159</v>
      </c>
    </row>
    <row r="105" spans="1:2">
      <c r="A105">
        <v>4</v>
      </c>
      <c r="B105" s="3">
        <v>43159</v>
      </c>
    </row>
    <row r="106" spans="1:2" hidden="1">
      <c r="A106">
        <v>1</v>
      </c>
      <c r="B106" s="9">
        <v>3138.52</v>
      </c>
    </row>
    <row r="107" spans="1:2" hidden="1">
      <c r="A107">
        <v>2</v>
      </c>
      <c r="B107" s="9">
        <v>3138.52</v>
      </c>
    </row>
    <row r="108" spans="1:2" hidden="1">
      <c r="A108">
        <v>3</v>
      </c>
      <c r="B108" s="3">
        <v>43187</v>
      </c>
    </row>
    <row r="109" spans="1:2">
      <c r="A109">
        <v>4</v>
      </c>
      <c r="B109" s="3">
        <v>43187</v>
      </c>
    </row>
    <row r="110" spans="1:2" hidden="1">
      <c r="B110" s="11" t="s">
        <v>100</v>
      </c>
    </row>
    <row r="111" spans="1:2" hidden="1">
      <c r="B111" s="11" t="s">
        <v>100</v>
      </c>
    </row>
  </sheetData>
  <autoFilter ref="A1:B111">
    <filterColumn colId="0">
      <filters>
        <filter val="4"/>
      </filters>
    </filterColumn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7"/>
  <sheetViews>
    <sheetView zoomScale="85" zoomScaleNormal="85" workbookViewId="0">
      <selection activeCell="A190" sqref="A190"/>
    </sheetView>
  </sheetViews>
  <sheetFormatPr defaultRowHeight="13.8"/>
  <cols>
    <col min="1" max="1" width="22.88671875" customWidth="1"/>
    <col min="2" max="2" width="13.6640625" bestFit="1" customWidth="1"/>
    <col min="3" max="3" width="11" bestFit="1" customWidth="1"/>
    <col min="4" max="4" width="11.109375" bestFit="1" customWidth="1"/>
    <col min="5" max="5" width="15.6640625" bestFit="1" customWidth="1"/>
    <col min="6" max="6" width="14.6640625" bestFit="1" customWidth="1"/>
    <col min="7" max="8" width="12.109375" bestFit="1" customWidth="1"/>
    <col min="9" max="9" width="12.109375" customWidth="1"/>
    <col min="10" max="10" width="15.6640625" bestFit="1" customWidth="1"/>
    <col min="11" max="13" width="15.6640625" style="4" bestFit="1" customWidth="1"/>
    <col min="14" max="81" width="15.6640625" bestFit="1" customWidth="1"/>
    <col min="82" max="97" width="16.88671875" bestFit="1" customWidth="1"/>
  </cols>
  <sheetData>
    <row r="1" spans="1:97">
      <c r="A1" t="s">
        <v>98</v>
      </c>
      <c r="B1" s="7">
        <v>43215</v>
      </c>
    </row>
    <row r="3" spans="1:97">
      <c r="A3" s="2" t="s">
        <v>0</v>
      </c>
      <c r="B3" s="2" t="s">
        <v>2</v>
      </c>
      <c r="C3" s="2" t="s">
        <v>99</v>
      </c>
      <c r="D3" s="2" t="s">
        <v>1</v>
      </c>
      <c r="E3" s="2" t="s">
        <v>4</v>
      </c>
      <c r="F3" s="2" t="s">
        <v>5</v>
      </c>
      <c r="G3" s="2" t="s">
        <v>7</v>
      </c>
      <c r="H3" s="2" t="s">
        <v>117</v>
      </c>
      <c r="I3" s="2" t="s">
        <v>96</v>
      </c>
      <c r="J3" t="s">
        <v>8</v>
      </c>
      <c r="K3" s="8" t="s">
        <v>10</v>
      </c>
      <c r="L3" s="4" t="s">
        <v>11</v>
      </c>
      <c r="M3" s="2" t="s">
        <v>14</v>
      </c>
      <c r="N3" t="s">
        <v>9</v>
      </c>
      <c r="O3" s="8" t="s">
        <v>12</v>
      </c>
      <c r="P3" s="4" t="s">
        <v>13</v>
      </c>
      <c r="Q3" s="2" t="s">
        <v>15</v>
      </c>
      <c r="R3" t="s">
        <v>16</v>
      </c>
      <c r="S3" s="8" t="s">
        <v>17</v>
      </c>
      <c r="T3" s="4" t="s">
        <v>18</v>
      </c>
      <c r="U3" s="2" t="s">
        <v>19</v>
      </c>
      <c r="V3" t="s">
        <v>20</v>
      </c>
      <c r="W3" s="8" t="s">
        <v>21</v>
      </c>
      <c r="X3" s="4" t="s">
        <v>22</v>
      </c>
      <c r="Y3" s="2" t="s">
        <v>23</v>
      </c>
      <c r="Z3" t="s">
        <v>24</v>
      </c>
      <c r="AA3" s="8" t="s">
        <v>25</v>
      </c>
      <c r="AB3" s="4" t="s">
        <v>26</v>
      </c>
      <c r="AC3" s="2" t="s">
        <v>27</v>
      </c>
      <c r="AD3" t="s">
        <v>28</v>
      </c>
      <c r="AE3" s="8" t="s">
        <v>29</v>
      </c>
      <c r="AF3" s="4" t="s">
        <v>30</v>
      </c>
      <c r="AG3" s="2" t="s">
        <v>31</v>
      </c>
      <c r="AH3" t="s">
        <v>32</v>
      </c>
      <c r="AI3" s="8" t="s">
        <v>33</v>
      </c>
      <c r="AJ3" s="4" t="s">
        <v>34</v>
      </c>
      <c r="AK3" s="2" t="s">
        <v>35</v>
      </c>
      <c r="AL3" t="s">
        <v>36</v>
      </c>
      <c r="AM3" s="8" t="s">
        <v>37</v>
      </c>
      <c r="AN3" s="4" t="s">
        <v>38</v>
      </c>
      <c r="AO3" s="2" t="s">
        <v>39</v>
      </c>
      <c r="AP3" t="s">
        <v>40</v>
      </c>
      <c r="AQ3" s="8" t="s">
        <v>41</v>
      </c>
      <c r="AR3" s="4" t="s">
        <v>42</v>
      </c>
      <c r="AS3" s="2" t="s">
        <v>43</v>
      </c>
      <c r="AT3" t="s">
        <v>44</v>
      </c>
      <c r="AU3" s="8" t="s">
        <v>45</v>
      </c>
      <c r="AV3" s="4" t="s">
        <v>46</v>
      </c>
      <c r="AW3" s="2" t="s">
        <v>47</v>
      </c>
      <c r="AX3" t="s">
        <v>48</v>
      </c>
      <c r="AY3" s="8" t="s">
        <v>49</v>
      </c>
      <c r="AZ3" s="4" t="s">
        <v>50</v>
      </c>
      <c r="BA3" s="2" t="s">
        <v>51</v>
      </c>
      <c r="BB3" t="s">
        <v>52</v>
      </c>
      <c r="BC3" s="8" t="s">
        <v>53</v>
      </c>
      <c r="BD3" s="4" t="s">
        <v>54</v>
      </c>
      <c r="BE3" s="2" t="s">
        <v>55</v>
      </c>
      <c r="BF3" t="s">
        <v>56</v>
      </c>
      <c r="BG3" s="8" t="s">
        <v>57</v>
      </c>
      <c r="BH3" s="4" t="s">
        <v>58</v>
      </c>
      <c r="BI3" s="2" t="s">
        <v>59</v>
      </c>
      <c r="BJ3" t="s">
        <v>60</v>
      </c>
      <c r="BK3" s="8" t="s">
        <v>61</v>
      </c>
      <c r="BL3" s="4" t="s">
        <v>62</v>
      </c>
      <c r="BM3" s="2" t="s">
        <v>63</v>
      </c>
      <c r="BN3" t="s">
        <v>64</v>
      </c>
      <c r="BO3" s="8" t="s">
        <v>65</v>
      </c>
      <c r="BP3" s="4" t="s">
        <v>66</v>
      </c>
      <c r="BQ3" s="2" t="s">
        <v>67</v>
      </c>
      <c r="BR3" t="s">
        <v>68</v>
      </c>
      <c r="BS3" s="8" t="s">
        <v>69</v>
      </c>
      <c r="BT3" s="4" t="s">
        <v>70</v>
      </c>
      <c r="BU3" s="2" t="s">
        <v>71</v>
      </c>
      <c r="BV3" t="s">
        <v>72</v>
      </c>
      <c r="BW3" s="8" t="s">
        <v>73</v>
      </c>
      <c r="BX3" s="4" t="s">
        <v>74</v>
      </c>
      <c r="BY3" s="2" t="s">
        <v>75</v>
      </c>
      <c r="BZ3" t="s">
        <v>76</v>
      </c>
      <c r="CA3" s="8" t="s">
        <v>77</v>
      </c>
      <c r="CB3" s="4" t="s">
        <v>78</v>
      </c>
      <c r="CC3" s="2" t="s">
        <v>79</v>
      </c>
      <c r="CD3" t="s">
        <v>80</v>
      </c>
      <c r="CE3" s="8" t="s">
        <v>81</v>
      </c>
      <c r="CF3" s="4" t="s">
        <v>82</v>
      </c>
      <c r="CG3" s="2" t="s">
        <v>83</v>
      </c>
      <c r="CH3" t="s">
        <v>84</v>
      </c>
      <c r="CI3" s="8" t="s">
        <v>85</v>
      </c>
      <c r="CJ3" s="4" t="s">
        <v>86</v>
      </c>
      <c r="CK3" s="2" t="s">
        <v>87</v>
      </c>
      <c r="CL3" t="s">
        <v>88</v>
      </c>
      <c r="CM3" s="8" t="s">
        <v>89</v>
      </c>
      <c r="CN3" s="4" t="s">
        <v>90</v>
      </c>
      <c r="CO3" s="2" t="s">
        <v>91</v>
      </c>
      <c r="CP3" t="s">
        <v>92</v>
      </c>
      <c r="CQ3" s="8" t="s">
        <v>93</v>
      </c>
      <c r="CR3" s="4" t="s">
        <v>94</v>
      </c>
      <c r="CS3" s="2" t="s">
        <v>95</v>
      </c>
    </row>
    <row r="4" spans="1:97">
      <c r="A4" s="9">
        <v>65122962</v>
      </c>
      <c r="B4" s="9">
        <v>86000</v>
      </c>
      <c r="C4" s="9">
        <v>18.68</v>
      </c>
      <c r="D4" t="s">
        <v>3</v>
      </c>
      <c r="E4">
        <v>36</v>
      </c>
      <c r="F4" t="s">
        <v>6</v>
      </c>
      <c r="G4" s="3">
        <v>42367</v>
      </c>
      <c r="H4" s="3">
        <v>43463</v>
      </c>
      <c r="I4" s="3" t="s">
        <v>97</v>
      </c>
      <c r="J4" s="9"/>
      <c r="K4" s="6"/>
      <c r="L4" s="6"/>
      <c r="M4" s="3"/>
      <c r="N4" s="9"/>
      <c r="O4" s="5"/>
      <c r="P4" s="5"/>
      <c r="Q4" s="3"/>
      <c r="R4" s="9"/>
      <c r="U4" s="3"/>
      <c r="V4" s="9"/>
      <c r="Y4" s="3"/>
      <c r="Z4" s="9"/>
    </row>
    <row r="7" spans="1:97">
      <c r="A7" t="s">
        <v>101</v>
      </c>
    </row>
    <row r="8" spans="1:97">
      <c r="A8" t="s">
        <v>102</v>
      </c>
      <c r="B8" t="s">
        <v>108</v>
      </c>
      <c r="C8" t="s">
        <v>104</v>
      </c>
      <c r="D8" t="s">
        <v>106</v>
      </c>
      <c r="E8" t="s">
        <v>116</v>
      </c>
      <c r="F8" t="s">
        <v>114</v>
      </c>
      <c r="G8" t="s">
        <v>109</v>
      </c>
      <c r="H8" t="s">
        <v>110</v>
      </c>
      <c r="I8" t="s">
        <v>111</v>
      </c>
    </row>
    <row r="9" spans="1:97">
      <c r="A9">
        <v>1</v>
      </c>
      <c r="B9" s="10"/>
      <c r="E9" s="3">
        <v>42397</v>
      </c>
      <c r="F9" s="9"/>
      <c r="I9" s="3">
        <v>42397</v>
      </c>
    </row>
    <row r="10" spans="1:97">
      <c r="A10">
        <v>2</v>
      </c>
      <c r="B10" s="9"/>
      <c r="E10" s="3">
        <v>42428</v>
      </c>
      <c r="F10" s="9"/>
      <c r="I10" s="3">
        <v>42428</v>
      </c>
    </row>
    <row r="11" spans="1:97">
      <c r="A11">
        <v>3</v>
      </c>
      <c r="B11" s="9"/>
      <c r="E11" s="3">
        <v>42457</v>
      </c>
      <c r="F11" s="9"/>
      <c r="I11" s="3">
        <v>42457</v>
      </c>
    </row>
    <row r="12" spans="1:97">
      <c r="A12">
        <v>4</v>
      </c>
      <c r="B12" s="9"/>
      <c r="E12" s="3">
        <v>42488</v>
      </c>
      <c r="F12" s="9"/>
      <c r="I12" s="3">
        <v>42488</v>
      </c>
    </row>
    <row r="13" spans="1:97">
      <c r="A13">
        <v>5</v>
      </c>
      <c r="B13" s="9"/>
      <c r="E13" s="3">
        <v>42518</v>
      </c>
      <c r="F13" s="9"/>
      <c r="I13" s="3">
        <v>42518</v>
      </c>
    </row>
    <row r="14" spans="1:97">
      <c r="A14">
        <v>6</v>
      </c>
      <c r="B14" s="9"/>
      <c r="E14" s="3">
        <v>42549</v>
      </c>
      <c r="F14" s="9"/>
      <c r="I14" s="3">
        <v>42549</v>
      </c>
    </row>
    <row r="15" spans="1:97">
      <c r="A15">
        <v>7</v>
      </c>
      <c r="B15" s="9"/>
      <c r="E15" s="3">
        <v>42579</v>
      </c>
      <c r="F15" s="9"/>
      <c r="I15" s="3">
        <v>42579</v>
      </c>
    </row>
    <row r="16" spans="1:97">
      <c r="A16">
        <v>8</v>
      </c>
      <c r="B16" s="9"/>
      <c r="E16" s="3">
        <v>42610</v>
      </c>
      <c r="F16" s="9"/>
      <c r="I16" s="3">
        <v>42610</v>
      </c>
    </row>
    <row r="17" spans="1:9">
      <c r="A17">
        <v>9</v>
      </c>
      <c r="B17" s="9"/>
      <c r="E17" s="3">
        <v>42641</v>
      </c>
      <c r="F17" s="9"/>
      <c r="I17" s="3">
        <v>42641</v>
      </c>
    </row>
    <row r="18" spans="1:9">
      <c r="A18">
        <v>10</v>
      </c>
      <c r="B18" s="9"/>
      <c r="E18" s="3">
        <v>42671</v>
      </c>
      <c r="F18" s="9"/>
      <c r="I18" s="3">
        <v>42671</v>
      </c>
    </row>
    <row r="19" spans="1:9">
      <c r="A19">
        <v>11</v>
      </c>
      <c r="B19" s="9"/>
      <c r="E19" s="3">
        <v>42702</v>
      </c>
      <c r="F19" s="9"/>
      <c r="I19" s="3">
        <v>42702</v>
      </c>
    </row>
    <row r="20" spans="1:9">
      <c r="A20">
        <v>12</v>
      </c>
      <c r="B20" s="9"/>
      <c r="E20" s="3">
        <v>42732</v>
      </c>
      <c r="F20" s="9"/>
      <c r="I20" s="3">
        <v>42732</v>
      </c>
    </row>
    <row r="21" spans="1:9">
      <c r="A21">
        <v>13</v>
      </c>
      <c r="B21" s="9"/>
      <c r="E21" s="3">
        <v>42763</v>
      </c>
      <c r="F21" s="9"/>
      <c r="I21" s="3">
        <v>42763</v>
      </c>
    </row>
    <row r="22" spans="1:9">
      <c r="A22">
        <v>14</v>
      </c>
      <c r="B22" s="9"/>
      <c r="E22" s="3">
        <v>42794</v>
      </c>
      <c r="F22" s="9"/>
      <c r="I22" s="3">
        <v>42794</v>
      </c>
    </row>
    <row r="23" spans="1:9">
      <c r="A23">
        <v>15</v>
      </c>
      <c r="B23" s="9"/>
      <c r="E23" s="3">
        <v>42822</v>
      </c>
      <c r="F23" s="9"/>
      <c r="I23" s="3">
        <v>42822</v>
      </c>
    </row>
    <row r="24" spans="1:9">
      <c r="A24">
        <v>16</v>
      </c>
      <c r="B24" s="9"/>
      <c r="E24" s="3">
        <v>42853</v>
      </c>
      <c r="F24" s="9"/>
      <c r="I24" s="3">
        <v>42853</v>
      </c>
    </row>
    <row r="25" spans="1:9">
      <c r="A25">
        <v>17</v>
      </c>
      <c r="B25" s="9"/>
      <c r="E25" s="3">
        <v>42883</v>
      </c>
      <c r="F25" s="9"/>
      <c r="I25" s="3">
        <v>42883</v>
      </c>
    </row>
    <row r="26" spans="1:9">
      <c r="A26">
        <v>18</v>
      </c>
      <c r="B26" s="9"/>
      <c r="E26" s="3">
        <v>42914</v>
      </c>
      <c r="F26" s="9"/>
      <c r="I26" s="3">
        <v>42914</v>
      </c>
    </row>
    <row r="27" spans="1:9">
      <c r="A27">
        <v>19</v>
      </c>
      <c r="B27" s="9"/>
      <c r="E27" s="3">
        <v>42944</v>
      </c>
      <c r="F27" s="9"/>
      <c r="I27" s="3">
        <v>42944</v>
      </c>
    </row>
    <row r="28" spans="1:9">
      <c r="A28">
        <v>20</v>
      </c>
      <c r="B28" s="9"/>
      <c r="E28" s="3">
        <v>42975</v>
      </c>
      <c r="F28" s="9"/>
      <c r="I28" s="3">
        <v>42975</v>
      </c>
    </row>
    <row r="29" spans="1:9">
      <c r="A29">
        <v>21</v>
      </c>
      <c r="B29" s="9"/>
      <c r="E29" s="3">
        <v>43006</v>
      </c>
      <c r="F29" s="9"/>
      <c r="I29" s="3">
        <v>43006</v>
      </c>
    </row>
    <row r="30" spans="1:9">
      <c r="A30">
        <v>22</v>
      </c>
      <c r="B30" s="9"/>
      <c r="E30" s="3">
        <v>43036</v>
      </c>
      <c r="F30" s="9"/>
      <c r="I30" s="3">
        <v>43036</v>
      </c>
    </row>
    <row r="31" spans="1:9">
      <c r="A31">
        <v>23</v>
      </c>
      <c r="B31" s="9"/>
      <c r="E31" s="3">
        <v>43067</v>
      </c>
      <c r="F31" s="9"/>
      <c r="I31" s="3">
        <v>43067</v>
      </c>
    </row>
    <row r="32" spans="1:9">
      <c r="A32">
        <v>24</v>
      </c>
      <c r="B32" s="9"/>
      <c r="E32" s="3">
        <v>43097</v>
      </c>
      <c r="F32" s="9"/>
      <c r="I32" s="3">
        <v>43097</v>
      </c>
    </row>
    <row r="33" spans="1:10">
      <c r="A33">
        <v>25</v>
      </c>
      <c r="B33" s="9"/>
      <c r="E33" s="3">
        <v>43128</v>
      </c>
      <c r="F33" s="9"/>
      <c r="I33" s="3">
        <v>43128</v>
      </c>
    </row>
    <row r="34" spans="1:10">
      <c r="A34">
        <v>26</v>
      </c>
      <c r="B34" s="9"/>
      <c r="E34" s="3">
        <v>43159</v>
      </c>
      <c r="F34" s="9"/>
      <c r="I34" s="3">
        <v>43159</v>
      </c>
    </row>
    <row r="35" spans="1:10">
      <c r="A35">
        <v>27</v>
      </c>
      <c r="B35" s="9"/>
      <c r="E35" s="3">
        <v>43187</v>
      </c>
      <c r="F35" s="9"/>
      <c r="I35" s="3">
        <v>43187</v>
      </c>
    </row>
    <row r="38" spans="1:10">
      <c r="A38" s="14" t="s">
        <v>123</v>
      </c>
      <c r="B38" t="s">
        <v>124</v>
      </c>
      <c r="C38" t="s">
        <v>125</v>
      </c>
      <c r="D38" s="12">
        <v>0.18679999999999999</v>
      </c>
      <c r="E38" t="s">
        <v>126</v>
      </c>
      <c r="F38">
        <v>36</v>
      </c>
      <c r="G38" t="s">
        <v>127</v>
      </c>
      <c r="H38" s="9">
        <v>-86000</v>
      </c>
    </row>
    <row r="40" spans="1:10">
      <c r="A40" t="s">
        <v>118</v>
      </c>
      <c r="C40" t="s">
        <v>119</v>
      </c>
    </row>
    <row r="41" spans="1:10">
      <c r="A41" t="s">
        <v>122</v>
      </c>
      <c r="B41" t="s">
        <v>129</v>
      </c>
      <c r="C41" t="s">
        <v>120</v>
      </c>
      <c r="D41" t="s">
        <v>104</v>
      </c>
      <c r="E41" t="s">
        <v>106</v>
      </c>
      <c r="F41" t="s">
        <v>116</v>
      </c>
      <c r="G41" t="s">
        <v>220</v>
      </c>
      <c r="H41" t="s">
        <v>130</v>
      </c>
    </row>
    <row r="42" spans="1:10">
      <c r="A42">
        <v>1</v>
      </c>
      <c r="B42" s="13">
        <f>-H38</f>
        <v>86000</v>
      </c>
      <c r="C42" s="13">
        <f>PMT($D$38/12,$F$38,$H$38,0,0)</f>
        <v>3138.5210475176004</v>
      </c>
      <c r="D42" s="13">
        <f>C42-E42</f>
        <v>1799.7877141842671</v>
      </c>
      <c r="E42" s="13">
        <f>B42*$D$38/12</f>
        <v>1338.7333333333333</v>
      </c>
      <c r="F42" s="3">
        <v>42397</v>
      </c>
      <c r="G42" s="1">
        <f>B42-D42</f>
        <v>84200.212285815738</v>
      </c>
      <c r="H42" s="14" t="s">
        <v>131</v>
      </c>
    </row>
    <row r="43" spans="1:10">
      <c r="A43">
        <v>2</v>
      </c>
      <c r="B43" s="13">
        <f>B42-D42</f>
        <v>84200.212285815738</v>
      </c>
      <c r="C43" s="13">
        <f t="shared" ref="C43:C77" si="0">PMT($D$38/12,$F$38,$H$38,0,0)</f>
        <v>3138.5210475176004</v>
      </c>
      <c r="D43" s="13">
        <f t="shared" ref="D43:D76" si="1">C43-E43</f>
        <v>1827.8044096017354</v>
      </c>
      <c r="E43" s="13">
        <f t="shared" ref="E43:E77" si="2">B43*$D$38/12</f>
        <v>1310.716637915865</v>
      </c>
      <c r="F43" s="3">
        <v>42428</v>
      </c>
      <c r="G43" s="1">
        <f t="shared" ref="G43:G77" si="3">B43-D43</f>
        <v>82372.407876213998</v>
      </c>
      <c r="H43" t="s">
        <v>132</v>
      </c>
      <c r="J43" t="s">
        <v>135</v>
      </c>
    </row>
    <row r="44" spans="1:10">
      <c r="A44">
        <v>3</v>
      </c>
      <c r="B44" s="13">
        <f t="shared" ref="B44:B76" si="4">B43-D43</f>
        <v>82372.407876213998</v>
      </c>
      <c r="C44" s="13">
        <f t="shared" si="0"/>
        <v>3138.5210475176004</v>
      </c>
      <c r="D44" s="13">
        <f t="shared" si="1"/>
        <v>1856.2572315778691</v>
      </c>
      <c r="E44" s="13">
        <f t="shared" si="2"/>
        <v>1282.2638159397313</v>
      </c>
      <c r="F44" s="3">
        <v>42457</v>
      </c>
      <c r="G44" s="1">
        <f t="shared" si="3"/>
        <v>80516.150644636131</v>
      </c>
      <c r="H44" t="s">
        <v>133</v>
      </c>
    </row>
    <row r="45" spans="1:10">
      <c r="A45">
        <v>4</v>
      </c>
      <c r="B45" s="13">
        <f t="shared" si="4"/>
        <v>80516.150644636131</v>
      </c>
      <c r="C45" s="13">
        <f t="shared" si="0"/>
        <v>3138.5210475176004</v>
      </c>
      <c r="D45" s="13">
        <f t="shared" si="1"/>
        <v>1885.1529691494313</v>
      </c>
      <c r="E45" s="13">
        <f t="shared" si="2"/>
        <v>1253.3680783681691</v>
      </c>
      <c r="F45" s="3">
        <v>42488</v>
      </c>
      <c r="G45" s="1">
        <f t="shared" si="3"/>
        <v>78630.997675486695</v>
      </c>
      <c r="H45" t="s">
        <v>134</v>
      </c>
    </row>
    <row r="46" spans="1:10">
      <c r="A46">
        <v>5</v>
      </c>
      <c r="B46" s="13">
        <f t="shared" si="4"/>
        <v>78630.997675486695</v>
      </c>
      <c r="C46" s="13">
        <f t="shared" si="0"/>
        <v>3138.5210475176004</v>
      </c>
      <c r="D46" s="13">
        <f t="shared" si="1"/>
        <v>1914.4985170358575</v>
      </c>
      <c r="E46" s="13">
        <f t="shared" si="2"/>
        <v>1224.0225304817429</v>
      </c>
      <c r="F46" s="3">
        <v>42518</v>
      </c>
      <c r="G46" s="1">
        <f t="shared" si="3"/>
        <v>76716.499158450839</v>
      </c>
    </row>
    <row r="47" spans="1:10">
      <c r="A47">
        <v>6</v>
      </c>
      <c r="B47" s="13">
        <f t="shared" si="4"/>
        <v>76716.499158450839</v>
      </c>
      <c r="C47" s="13">
        <f t="shared" si="0"/>
        <v>3138.5210475176004</v>
      </c>
      <c r="D47" s="13">
        <f t="shared" si="1"/>
        <v>1944.3008772843825</v>
      </c>
      <c r="E47" s="13">
        <f t="shared" si="2"/>
        <v>1194.2201702332179</v>
      </c>
      <c r="F47" s="3">
        <v>42549</v>
      </c>
      <c r="G47" s="1">
        <f t="shared" si="3"/>
        <v>74772.198281166449</v>
      </c>
      <c r="H47" t="s">
        <v>136</v>
      </c>
    </row>
    <row r="48" spans="1:10">
      <c r="A48">
        <v>7</v>
      </c>
      <c r="B48" s="13">
        <f t="shared" si="4"/>
        <v>74772.198281166449</v>
      </c>
      <c r="C48" s="13">
        <f t="shared" si="0"/>
        <v>3138.5210475176004</v>
      </c>
      <c r="D48" s="13">
        <f t="shared" si="1"/>
        <v>1974.5671609407761</v>
      </c>
      <c r="E48" s="13">
        <f t="shared" si="2"/>
        <v>1163.9538865768243</v>
      </c>
      <c r="F48" s="3">
        <v>42579</v>
      </c>
      <c r="G48" s="1">
        <f t="shared" si="3"/>
        <v>72797.631120225677</v>
      </c>
    </row>
    <row r="49" spans="1:7">
      <c r="A49">
        <v>8</v>
      </c>
      <c r="B49" s="13">
        <f t="shared" si="4"/>
        <v>72797.631120225677</v>
      </c>
      <c r="C49" s="13">
        <f t="shared" si="0"/>
        <v>3138.5210475176004</v>
      </c>
      <c r="D49" s="13">
        <f t="shared" si="1"/>
        <v>2005.3045897460875</v>
      </c>
      <c r="E49" s="13">
        <f t="shared" si="2"/>
        <v>1133.216457771513</v>
      </c>
      <c r="F49" s="3">
        <v>42610</v>
      </c>
      <c r="G49" s="1">
        <f t="shared" si="3"/>
        <v>70792.326530479593</v>
      </c>
    </row>
    <row r="50" spans="1:7">
      <c r="A50">
        <v>9</v>
      </c>
      <c r="B50" s="13">
        <f t="shared" si="4"/>
        <v>70792.326530479593</v>
      </c>
      <c r="C50" s="13">
        <f t="shared" si="0"/>
        <v>3138.5210475176004</v>
      </c>
      <c r="D50" s="13">
        <f t="shared" si="1"/>
        <v>2036.5204978598015</v>
      </c>
      <c r="E50" s="13">
        <f t="shared" si="2"/>
        <v>1102.000549657799</v>
      </c>
      <c r="F50" s="3">
        <v>42641</v>
      </c>
      <c r="G50" s="1">
        <f t="shared" si="3"/>
        <v>68755.806032619788</v>
      </c>
    </row>
    <row r="51" spans="1:7">
      <c r="A51">
        <v>10</v>
      </c>
      <c r="B51" s="13">
        <f t="shared" si="4"/>
        <v>68755.806032619788</v>
      </c>
      <c r="C51" s="13">
        <f t="shared" si="0"/>
        <v>3138.5210475176004</v>
      </c>
      <c r="D51" s="13">
        <f t="shared" si="1"/>
        <v>2068.2223336098191</v>
      </c>
      <c r="E51" s="13">
        <f t="shared" si="2"/>
        <v>1070.2987139077813</v>
      </c>
      <c r="F51" s="3">
        <v>42671</v>
      </c>
      <c r="G51" s="1">
        <f t="shared" si="3"/>
        <v>66687.583699009963</v>
      </c>
    </row>
    <row r="52" spans="1:7">
      <c r="A52">
        <v>11</v>
      </c>
      <c r="B52" s="13">
        <f t="shared" si="4"/>
        <v>66687.583699009963</v>
      </c>
      <c r="C52" s="13">
        <f t="shared" si="0"/>
        <v>3138.5210475176004</v>
      </c>
      <c r="D52" s="13">
        <f t="shared" si="1"/>
        <v>2100.4176612696788</v>
      </c>
      <c r="E52" s="13">
        <f t="shared" si="2"/>
        <v>1038.1033862479217</v>
      </c>
      <c r="F52" s="3">
        <v>42702</v>
      </c>
      <c r="G52" s="1">
        <f t="shared" si="3"/>
        <v>64587.166037740288</v>
      </c>
    </row>
    <row r="53" spans="1:7">
      <c r="A53">
        <v>12</v>
      </c>
      <c r="B53" s="13">
        <f t="shared" si="4"/>
        <v>64587.166037740288</v>
      </c>
      <c r="C53" s="13">
        <f t="shared" si="0"/>
        <v>3138.5210475176004</v>
      </c>
      <c r="D53" s="13">
        <f t="shared" si="1"/>
        <v>2133.1141628634432</v>
      </c>
      <c r="E53" s="13">
        <f t="shared" si="2"/>
        <v>1005.4068846541571</v>
      </c>
      <c r="F53" s="3">
        <v>42732</v>
      </c>
      <c r="G53" s="1">
        <f t="shared" si="3"/>
        <v>62454.051874876845</v>
      </c>
    </row>
    <row r="54" spans="1:7">
      <c r="A54">
        <v>13</v>
      </c>
      <c r="B54" s="13">
        <f t="shared" si="4"/>
        <v>62454.051874876845</v>
      </c>
      <c r="C54" s="13">
        <f t="shared" si="0"/>
        <v>3138.5210475176004</v>
      </c>
      <c r="D54" s="13">
        <f t="shared" si="1"/>
        <v>2166.3196399986841</v>
      </c>
      <c r="E54" s="13">
        <f t="shared" si="2"/>
        <v>972.2014075189162</v>
      </c>
      <c r="F54" s="3">
        <v>42763</v>
      </c>
      <c r="G54" s="1">
        <f t="shared" si="3"/>
        <v>60287.73223487816</v>
      </c>
    </row>
    <row r="55" spans="1:7">
      <c r="A55">
        <v>14</v>
      </c>
      <c r="B55" s="13">
        <f t="shared" si="4"/>
        <v>60287.73223487816</v>
      </c>
      <c r="C55" s="13">
        <f t="shared" si="0"/>
        <v>3138.5210475176004</v>
      </c>
      <c r="D55" s="13">
        <f t="shared" si="1"/>
        <v>2200.0420157279973</v>
      </c>
      <c r="E55" s="13">
        <f t="shared" si="2"/>
        <v>938.47903178960325</v>
      </c>
      <c r="F55" s="3">
        <v>42794</v>
      </c>
      <c r="G55" s="1">
        <f t="shared" si="3"/>
        <v>58087.690219150165</v>
      </c>
    </row>
    <row r="56" spans="1:7">
      <c r="A56">
        <v>15</v>
      </c>
      <c r="B56" s="13">
        <f t="shared" si="4"/>
        <v>58087.690219150165</v>
      </c>
      <c r="C56" s="13">
        <f t="shared" si="0"/>
        <v>3138.5210475176004</v>
      </c>
      <c r="D56" s="13">
        <f t="shared" si="1"/>
        <v>2234.2893364394963</v>
      </c>
      <c r="E56" s="13">
        <f t="shared" si="2"/>
        <v>904.23171107810424</v>
      </c>
      <c r="F56" s="3">
        <v>42822</v>
      </c>
      <c r="G56" s="1">
        <f t="shared" si="3"/>
        <v>55853.400882710666</v>
      </c>
    </row>
    <row r="57" spans="1:7">
      <c r="A57">
        <v>16</v>
      </c>
      <c r="B57" s="13">
        <f t="shared" si="4"/>
        <v>55853.400882710666</v>
      </c>
      <c r="C57" s="13">
        <f t="shared" si="0"/>
        <v>3138.5210475176004</v>
      </c>
      <c r="D57" s="13">
        <f t="shared" si="1"/>
        <v>2269.0697737767377</v>
      </c>
      <c r="E57" s="13">
        <f t="shared" si="2"/>
        <v>869.45127374086269</v>
      </c>
      <c r="F57" s="3">
        <v>42853</v>
      </c>
      <c r="G57" s="1">
        <f t="shared" si="3"/>
        <v>53584.331108933926</v>
      </c>
    </row>
    <row r="58" spans="1:7">
      <c r="A58">
        <v>17</v>
      </c>
      <c r="B58" s="13">
        <f t="shared" si="4"/>
        <v>53584.331108933926</v>
      </c>
      <c r="C58" s="13">
        <f t="shared" si="0"/>
        <v>3138.5210475176004</v>
      </c>
      <c r="D58" s="13">
        <f t="shared" si="1"/>
        <v>2304.3916265885291</v>
      </c>
      <c r="E58" s="13">
        <f t="shared" si="2"/>
        <v>834.12942092907144</v>
      </c>
      <c r="F58" s="3">
        <v>42883</v>
      </c>
      <c r="G58" s="1">
        <f t="shared" si="3"/>
        <v>51279.939482345399</v>
      </c>
    </row>
    <row r="59" spans="1:7">
      <c r="A59">
        <v>18</v>
      </c>
      <c r="B59" s="13">
        <f t="shared" si="4"/>
        <v>51279.939482345399</v>
      </c>
      <c r="C59" s="13">
        <f t="shared" si="0"/>
        <v>3138.5210475176004</v>
      </c>
      <c r="D59" s="13">
        <f t="shared" si="1"/>
        <v>2340.2633229090902</v>
      </c>
      <c r="E59" s="13">
        <f t="shared" si="2"/>
        <v>798.2577246085101</v>
      </c>
      <c r="F59" s="3">
        <v>42914</v>
      </c>
      <c r="G59" s="1">
        <f t="shared" si="3"/>
        <v>48939.676159436305</v>
      </c>
    </row>
    <row r="60" spans="1:7">
      <c r="A60">
        <v>19</v>
      </c>
      <c r="B60" s="13">
        <f t="shared" si="4"/>
        <v>48939.676159436305</v>
      </c>
      <c r="C60" s="13">
        <f t="shared" si="0"/>
        <v>3138.5210475176004</v>
      </c>
      <c r="D60" s="13">
        <f t="shared" si="1"/>
        <v>2376.693421969042</v>
      </c>
      <c r="E60" s="13">
        <f t="shared" si="2"/>
        <v>761.82762554855844</v>
      </c>
      <c r="F60" s="3">
        <v>42944</v>
      </c>
      <c r="G60" s="1">
        <f t="shared" si="3"/>
        <v>46562.98273746726</v>
      </c>
    </row>
    <row r="61" spans="1:7">
      <c r="A61">
        <v>20</v>
      </c>
      <c r="B61" s="13">
        <f t="shared" si="4"/>
        <v>46562.98273746726</v>
      </c>
      <c r="C61" s="13">
        <f t="shared" si="0"/>
        <v>3138.5210475176004</v>
      </c>
      <c r="D61" s="13">
        <f t="shared" si="1"/>
        <v>2413.6906162376936</v>
      </c>
      <c r="E61" s="13">
        <f t="shared" si="2"/>
        <v>724.83043127990697</v>
      </c>
      <c r="F61" s="3">
        <v>42975</v>
      </c>
      <c r="G61" s="1">
        <f t="shared" si="3"/>
        <v>44149.29212122957</v>
      </c>
    </row>
    <row r="62" spans="1:7">
      <c r="A62">
        <v>21</v>
      </c>
      <c r="B62" s="13">
        <f t="shared" si="4"/>
        <v>44149.29212122957</v>
      </c>
      <c r="C62" s="13">
        <f t="shared" si="0"/>
        <v>3138.5210475176004</v>
      </c>
      <c r="D62" s="13">
        <f t="shared" si="1"/>
        <v>2451.2637334971269</v>
      </c>
      <c r="E62" s="13">
        <f t="shared" si="2"/>
        <v>687.25731402047359</v>
      </c>
      <c r="F62" s="3">
        <v>43006</v>
      </c>
      <c r="G62" s="1">
        <f t="shared" si="3"/>
        <v>41698.02838773244</v>
      </c>
    </row>
    <row r="63" spans="1:7">
      <c r="A63">
        <v>22</v>
      </c>
      <c r="B63" s="13">
        <f t="shared" si="4"/>
        <v>41698.02838773244</v>
      </c>
      <c r="C63" s="13">
        <f t="shared" si="0"/>
        <v>3138.5210475176004</v>
      </c>
      <c r="D63" s="13">
        <f t="shared" si="1"/>
        <v>2489.4217389485657</v>
      </c>
      <c r="E63" s="13">
        <f t="shared" si="2"/>
        <v>649.09930856903497</v>
      </c>
      <c r="F63" s="3">
        <v>43036</v>
      </c>
      <c r="G63" s="1">
        <f t="shared" si="3"/>
        <v>39208.606648783876</v>
      </c>
    </row>
    <row r="64" spans="1:7">
      <c r="A64">
        <v>23</v>
      </c>
      <c r="B64" s="13">
        <f t="shared" si="4"/>
        <v>39208.606648783876</v>
      </c>
      <c r="C64" s="13">
        <f t="shared" si="0"/>
        <v>3138.5210475176004</v>
      </c>
      <c r="D64" s="13">
        <f t="shared" si="1"/>
        <v>2528.1737373515316</v>
      </c>
      <c r="E64" s="13">
        <f t="shared" si="2"/>
        <v>610.34731016606895</v>
      </c>
      <c r="F64" s="3">
        <v>43067</v>
      </c>
      <c r="G64" s="1">
        <f t="shared" si="3"/>
        <v>36680.432911432348</v>
      </c>
    </row>
    <row r="65" spans="1:8">
      <c r="A65">
        <v>24</v>
      </c>
      <c r="B65" s="13">
        <f t="shared" si="4"/>
        <v>36680.432911432348</v>
      </c>
      <c r="C65" s="13">
        <f t="shared" si="0"/>
        <v>3138.5210475176004</v>
      </c>
      <c r="D65" s="13">
        <f t="shared" si="1"/>
        <v>2567.5289751963037</v>
      </c>
      <c r="E65" s="13">
        <f t="shared" si="2"/>
        <v>570.99207232129686</v>
      </c>
      <c r="F65" s="3">
        <v>43097</v>
      </c>
      <c r="G65" s="1">
        <f t="shared" si="3"/>
        <v>34112.903936236042</v>
      </c>
    </row>
    <row r="66" spans="1:8">
      <c r="A66">
        <v>25</v>
      </c>
      <c r="B66" s="13">
        <f t="shared" si="4"/>
        <v>34112.903936236042</v>
      </c>
      <c r="C66" s="13">
        <f t="shared" si="0"/>
        <v>3138.5210475176004</v>
      </c>
      <c r="D66" s="13">
        <f t="shared" si="1"/>
        <v>2607.4968429101928</v>
      </c>
      <c r="E66" s="13">
        <f t="shared" si="2"/>
        <v>531.02420460740768</v>
      </c>
      <c r="F66" s="3">
        <v>43128</v>
      </c>
      <c r="G66" s="1">
        <f t="shared" si="3"/>
        <v>31505.407093325848</v>
      </c>
    </row>
    <row r="67" spans="1:8">
      <c r="A67">
        <v>26</v>
      </c>
      <c r="B67" s="13">
        <f t="shared" si="4"/>
        <v>31505.407093325848</v>
      </c>
      <c r="C67" s="13">
        <f t="shared" si="0"/>
        <v>3138.5210475176004</v>
      </c>
      <c r="D67" s="13">
        <f t="shared" si="1"/>
        <v>2648.0868770981615</v>
      </c>
      <c r="E67" s="13">
        <f t="shared" si="2"/>
        <v>490.434170419439</v>
      </c>
      <c r="F67" s="3">
        <v>43159</v>
      </c>
      <c r="G67" s="1">
        <f t="shared" si="3"/>
        <v>28857.320216227687</v>
      </c>
    </row>
    <row r="68" spans="1:8">
      <c r="A68">
        <v>27</v>
      </c>
      <c r="B68" s="13">
        <f t="shared" si="4"/>
        <v>28857.320216227687</v>
      </c>
      <c r="C68" s="13">
        <f t="shared" si="0"/>
        <v>3138.5210475176004</v>
      </c>
      <c r="D68" s="13">
        <f t="shared" si="1"/>
        <v>2689.308762818323</v>
      </c>
      <c r="E68" s="13">
        <f t="shared" si="2"/>
        <v>449.21228469927763</v>
      </c>
      <c r="F68" s="3">
        <v>43187</v>
      </c>
      <c r="G68" s="1">
        <f t="shared" si="3"/>
        <v>26168.011453409363</v>
      </c>
    </row>
    <row r="69" spans="1:8">
      <c r="A69">
        <v>28</v>
      </c>
      <c r="B69" s="13">
        <f t="shared" si="4"/>
        <v>26168.011453409363</v>
      </c>
      <c r="C69" s="13">
        <f t="shared" si="0"/>
        <v>3138.5210475176004</v>
      </c>
      <c r="D69" s="13">
        <f t="shared" si="1"/>
        <v>2731.1723358928612</v>
      </c>
      <c r="E69" s="13">
        <f t="shared" si="2"/>
        <v>407.34871162473905</v>
      </c>
      <c r="F69" s="3">
        <v>43218</v>
      </c>
      <c r="G69" s="1">
        <f t="shared" si="3"/>
        <v>23436.839117516502</v>
      </c>
    </row>
    <row r="70" spans="1:8">
      <c r="A70">
        <v>29</v>
      </c>
      <c r="B70" s="13">
        <f t="shared" si="4"/>
        <v>23436.839117516502</v>
      </c>
      <c r="C70" s="13">
        <f t="shared" si="0"/>
        <v>3138.5210475176004</v>
      </c>
      <c r="D70" s="13">
        <f t="shared" si="1"/>
        <v>2773.6875852549269</v>
      </c>
      <c r="E70" s="13">
        <f t="shared" si="2"/>
        <v>364.83346226267349</v>
      </c>
      <c r="F70" s="3">
        <v>43248</v>
      </c>
      <c r="G70" s="1">
        <f t="shared" si="3"/>
        <v>20663.151532261574</v>
      </c>
    </row>
    <row r="71" spans="1:8">
      <c r="A71">
        <v>30</v>
      </c>
      <c r="B71" s="13">
        <f t="shared" si="4"/>
        <v>20663.151532261574</v>
      </c>
      <c r="C71" s="13">
        <f t="shared" si="0"/>
        <v>3138.5210475176004</v>
      </c>
      <c r="D71" s="13">
        <f t="shared" si="1"/>
        <v>2816.8646553320618</v>
      </c>
      <c r="E71" s="13">
        <f t="shared" si="2"/>
        <v>321.65639218553849</v>
      </c>
      <c r="F71" s="3">
        <v>43279</v>
      </c>
      <c r="G71" s="1">
        <f t="shared" si="3"/>
        <v>17846.286876929513</v>
      </c>
    </row>
    <row r="72" spans="1:8">
      <c r="A72">
        <v>31</v>
      </c>
      <c r="B72" s="13">
        <f t="shared" si="4"/>
        <v>17846.286876929513</v>
      </c>
      <c r="C72" s="13">
        <f t="shared" si="0"/>
        <v>3138.5210475176004</v>
      </c>
      <c r="D72" s="13">
        <f t="shared" si="1"/>
        <v>2860.7138484667312</v>
      </c>
      <c r="E72" s="13">
        <f t="shared" si="2"/>
        <v>277.80719905086943</v>
      </c>
      <c r="F72" s="3">
        <v>43309</v>
      </c>
      <c r="G72" s="1">
        <f t="shared" si="3"/>
        <v>14985.573028462783</v>
      </c>
    </row>
    <row r="73" spans="1:8">
      <c r="A73">
        <v>32</v>
      </c>
      <c r="B73" s="13">
        <f t="shared" si="4"/>
        <v>14985.573028462783</v>
      </c>
      <c r="C73" s="13">
        <f t="shared" si="0"/>
        <v>3138.5210475176004</v>
      </c>
      <c r="D73" s="13">
        <f t="shared" si="1"/>
        <v>2905.2456273745297</v>
      </c>
      <c r="E73" s="13">
        <f t="shared" si="2"/>
        <v>233.27542014307065</v>
      </c>
      <c r="F73" s="3">
        <v>43340</v>
      </c>
      <c r="G73" s="1">
        <f t="shared" si="3"/>
        <v>12080.327401088252</v>
      </c>
    </row>
    <row r="74" spans="1:8">
      <c r="A74">
        <v>33</v>
      </c>
      <c r="B74" s="13">
        <f t="shared" si="4"/>
        <v>12080.327401088252</v>
      </c>
      <c r="C74" s="13">
        <f t="shared" si="0"/>
        <v>3138.5210475176004</v>
      </c>
      <c r="D74" s="13">
        <f t="shared" si="1"/>
        <v>2950.4706176406598</v>
      </c>
      <c r="E74" s="13">
        <f t="shared" si="2"/>
        <v>188.05042987694046</v>
      </c>
      <c r="F74" s="3">
        <v>43371</v>
      </c>
      <c r="G74" s="1">
        <f t="shared" si="3"/>
        <v>9129.8567834475925</v>
      </c>
    </row>
    <row r="75" spans="1:8">
      <c r="A75">
        <v>34</v>
      </c>
      <c r="B75" s="13">
        <f t="shared" si="4"/>
        <v>9129.8567834475925</v>
      </c>
      <c r="C75" s="13">
        <f t="shared" si="0"/>
        <v>3138.5210475176004</v>
      </c>
      <c r="D75" s="13">
        <f t="shared" si="1"/>
        <v>2996.3996102552665</v>
      </c>
      <c r="E75" s="13">
        <f t="shared" si="2"/>
        <v>142.12143726233418</v>
      </c>
      <c r="F75" s="3">
        <v>43401</v>
      </c>
      <c r="G75" s="1">
        <f t="shared" si="3"/>
        <v>6133.4571731923261</v>
      </c>
    </row>
    <row r="76" spans="1:8">
      <c r="A76">
        <v>35</v>
      </c>
      <c r="B76" s="13">
        <f t="shared" si="4"/>
        <v>6133.4571731923261</v>
      </c>
      <c r="C76" s="13">
        <f t="shared" si="0"/>
        <v>3138.5210475176004</v>
      </c>
      <c r="D76" s="13">
        <f t="shared" si="1"/>
        <v>3043.04356418824</v>
      </c>
      <c r="E76" s="13">
        <f t="shared" si="2"/>
        <v>95.477483329360538</v>
      </c>
      <c r="F76" s="3">
        <v>43432</v>
      </c>
      <c r="G76" s="1">
        <f t="shared" si="3"/>
        <v>3090.4136090040861</v>
      </c>
    </row>
    <row r="77" spans="1:8">
      <c r="A77">
        <v>36</v>
      </c>
      <c r="B77" s="13">
        <f>B76-D76</f>
        <v>3090.4136090040861</v>
      </c>
      <c r="C77" s="13">
        <f t="shared" si="0"/>
        <v>3138.5210475176004</v>
      </c>
      <c r="D77" s="13">
        <f>C77-E77</f>
        <v>3090.4136090041034</v>
      </c>
      <c r="E77" s="13">
        <f t="shared" si="2"/>
        <v>48.107438513496938</v>
      </c>
      <c r="F77" s="3">
        <v>43462</v>
      </c>
      <c r="G77" s="1">
        <f t="shared" si="3"/>
        <v>-1.7280399333685637E-11</v>
      </c>
    </row>
    <row r="79" spans="1:8">
      <c r="A79" t="s">
        <v>137</v>
      </c>
      <c r="B79" t="s">
        <v>140</v>
      </c>
      <c r="H79" t="s">
        <v>138</v>
      </c>
    </row>
    <row r="81" spans="1:11">
      <c r="A81" t="s">
        <v>121</v>
      </c>
      <c r="B81" t="s">
        <v>128</v>
      </c>
      <c r="C81" t="s">
        <v>107</v>
      </c>
      <c r="D81" t="s">
        <v>103</v>
      </c>
      <c r="E81" t="s">
        <v>105</v>
      </c>
      <c r="F81" t="s">
        <v>115</v>
      </c>
      <c r="G81" t="s">
        <v>220</v>
      </c>
      <c r="H81" t="s">
        <v>114</v>
      </c>
      <c r="I81" t="s">
        <v>109</v>
      </c>
      <c r="J81" t="s">
        <v>110</v>
      </c>
      <c r="K81" t="s">
        <v>111</v>
      </c>
    </row>
    <row r="82" spans="1:11">
      <c r="A82">
        <v>1</v>
      </c>
      <c r="B82" s="1">
        <v>86000</v>
      </c>
      <c r="C82" s="1">
        <v>3138.5210475176004</v>
      </c>
      <c r="D82" s="1">
        <v>1799.7877141842671</v>
      </c>
      <c r="E82" s="1">
        <v>1338.7333333333333</v>
      </c>
      <c r="F82" s="7">
        <v>42397</v>
      </c>
      <c r="G82" s="1">
        <f>B82-D82</f>
        <v>84200.212285815738</v>
      </c>
      <c r="H82" s="1">
        <v>3138.5210475176004</v>
      </c>
      <c r="I82" s="1">
        <v>1799.7877141842671</v>
      </c>
      <c r="J82" s="1">
        <v>1338.7333333333333</v>
      </c>
      <c r="K82"/>
    </row>
    <row r="83" spans="1:11">
      <c r="A83">
        <v>2</v>
      </c>
      <c r="B83" s="1">
        <v>84200.212285815738</v>
      </c>
      <c r="C83" s="1">
        <v>3138.5210475176004</v>
      </c>
      <c r="D83" s="1">
        <v>1827.8044096017354</v>
      </c>
      <c r="E83" s="1">
        <v>1310.716637915865</v>
      </c>
      <c r="F83" s="7">
        <v>42428</v>
      </c>
      <c r="G83" s="1">
        <f t="shared" ref="G83:G117" si="5">B83-D83</f>
        <v>82372.407876213998</v>
      </c>
      <c r="H83" s="1">
        <v>3138.5210475176004</v>
      </c>
      <c r="I83" s="1">
        <v>1827.8044096017354</v>
      </c>
      <c r="J83" s="1">
        <v>1310.716637915865</v>
      </c>
      <c r="K83"/>
    </row>
    <row r="84" spans="1:11">
      <c r="A84">
        <v>3</v>
      </c>
      <c r="B84" s="1">
        <v>82372.407876213998</v>
      </c>
      <c r="C84" s="1">
        <v>3138.5210475176004</v>
      </c>
      <c r="D84" s="1">
        <v>1856.2572315778691</v>
      </c>
      <c r="E84" s="1">
        <v>1282.2638159397313</v>
      </c>
      <c r="F84" s="7">
        <v>42457</v>
      </c>
      <c r="G84" s="1">
        <f t="shared" si="5"/>
        <v>80516.150644636131</v>
      </c>
      <c r="H84" s="1">
        <v>3138.5210475176004</v>
      </c>
      <c r="I84" s="1">
        <v>1856.2572315778691</v>
      </c>
      <c r="J84" s="1">
        <v>1282.2638159397313</v>
      </c>
      <c r="K84"/>
    </row>
    <row r="85" spans="1:11">
      <c r="A85">
        <v>4</v>
      </c>
      <c r="B85" s="1">
        <v>80516.150644636131</v>
      </c>
      <c r="C85" s="1">
        <v>3138.5210475176004</v>
      </c>
      <c r="D85" s="1">
        <v>1885.1529691494313</v>
      </c>
      <c r="E85" s="1">
        <v>1253.3680783681691</v>
      </c>
      <c r="F85" s="7">
        <v>42488</v>
      </c>
      <c r="G85" s="1">
        <f t="shared" si="5"/>
        <v>78630.997675486695</v>
      </c>
      <c r="H85" s="1">
        <v>3138.5210475176004</v>
      </c>
      <c r="I85" s="1">
        <v>1885.1529691494313</v>
      </c>
      <c r="J85" s="1">
        <v>1253.3680783681691</v>
      </c>
      <c r="K85"/>
    </row>
    <row r="86" spans="1:11">
      <c r="A86">
        <v>5</v>
      </c>
      <c r="B86" s="1">
        <v>78630.997675486695</v>
      </c>
      <c r="C86" s="1">
        <v>3138.5210475176004</v>
      </c>
      <c r="D86" s="1">
        <v>1914.4985170358575</v>
      </c>
      <c r="E86" s="1">
        <v>1224.0225304817429</v>
      </c>
      <c r="F86" s="7">
        <v>42518</v>
      </c>
      <c r="G86" s="1">
        <f t="shared" si="5"/>
        <v>76716.499158450839</v>
      </c>
      <c r="H86" s="1">
        <v>3138.5210475176004</v>
      </c>
      <c r="I86" s="1">
        <v>1914.4985170358575</v>
      </c>
      <c r="J86" s="1">
        <v>1224.0225304817429</v>
      </c>
      <c r="K86"/>
    </row>
    <row r="87" spans="1:11">
      <c r="A87">
        <v>6</v>
      </c>
      <c r="B87" s="1">
        <v>76716.499158450839</v>
      </c>
      <c r="C87" s="1">
        <v>3138.5210475176004</v>
      </c>
      <c r="D87" s="1">
        <v>1944.3008772843825</v>
      </c>
      <c r="E87" s="1">
        <v>1194.2201702332179</v>
      </c>
      <c r="F87" s="7">
        <v>42549</v>
      </c>
      <c r="G87" s="1">
        <f t="shared" si="5"/>
        <v>74772.198281166449</v>
      </c>
      <c r="H87" s="1">
        <v>3138.5210475176004</v>
      </c>
      <c r="I87" s="1">
        <v>1944.3008772843825</v>
      </c>
      <c r="J87" s="1">
        <v>1194.2201702332179</v>
      </c>
      <c r="K87"/>
    </row>
    <row r="88" spans="1:11">
      <c r="A88">
        <v>7</v>
      </c>
      <c r="B88" s="1">
        <v>74772.198281166449</v>
      </c>
      <c r="C88" s="1">
        <v>3138.5210475176004</v>
      </c>
      <c r="D88" s="1">
        <v>1974.5671609407761</v>
      </c>
      <c r="E88" s="1">
        <v>1163.9538865768243</v>
      </c>
      <c r="F88" s="7">
        <v>42579</v>
      </c>
      <c r="G88" s="1">
        <f t="shared" si="5"/>
        <v>72797.631120225677</v>
      </c>
      <c r="H88" s="1">
        <v>3138.5210475176004</v>
      </c>
      <c r="I88" s="1">
        <v>1974.5671609407761</v>
      </c>
      <c r="J88" s="1">
        <v>1163.9538865768243</v>
      </c>
      <c r="K88"/>
    </row>
    <row r="89" spans="1:11">
      <c r="A89">
        <v>8</v>
      </c>
      <c r="B89" s="1">
        <v>72797.631120225677</v>
      </c>
      <c r="C89" s="1">
        <v>3138.5210475176004</v>
      </c>
      <c r="D89" s="1">
        <v>2005.3045897460875</v>
      </c>
      <c r="E89" s="1">
        <v>1133.216457771513</v>
      </c>
      <c r="F89" s="7">
        <v>42610</v>
      </c>
      <c r="G89" s="1">
        <f t="shared" si="5"/>
        <v>70792.326530479593</v>
      </c>
      <c r="H89" s="1">
        <v>3138.5210475176004</v>
      </c>
      <c r="I89" s="1">
        <v>2005.3045897460875</v>
      </c>
      <c r="J89" s="1">
        <v>1133.216457771513</v>
      </c>
      <c r="K89"/>
    </row>
    <row r="90" spans="1:11">
      <c r="A90">
        <v>9</v>
      </c>
      <c r="B90" s="1">
        <v>70792.326530479593</v>
      </c>
      <c r="C90" s="1">
        <v>3138.5210475176004</v>
      </c>
      <c r="D90" s="1">
        <v>2036.5204978598015</v>
      </c>
      <c r="E90" s="1">
        <v>1102.000549657799</v>
      </c>
      <c r="F90" s="7">
        <v>42641</v>
      </c>
      <c r="G90" s="1">
        <f t="shared" si="5"/>
        <v>68755.806032619788</v>
      </c>
      <c r="H90" s="1">
        <v>3138.5210475176004</v>
      </c>
      <c r="I90" s="1">
        <v>2036.5204978598015</v>
      </c>
      <c r="J90" s="1">
        <v>1102.000549657799</v>
      </c>
      <c r="K90"/>
    </row>
    <row r="91" spans="1:11">
      <c r="A91">
        <v>10</v>
      </c>
      <c r="B91" s="1">
        <v>68755.806032619788</v>
      </c>
      <c r="C91" s="1">
        <v>3138.5210475176004</v>
      </c>
      <c r="D91" s="1">
        <v>2068.2223336098191</v>
      </c>
      <c r="E91" s="1">
        <v>1070.2987139077813</v>
      </c>
      <c r="F91" s="7">
        <v>42671</v>
      </c>
      <c r="G91" s="1">
        <f t="shared" si="5"/>
        <v>66687.583699009963</v>
      </c>
      <c r="H91" s="1">
        <v>3138.5210475176004</v>
      </c>
      <c r="I91" s="1">
        <v>2068.2223336098191</v>
      </c>
      <c r="J91" s="1">
        <v>1070.2987139077813</v>
      </c>
      <c r="K91"/>
    </row>
    <row r="92" spans="1:11">
      <c r="A92">
        <v>11</v>
      </c>
      <c r="B92" s="1">
        <v>66687.583699009963</v>
      </c>
      <c r="C92" s="1">
        <v>3138.5210475176004</v>
      </c>
      <c r="D92" s="1">
        <v>2100.4176612696788</v>
      </c>
      <c r="E92" s="1">
        <v>1038.1033862479217</v>
      </c>
      <c r="F92" s="7">
        <v>42702</v>
      </c>
      <c r="G92" s="1">
        <f t="shared" si="5"/>
        <v>64587.166037740288</v>
      </c>
      <c r="H92" s="1">
        <v>3138.5210475176004</v>
      </c>
      <c r="I92" s="1">
        <v>2100.4176612696788</v>
      </c>
      <c r="J92" s="1">
        <v>1038.1033862479217</v>
      </c>
      <c r="K92"/>
    </row>
    <row r="93" spans="1:11">
      <c r="A93">
        <v>12</v>
      </c>
      <c r="B93" s="1">
        <v>64587.166037740288</v>
      </c>
      <c r="C93" s="1">
        <v>3138.5210475176004</v>
      </c>
      <c r="D93" s="1">
        <v>2133.1141628634432</v>
      </c>
      <c r="E93" s="1">
        <v>1005.4068846541571</v>
      </c>
      <c r="F93" s="7">
        <v>42732</v>
      </c>
      <c r="G93" s="1">
        <f t="shared" si="5"/>
        <v>62454.051874876845</v>
      </c>
      <c r="H93" s="1">
        <v>3138.5210475176004</v>
      </c>
      <c r="I93" s="1">
        <v>2133.1141628634432</v>
      </c>
      <c r="J93" s="1">
        <v>1005.4068846541571</v>
      </c>
      <c r="K93"/>
    </row>
    <row r="94" spans="1:11">
      <c r="A94">
        <v>13</v>
      </c>
      <c r="B94" s="1">
        <v>62454.051874876845</v>
      </c>
      <c r="C94" s="1">
        <v>3138.5210475176004</v>
      </c>
      <c r="D94" s="1">
        <v>2166.3196399986841</v>
      </c>
      <c r="E94" s="1">
        <v>972.2014075189162</v>
      </c>
      <c r="F94" s="7">
        <v>42763</v>
      </c>
      <c r="G94" s="1">
        <f t="shared" si="5"/>
        <v>60287.73223487816</v>
      </c>
      <c r="H94" s="1">
        <v>3138.5210475176004</v>
      </c>
      <c r="I94" s="1">
        <v>2166.3196399986841</v>
      </c>
      <c r="J94" s="1">
        <v>972.2014075189162</v>
      </c>
      <c r="K94"/>
    </row>
    <row r="95" spans="1:11">
      <c r="A95">
        <v>14</v>
      </c>
      <c r="B95" s="1">
        <v>60287.73223487816</v>
      </c>
      <c r="C95" s="1">
        <v>3138.5210475176004</v>
      </c>
      <c r="D95" s="1">
        <v>2200.0420157279973</v>
      </c>
      <c r="E95" s="1">
        <v>938.47903178960325</v>
      </c>
      <c r="F95" s="7">
        <v>42794</v>
      </c>
      <c r="G95" s="1">
        <f t="shared" si="5"/>
        <v>58087.690219150165</v>
      </c>
      <c r="H95" s="1">
        <v>3138.5210475176004</v>
      </c>
      <c r="I95" s="1">
        <v>2200.0420157279973</v>
      </c>
      <c r="J95" s="1">
        <v>938.47903178960325</v>
      </c>
      <c r="K95"/>
    </row>
    <row r="96" spans="1:11">
      <c r="A96">
        <v>15</v>
      </c>
      <c r="B96" s="1">
        <v>58087.690219150165</v>
      </c>
      <c r="C96" s="1">
        <v>3138.5210475176004</v>
      </c>
      <c r="D96" s="1">
        <v>2234.2893364394963</v>
      </c>
      <c r="E96" s="1">
        <v>904.23171107810424</v>
      </c>
      <c r="F96" s="7">
        <v>42822</v>
      </c>
      <c r="G96" s="1">
        <f t="shared" si="5"/>
        <v>55853.400882710666</v>
      </c>
      <c r="H96" s="1">
        <v>3138.5210475176004</v>
      </c>
      <c r="I96" s="1">
        <v>2234.2893364394963</v>
      </c>
      <c r="J96" s="1">
        <v>904.23171107810424</v>
      </c>
      <c r="K96"/>
    </row>
    <row r="97" spans="1:11">
      <c r="A97">
        <v>16</v>
      </c>
      <c r="B97" s="1">
        <v>55853.400882710666</v>
      </c>
      <c r="C97" s="1">
        <v>3138.5210475176004</v>
      </c>
      <c r="D97" s="1">
        <v>2269.0697737767377</v>
      </c>
      <c r="E97" s="1">
        <v>869.45127374086269</v>
      </c>
      <c r="F97" s="7">
        <v>42853</v>
      </c>
      <c r="G97" s="1">
        <f t="shared" si="5"/>
        <v>53584.331108933926</v>
      </c>
      <c r="H97" s="1">
        <v>3138.5210475176004</v>
      </c>
      <c r="I97" s="1">
        <v>2269.0697737767377</v>
      </c>
      <c r="J97" s="1">
        <v>869.45127374086269</v>
      </c>
      <c r="K97"/>
    </row>
    <row r="98" spans="1:11">
      <c r="A98">
        <v>17</v>
      </c>
      <c r="B98" s="1">
        <v>53584.331108933926</v>
      </c>
      <c r="C98" s="1">
        <v>3138.5210475176004</v>
      </c>
      <c r="D98" s="1">
        <v>2304.3916265885291</v>
      </c>
      <c r="E98" s="1">
        <v>834.12942092907144</v>
      </c>
      <c r="F98" s="7">
        <v>42883</v>
      </c>
      <c r="G98" s="1">
        <f t="shared" si="5"/>
        <v>51279.939482345399</v>
      </c>
      <c r="H98" s="1">
        <v>3138.5210475176004</v>
      </c>
      <c r="I98" s="1">
        <v>2304.3916265885291</v>
      </c>
      <c r="J98" s="1">
        <v>834.12942092907144</v>
      </c>
      <c r="K98"/>
    </row>
    <row r="99" spans="1:11">
      <c r="A99">
        <v>18</v>
      </c>
      <c r="B99" s="1">
        <v>51279.939482345399</v>
      </c>
      <c r="C99" s="1">
        <v>3138.5210475176004</v>
      </c>
      <c r="D99" s="1">
        <v>2340.2633229090902</v>
      </c>
      <c r="E99" s="1">
        <v>798.2577246085101</v>
      </c>
      <c r="F99" s="7">
        <v>42914</v>
      </c>
      <c r="G99" s="1">
        <f t="shared" si="5"/>
        <v>48939.676159436305</v>
      </c>
      <c r="H99" s="1">
        <v>3138.5210475176004</v>
      </c>
      <c r="I99" s="1">
        <v>2340.2633229090902</v>
      </c>
      <c r="J99" s="1">
        <v>798.2577246085101</v>
      </c>
      <c r="K99"/>
    </row>
    <row r="100" spans="1:11">
      <c r="A100">
        <v>19</v>
      </c>
      <c r="B100" s="1">
        <v>48939.676159436305</v>
      </c>
      <c r="C100" s="1">
        <v>3138.5210475176004</v>
      </c>
      <c r="D100" s="1">
        <v>2376.693421969042</v>
      </c>
      <c r="E100" s="1">
        <v>761.82762554855844</v>
      </c>
      <c r="F100" s="7">
        <v>42944</v>
      </c>
      <c r="G100" s="1">
        <f t="shared" si="5"/>
        <v>46562.98273746726</v>
      </c>
      <c r="H100" s="1">
        <v>3138.5210475176004</v>
      </c>
      <c r="I100" s="1">
        <v>2376.693421969042</v>
      </c>
      <c r="J100" s="1">
        <v>761.82762554855844</v>
      </c>
      <c r="K100"/>
    </row>
    <row r="101" spans="1:11">
      <c r="A101">
        <v>20</v>
      </c>
      <c r="B101" s="1">
        <v>46562.98273746726</v>
      </c>
      <c r="C101" s="1">
        <v>3138.5210475176004</v>
      </c>
      <c r="D101" s="1">
        <v>2413.6906162376936</v>
      </c>
      <c r="E101" s="1">
        <v>724.83043127990697</v>
      </c>
      <c r="F101" s="7">
        <v>42975</v>
      </c>
      <c r="G101" s="1">
        <f t="shared" si="5"/>
        <v>44149.29212122957</v>
      </c>
      <c r="H101" s="1">
        <v>3138.5210475176004</v>
      </c>
      <c r="I101" s="1">
        <v>2413.6906162376936</v>
      </c>
      <c r="J101" s="1">
        <v>724.83043127990697</v>
      </c>
      <c r="K101"/>
    </row>
    <row r="102" spans="1:11">
      <c r="A102">
        <v>21</v>
      </c>
      <c r="B102" s="1">
        <v>44149.29212122957</v>
      </c>
      <c r="C102" s="1">
        <v>3138.5210475176004</v>
      </c>
      <c r="D102" s="1">
        <v>2451.2637334971269</v>
      </c>
      <c r="E102" s="1">
        <v>687.25731402047359</v>
      </c>
      <c r="F102" s="7">
        <v>43006</v>
      </c>
      <c r="G102" s="1">
        <f t="shared" si="5"/>
        <v>41698.02838773244</v>
      </c>
      <c r="H102" s="1">
        <v>3138.5210475176004</v>
      </c>
      <c r="I102" s="1">
        <v>2451.2637334971269</v>
      </c>
      <c r="J102" s="1">
        <v>687.25731402047359</v>
      </c>
      <c r="K102"/>
    </row>
    <row r="103" spans="1:11">
      <c r="A103">
        <v>22</v>
      </c>
      <c r="B103" s="1">
        <v>41698.02838773244</v>
      </c>
      <c r="C103" s="1">
        <v>3138.5210475176004</v>
      </c>
      <c r="D103" s="1">
        <v>2489.4217389485657</v>
      </c>
      <c r="E103" s="1">
        <v>649.09930856903497</v>
      </c>
      <c r="F103" s="7">
        <v>43036</v>
      </c>
      <c r="G103" s="1">
        <f t="shared" si="5"/>
        <v>39208.606648783876</v>
      </c>
      <c r="H103" s="1">
        <v>3138.5210475176004</v>
      </c>
      <c r="I103" s="1">
        <v>2489.4217389485657</v>
      </c>
      <c r="J103" s="1">
        <v>649.09930856903497</v>
      </c>
      <c r="K103"/>
    </row>
    <row r="104" spans="1:11">
      <c r="A104">
        <v>23</v>
      </c>
      <c r="B104" s="1">
        <v>39208.606648783876</v>
      </c>
      <c r="C104" s="1">
        <v>3138.5210475176004</v>
      </c>
      <c r="D104" s="1">
        <v>2528.1737373515316</v>
      </c>
      <c r="E104" s="1">
        <v>610.34731016606895</v>
      </c>
      <c r="F104" s="7">
        <v>43067</v>
      </c>
      <c r="G104" s="1">
        <f t="shared" si="5"/>
        <v>36680.432911432348</v>
      </c>
      <c r="H104" s="1">
        <v>3138.5210475176004</v>
      </c>
      <c r="I104" s="1">
        <v>2528.1737373515316</v>
      </c>
      <c r="J104" s="1">
        <v>610.34731016606895</v>
      </c>
      <c r="K104"/>
    </row>
    <row r="105" spans="1:11">
      <c r="A105">
        <v>24</v>
      </c>
      <c r="B105" s="1">
        <v>36680.432911432348</v>
      </c>
      <c r="C105" s="1">
        <v>3138.5210475176004</v>
      </c>
      <c r="D105" s="1">
        <v>2567.5289751963037</v>
      </c>
      <c r="E105" s="1">
        <v>570.99207232129686</v>
      </c>
      <c r="F105" s="7">
        <v>43097</v>
      </c>
      <c r="G105" s="1">
        <f t="shared" si="5"/>
        <v>34112.903936236042</v>
      </c>
      <c r="H105" s="1">
        <v>3138.5210475176004</v>
      </c>
      <c r="I105" s="1">
        <v>2567.5289751963037</v>
      </c>
      <c r="J105" s="1">
        <v>570.99207232129686</v>
      </c>
      <c r="K105"/>
    </row>
    <row r="106" spans="1:11">
      <c r="A106">
        <v>25</v>
      </c>
      <c r="B106" s="1">
        <v>34112.903936236042</v>
      </c>
      <c r="C106" s="1">
        <v>3138.5210475176004</v>
      </c>
      <c r="D106" s="1">
        <v>2607.4968429101928</v>
      </c>
      <c r="E106" s="1">
        <v>531.02420460740768</v>
      </c>
      <c r="F106" s="7">
        <v>43128</v>
      </c>
      <c r="G106" s="1">
        <f t="shared" si="5"/>
        <v>31505.407093325848</v>
      </c>
      <c r="H106" s="1">
        <v>3138.5210475176004</v>
      </c>
      <c r="I106" s="1">
        <v>2607.4968429101928</v>
      </c>
      <c r="J106" s="1">
        <v>531.02420460740768</v>
      </c>
      <c r="K106"/>
    </row>
    <row r="107" spans="1:11">
      <c r="A107">
        <v>26</v>
      </c>
      <c r="B107" s="1">
        <v>31505.407093325848</v>
      </c>
      <c r="C107" s="1">
        <v>3138.5210475176004</v>
      </c>
      <c r="D107" s="1">
        <v>2648.0868770981615</v>
      </c>
      <c r="E107" s="1">
        <v>490.434170419439</v>
      </c>
      <c r="F107" s="7">
        <v>43159</v>
      </c>
      <c r="G107" s="1">
        <f t="shared" si="5"/>
        <v>28857.320216227687</v>
      </c>
      <c r="H107" s="1">
        <v>3138.5210475176004</v>
      </c>
      <c r="I107" s="1">
        <v>2648.0868770981615</v>
      </c>
      <c r="J107" s="1">
        <v>490.434170419439</v>
      </c>
      <c r="K107"/>
    </row>
    <row r="108" spans="1:11">
      <c r="A108">
        <v>27</v>
      </c>
      <c r="B108" s="1">
        <v>28857.320216227687</v>
      </c>
      <c r="C108" s="1">
        <v>3138.5210475176004</v>
      </c>
      <c r="D108" s="1">
        <v>2689.308762818323</v>
      </c>
      <c r="E108" s="1">
        <v>449.21228469927763</v>
      </c>
      <c r="F108" s="7">
        <v>43187</v>
      </c>
      <c r="G108" s="1">
        <f t="shared" si="5"/>
        <v>26168.011453409363</v>
      </c>
      <c r="H108" s="1">
        <v>3138.5210475176004</v>
      </c>
      <c r="I108" s="1">
        <v>2689.308762818323</v>
      </c>
      <c r="J108" s="1">
        <v>449.21228469927763</v>
      </c>
      <c r="K108"/>
    </row>
    <row r="109" spans="1:11">
      <c r="A109">
        <v>28</v>
      </c>
      <c r="B109" s="1">
        <v>26168.011453409363</v>
      </c>
      <c r="C109" s="1">
        <v>3138.5210475176004</v>
      </c>
      <c r="D109" s="1">
        <v>2731.1723358928612</v>
      </c>
      <c r="E109" s="1">
        <v>407.34871162473905</v>
      </c>
      <c r="F109" s="7">
        <v>43218</v>
      </c>
      <c r="G109" s="1">
        <f t="shared" si="5"/>
        <v>23436.839117516502</v>
      </c>
      <c r="H109" s="1">
        <v>3138.5210475176004</v>
      </c>
      <c r="I109" s="1">
        <v>2731.1723358928612</v>
      </c>
      <c r="J109" s="1">
        <v>407.34871162473905</v>
      </c>
      <c r="K109"/>
    </row>
    <row r="110" spans="1:11">
      <c r="A110">
        <v>29</v>
      </c>
      <c r="B110" s="1">
        <v>23436.839117516502</v>
      </c>
      <c r="C110" s="1">
        <v>3138.5210475176004</v>
      </c>
      <c r="D110" s="1">
        <v>2773.6875852549269</v>
      </c>
      <c r="E110" s="1">
        <v>364.83346226267349</v>
      </c>
      <c r="F110" s="7">
        <v>43248</v>
      </c>
      <c r="G110" s="1">
        <f t="shared" si="5"/>
        <v>20663.151532261574</v>
      </c>
      <c r="H110" s="1">
        <v>3138.5210475176004</v>
      </c>
      <c r="I110" s="1">
        <v>2773.6875852549269</v>
      </c>
      <c r="J110" s="1">
        <v>364.83346226267349</v>
      </c>
      <c r="K110"/>
    </row>
    <row r="111" spans="1:11">
      <c r="A111">
        <v>30</v>
      </c>
      <c r="B111" s="1">
        <v>20663.151532261574</v>
      </c>
      <c r="C111" s="1">
        <v>3138.5210475176004</v>
      </c>
      <c r="D111" s="1">
        <v>2816.8646553320618</v>
      </c>
      <c r="E111" s="1">
        <v>321.65639218553849</v>
      </c>
      <c r="F111" s="7">
        <v>43279</v>
      </c>
      <c r="G111" s="1">
        <f t="shared" si="5"/>
        <v>17846.286876929513</v>
      </c>
      <c r="H111" s="1">
        <v>3138.5210475176004</v>
      </c>
      <c r="I111" s="1">
        <v>2816.8646553320618</v>
      </c>
      <c r="J111" s="1">
        <v>321.65639218553849</v>
      </c>
      <c r="K111"/>
    </row>
    <row r="112" spans="1:11">
      <c r="A112">
        <v>31</v>
      </c>
      <c r="B112" s="1">
        <v>17846.286876929513</v>
      </c>
      <c r="C112" s="1">
        <v>3138.5210475176004</v>
      </c>
      <c r="D112" s="1">
        <v>2860.7138484667312</v>
      </c>
      <c r="E112" s="1">
        <v>277.80719905086943</v>
      </c>
      <c r="F112" s="7">
        <v>43309</v>
      </c>
      <c r="G112" s="1">
        <f t="shared" si="5"/>
        <v>14985.573028462783</v>
      </c>
      <c r="H112" s="1">
        <v>3138.5210475176004</v>
      </c>
      <c r="I112" s="1">
        <v>2860.7138484667312</v>
      </c>
      <c r="J112" s="1">
        <v>277.80719905086943</v>
      </c>
      <c r="K112"/>
    </row>
    <row r="113" spans="1:14">
      <c r="A113">
        <v>32</v>
      </c>
      <c r="B113" s="1">
        <v>14985.573028462783</v>
      </c>
      <c r="C113" s="1">
        <v>3138.5210475176004</v>
      </c>
      <c r="D113" s="1">
        <v>2905.2456273745297</v>
      </c>
      <c r="E113" s="1">
        <v>233.27542014307065</v>
      </c>
      <c r="F113" s="7">
        <v>43340</v>
      </c>
      <c r="G113" s="1">
        <f t="shared" si="5"/>
        <v>12080.327401088252</v>
      </c>
      <c r="H113" s="1">
        <v>3138.5210475176004</v>
      </c>
      <c r="I113" s="1">
        <v>2905.2456273745297</v>
      </c>
      <c r="J113" s="1">
        <v>233.27542014307065</v>
      </c>
      <c r="K113"/>
    </row>
    <row r="114" spans="1:14">
      <c r="A114">
        <v>33</v>
      </c>
      <c r="B114" s="1">
        <v>12080.327401088252</v>
      </c>
      <c r="C114" s="1">
        <v>3138.5210475176004</v>
      </c>
      <c r="D114" s="1">
        <v>2950.4706176406598</v>
      </c>
      <c r="E114" s="1">
        <v>188.05042987694046</v>
      </c>
      <c r="F114" s="7">
        <v>43371</v>
      </c>
      <c r="G114" s="1">
        <f t="shared" si="5"/>
        <v>9129.8567834475925</v>
      </c>
      <c r="H114" s="1">
        <v>3138.5210475176004</v>
      </c>
      <c r="I114" s="1">
        <v>2950.4706176406598</v>
      </c>
      <c r="J114" s="1">
        <v>188.05042987694046</v>
      </c>
      <c r="K114"/>
    </row>
    <row r="115" spans="1:14">
      <c r="A115">
        <v>34</v>
      </c>
      <c r="B115" s="1">
        <v>9129.8567834475925</v>
      </c>
      <c r="C115" s="1">
        <v>3138.5210475176004</v>
      </c>
      <c r="D115" s="1">
        <v>2996.3996102552665</v>
      </c>
      <c r="E115" s="1">
        <v>142.12143726233418</v>
      </c>
      <c r="F115" s="7">
        <v>43401</v>
      </c>
      <c r="G115" s="1">
        <f t="shared" si="5"/>
        <v>6133.4571731923261</v>
      </c>
      <c r="H115" s="1">
        <v>3138.5210475176004</v>
      </c>
      <c r="I115" s="1">
        <v>2996.3996102552665</v>
      </c>
      <c r="J115" s="1">
        <v>142.12143726233418</v>
      </c>
      <c r="K115"/>
    </row>
    <row r="116" spans="1:14">
      <c r="A116">
        <v>35</v>
      </c>
      <c r="B116" s="1">
        <v>6133.4571731923261</v>
      </c>
      <c r="C116" s="1">
        <v>3138.5210475176004</v>
      </c>
      <c r="D116" s="1">
        <v>3043.04356418824</v>
      </c>
      <c r="E116" s="1">
        <v>95.477483329360538</v>
      </c>
      <c r="F116" s="7">
        <v>43432</v>
      </c>
      <c r="G116" s="1">
        <f t="shared" si="5"/>
        <v>3090.4136090040861</v>
      </c>
      <c r="H116" s="1">
        <v>3138.5210475176004</v>
      </c>
      <c r="I116" s="1">
        <v>3043.04356418824</v>
      </c>
      <c r="J116" s="1">
        <v>95.477483329360538</v>
      </c>
      <c r="K116"/>
    </row>
    <row r="117" spans="1:14">
      <c r="A117">
        <v>36</v>
      </c>
      <c r="B117" s="1">
        <v>3090.4136090040861</v>
      </c>
      <c r="C117" s="1">
        <v>3138.5210475176004</v>
      </c>
      <c r="D117" s="1">
        <v>3090.4136090041034</v>
      </c>
      <c r="E117" s="1">
        <v>48.107438513496938</v>
      </c>
      <c r="F117" s="7">
        <v>43462</v>
      </c>
      <c r="G117" s="1">
        <f t="shared" si="5"/>
        <v>-1.7280399333685637E-11</v>
      </c>
      <c r="H117" s="1">
        <v>3138.5210475176004</v>
      </c>
      <c r="I117" s="1">
        <v>3090.4136090041034</v>
      </c>
      <c r="J117" s="1">
        <v>48.107438513496938</v>
      </c>
      <c r="K117"/>
    </row>
    <row r="119" spans="1:14">
      <c r="A119" t="s">
        <v>139</v>
      </c>
      <c r="B119" t="s">
        <v>141</v>
      </c>
      <c r="D119" s="14" t="s">
        <v>217</v>
      </c>
    </row>
    <row r="120" spans="1:14">
      <c r="A120" t="s">
        <v>121</v>
      </c>
      <c r="B120" t="s">
        <v>128</v>
      </c>
      <c r="C120" t="s">
        <v>107</v>
      </c>
      <c r="D120" t="s">
        <v>103</v>
      </c>
      <c r="E120" t="s">
        <v>105</v>
      </c>
      <c r="F120" t="s">
        <v>115</v>
      </c>
      <c r="G120" t="s">
        <v>220</v>
      </c>
      <c r="H120" t="s">
        <v>114</v>
      </c>
      <c r="I120" t="s">
        <v>109</v>
      </c>
      <c r="J120" t="s">
        <v>110</v>
      </c>
      <c r="K120" t="s">
        <v>111</v>
      </c>
      <c r="M120"/>
    </row>
    <row r="121" spans="1:14">
      <c r="A121">
        <v>1</v>
      </c>
      <c r="B121" s="1">
        <v>86000</v>
      </c>
      <c r="C121" s="1">
        <v>3138.5210475176004</v>
      </c>
      <c r="D121" s="1">
        <v>1799.7877141842671</v>
      </c>
      <c r="E121" s="1">
        <v>1338.7333333333333</v>
      </c>
      <c r="F121" s="15">
        <v>42397</v>
      </c>
      <c r="G121" s="1">
        <f>B121-D121</f>
        <v>84200.212285815738</v>
      </c>
      <c r="H121" s="1">
        <v>3138.5210475176004</v>
      </c>
      <c r="I121" s="1">
        <v>1799.7877141842671</v>
      </c>
      <c r="J121" s="1">
        <v>1338.7333333333333</v>
      </c>
      <c r="K121" s="15">
        <v>42397</v>
      </c>
      <c r="M121" s="45"/>
      <c r="N121" s="16" t="s">
        <v>142</v>
      </c>
    </row>
    <row r="122" spans="1:14">
      <c r="A122">
        <v>2</v>
      </c>
      <c r="B122" s="1">
        <v>84200.212285815738</v>
      </c>
      <c r="C122" s="1">
        <v>3138.5210475176004</v>
      </c>
      <c r="D122" s="1">
        <v>1827.8044096017354</v>
      </c>
      <c r="E122" s="1">
        <v>1310.716637915865</v>
      </c>
      <c r="F122" s="15">
        <v>42428</v>
      </c>
      <c r="G122" s="1">
        <f t="shared" ref="G122:G156" si="6">B122-D122</f>
        <v>82372.407876213998</v>
      </c>
      <c r="H122" s="1">
        <v>3138.5210475176004</v>
      </c>
      <c r="I122" s="1">
        <v>1827.8044096017354</v>
      </c>
      <c r="J122" s="1">
        <v>1310.716637915865</v>
      </c>
      <c r="K122" s="15">
        <v>42428</v>
      </c>
    </row>
    <row r="123" spans="1:14">
      <c r="A123">
        <v>3</v>
      </c>
      <c r="B123" s="1">
        <v>82372.407876213998</v>
      </c>
      <c r="C123" s="1">
        <v>3138.5210475176004</v>
      </c>
      <c r="D123" s="1">
        <v>1856.2572315778691</v>
      </c>
      <c r="E123" s="1">
        <v>1282.2638159397313</v>
      </c>
      <c r="F123" s="15">
        <v>42457</v>
      </c>
      <c r="G123" s="1">
        <f t="shared" si="6"/>
        <v>80516.150644636131</v>
      </c>
      <c r="H123" s="1">
        <v>3138.5210475176004</v>
      </c>
      <c r="I123" s="1">
        <v>1856.2572315778691</v>
      </c>
      <c r="J123" s="1">
        <v>1282.2638159397313</v>
      </c>
      <c r="K123" s="15">
        <v>42457</v>
      </c>
    </row>
    <row r="124" spans="1:14">
      <c r="A124">
        <v>4</v>
      </c>
      <c r="B124" s="1">
        <v>80516.150644636131</v>
      </c>
      <c r="C124" s="1">
        <v>3138.5210475176004</v>
      </c>
      <c r="D124" s="1">
        <v>1885.1529691494313</v>
      </c>
      <c r="E124" s="1">
        <v>1253.3680783681691</v>
      </c>
      <c r="F124" s="15">
        <v>42488</v>
      </c>
      <c r="G124" s="1">
        <f t="shared" si="6"/>
        <v>78630.997675486695</v>
      </c>
      <c r="H124" s="1">
        <v>3138.5210475176004</v>
      </c>
      <c r="I124" s="1">
        <v>1885.1529691494313</v>
      </c>
      <c r="J124" s="1">
        <v>1253.3680783681691</v>
      </c>
      <c r="K124" s="15">
        <v>42488</v>
      </c>
    </row>
    <row r="125" spans="1:14">
      <c r="A125">
        <v>5</v>
      </c>
      <c r="B125" s="1">
        <v>78630.997675486695</v>
      </c>
      <c r="C125" s="1">
        <v>3138.5210475176004</v>
      </c>
      <c r="D125" s="1">
        <v>1914.4985170358575</v>
      </c>
      <c r="E125" s="1">
        <v>1224.0225304817429</v>
      </c>
      <c r="F125" s="15">
        <v>42518</v>
      </c>
      <c r="G125" s="1">
        <f t="shared" si="6"/>
        <v>76716.499158450839</v>
      </c>
      <c r="H125" s="1">
        <v>3138.5210475176004</v>
      </c>
      <c r="I125" s="1">
        <v>1914.4985170358575</v>
      </c>
      <c r="J125" s="1">
        <v>1224.0225304817429</v>
      </c>
      <c r="K125" s="15">
        <v>42518</v>
      </c>
    </row>
    <row r="126" spans="1:14">
      <c r="A126">
        <v>6</v>
      </c>
      <c r="B126" s="1">
        <v>76716.499158450839</v>
      </c>
      <c r="C126" s="1">
        <v>3138.5210475176004</v>
      </c>
      <c r="D126" s="1">
        <v>1944.3008772843825</v>
      </c>
      <c r="E126" s="1">
        <v>1194.2201702332179</v>
      </c>
      <c r="F126" s="15">
        <v>42549</v>
      </c>
      <c r="G126" s="1">
        <f t="shared" si="6"/>
        <v>74772.198281166449</v>
      </c>
      <c r="H126" s="1">
        <v>3138.5210475176004</v>
      </c>
      <c r="I126" s="1">
        <v>1944.3008772843825</v>
      </c>
      <c r="J126" s="1">
        <v>1194.2201702332179</v>
      </c>
      <c r="K126" s="15">
        <v>42549</v>
      </c>
    </row>
    <row r="127" spans="1:14">
      <c r="A127">
        <v>7</v>
      </c>
      <c r="B127" s="1">
        <v>74772.198281166449</v>
      </c>
      <c r="C127" s="1">
        <v>3138.5210475176004</v>
      </c>
      <c r="D127" s="1">
        <v>1974.5671609407761</v>
      </c>
      <c r="E127" s="1">
        <v>1163.9538865768243</v>
      </c>
      <c r="F127" s="15">
        <v>42579</v>
      </c>
      <c r="G127" s="1">
        <f t="shared" si="6"/>
        <v>72797.631120225677</v>
      </c>
      <c r="H127" s="1">
        <v>3138.5210475176004</v>
      </c>
      <c r="I127" s="1">
        <v>1974.5671609407761</v>
      </c>
      <c r="J127" s="1">
        <v>1163.9538865768243</v>
      </c>
      <c r="K127" s="15">
        <v>42579</v>
      </c>
    </row>
    <row r="128" spans="1:14">
      <c r="A128">
        <v>8</v>
      </c>
      <c r="B128" s="1">
        <v>72797.631120225677</v>
      </c>
      <c r="C128" s="1">
        <v>3138.5210475176004</v>
      </c>
      <c r="D128" s="1">
        <v>2005.3045897460875</v>
      </c>
      <c r="E128" s="1">
        <v>1133.216457771513</v>
      </c>
      <c r="F128" s="15">
        <v>42610</v>
      </c>
      <c r="G128" s="1">
        <f t="shared" si="6"/>
        <v>70792.326530479593</v>
      </c>
      <c r="H128" s="1">
        <v>3138.5210475176004</v>
      </c>
      <c r="I128" s="1">
        <v>2005.3045897460875</v>
      </c>
      <c r="J128" s="1">
        <v>1133.216457771513</v>
      </c>
      <c r="K128" s="15">
        <v>42610</v>
      </c>
    </row>
    <row r="129" spans="1:11">
      <c r="A129">
        <v>9</v>
      </c>
      <c r="B129" s="1">
        <v>70792.326530479593</v>
      </c>
      <c r="C129" s="1">
        <v>3138.5210475176004</v>
      </c>
      <c r="D129" s="1">
        <v>2036.5204978598015</v>
      </c>
      <c r="E129" s="1">
        <v>1102.000549657799</v>
      </c>
      <c r="F129" s="15">
        <v>42641</v>
      </c>
      <c r="G129" s="1">
        <f t="shared" si="6"/>
        <v>68755.806032619788</v>
      </c>
      <c r="H129" s="1">
        <v>3138.5210475176004</v>
      </c>
      <c r="I129" s="1">
        <v>2036.5204978598015</v>
      </c>
      <c r="J129" s="1">
        <v>1102.000549657799</v>
      </c>
      <c r="K129" s="15">
        <v>42641</v>
      </c>
    </row>
    <row r="130" spans="1:11">
      <c r="A130">
        <v>10</v>
      </c>
      <c r="B130" s="1">
        <v>68755.806032619788</v>
      </c>
      <c r="C130" s="1">
        <v>3138.5210475176004</v>
      </c>
      <c r="D130" s="1">
        <v>2068.2223336098191</v>
      </c>
      <c r="E130" s="1">
        <v>1070.2987139077813</v>
      </c>
      <c r="F130" s="15">
        <v>42671</v>
      </c>
      <c r="G130" s="1">
        <f t="shared" si="6"/>
        <v>66687.583699009963</v>
      </c>
      <c r="H130" s="1">
        <v>3138.5210475176004</v>
      </c>
      <c r="I130" s="1">
        <v>2068.2223336098191</v>
      </c>
      <c r="J130" s="1">
        <v>1070.2987139077813</v>
      </c>
      <c r="K130" s="15">
        <v>42671</v>
      </c>
    </row>
    <row r="131" spans="1:11">
      <c r="A131">
        <v>11</v>
      </c>
      <c r="B131" s="1">
        <v>66687.583699009963</v>
      </c>
      <c r="C131" s="1">
        <v>3138.5210475176004</v>
      </c>
      <c r="D131" s="1">
        <v>2100.4176612696788</v>
      </c>
      <c r="E131" s="1">
        <v>1038.1033862479217</v>
      </c>
      <c r="F131" s="15">
        <v>42702</v>
      </c>
      <c r="G131" s="1">
        <f t="shared" si="6"/>
        <v>64587.166037740288</v>
      </c>
      <c r="H131" s="1">
        <v>3138.5210475176004</v>
      </c>
      <c r="I131" s="1">
        <v>2100.4176612696788</v>
      </c>
      <c r="J131" s="1">
        <v>1038.1033862479217</v>
      </c>
      <c r="K131" s="15">
        <v>42702</v>
      </c>
    </row>
    <row r="132" spans="1:11">
      <c r="A132">
        <v>12</v>
      </c>
      <c r="B132" s="1">
        <v>64587.166037740288</v>
      </c>
      <c r="C132" s="1">
        <v>3138.5210475176004</v>
      </c>
      <c r="D132" s="1">
        <v>2133.1141628634432</v>
      </c>
      <c r="E132" s="1">
        <v>1005.4068846541571</v>
      </c>
      <c r="F132" s="15">
        <v>42732</v>
      </c>
      <c r="G132" s="1">
        <f t="shared" si="6"/>
        <v>62454.051874876845</v>
      </c>
      <c r="H132" s="1">
        <v>3138.5210475176004</v>
      </c>
      <c r="I132" s="1">
        <v>2133.1141628634432</v>
      </c>
      <c r="J132" s="1">
        <v>1005.4068846541571</v>
      </c>
      <c r="K132" s="15">
        <v>42732</v>
      </c>
    </row>
    <row r="133" spans="1:11">
      <c r="A133">
        <v>13</v>
      </c>
      <c r="B133" s="1">
        <v>62454.051874876845</v>
      </c>
      <c r="C133" s="1">
        <v>3138.5210475176004</v>
      </c>
      <c r="D133" s="1">
        <v>2166.3196399986841</v>
      </c>
      <c r="E133" s="1">
        <v>972.2014075189162</v>
      </c>
      <c r="F133" s="15">
        <v>42763</v>
      </c>
      <c r="G133" s="1">
        <f t="shared" si="6"/>
        <v>60287.73223487816</v>
      </c>
      <c r="H133" s="1">
        <v>3138.5210475176004</v>
      </c>
      <c r="I133" s="1">
        <v>2166.3196399986841</v>
      </c>
      <c r="J133" s="1">
        <v>972.2014075189162</v>
      </c>
      <c r="K133" s="15">
        <v>42763</v>
      </c>
    </row>
    <row r="134" spans="1:11">
      <c r="A134">
        <v>14</v>
      </c>
      <c r="B134" s="1">
        <v>60287.73223487816</v>
      </c>
      <c r="C134" s="1">
        <v>3138.5210475176004</v>
      </c>
      <c r="D134" s="1">
        <v>2200.0420157279973</v>
      </c>
      <c r="E134" s="1">
        <v>938.47903178960325</v>
      </c>
      <c r="F134" s="15">
        <v>42794</v>
      </c>
      <c r="G134" s="1">
        <f t="shared" si="6"/>
        <v>58087.690219150165</v>
      </c>
      <c r="H134" s="1">
        <v>3138.5210475176004</v>
      </c>
      <c r="I134" s="1">
        <v>2200.0420157279973</v>
      </c>
      <c r="J134" s="1">
        <v>938.47903178960325</v>
      </c>
      <c r="K134" s="15">
        <v>42794</v>
      </c>
    </row>
    <row r="135" spans="1:11">
      <c r="A135">
        <v>15</v>
      </c>
      <c r="B135" s="1">
        <v>58087.690219150165</v>
      </c>
      <c r="C135" s="1">
        <v>3138.5210475176004</v>
      </c>
      <c r="D135" s="1">
        <v>2234.2893364394963</v>
      </c>
      <c r="E135" s="1">
        <v>904.23171107810424</v>
      </c>
      <c r="F135" s="15">
        <v>42822</v>
      </c>
      <c r="G135" s="1">
        <f t="shared" si="6"/>
        <v>55853.400882710666</v>
      </c>
      <c r="H135" s="1">
        <v>3138.5210475176004</v>
      </c>
      <c r="I135" s="1">
        <v>2234.2893364394963</v>
      </c>
      <c r="J135" s="1">
        <v>904.23171107810424</v>
      </c>
      <c r="K135" s="15">
        <v>42822</v>
      </c>
    </row>
    <row r="136" spans="1:11">
      <c r="A136">
        <v>16</v>
      </c>
      <c r="B136" s="1">
        <v>55853.400882710666</v>
      </c>
      <c r="C136" s="1">
        <v>3138.5210475176004</v>
      </c>
      <c r="D136" s="1">
        <v>2269.0697737767377</v>
      </c>
      <c r="E136" s="1">
        <v>869.45127374086269</v>
      </c>
      <c r="F136" s="15">
        <v>42853</v>
      </c>
      <c r="G136" s="1">
        <f t="shared" si="6"/>
        <v>53584.331108933926</v>
      </c>
      <c r="H136" s="1">
        <v>3138.5210475176004</v>
      </c>
      <c r="I136" s="1">
        <v>2269.0697737767377</v>
      </c>
      <c r="J136" s="1">
        <v>869.45127374086269</v>
      </c>
      <c r="K136" s="15">
        <v>42853</v>
      </c>
    </row>
    <row r="137" spans="1:11">
      <c r="A137">
        <v>17</v>
      </c>
      <c r="B137" s="1">
        <v>53584.331108933926</v>
      </c>
      <c r="C137" s="1">
        <v>3138.5210475176004</v>
      </c>
      <c r="D137" s="1">
        <v>2304.3916265885291</v>
      </c>
      <c r="E137" s="1">
        <v>834.12942092907144</v>
      </c>
      <c r="F137" s="15">
        <v>42883</v>
      </c>
      <c r="G137" s="1">
        <f t="shared" si="6"/>
        <v>51279.939482345399</v>
      </c>
      <c r="H137" s="1">
        <v>3138.5210475176004</v>
      </c>
      <c r="I137" s="1">
        <v>2304.3916265885291</v>
      </c>
      <c r="J137" s="1">
        <v>834.12942092907144</v>
      </c>
      <c r="K137" s="15">
        <v>42883</v>
      </c>
    </row>
    <row r="138" spans="1:11">
      <c r="A138">
        <v>18</v>
      </c>
      <c r="B138" s="1">
        <v>51279.939482345399</v>
      </c>
      <c r="C138" s="1">
        <v>3138.5210475176004</v>
      </c>
      <c r="D138" s="1">
        <v>2340.2633229090902</v>
      </c>
      <c r="E138" s="1">
        <v>798.2577246085101</v>
      </c>
      <c r="F138" s="15">
        <v>42914</v>
      </c>
      <c r="G138" s="1">
        <f t="shared" si="6"/>
        <v>48939.676159436305</v>
      </c>
      <c r="H138" s="1">
        <v>3138.5210475176004</v>
      </c>
      <c r="I138" s="1">
        <v>2340.2633229090902</v>
      </c>
      <c r="J138" s="1">
        <v>798.2577246085101</v>
      </c>
      <c r="K138" s="15">
        <v>42914</v>
      </c>
    </row>
    <row r="139" spans="1:11">
      <c r="A139">
        <v>19</v>
      </c>
      <c r="B139" s="1">
        <v>48939.676159436305</v>
      </c>
      <c r="C139" s="1">
        <v>3138.5210475176004</v>
      </c>
      <c r="D139" s="1">
        <v>2376.693421969042</v>
      </c>
      <c r="E139" s="1">
        <v>761.82762554855844</v>
      </c>
      <c r="F139" s="15">
        <v>42944</v>
      </c>
      <c r="G139" s="1">
        <f t="shared" si="6"/>
        <v>46562.98273746726</v>
      </c>
      <c r="H139" s="1">
        <v>3138.5210475176004</v>
      </c>
      <c r="I139" s="1">
        <v>2376.693421969042</v>
      </c>
      <c r="J139" s="1">
        <v>761.82762554855844</v>
      </c>
      <c r="K139" s="15">
        <v>42944</v>
      </c>
    </row>
    <row r="140" spans="1:11">
      <c r="A140">
        <v>20</v>
      </c>
      <c r="B140" s="1">
        <v>46562.98273746726</v>
      </c>
      <c r="C140" s="1">
        <v>3138.5210475176004</v>
      </c>
      <c r="D140" s="1">
        <v>2413.6906162376936</v>
      </c>
      <c r="E140" s="1">
        <v>724.83043127990697</v>
      </c>
      <c r="F140" s="15">
        <v>42975</v>
      </c>
      <c r="G140" s="1">
        <f t="shared" si="6"/>
        <v>44149.29212122957</v>
      </c>
      <c r="H140" s="1">
        <v>3138.5210475176004</v>
      </c>
      <c r="I140" s="1">
        <v>2413.6906162376936</v>
      </c>
      <c r="J140" s="1">
        <v>724.83043127990697</v>
      </c>
      <c r="K140" s="15">
        <v>42975</v>
      </c>
    </row>
    <row r="141" spans="1:11">
      <c r="A141">
        <v>21</v>
      </c>
      <c r="B141" s="1">
        <v>44149.29212122957</v>
      </c>
      <c r="C141" s="1">
        <v>3138.5210475176004</v>
      </c>
      <c r="D141" s="1">
        <v>2451.2637334971269</v>
      </c>
      <c r="E141" s="1">
        <v>687.25731402047359</v>
      </c>
      <c r="F141" s="15">
        <v>43006</v>
      </c>
      <c r="G141" s="1">
        <f t="shared" si="6"/>
        <v>41698.02838773244</v>
      </c>
      <c r="H141" s="1">
        <v>3138.5210475176004</v>
      </c>
      <c r="I141" s="1">
        <v>2451.2637334971269</v>
      </c>
      <c r="J141" s="1">
        <v>687.25731402047359</v>
      </c>
      <c r="K141" s="15">
        <v>43006</v>
      </c>
    </row>
    <row r="142" spans="1:11">
      <c r="A142">
        <v>22</v>
      </c>
      <c r="B142" s="1">
        <v>41698.02838773244</v>
      </c>
      <c r="C142" s="1">
        <v>3138.5210475176004</v>
      </c>
      <c r="D142" s="1">
        <v>2489.4217389485657</v>
      </c>
      <c r="E142" s="1">
        <v>649.09930856903497</v>
      </c>
      <c r="F142" s="15">
        <v>43036</v>
      </c>
      <c r="G142" s="1">
        <f t="shared" si="6"/>
        <v>39208.606648783876</v>
      </c>
      <c r="H142" s="1">
        <v>3138.5210475176004</v>
      </c>
      <c r="I142" s="1">
        <v>2489.4217389485657</v>
      </c>
      <c r="J142" s="1">
        <v>649.09930856903497</v>
      </c>
      <c r="K142" s="15">
        <v>43036</v>
      </c>
    </row>
    <row r="143" spans="1:11">
      <c r="A143">
        <v>23</v>
      </c>
      <c r="B143" s="1">
        <v>39208.606648783876</v>
      </c>
      <c r="C143" s="1">
        <v>3138.5210475176004</v>
      </c>
      <c r="D143" s="1">
        <v>2528.1737373515316</v>
      </c>
      <c r="E143" s="1">
        <v>610.34731016606895</v>
      </c>
      <c r="F143" s="15">
        <v>43067</v>
      </c>
      <c r="G143" s="1">
        <f t="shared" si="6"/>
        <v>36680.432911432348</v>
      </c>
      <c r="H143" s="1">
        <v>3138.5210475176004</v>
      </c>
      <c r="I143" s="1">
        <v>2528.1737373515316</v>
      </c>
      <c r="J143" s="1">
        <v>610.34731016606895</v>
      </c>
      <c r="K143" s="15">
        <v>43067</v>
      </c>
    </row>
    <row r="144" spans="1:11">
      <c r="A144">
        <v>24</v>
      </c>
      <c r="B144" s="1">
        <v>36680.432911432348</v>
      </c>
      <c r="C144" s="1">
        <v>3138.5210475176004</v>
      </c>
      <c r="D144" s="1">
        <v>2567.5289751963037</v>
      </c>
      <c r="E144" s="1">
        <v>570.99207232129686</v>
      </c>
      <c r="F144" s="15">
        <v>43097</v>
      </c>
      <c r="G144" s="1">
        <f t="shared" si="6"/>
        <v>34112.903936236042</v>
      </c>
      <c r="H144" s="1">
        <v>3138.5210475176004</v>
      </c>
      <c r="I144" s="1">
        <v>2567.5289751963037</v>
      </c>
      <c r="J144" s="1">
        <v>570.99207232129686</v>
      </c>
      <c r="K144" s="15">
        <v>43097</v>
      </c>
    </row>
    <row r="145" spans="1:11">
      <c r="A145">
        <v>25</v>
      </c>
      <c r="B145" s="1">
        <v>34112.903936236042</v>
      </c>
      <c r="C145" s="1">
        <v>3138.5210475176004</v>
      </c>
      <c r="D145" s="1">
        <v>2607.4968429101928</v>
      </c>
      <c r="E145" s="1">
        <v>531.02420460740768</v>
      </c>
      <c r="F145" s="15">
        <v>43128</v>
      </c>
      <c r="G145" s="1">
        <f t="shared" si="6"/>
        <v>31505.407093325848</v>
      </c>
      <c r="H145" s="1">
        <v>3138.5210475176004</v>
      </c>
      <c r="I145" s="1">
        <v>2607.4968429101928</v>
      </c>
      <c r="J145" s="1">
        <v>531.02420460740768</v>
      </c>
      <c r="K145" s="15">
        <v>43128</v>
      </c>
    </row>
    <row r="146" spans="1:11">
      <c r="A146">
        <v>26</v>
      </c>
      <c r="B146" s="1">
        <v>31505.407093325848</v>
      </c>
      <c r="C146" s="1">
        <v>3138.5210475176004</v>
      </c>
      <c r="D146" s="1">
        <v>2648.0868770981615</v>
      </c>
      <c r="E146" s="1">
        <v>490.434170419439</v>
      </c>
      <c r="F146" s="15">
        <v>43159</v>
      </c>
      <c r="G146" s="1">
        <f t="shared" si="6"/>
        <v>28857.320216227687</v>
      </c>
      <c r="H146" s="1">
        <v>3138.5210475176004</v>
      </c>
      <c r="I146" s="1">
        <v>2648.0868770981615</v>
      </c>
      <c r="J146" s="1">
        <v>490.434170419439</v>
      </c>
      <c r="K146" s="15">
        <v>43159</v>
      </c>
    </row>
    <row r="147" spans="1:11">
      <c r="A147">
        <v>27</v>
      </c>
      <c r="B147" s="1">
        <v>28857.320216227687</v>
      </c>
      <c r="C147" s="1">
        <v>3138.5210475176004</v>
      </c>
      <c r="D147" s="1">
        <v>2689.308762818323</v>
      </c>
      <c r="E147" s="1">
        <v>449.21228469927763</v>
      </c>
      <c r="F147" s="15">
        <v>43187</v>
      </c>
      <c r="G147" s="1">
        <f t="shared" si="6"/>
        <v>26168.011453409363</v>
      </c>
      <c r="H147" s="1">
        <v>3138.5210475176004</v>
      </c>
      <c r="I147" s="1">
        <v>2689.308762818323</v>
      </c>
      <c r="J147" s="1">
        <v>449.21228469927763</v>
      </c>
      <c r="K147" s="15">
        <v>43187</v>
      </c>
    </row>
    <row r="148" spans="1:11">
      <c r="A148">
        <v>28</v>
      </c>
      <c r="B148" s="1">
        <v>26168.011453409363</v>
      </c>
      <c r="C148" s="1">
        <v>3138.5210475176004</v>
      </c>
      <c r="D148" s="1">
        <v>2731.1723358928612</v>
      </c>
      <c r="E148" s="1">
        <v>407.34871162473905</v>
      </c>
      <c r="F148" s="7">
        <v>43218</v>
      </c>
      <c r="G148" s="1">
        <f t="shared" si="6"/>
        <v>23436.839117516502</v>
      </c>
      <c r="H148" s="1">
        <v>3138.5210475176004</v>
      </c>
      <c r="I148" s="1">
        <v>2731.1723358928612</v>
      </c>
      <c r="J148" s="1">
        <v>407.34871162473905</v>
      </c>
      <c r="K148"/>
    </row>
    <row r="149" spans="1:11">
      <c r="A149">
        <v>29</v>
      </c>
      <c r="B149" s="1">
        <v>23436.839117516502</v>
      </c>
      <c r="C149" s="1">
        <v>3138.5210475176004</v>
      </c>
      <c r="D149" s="1">
        <v>2773.6875852549269</v>
      </c>
      <c r="E149" s="1">
        <v>364.83346226267349</v>
      </c>
      <c r="F149" s="7">
        <v>43248</v>
      </c>
      <c r="G149" s="1">
        <f t="shared" si="6"/>
        <v>20663.151532261574</v>
      </c>
      <c r="H149" s="1">
        <v>3138.5210475176004</v>
      </c>
      <c r="I149" s="1">
        <v>2773.6875852549269</v>
      </c>
      <c r="J149" s="1">
        <v>364.83346226267349</v>
      </c>
      <c r="K149"/>
    </row>
    <row r="150" spans="1:11">
      <c r="A150">
        <v>30</v>
      </c>
      <c r="B150" s="1">
        <v>20663.151532261574</v>
      </c>
      <c r="C150" s="1">
        <v>3138.5210475176004</v>
      </c>
      <c r="D150" s="1">
        <v>2816.8646553320618</v>
      </c>
      <c r="E150" s="1">
        <v>321.65639218553849</v>
      </c>
      <c r="F150" s="7">
        <v>43279</v>
      </c>
      <c r="G150" s="1">
        <f t="shared" si="6"/>
        <v>17846.286876929513</v>
      </c>
      <c r="H150" s="1">
        <v>3138.5210475176004</v>
      </c>
      <c r="I150" s="1">
        <v>2816.8646553320618</v>
      </c>
      <c r="J150" s="1">
        <v>321.65639218553849</v>
      </c>
      <c r="K150"/>
    </row>
    <row r="151" spans="1:11">
      <c r="A151">
        <v>31</v>
      </c>
      <c r="B151" s="1">
        <v>17846.286876929513</v>
      </c>
      <c r="C151" s="1">
        <v>3138.5210475176004</v>
      </c>
      <c r="D151" s="1">
        <v>2860.7138484667312</v>
      </c>
      <c r="E151" s="1">
        <v>277.80719905086943</v>
      </c>
      <c r="F151" s="7">
        <v>43309</v>
      </c>
      <c r="G151" s="1">
        <f t="shared" si="6"/>
        <v>14985.573028462783</v>
      </c>
      <c r="H151" s="1">
        <v>3138.5210475176004</v>
      </c>
      <c r="I151" s="1">
        <v>2860.7138484667312</v>
      </c>
      <c r="J151" s="1">
        <v>277.80719905086943</v>
      </c>
      <c r="K151"/>
    </row>
    <row r="152" spans="1:11">
      <c r="A152">
        <v>32</v>
      </c>
      <c r="B152" s="1">
        <v>14985.573028462783</v>
      </c>
      <c r="C152" s="1">
        <v>3138.5210475176004</v>
      </c>
      <c r="D152" s="1">
        <v>2905.2456273745297</v>
      </c>
      <c r="E152" s="1">
        <v>233.27542014307065</v>
      </c>
      <c r="F152" s="7">
        <v>43340</v>
      </c>
      <c r="G152" s="1">
        <f t="shared" si="6"/>
        <v>12080.327401088252</v>
      </c>
      <c r="H152" s="1">
        <v>3138.5210475176004</v>
      </c>
      <c r="I152" s="1">
        <v>2905.2456273745297</v>
      </c>
      <c r="J152" s="1">
        <v>233.27542014307065</v>
      </c>
      <c r="K152"/>
    </row>
    <row r="153" spans="1:11">
      <c r="A153">
        <v>33</v>
      </c>
      <c r="B153" s="1">
        <v>12080.327401088252</v>
      </c>
      <c r="C153" s="1">
        <v>3138.5210475176004</v>
      </c>
      <c r="D153" s="1">
        <v>2950.4706176406598</v>
      </c>
      <c r="E153" s="1">
        <v>188.05042987694046</v>
      </c>
      <c r="F153" s="7">
        <v>43371</v>
      </c>
      <c r="G153" s="1">
        <f t="shared" si="6"/>
        <v>9129.8567834475925</v>
      </c>
      <c r="H153" s="1">
        <v>3138.5210475176004</v>
      </c>
      <c r="I153" s="1">
        <v>2950.4706176406598</v>
      </c>
      <c r="J153" s="1">
        <v>188.05042987694046</v>
      </c>
      <c r="K153"/>
    </row>
    <row r="154" spans="1:11">
      <c r="A154">
        <v>34</v>
      </c>
      <c r="B154" s="1">
        <v>9129.8567834475925</v>
      </c>
      <c r="C154" s="1">
        <v>3138.5210475176004</v>
      </c>
      <c r="D154" s="1">
        <v>2996.3996102552665</v>
      </c>
      <c r="E154" s="1">
        <v>142.12143726233418</v>
      </c>
      <c r="F154" s="7">
        <v>43401</v>
      </c>
      <c r="G154" s="1">
        <f t="shared" si="6"/>
        <v>6133.4571731923261</v>
      </c>
      <c r="H154" s="1">
        <v>3138.5210475176004</v>
      </c>
      <c r="I154" s="1">
        <v>2996.3996102552665</v>
      </c>
      <c r="J154" s="1">
        <v>142.12143726233418</v>
      </c>
      <c r="K154"/>
    </row>
    <row r="155" spans="1:11">
      <c r="A155">
        <v>35</v>
      </c>
      <c r="B155" s="1">
        <v>6133.4571731923261</v>
      </c>
      <c r="C155" s="1">
        <v>3138.5210475176004</v>
      </c>
      <c r="D155" s="1">
        <v>3043.04356418824</v>
      </c>
      <c r="E155" s="1">
        <v>95.477483329360538</v>
      </c>
      <c r="F155" s="7">
        <v>43432</v>
      </c>
      <c r="G155" s="1">
        <f t="shared" si="6"/>
        <v>3090.4136090040861</v>
      </c>
      <c r="H155" s="1">
        <v>3138.5210475176004</v>
      </c>
      <c r="I155" s="1">
        <v>3043.04356418824</v>
      </c>
      <c r="J155" s="1">
        <v>95.477483329360538</v>
      </c>
      <c r="K155"/>
    </row>
    <row r="156" spans="1:11">
      <c r="A156">
        <v>36</v>
      </c>
      <c r="B156" s="1">
        <v>3090.4136090040861</v>
      </c>
      <c r="C156" s="1">
        <v>3138.5210475176004</v>
      </c>
      <c r="D156" s="1">
        <v>3090.4136090041034</v>
      </c>
      <c r="E156" s="1">
        <v>48.107438513496938</v>
      </c>
      <c r="F156" s="7">
        <v>43462</v>
      </c>
      <c r="G156" s="1">
        <f t="shared" si="6"/>
        <v>-1.7280399333685637E-11</v>
      </c>
      <c r="H156" s="1">
        <v>3138.5210475176004</v>
      </c>
      <c r="I156" s="1">
        <v>3090.4136090041034</v>
      </c>
      <c r="J156" s="1">
        <v>48.107438513496938</v>
      </c>
      <c r="K156"/>
    </row>
    <row r="157" spans="1:11">
      <c r="B157" s="1"/>
      <c r="C157" s="1"/>
      <c r="D157" s="1"/>
      <c r="E157" s="1"/>
      <c r="F157" s="7"/>
      <c r="G157" s="1"/>
      <c r="H157" s="1"/>
      <c r="I157" s="1"/>
      <c r="J157" s="1"/>
      <c r="K157"/>
    </row>
    <row r="159" spans="1:11">
      <c r="A159" t="s">
        <v>139</v>
      </c>
      <c r="B159" t="s">
        <v>141</v>
      </c>
      <c r="D159" s="14" t="s">
        <v>230</v>
      </c>
    </row>
    <row r="160" spans="1:11">
      <c r="A160" t="s">
        <v>121</v>
      </c>
      <c r="B160" t="s">
        <v>128</v>
      </c>
      <c r="C160" t="s">
        <v>107</v>
      </c>
      <c r="D160" t="s">
        <v>103</v>
      </c>
      <c r="E160" t="s">
        <v>105</v>
      </c>
      <c r="F160" t="s">
        <v>115</v>
      </c>
      <c r="G160" t="s">
        <v>220</v>
      </c>
      <c r="H160" t="s">
        <v>114</v>
      </c>
      <c r="I160" t="s">
        <v>109</v>
      </c>
      <c r="J160" t="s">
        <v>110</v>
      </c>
      <c r="K160" t="s">
        <v>111</v>
      </c>
    </row>
    <row r="161" spans="1:11">
      <c r="A161">
        <v>1</v>
      </c>
      <c r="B161" s="1">
        <v>86000</v>
      </c>
      <c r="C161" s="1">
        <v>3138.5210475176004</v>
      </c>
      <c r="D161" s="1">
        <v>1799.7877141842671</v>
      </c>
      <c r="E161" s="1">
        <v>1338.7333333333333</v>
      </c>
      <c r="F161" s="15">
        <v>42397</v>
      </c>
      <c r="G161" s="1">
        <f>B161-D161</f>
        <v>84200.212285815738</v>
      </c>
      <c r="H161" s="1">
        <v>3138.5210475176004</v>
      </c>
      <c r="I161" s="1">
        <v>1799.7877141842671</v>
      </c>
      <c r="J161" s="1">
        <v>1338.7333333333333</v>
      </c>
      <c r="K161" s="15">
        <v>42397</v>
      </c>
    </row>
    <row r="162" spans="1:11">
      <c r="A162">
        <v>2</v>
      </c>
      <c r="B162" s="1">
        <v>84200.212285815738</v>
      </c>
      <c r="C162" s="1">
        <v>3138.5210475176004</v>
      </c>
      <c r="D162" s="1">
        <v>1827.8044096017354</v>
      </c>
      <c r="E162" s="1">
        <v>1310.716637915865</v>
      </c>
      <c r="F162" s="15">
        <v>42428</v>
      </c>
      <c r="G162" s="1">
        <f t="shared" ref="G162:G187" si="7">B162-D162</f>
        <v>82372.407876213998</v>
      </c>
      <c r="H162" s="1">
        <v>3138.5210475176004</v>
      </c>
      <c r="I162" s="1">
        <v>1827.8044096017354</v>
      </c>
      <c r="J162" s="1">
        <v>1310.716637915865</v>
      </c>
      <c r="K162" s="15">
        <v>42428</v>
      </c>
    </row>
    <row r="163" spans="1:11">
      <c r="A163">
        <v>3</v>
      </c>
      <c r="B163" s="1">
        <v>82372.407876213998</v>
      </c>
      <c r="C163" s="1">
        <v>3138.5210475176004</v>
      </c>
      <c r="D163" s="1">
        <v>1856.2572315778691</v>
      </c>
      <c r="E163" s="1">
        <v>1282.2638159397313</v>
      </c>
      <c r="F163" s="15">
        <v>42457</v>
      </c>
      <c r="G163" s="1">
        <f t="shared" si="7"/>
        <v>80516.150644636131</v>
      </c>
      <c r="H163" s="1">
        <v>3138.5210475176004</v>
      </c>
      <c r="I163" s="1">
        <v>1856.2572315778691</v>
      </c>
      <c r="J163" s="1">
        <v>1282.2638159397313</v>
      </c>
      <c r="K163" s="15">
        <v>42457</v>
      </c>
    </row>
    <row r="164" spans="1:11">
      <c r="A164">
        <v>4</v>
      </c>
      <c r="B164" s="1">
        <v>80516.150644636131</v>
      </c>
      <c r="C164" s="1">
        <v>3138.5210475176004</v>
      </c>
      <c r="D164" s="1">
        <v>1885.1529691494313</v>
      </c>
      <c r="E164" s="1">
        <v>1253.3680783681691</v>
      </c>
      <c r="F164" s="15">
        <v>42488</v>
      </c>
      <c r="G164" s="1">
        <f t="shared" si="7"/>
        <v>78630.997675486695</v>
      </c>
      <c r="H164" s="1">
        <v>3138.5210475176004</v>
      </c>
      <c r="I164" s="1">
        <v>1885.1529691494313</v>
      </c>
      <c r="J164" s="1">
        <v>1253.3680783681691</v>
      </c>
      <c r="K164" s="15">
        <v>42488</v>
      </c>
    </row>
    <row r="165" spans="1:11">
      <c r="A165">
        <v>5</v>
      </c>
      <c r="B165" s="1">
        <v>78630.997675486695</v>
      </c>
      <c r="C165" s="1">
        <v>3138.5210475176004</v>
      </c>
      <c r="D165" s="1">
        <v>1914.4985170358575</v>
      </c>
      <c r="E165" s="1">
        <v>1224.0225304817429</v>
      </c>
      <c r="F165" s="15">
        <v>42518</v>
      </c>
      <c r="G165" s="1">
        <f t="shared" si="7"/>
        <v>76716.499158450839</v>
      </c>
      <c r="H165" s="1">
        <v>3138.5210475176004</v>
      </c>
      <c r="I165" s="1">
        <v>1914.4985170358575</v>
      </c>
      <c r="J165" s="1">
        <v>1224.0225304817429</v>
      </c>
      <c r="K165" s="15">
        <v>42518</v>
      </c>
    </row>
    <row r="166" spans="1:11">
      <c r="A166">
        <v>6</v>
      </c>
      <c r="B166" s="1">
        <v>76716.499158450839</v>
      </c>
      <c r="C166" s="1">
        <v>3138.5210475176004</v>
      </c>
      <c r="D166" s="1">
        <v>1944.3008772843825</v>
      </c>
      <c r="E166" s="1">
        <v>1194.2201702332179</v>
      </c>
      <c r="F166" s="15">
        <v>42549</v>
      </c>
      <c r="G166" s="1">
        <f t="shared" si="7"/>
        <v>74772.198281166449</v>
      </c>
      <c r="H166" s="1">
        <v>3138.5210475176004</v>
      </c>
      <c r="I166" s="1">
        <v>1944.3008772843825</v>
      </c>
      <c r="J166" s="1">
        <v>1194.2201702332179</v>
      </c>
      <c r="K166" s="15">
        <v>42549</v>
      </c>
    </row>
    <row r="167" spans="1:11">
      <c r="A167">
        <v>7</v>
      </c>
      <c r="B167" s="1">
        <v>74772.198281166449</v>
      </c>
      <c r="C167" s="1">
        <v>3138.5210475176004</v>
      </c>
      <c r="D167" s="1">
        <v>1974.5671609407761</v>
      </c>
      <c r="E167" s="1">
        <v>1163.9538865768243</v>
      </c>
      <c r="F167" s="15">
        <v>42579</v>
      </c>
      <c r="G167" s="1">
        <f t="shared" si="7"/>
        <v>72797.631120225677</v>
      </c>
      <c r="H167" s="1">
        <v>3138.5210475176004</v>
      </c>
      <c r="I167" s="1">
        <v>1974.5671609407761</v>
      </c>
      <c r="J167" s="1">
        <v>1163.9538865768243</v>
      </c>
      <c r="K167" s="15">
        <v>42579</v>
      </c>
    </row>
    <row r="168" spans="1:11">
      <c r="A168">
        <v>8</v>
      </c>
      <c r="B168" s="1">
        <v>72797.631120225677</v>
      </c>
      <c r="C168" s="1">
        <v>3138.5210475176004</v>
      </c>
      <c r="D168" s="1">
        <v>2005.3045897460875</v>
      </c>
      <c r="E168" s="1">
        <v>1133.216457771513</v>
      </c>
      <c r="F168" s="15">
        <v>42610</v>
      </c>
      <c r="G168" s="1">
        <f t="shared" si="7"/>
        <v>70792.326530479593</v>
      </c>
      <c r="H168" s="1">
        <v>3138.5210475176004</v>
      </c>
      <c r="I168" s="1">
        <v>2005.3045897460875</v>
      </c>
      <c r="J168" s="1">
        <v>1133.216457771513</v>
      </c>
      <c r="K168" s="15">
        <v>42610</v>
      </c>
    </row>
    <row r="169" spans="1:11">
      <c r="A169">
        <v>9</v>
      </c>
      <c r="B169" s="1">
        <v>70792.326530479593</v>
      </c>
      <c r="C169" s="1">
        <v>3138.5210475176004</v>
      </c>
      <c r="D169" s="1">
        <v>2036.5204978598015</v>
      </c>
      <c r="E169" s="1">
        <v>1102.000549657799</v>
      </c>
      <c r="F169" s="15">
        <v>42641</v>
      </c>
      <c r="G169" s="1">
        <f t="shared" si="7"/>
        <v>68755.806032619788</v>
      </c>
      <c r="H169" s="1">
        <v>3138.5210475176004</v>
      </c>
      <c r="I169" s="1">
        <v>2036.5204978598015</v>
      </c>
      <c r="J169" s="1">
        <v>1102.000549657799</v>
      </c>
      <c r="K169" s="15">
        <v>42641</v>
      </c>
    </row>
    <row r="170" spans="1:11">
      <c r="A170">
        <v>10</v>
      </c>
      <c r="B170" s="1">
        <v>68755.806032619788</v>
      </c>
      <c r="C170" s="1">
        <v>3138.5210475176004</v>
      </c>
      <c r="D170" s="1">
        <v>2068.2223336098191</v>
      </c>
      <c r="E170" s="1">
        <v>1070.2987139077813</v>
      </c>
      <c r="F170" s="15">
        <v>42671</v>
      </c>
      <c r="G170" s="1">
        <f t="shared" si="7"/>
        <v>66687.583699009963</v>
      </c>
      <c r="H170" s="1">
        <v>3138.5210475176004</v>
      </c>
      <c r="I170" s="1">
        <v>2068.2223336098191</v>
      </c>
      <c r="J170" s="1">
        <v>1070.2987139077813</v>
      </c>
      <c r="K170" s="15">
        <v>42671</v>
      </c>
    </row>
    <row r="171" spans="1:11">
      <c r="A171">
        <v>11</v>
      </c>
      <c r="B171" s="1">
        <v>66687.583699009963</v>
      </c>
      <c r="C171" s="1">
        <v>3138.5210475176004</v>
      </c>
      <c r="D171" s="1">
        <v>2100.4176612696788</v>
      </c>
      <c r="E171" s="1">
        <v>1038.1033862479217</v>
      </c>
      <c r="F171" s="15">
        <v>42702</v>
      </c>
      <c r="G171" s="1">
        <f t="shared" si="7"/>
        <v>64587.166037740288</v>
      </c>
      <c r="H171" s="1">
        <v>3138.5210475176004</v>
      </c>
      <c r="I171" s="1">
        <v>2100.4176612696788</v>
      </c>
      <c r="J171" s="1">
        <v>1038.1033862479217</v>
      </c>
      <c r="K171" s="15">
        <v>42702</v>
      </c>
    </row>
    <row r="172" spans="1:11">
      <c r="A172">
        <v>12</v>
      </c>
      <c r="B172" s="1">
        <v>64587.166037740288</v>
      </c>
      <c r="C172" s="1">
        <v>3138.5210475176004</v>
      </c>
      <c r="D172" s="1">
        <v>2133.1141628634432</v>
      </c>
      <c r="E172" s="1">
        <v>1005.4068846541571</v>
      </c>
      <c r="F172" s="15">
        <v>42732</v>
      </c>
      <c r="G172" s="1">
        <f t="shared" si="7"/>
        <v>62454.051874876845</v>
      </c>
      <c r="H172" s="1">
        <v>3138.5210475176004</v>
      </c>
      <c r="I172" s="1">
        <v>2133.1141628634432</v>
      </c>
      <c r="J172" s="1">
        <v>1005.4068846541571</v>
      </c>
      <c r="K172" s="15">
        <v>42732</v>
      </c>
    </row>
    <row r="173" spans="1:11">
      <c r="A173">
        <v>13</v>
      </c>
      <c r="B173" s="1">
        <v>62454.051874876845</v>
      </c>
      <c r="C173" s="1">
        <v>3138.5210475176004</v>
      </c>
      <c r="D173" s="1">
        <v>2166.3196399986841</v>
      </c>
      <c r="E173" s="1">
        <v>972.2014075189162</v>
      </c>
      <c r="F173" s="15">
        <v>42763</v>
      </c>
      <c r="G173" s="1">
        <f t="shared" si="7"/>
        <v>60287.73223487816</v>
      </c>
      <c r="H173" s="1">
        <v>3138.5210475176004</v>
      </c>
      <c r="I173" s="1">
        <v>2166.3196399986841</v>
      </c>
      <c r="J173" s="1">
        <v>972.2014075189162</v>
      </c>
      <c r="K173" s="15">
        <v>42763</v>
      </c>
    </row>
    <row r="174" spans="1:11">
      <c r="A174">
        <v>14</v>
      </c>
      <c r="B174" s="1">
        <v>60287.73223487816</v>
      </c>
      <c r="C174" s="1">
        <v>3138.5210475176004</v>
      </c>
      <c r="D174" s="1">
        <v>2200.0420157279973</v>
      </c>
      <c r="E174" s="1">
        <v>938.47903178960325</v>
      </c>
      <c r="F174" s="15">
        <v>42794</v>
      </c>
      <c r="G174" s="1">
        <f t="shared" si="7"/>
        <v>58087.690219150165</v>
      </c>
      <c r="H174" s="1">
        <v>3138.5210475176004</v>
      </c>
      <c r="I174" s="1">
        <v>2200.0420157279973</v>
      </c>
      <c r="J174" s="1">
        <v>938.47903178960325</v>
      </c>
      <c r="K174" s="15">
        <v>42794</v>
      </c>
    </row>
    <row r="175" spans="1:11">
      <c r="A175">
        <v>15</v>
      </c>
      <c r="B175" s="1">
        <v>58087.690219150165</v>
      </c>
      <c r="C175" s="1">
        <v>3138.5210475176004</v>
      </c>
      <c r="D175" s="1">
        <v>2234.2893364394963</v>
      </c>
      <c r="E175" s="1">
        <v>904.23171107810424</v>
      </c>
      <c r="F175" s="15">
        <v>42822</v>
      </c>
      <c r="G175" s="1">
        <f t="shared" si="7"/>
        <v>55853.400882710666</v>
      </c>
      <c r="H175" s="1">
        <v>3138.5210475176004</v>
      </c>
      <c r="I175" s="1">
        <v>2234.2893364394963</v>
      </c>
      <c r="J175" s="1">
        <v>904.23171107810424</v>
      </c>
      <c r="K175" s="15">
        <v>42822</v>
      </c>
    </row>
    <row r="176" spans="1:11">
      <c r="A176">
        <v>16</v>
      </c>
      <c r="B176" s="1">
        <v>55853.400882710666</v>
      </c>
      <c r="C176" s="1">
        <v>3138.5210475176004</v>
      </c>
      <c r="D176" s="1">
        <v>2269.0697737767377</v>
      </c>
      <c r="E176" s="1">
        <v>869.45127374086269</v>
      </c>
      <c r="F176" s="15">
        <v>42853</v>
      </c>
      <c r="G176" s="1">
        <f t="shared" si="7"/>
        <v>53584.331108933926</v>
      </c>
      <c r="H176" s="1">
        <v>3138.5210475176004</v>
      </c>
      <c r="I176" s="1">
        <v>2269.0697737767377</v>
      </c>
      <c r="J176" s="1">
        <v>869.45127374086269</v>
      </c>
      <c r="K176" s="15">
        <v>42853</v>
      </c>
    </row>
    <row r="177" spans="1:11">
      <c r="A177">
        <v>17</v>
      </c>
      <c r="B177" s="1">
        <v>53584.331108933926</v>
      </c>
      <c r="C177" s="1">
        <v>3138.5210475176004</v>
      </c>
      <c r="D177" s="1">
        <v>2304.3916265885291</v>
      </c>
      <c r="E177" s="1">
        <v>834.12942092907144</v>
      </c>
      <c r="F177" s="15">
        <v>42883</v>
      </c>
      <c r="G177" s="1">
        <f t="shared" si="7"/>
        <v>51279.939482345399</v>
      </c>
      <c r="H177" s="1">
        <v>3138.5210475176004</v>
      </c>
      <c r="I177" s="1">
        <v>2304.3916265885291</v>
      </c>
      <c r="J177" s="1">
        <v>834.12942092907144</v>
      </c>
      <c r="K177" s="15">
        <v>42883</v>
      </c>
    </row>
    <row r="178" spans="1:11">
      <c r="A178">
        <v>18</v>
      </c>
      <c r="B178" s="1">
        <v>51279.939482345399</v>
      </c>
      <c r="C178" s="1">
        <v>3138.5210475176004</v>
      </c>
      <c r="D178" s="1">
        <v>2340.2633229090902</v>
      </c>
      <c r="E178" s="1">
        <v>798.2577246085101</v>
      </c>
      <c r="F178" s="15">
        <v>42914</v>
      </c>
      <c r="G178" s="1">
        <f t="shared" si="7"/>
        <v>48939.676159436305</v>
      </c>
      <c r="H178" s="1">
        <v>3138.5210475176004</v>
      </c>
      <c r="I178" s="1">
        <v>2340.2633229090902</v>
      </c>
      <c r="J178" s="1">
        <v>798.2577246085101</v>
      </c>
      <c r="K178" s="15">
        <v>42914</v>
      </c>
    </row>
    <row r="179" spans="1:11">
      <c r="A179">
        <v>19</v>
      </c>
      <c r="B179" s="1">
        <v>48939.676159436305</v>
      </c>
      <c r="C179" s="1">
        <v>3138.5210475176004</v>
      </c>
      <c r="D179" s="1">
        <v>2376.693421969042</v>
      </c>
      <c r="E179" s="1">
        <v>761.82762554855844</v>
      </c>
      <c r="F179" s="15">
        <v>42944</v>
      </c>
      <c r="G179" s="1">
        <f t="shared" si="7"/>
        <v>46562.98273746726</v>
      </c>
      <c r="H179" s="1">
        <v>3138.5210475176004</v>
      </c>
      <c r="I179" s="1">
        <v>2376.693421969042</v>
      </c>
      <c r="J179" s="1">
        <v>761.82762554855844</v>
      </c>
      <c r="K179" s="15">
        <v>42944</v>
      </c>
    </row>
    <row r="180" spans="1:11">
      <c r="A180">
        <v>20</v>
      </c>
      <c r="B180" s="1">
        <v>46562.98273746726</v>
      </c>
      <c r="C180" s="1">
        <v>3138.5210475176004</v>
      </c>
      <c r="D180" s="1">
        <v>2413.6906162376936</v>
      </c>
      <c r="E180" s="1">
        <v>724.83043127990697</v>
      </c>
      <c r="F180" s="15">
        <v>42975</v>
      </c>
      <c r="G180" s="1">
        <f t="shared" si="7"/>
        <v>44149.29212122957</v>
      </c>
      <c r="H180" s="1">
        <v>3138.5210475176004</v>
      </c>
      <c r="I180" s="1">
        <v>2413.6906162376936</v>
      </c>
      <c r="J180" s="1">
        <v>724.83043127990697</v>
      </c>
      <c r="K180" s="15">
        <v>42975</v>
      </c>
    </row>
    <row r="181" spans="1:11">
      <c r="A181">
        <v>21</v>
      </c>
      <c r="B181" s="1">
        <v>44149.29212122957</v>
      </c>
      <c r="C181" s="1">
        <v>3138.5210475176004</v>
      </c>
      <c r="D181" s="1">
        <v>2451.2637334971269</v>
      </c>
      <c r="E181" s="1">
        <v>687.25731402047359</v>
      </c>
      <c r="F181" s="15">
        <v>43006</v>
      </c>
      <c r="G181" s="1">
        <f t="shared" si="7"/>
        <v>41698.02838773244</v>
      </c>
      <c r="H181" s="1">
        <v>3138.5210475176004</v>
      </c>
      <c r="I181" s="1">
        <v>2451.2637334971269</v>
      </c>
      <c r="J181" s="1">
        <v>687.25731402047359</v>
      </c>
      <c r="K181" s="15">
        <v>43006</v>
      </c>
    </row>
    <row r="182" spans="1:11">
      <c r="A182">
        <v>22</v>
      </c>
      <c r="B182" s="1">
        <v>41698.02838773244</v>
      </c>
      <c r="C182" s="1">
        <v>3138.5210475176004</v>
      </c>
      <c r="D182" s="1">
        <v>2489.4217389485657</v>
      </c>
      <c r="E182" s="1">
        <v>649.09930856903497</v>
      </c>
      <c r="F182" s="15">
        <v>43036</v>
      </c>
      <c r="G182" s="1">
        <f t="shared" si="7"/>
        <v>39208.606648783876</v>
      </c>
      <c r="H182" s="1">
        <v>3138.5210475176004</v>
      </c>
      <c r="I182" s="1">
        <v>2489.4217389485657</v>
      </c>
      <c r="J182" s="1">
        <v>649.09930856903497</v>
      </c>
      <c r="K182" s="15">
        <v>43036</v>
      </c>
    </row>
    <row r="183" spans="1:11">
      <c r="A183">
        <v>23</v>
      </c>
      <c r="B183" s="1">
        <v>39208.606648783876</v>
      </c>
      <c r="C183" s="1">
        <v>3138.5210475176004</v>
      </c>
      <c r="D183" s="1">
        <v>2528.1737373515316</v>
      </c>
      <c r="E183" s="1">
        <v>610.34731016606895</v>
      </c>
      <c r="F183" s="15">
        <v>43067</v>
      </c>
      <c r="G183" s="1">
        <f t="shared" si="7"/>
        <v>36680.432911432348</v>
      </c>
      <c r="H183" s="1">
        <v>3138.5210475176004</v>
      </c>
      <c r="I183" s="1">
        <v>2528.1737373515316</v>
      </c>
      <c r="J183" s="1">
        <v>610.34731016606895</v>
      </c>
      <c r="K183" s="15">
        <v>43067</v>
      </c>
    </row>
    <row r="184" spans="1:11">
      <c r="A184">
        <v>24</v>
      </c>
      <c r="B184" s="1">
        <v>36680.432911432348</v>
      </c>
      <c r="C184" s="1">
        <v>3138.5210475176004</v>
      </c>
      <c r="D184" s="1">
        <v>2567.5289751963037</v>
      </c>
      <c r="E184" s="1">
        <v>570.99207232129686</v>
      </c>
      <c r="F184" s="15">
        <v>43097</v>
      </c>
      <c r="G184" s="1">
        <f t="shared" si="7"/>
        <v>34112.903936236042</v>
      </c>
      <c r="H184" s="1">
        <v>3138.5210475176004</v>
      </c>
      <c r="I184" s="1">
        <v>2567.5289751963037</v>
      </c>
      <c r="J184" s="1">
        <v>570.99207232129686</v>
      </c>
      <c r="K184" s="15">
        <v>43097</v>
      </c>
    </row>
    <row r="185" spans="1:11">
      <c r="A185">
        <v>25</v>
      </c>
      <c r="B185" s="1">
        <v>34112.903936236042</v>
      </c>
      <c r="C185" s="1">
        <v>3138.5210475176004</v>
      </c>
      <c r="D185" s="1">
        <v>2607.4968429101928</v>
      </c>
      <c r="E185" s="1">
        <v>531.02420460740768</v>
      </c>
      <c r="F185" s="15">
        <v>43128</v>
      </c>
      <c r="G185" s="1">
        <f t="shared" si="7"/>
        <v>31505.407093325848</v>
      </c>
      <c r="H185" s="1">
        <v>3138.5210475176004</v>
      </c>
      <c r="I185" s="1">
        <v>2607.4968429101928</v>
      </c>
      <c r="J185" s="1">
        <v>531.02420460740768</v>
      </c>
      <c r="K185" s="15">
        <v>43128</v>
      </c>
    </row>
    <row r="186" spans="1:11">
      <c r="A186">
        <v>26</v>
      </c>
      <c r="B186" s="1">
        <v>31505.407093325848</v>
      </c>
      <c r="C186" s="1">
        <v>3138.5210475176004</v>
      </c>
      <c r="D186" s="1">
        <v>2648.0868770981615</v>
      </c>
      <c r="E186" s="1">
        <v>490.434170419439</v>
      </c>
      <c r="F186" s="15">
        <v>43159</v>
      </c>
      <c r="G186" s="1">
        <f t="shared" si="7"/>
        <v>28857.320216227687</v>
      </c>
      <c r="H186" s="1">
        <v>3138.5210475176004</v>
      </c>
      <c r="I186" s="1">
        <v>2648.0868770981615</v>
      </c>
      <c r="J186" s="1">
        <v>490.434170419439</v>
      </c>
      <c r="K186" s="15">
        <v>43159</v>
      </c>
    </row>
    <row r="187" spans="1:11">
      <c r="A187">
        <v>27</v>
      </c>
      <c r="B187" s="1">
        <v>28857.320216227687</v>
      </c>
      <c r="C187" s="1">
        <f>D187+E187</f>
        <v>29306.532500926965</v>
      </c>
      <c r="D187" s="1">
        <f>B187</f>
        <v>28857.320216227687</v>
      </c>
      <c r="E187" s="1">
        <v>449.21228469927763</v>
      </c>
      <c r="F187" s="15">
        <v>43187</v>
      </c>
      <c r="G187" s="1">
        <f t="shared" si="7"/>
        <v>0</v>
      </c>
      <c r="H187" s="1">
        <v>29306.532500926965</v>
      </c>
      <c r="I187" s="1">
        <v>28857.320216227687</v>
      </c>
      <c r="J187" s="1">
        <v>449.21228469927763</v>
      </c>
      <c r="K187" s="15">
        <v>43187</v>
      </c>
    </row>
  </sheetData>
  <phoneticPr fontId="1" type="noConversion"/>
  <dataValidations count="3">
    <dataValidation type="list" allowBlank="1" showInputMessage="1" showErrorMessage="1" sqref="I4:I7 I36:I80 I118:I119 I159">
      <formula1>"是,否"</formula1>
    </dataValidation>
    <dataValidation type="list" allowBlank="1" showInputMessage="1" showErrorMessage="1" sqref="F4:F7">
      <formula1>"月,季,半年,年"</formula1>
    </dataValidation>
    <dataValidation type="list" allowBlank="1" showInputMessage="1" showErrorMessage="1" sqref="D4">
      <formula1>"等额本息,等额本金,等本等息"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第0步 </vt:lpstr>
      <vt:lpstr>第一步</vt:lpstr>
      <vt:lpstr>第二步</vt:lpstr>
      <vt:lpstr>第三步</vt:lpstr>
      <vt:lpstr>第三步-2</vt:lpstr>
      <vt:lpstr>第四步</vt:lpstr>
      <vt:lpstr>第五步</vt:lpstr>
      <vt:lpstr>Sheet1</vt:lpstr>
      <vt:lpstr>第三步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2018-10-28T07:04:24Z</dcterms:modified>
</cp:coreProperties>
</file>