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M13" i="1"/>
  <c r="N17" i="1"/>
  <c r="O41" i="1"/>
  <c r="P41" i="1"/>
  <c r="K47" i="1"/>
  <c r="L30" i="1"/>
  <c r="M30" i="1" s="1"/>
  <c r="M31" i="1" s="1"/>
  <c r="L31" i="1"/>
  <c r="O14" i="1"/>
  <c r="M7" i="1"/>
  <c r="M8" i="1" s="1"/>
  <c r="L9" i="1"/>
  <c r="L8" i="1" s="1"/>
  <c r="K8" i="1" l="1"/>
  <c r="K9" i="1" s="1"/>
  <c r="O15" i="1"/>
</calcChain>
</file>

<file path=xl/sharedStrings.xml><?xml version="1.0" encoding="utf-8"?>
<sst xmlns="http://schemas.openxmlformats.org/spreadsheetml/2006/main" count="64" uniqueCount="45">
  <si>
    <t>Question 2</t>
  </si>
  <si>
    <r>
      <t>The tables below shows the regression output, with some numbers erased, when a simple regression model relating a response variable </t>
    </r>
    <r>
      <rPr>
        <i/>
        <sz val="13.2"/>
        <color rgb="FFBF5700"/>
        <rFont val="Inherit"/>
      </rPr>
      <t>Y</t>
    </r>
    <r>
      <rPr>
        <sz val="13.2"/>
        <color rgb="FFBF5700"/>
        <rFont val="Inherit"/>
      </rPr>
      <t> to a predictor variable </t>
    </r>
    <r>
      <rPr>
        <i/>
        <sz val="13.2"/>
        <color rgb="FFBF5700"/>
        <rFont val="Inherit"/>
      </rPr>
      <t>X</t>
    </r>
    <r>
      <rPr>
        <i/>
        <sz val="4"/>
        <color rgb="FFBF5700"/>
        <rFont val="Inherit"/>
      </rPr>
      <t>1</t>
    </r>
    <r>
      <rPr>
        <sz val="13.2"/>
        <color rgb="FFBF5700"/>
        <rFont val="Inherit"/>
      </rPr>
      <t> is fitted based on 20 observations. Complete the 7 missing numbers.</t>
    </r>
  </si>
  <si>
    <t>Source</t>
  </si>
  <si>
    <t>Regression</t>
  </si>
  <si>
    <t>Residuals</t>
  </si>
  <si>
    <t>Sum of Squares</t>
  </si>
  <si>
    <t>df</t>
  </si>
  <si>
    <t>Mean Square</t>
  </si>
  <si>
    <t>F-test</t>
  </si>
  <si>
    <t>ANOVA Table</t>
  </si>
  <si>
    <t>Variable</t>
  </si>
  <si>
    <t>Constant</t>
  </si>
  <si>
    <t>X1</t>
  </si>
  <si>
    <t>Coefficient</t>
  </si>
  <si>
    <t>s.e.</t>
  </si>
  <si>
    <t>t-test</t>
  </si>
  <si>
    <t>p-value</t>
  </si>
  <si>
    <t>Coefficients Table</t>
  </si>
  <si>
    <t>n</t>
  </si>
  <si>
    <t>&lt;0.0001</t>
  </si>
  <si>
    <t>Total</t>
  </si>
  <si>
    <t>R^2</t>
  </si>
  <si>
    <t>sqrt(S^2/n)=s.e.</t>
  </si>
  <si>
    <t>G</t>
  </si>
  <si>
    <t>Question 3</t>
  </si>
  <si>
    <t>The tables below show the regression output of a multiple regression model relating the beginning salaries in dollars of employees in a given company to the following predictor variables:</t>
  </si>
  <si>
    <t>Gender             An indicator variable (1=man and 0=woman)</t>
  </si>
  <si>
    <t>Education       Years of schooling at the time of hire</t>
  </si>
  <si>
    <t>Experience     Number of months of previous work experience</t>
  </si>
  <si>
    <t>Months           Number of months with the company</t>
  </si>
  <si>
    <t>k</t>
  </si>
  <si>
    <t>Gender</t>
  </si>
  <si>
    <t>Education</t>
  </si>
  <si>
    <t>Experience</t>
  </si>
  <si>
    <t>Months</t>
  </si>
  <si>
    <t>R_adj^2</t>
  </si>
  <si>
    <t>alpha-hat</t>
  </si>
  <si>
    <t>3a. What is the F-statistic for the overall fit of the regression (at a .05 level of significance)?</t>
  </si>
  <si>
    <t>3b. We should</t>
  </si>
  <si>
    <t>the null hypothesis.</t>
  </si>
  <si>
    <r>
      <t>22.98</t>
    </r>
    <r>
      <rPr>
        <sz val="9"/>
        <color rgb="FF222222"/>
        <rFont val="Arial"/>
        <family val="2"/>
      </rPr>
      <t> </t>
    </r>
  </si>
  <si>
    <t>3c. Is there a positive linear relationship between Salary and Experience, after accounting for the effect of the variables of Gender, Education, and Months?</t>
  </si>
  <si>
    <t>Yes</t>
  </si>
  <si>
    <t>Salary_pred</t>
  </si>
  <si>
    <t>used Goal-Seek to calculate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</si>
</sst>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313131"/>
      <name val="Arial"/>
      <family val="2"/>
    </font>
    <font>
      <sz val="13.2"/>
      <color rgb="FFBF5700"/>
      <name val="Inherit"/>
    </font>
    <font>
      <i/>
      <sz val="13.2"/>
      <color rgb="FFBF5700"/>
      <name val="Inherit"/>
    </font>
    <font>
      <i/>
      <sz val="4"/>
      <color rgb="FFBF5700"/>
      <name val="Inherit"/>
    </font>
    <font>
      <sz val="5"/>
      <color rgb="FF313131"/>
      <name val="Arial"/>
      <family val="2"/>
    </font>
    <font>
      <sz val="9"/>
      <color rgb="FF222222"/>
      <name val="Arial"/>
      <family val="2"/>
    </font>
    <font>
      <sz val="9"/>
      <color rgb="FF222222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2" borderId="0" xfId="0" applyNumberFormat="1" applyFill="1"/>
    <xf numFmtId="2" fontId="0" fillId="0" borderId="0" xfId="0" applyNumberFormat="1"/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/>
    <xf numFmtId="0" fontId="8" fillId="0" borderId="0" xfId="0" applyFont="1"/>
    <xf numFmtId="1" fontId="0" fillId="0" borderId="0" xfId="0" applyNumberFormat="1"/>
    <xf numFmtId="169" fontId="0" fillId="2" borderId="0" xfId="0" applyNumberForma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194310</xdr:colOff>
      <xdr:row>9</xdr:row>
      <xdr:rowOff>0</xdr:rowOff>
    </xdr:to>
    <xdr:pic>
      <xdr:nvPicPr>
        <xdr:cNvPr id="2" name="Picture 1" descr="https://prod-edxapp.edx-cdn.org/assets/courseware/v1/6605964dcac5aeb864e4eafdc677b80b/asset-v1:UTAustinX+UT.7.21x+2T2017+type@asset+block/Screen_Shot_2016-04-21_at_4.06.09_PM.png">
          <a:extLst>
            <a:ext uri="{FF2B5EF4-FFF2-40B4-BE49-F238E27FC236}">
              <a16:creationId xmlns:a16="http://schemas.microsoft.com/office/drawing/2014/main" id="{53AAF91D-CB7C-41BD-A2FF-144CA4BFE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5110"/>
          <a:ext cx="53149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8</xdr:col>
      <xdr:colOff>118110</xdr:colOff>
      <xdr:row>16</xdr:row>
      <xdr:rowOff>38100</xdr:rowOff>
    </xdr:to>
    <xdr:pic>
      <xdr:nvPicPr>
        <xdr:cNvPr id="3" name="Picture 2" descr="https://prod-edxapp.edx-cdn.org/assets/courseware/v1/298254ecc286a57cd52bfaef50acbd03/asset-v1:UTAustinX+UT.7.21x+2T2017+type@asset+block/coefficients.png">
          <a:extLst>
            <a:ext uri="{FF2B5EF4-FFF2-40B4-BE49-F238E27FC236}">
              <a16:creationId xmlns:a16="http://schemas.microsoft.com/office/drawing/2014/main" id="{C977E645-554E-4028-803D-621B7B52B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2390"/>
          <a:ext cx="523875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454510</xdr:colOff>
      <xdr:row>16</xdr:row>
      <xdr:rowOff>123676</xdr:rowOff>
    </xdr:from>
    <xdr:to>
      <xdr:col>19</xdr:col>
      <xdr:colOff>435108</xdr:colOff>
      <xdr:row>20</xdr:row>
      <xdr:rowOff>118786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152EE9-5913-4E51-9273-6C1F75AEB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0028" y="3252358"/>
          <a:ext cx="1262551" cy="730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8</xdr:col>
      <xdr:colOff>194310</xdr:colOff>
      <xdr:row>43</xdr:row>
      <xdr:rowOff>7620</xdr:rowOff>
    </xdr:to>
    <xdr:pic>
      <xdr:nvPicPr>
        <xdr:cNvPr id="5" name="Picture 4" descr="https://prod-edxapp.edx-cdn.org/assets/courseware/v1/864d96e940467d7aa016909c0dccdb14/asset-v1:UTAustinX+UT.7.21x+2T2017+type@asset+block/q3.png">
          <a:extLst>
            <a:ext uri="{FF2B5EF4-FFF2-40B4-BE49-F238E27FC236}">
              <a16:creationId xmlns:a16="http://schemas.microsoft.com/office/drawing/2014/main" id="{0774D8BE-FF0C-4B2D-A0F9-C0F420C8B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8040"/>
          <a:ext cx="531495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1</xdr:col>
          <xdr:colOff>502920</xdr:colOff>
          <xdr:row>51</xdr:row>
          <xdr:rowOff>45720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FCD1575-D059-485D-A814-E2BA0642E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2</xdr:col>
          <xdr:colOff>11430</xdr:colOff>
          <xdr:row>53</xdr:row>
          <xdr:rowOff>45720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E0EB940-8157-4EBA-9826-14026DDA9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26080</xdr:colOff>
      <xdr:row>17</xdr:row>
      <xdr:rowOff>134877</xdr:rowOff>
    </xdr:from>
    <xdr:to>
      <xdr:col>12</xdr:col>
      <xdr:colOff>680912</xdr:colOff>
      <xdr:row>21</xdr:row>
      <xdr:rowOff>161227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F3DF0E-503E-4DFE-A49D-BD4BE9DDB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58256" y="3447336"/>
          <a:ext cx="2089185" cy="76145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21</xdr:col>
      <xdr:colOff>280831</xdr:colOff>
      <xdr:row>15</xdr:row>
      <xdr:rowOff>131561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254A24-F91E-429B-AE94-872A26EF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84541" y="2209800"/>
          <a:ext cx="3485714" cy="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R56"/>
  <sheetViews>
    <sheetView tabSelected="1" topLeftCell="E9" zoomScale="85" zoomScaleNormal="85" workbookViewId="0">
      <selection activeCell="K24" sqref="K24"/>
    </sheetView>
  </sheetViews>
  <sheetFormatPr defaultRowHeight="14.4"/>
  <cols>
    <col min="10" max="10" width="9.15625" bestFit="1" customWidth="1"/>
    <col min="11" max="11" width="13.1015625" bestFit="1" customWidth="1"/>
    <col min="12" max="12" width="6.68359375" bestFit="1" customWidth="1"/>
    <col min="13" max="13" width="11.68359375" bestFit="1" customWidth="1"/>
    <col min="14" max="14" width="7.1015625" bestFit="1" customWidth="1"/>
    <col min="15" max="15" width="12.62890625" bestFit="1" customWidth="1"/>
  </cols>
  <sheetData>
    <row r="2" spans="1:15" ht="27">
      <c r="A2" s="1" t="s">
        <v>0</v>
      </c>
    </row>
    <row r="3" spans="1:15">
      <c r="A3" s="2"/>
    </row>
    <row r="4" spans="1:15" ht="16.5">
      <c r="A4" s="3" t="s">
        <v>1</v>
      </c>
    </row>
    <row r="5" spans="1:15">
      <c r="A5" s="4"/>
      <c r="J5" s="13" t="s">
        <v>9</v>
      </c>
      <c r="K5" s="13"/>
      <c r="L5" s="13"/>
      <c r="M5" s="13"/>
      <c r="N5" s="13"/>
    </row>
    <row r="6" spans="1:15">
      <c r="A6" s="5"/>
      <c r="J6" s="14" t="s">
        <v>2</v>
      </c>
      <c r="K6" s="14" t="s">
        <v>5</v>
      </c>
      <c r="L6" s="14" t="s">
        <v>6</v>
      </c>
      <c r="M6" s="14" t="s">
        <v>7</v>
      </c>
      <c r="N6" s="14" t="s">
        <v>8</v>
      </c>
    </row>
    <row r="7" spans="1:15">
      <c r="A7" s="5"/>
      <c r="J7" s="14" t="s">
        <v>3</v>
      </c>
      <c r="K7" s="9">
        <v>1848.76</v>
      </c>
      <c r="L7" s="10">
        <v>1</v>
      </c>
      <c r="M7" s="10">
        <f>K7/L7</f>
        <v>1848.76</v>
      </c>
      <c r="N7" s="9">
        <v>69.22</v>
      </c>
    </row>
    <row r="8" spans="1:15">
      <c r="A8" s="5"/>
      <c r="J8" s="14" t="s">
        <v>4</v>
      </c>
      <c r="K8" s="11">
        <f>L8*M8</f>
        <v>480.75238370413177</v>
      </c>
      <c r="L8" s="10">
        <f>L9-L7</f>
        <v>18</v>
      </c>
      <c r="M8" s="11">
        <f>M7/N7</f>
        <v>26.708465761340655</v>
      </c>
      <c r="N8" s="9"/>
    </row>
    <row r="9" spans="1:15">
      <c r="A9" s="4"/>
      <c r="J9" s="14" t="s">
        <v>20</v>
      </c>
      <c r="K9" s="12">
        <f>K8+K7</f>
        <v>2329.5123837041319</v>
      </c>
      <c r="L9" s="9">
        <f>K17-1</f>
        <v>19</v>
      </c>
      <c r="M9" s="9"/>
      <c r="N9" s="9"/>
    </row>
    <row r="10" spans="1:15">
      <c r="A10" s="4"/>
      <c r="J10" s="9"/>
      <c r="K10" s="9"/>
      <c r="L10" s="9"/>
      <c r="M10" s="9"/>
      <c r="N10" s="9"/>
    </row>
    <row r="11" spans="1:15">
      <c r="A11" s="4"/>
      <c r="J11" s="13" t="s">
        <v>17</v>
      </c>
      <c r="K11" s="13"/>
      <c r="L11" s="13"/>
      <c r="M11" s="13"/>
      <c r="N11" s="13"/>
    </row>
    <row r="12" spans="1:15">
      <c r="A12" s="5"/>
      <c r="J12" s="14" t="s">
        <v>10</v>
      </c>
      <c r="K12" s="9" t="s">
        <v>13</v>
      </c>
      <c r="L12" s="9" t="s">
        <v>14</v>
      </c>
      <c r="M12" s="9" t="s">
        <v>15</v>
      </c>
      <c r="N12" s="9" t="s">
        <v>16</v>
      </c>
    </row>
    <row r="13" spans="1:15">
      <c r="A13" s="5"/>
      <c r="J13" s="14" t="s">
        <v>11</v>
      </c>
      <c r="K13" s="9">
        <v>-23.432500000000001</v>
      </c>
      <c r="L13" s="9">
        <v>12.74</v>
      </c>
      <c r="M13" s="6">
        <f>(K13-0)/L13</f>
        <v>-1.8392857142857144</v>
      </c>
      <c r="N13" s="9">
        <v>8.2400000000000001E-2</v>
      </c>
    </row>
    <row r="14" spans="1:15">
      <c r="A14" s="5"/>
      <c r="J14" s="14" t="s">
        <v>12</v>
      </c>
      <c r="K14" s="11">
        <f>L14*M14+0</f>
        <v>1.271296</v>
      </c>
      <c r="L14" s="9">
        <v>0.15279999999999999</v>
      </c>
      <c r="M14" s="9">
        <v>8.32</v>
      </c>
      <c r="N14" s="9" t="s">
        <v>19</v>
      </c>
      <c r="O14" s="25">
        <f>SQRT(K15)/SQRT((1-K15)/(K17-2))</f>
        <v>8.3199076272612942</v>
      </c>
    </row>
    <row r="15" spans="1:15">
      <c r="A15" s="5"/>
      <c r="J15" s="14" t="s">
        <v>21</v>
      </c>
      <c r="K15" s="24">
        <v>0.79362735707810617</v>
      </c>
      <c r="L15" s="9"/>
      <c r="M15" s="9"/>
      <c r="N15" s="9"/>
      <c r="O15" s="7">
        <f>M14-O14</f>
        <v>9.2372738706103519E-5</v>
      </c>
    </row>
    <row r="16" spans="1:15">
      <c r="J16" s="9"/>
      <c r="K16" s="9"/>
      <c r="L16" s="9"/>
      <c r="M16" s="9"/>
      <c r="N16" s="9"/>
    </row>
    <row r="17" spans="1:18">
      <c r="J17" t="s">
        <v>18</v>
      </c>
      <c r="K17">
        <v>20</v>
      </c>
      <c r="M17" t="s">
        <v>6</v>
      </c>
      <c r="N17">
        <f>K17-2</f>
        <v>18</v>
      </c>
    </row>
    <row r="23" spans="1:18">
      <c r="K23" t="s">
        <v>44</v>
      </c>
      <c r="Q23" t="s">
        <v>23</v>
      </c>
      <c r="R23" t="s">
        <v>22</v>
      </c>
    </row>
    <row r="25" spans="1:18" ht="27">
      <c r="A25" s="1" t="s">
        <v>24</v>
      </c>
    </row>
    <row r="26" spans="1:18">
      <c r="A26" s="2"/>
    </row>
    <row r="27" spans="1:18" ht="16.5">
      <c r="A27" s="3" t="s">
        <v>25</v>
      </c>
    </row>
    <row r="28" spans="1:18">
      <c r="A28" s="4"/>
      <c r="J28" s="13" t="s">
        <v>9</v>
      </c>
      <c r="K28" s="13"/>
      <c r="L28" s="13"/>
      <c r="M28" s="13"/>
      <c r="N28" s="13"/>
    </row>
    <row r="29" spans="1:18">
      <c r="A29" s="5"/>
      <c r="J29" s="14" t="s">
        <v>2</v>
      </c>
      <c r="K29" s="14" t="s">
        <v>5</v>
      </c>
      <c r="L29" s="14" t="s">
        <v>6</v>
      </c>
      <c r="M29" s="14" t="s">
        <v>7</v>
      </c>
      <c r="N29" s="14" t="s">
        <v>8</v>
      </c>
    </row>
    <row r="30" spans="1:18">
      <c r="A30" s="5"/>
      <c r="J30" s="14" t="s">
        <v>3</v>
      </c>
      <c r="K30" s="15">
        <v>23665352</v>
      </c>
      <c r="L30" s="15">
        <f>K46-1</f>
        <v>4</v>
      </c>
      <c r="M30" s="15">
        <f>K30/L30</f>
        <v>5916338</v>
      </c>
      <c r="N30" s="9">
        <v>22.98</v>
      </c>
    </row>
    <row r="31" spans="1:18">
      <c r="A31" s="5"/>
      <c r="J31" s="14" t="s">
        <v>4</v>
      </c>
      <c r="K31" s="17">
        <v>22657938</v>
      </c>
      <c r="L31" s="15">
        <f>K45-K46</f>
        <v>88</v>
      </c>
      <c r="M31" s="17">
        <f>M30/N30</f>
        <v>257455.96170583114</v>
      </c>
      <c r="N31" s="9"/>
    </row>
    <row r="32" spans="1:18">
      <c r="A32" s="5"/>
      <c r="J32" s="14"/>
      <c r="K32" s="12"/>
      <c r="L32" s="9"/>
      <c r="M32" s="9"/>
      <c r="N32" s="9"/>
    </row>
    <row r="33" spans="1:16">
      <c r="A33" s="5"/>
      <c r="J33" s="9"/>
      <c r="K33" s="9"/>
      <c r="L33" s="9"/>
      <c r="M33" s="9"/>
      <c r="N33" s="9"/>
    </row>
    <row r="34" spans="1:16">
      <c r="A34" s="5"/>
      <c r="J34" s="13" t="s">
        <v>17</v>
      </c>
      <c r="K34" s="13"/>
      <c r="L34" s="13"/>
      <c r="M34" s="13"/>
      <c r="N34" s="13"/>
    </row>
    <row r="35" spans="1:16">
      <c r="A35" s="5"/>
      <c r="J35" s="14" t="s">
        <v>10</v>
      </c>
      <c r="K35" s="9" t="s">
        <v>13</v>
      </c>
      <c r="L35" s="9" t="s">
        <v>14</v>
      </c>
      <c r="M35" s="9" t="s">
        <v>15</v>
      </c>
      <c r="N35" s="9" t="s">
        <v>16</v>
      </c>
    </row>
    <row r="36" spans="1:16">
      <c r="A36" s="5"/>
      <c r="J36" s="14" t="s">
        <v>11</v>
      </c>
      <c r="K36" s="16">
        <v>3526.4</v>
      </c>
      <c r="L36" s="15">
        <v>327.7</v>
      </c>
      <c r="M36" s="15">
        <v>10.76</v>
      </c>
      <c r="N36" s="18">
        <v>0</v>
      </c>
      <c r="O36" s="15">
        <v>1</v>
      </c>
      <c r="P36" s="15">
        <v>1</v>
      </c>
    </row>
    <row r="37" spans="1:16">
      <c r="A37" s="5"/>
      <c r="J37" s="14" t="s">
        <v>31</v>
      </c>
      <c r="K37" s="16">
        <v>722.5</v>
      </c>
      <c r="L37" s="15">
        <v>117.8</v>
      </c>
      <c r="M37" s="15">
        <v>6.13</v>
      </c>
      <c r="N37" s="18">
        <v>0</v>
      </c>
      <c r="O37" s="23">
        <v>1</v>
      </c>
      <c r="P37">
        <v>0</v>
      </c>
    </row>
    <row r="38" spans="1:16">
      <c r="A38" s="5"/>
      <c r="J38" s="14" t="s">
        <v>32</v>
      </c>
      <c r="K38" s="16">
        <v>90.02</v>
      </c>
      <c r="L38" s="15">
        <v>24.69</v>
      </c>
      <c r="M38" s="15">
        <v>3.65</v>
      </c>
      <c r="N38" s="18">
        <v>0</v>
      </c>
      <c r="O38" s="15">
        <v>12</v>
      </c>
      <c r="P38" s="17">
        <v>12</v>
      </c>
    </row>
    <row r="39" spans="1:16">
      <c r="A39" s="5"/>
      <c r="J39" s="14" t="s">
        <v>33</v>
      </c>
      <c r="K39" s="16">
        <v>1.2689999999999999</v>
      </c>
      <c r="L39" s="15">
        <v>0.5877</v>
      </c>
      <c r="M39" s="15">
        <v>2.16</v>
      </c>
      <c r="N39" s="18">
        <v>3.4000000000000002E-2</v>
      </c>
      <c r="O39" s="15">
        <v>10</v>
      </c>
      <c r="P39" s="15">
        <v>10</v>
      </c>
    </row>
    <row r="40" spans="1:16">
      <c r="A40" s="5"/>
      <c r="J40" s="14" t="s">
        <v>34</v>
      </c>
      <c r="K40" s="16">
        <v>23.405999999999999</v>
      </c>
      <c r="L40" s="15">
        <v>5.2009999999999996</v>
      </c>
      <c r="M40" s="15">
        <v>4.5</v>
      </c>
      <c r="N40" s="18">
        <v>0</v>
      </c>
      <c r="O40" s="15">
        <v>15</v>
      </c>
      <c r="P40" s="15">
        <v>15</v>
      </c>
    </row>
    <row r="41" spans="1:16">
      <c r="A41" s="5"/>
      <c r="J41" s="14"/>
      <c r="N41" s="9" t="s">
        <v>43</v>
      </c>
      <c r="O41" s="23">
        <f>$K$36*O36+$K$37*O37+K38*O38+K39*O39+K40*O40</f>
        <v>5692.9199999999992</v>
      </c>
      <c r="P41" s="23">
        <f>$K$36*P36+$K$37*P37+K38*P38+K39*P39+K40*P40</f>
        <v>4970.42</v>
      </c>
    </row>
    <row r="42" spans="1:16">
      <c r="A42" s="5"/>
      <c r="J42" s="14" t="s">
        <v>21</v>
      </c>
      <c r="K42" s="15">
        <v>0.51500000000000001</v>
      </c>
      <c r="L42" s="9"/>
      <c r="M42" s="9"/>
      <c r="N42" s="9"/>
    </row>
    <row r="43" spans="1:16">
      <c r="A43" s="2"/>
      <c r="J43" s="14" t="s">
        <v>35</v>
      </c>
      <c r="K43" s="9">
        <v>0.48899999999999999</v>
      </c>
      <c r="L43" s="9"/>
      <c r="M43" s="9"/>
      <c r="N43" s="9"/>
    </row>
    <row r="44" spans="1:16">
      <c r="A44" s="2"/>
      <c r="J44" s="14" t="s">
        <v>36</v>
      </c>
      <c r="K44" s="15">
        <v>507.4</v>
      </c>
      <c r="L44" s="9"/>
      <c r="M44" s="9"/>
      <c r="N44" s="9"/>
    </row>
    <row r="45" spans="1:16" ht="16.5">
      <c r="A45" s="3" t="s">
        <v>26</v>
      </c>
      <c r="J45" s="14" t="s">
        <v>18</v>
      </c>
      <c r="K45" s="9">
        <v>93</v>
      </c>
      <c r="L45" s="9"/>
      <c r="M45" s="9"/>
      <c r="N45" s="9"/>
    </row>
    <row r="46" spans="1:16" ht="16.5">
      <c r="A46" s="3" t="s">
        <v>27</v>
      </c>
      <c r="J46" s="14" t="s">
        <v>30</v>
      </c>
      <c r="K46" s="9">
        <v>5</v>
      </c>
    </row>
    <row r="47" spans="1:16" ht="16.5">
      <c r="A47" s="3" t="s">
        <v>28</v>
      </c>
      <c r="J47" s="14" t="s">
        <v>6</v>
      </c>
      <c r="K47" s="9">
        <f>K45-K46</f>
        <v>88</v>
      </c>
    </row>
    <row r="48" spans="1:16" ht="16.5">
      <c r="A48" s="8" t="s">
        <v>29</v>
      </c>
    </row>
    <row r="50" spans="1:1">
      <c r="A50" s="19" t="s">
        <v>37</v>
      </c>
    </row>
    <row r="51" spans="1:1">
      <c r="A51" s="20" t="s">
        <v>40</v>
      </c>
    </row>
    <row r="52" spans="1:1">
      <c r="A52" s="19" t="s">
        <v>38</v>
      </c>
    </row>
    <row r="53" spans="1:1">
      <c r="A53" s="19"/>
    </row>
    <row r="54" spans="1:1">
      <c r="A54" s="21" t="s">
        <v>39</v>
      </c>
    </row>
    <row r="55" spans="1:1">
      <c r="A55" s="22" t="s">
        <v>41</v>
      </c>
    </row>
    <row r="56" spans="1:1">
      <c r="A56" t="s">
        <v>42</v>
      </c>
    </row>
  </sheetData>
  <mergeCells count="4">
    <mergeCell ref="J5:N5"/>
    <mergeCell ref="J11:N11"/>
    <mergeCell ref="J28:N28"/>
    <mergeCell ref="J34:N34"/>
  </mergeCells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30" r:id="rId4" name="Control 6">
          <controlPr defaultSize="0" r:id="rId5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2</xdr:col>
                <xdr:colOff>11430</xdr:colOff>
                <xdr:row>53</xdr:row>
                <xdr:rowOff>45720</xdr:rowOff>
              </to>
            </anchor>
          </controlPr>
        </control>
      </mc:Choice>
      <mc:Fallback>
        <control shapeId="1030" r:id="rId4" name="Control 6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7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1</xdr:col>
                <xdr:colOff>502920</xdr:colOff>
                <xdr:row>51</xdr:row>
                <xdr:rowOff>45720</xdr:rowOff>
              </to>
            </anchor>
          </controlPr>
        </control>
      </mc:Choice>
      <mc:Fallback>
        <control shapeId="1028" r:id="rId6" name="Control 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2018-03-01T16:38:43Z</dcterms:modified>
</cp:coreProperties>
</file>