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Laura\Desktop\"/>
    </mc:Choice>
  </mc:AlternateContent>
  <bookViews>
    <workbookView xWindow="0" yWindow="0" windowWidth="13530" windowHeight="8760" tabRatio="251"/>
  </bookViews>
  <sheets>
    <sheet name="Q1" sheetId="2" r:id="rId1"/>
    <sheet name="Q2" sheetId="35" r:id="rId2"/>
    <sheet name="Q3" sheetId="36" r:id="rId3"/>
    <sheet name="Q4" sheetId="37" r:id="rId4"/>
    <sheet name="Events" sheetId="20" r:id="rId5"/>
    <sheet name="Help" sheetId="32" r:id="rId6"/>
    <sheet name="©" sheetId="8" r:id="rId7"/>
  </sheets>
  <definedNames>
    <definedName name="_xlnm.Print_Area" localSheetId="4">Events!$A:$J</definedName>
    <definedName name="_xlnm.Print_Area" localSheetId="0">'Q1'!$A$5:$N$84</definedName>
    <definedName name="_xlnm.Print_Area" localSheetId="1">'Q2'!$A$5:$N$86</definedName>
    <definedName name="_xlnm.Print_Area" localSheetId="2">'Q3'!$A$5:$N$86</definedName>
    <definedName name="_xlnm.Print_Area" localSheetId="3">'Q4'!$A$5:$N$86</definedName>
    <definedName name="startday">'Q1'!$J$2</definedName>
    <definedName name="valuevx">42.314159</definedName>
  </definedNames>
  <calcPr calcId="152511"/>
</workbook>
</file>

<file path=xl/calcChain.xml><?xml version="1.0" encoding="utf-8"?>
<calcChain xmlns="http://schemas.openxmlformats.org/spreadsheetml/2006/main">
  <c r="D45" i="2" l="1"/>
  <c r="D41" i="2"/>
  <c r="B7" i="2"/>
  <c r="A9" i="2" s="1"/>
  <c r="C9" i="2" l="1"/>
  <c r="B61" i="2"/>
  <c r="G5" i="2"/>
  <c r="B34" i="2"/>
  <c r="B61" i="37"/>
  <c r="B34" i="37"/>
  <c r="B7" i="37"/>
  <c r="B61" i="36"/>
  <c r="B34" i="36"/>
  <c r="B7" i="36"/>
  <c r="B61" i="35"/>
  <c r="B34" i="35"/>
  <c r="B7" i="35"/>
  <c r="J144" i="20"/>
  <c r="I144" i="20"/>
  <c r="H144" i="20"/>
  <c r="J94" i="20"/>
  <c r="I94" i="20"/>
  <c r="H94" i="20"/>
  <c r="I80" i="20"/>
  <c r="J80" i="20"/>
  <c r="H80" i="20"/>
  <c r="G194" i="20"/>
  <c r="G195" i="20"/>
  <c r="B10" i="20"/>
  <c r="B139" i="20" s="1"/>
  <c r="G139" i="20" s="1"/>
  <c r="G91" i="20"/>
  <c r="G90" i="20"/>
  <c r="G89" i="20"/>
  <c r="G88" i="20"/>
  <c r="G87" i="20"/>
  <c r="G86" i="20"/>
  <c r="G85" i="20"/>
  <c r="G84" i="20"/>
  <c r="G83" i="20"/>
  <c r="G82" i="20"/>
  <c r="G81" i="20"/>
  <c r="A63" i="2" l="1"/>
  <c r="G58" i="2"/>
  <c r="G31" i="2"/>
  <c r="A36" i="2"/>
  <c r="E9" i="2"/>
  <c r="A9" i="36"/>
  <c r="G5" i="36"/>
  <c r="G31" i="36"/>
  <c r="A36" i="36"/>
  <c r="A9" i="37"/>
  <c r="G5" i="37"/>
  <c r="A9" i="35"/>
  <c r="G5" i="35"/>
  <c r="G31" i="37"/>
  <c r="A36" i="37"/>
  <c r="A63" i="36"/>
  <c r="G58" i="36"/>
  <c r="G58" i="37"/>
  <c r="A63" i="37"/>
  <c r="B22" i="20"/>
  <c r="B23" i="20" s="1"/>
  <c r="G23" i="20" s="1"/>
  <c r="B30" i="20"/>
  <c r="B31" i="20" s="1"/>
  <c r="G31" i="20" s="1"/>
  <c r="B14" i="20"/>
  <c r="B15" i="20" s="1"/>
  <c r="G15" i="20" s="1"/>
  <c r="B38" i="20"/>
  <c r="B39" i="20" s="1"/>
  <c r="G39" i="20" s="1"/>
  <c r="B18" i="20"/>
  <c r="B19" i="20" s="1"/>
  <c r="G19" i="20" s="1"/>
  <c r="B26" i="20"/>
  <c r="B27" i="20" s="1"/>
  <c r="G27" i="20" s="1"/>
  <c r="B34" i="20"/>
  <c r="B35" i="20" s="1"/>
  <c r="G35" i="20" s="1"/>
  <c r="B42" i="20"/>
  <c r="B43" i="20" s="1"/>
  <c r="G43" i="20" s="1"/>
  <c r="B60" i="20"/>
  <c r="B61" i="20" s="1"/>
  <c r="G61" i="20" s="1"/>
  <c r="G63" i="20" s="1"/>
  <c r="B72" i="20"/>
  <c r="B73" i="20" s="1"/>
  <c r="G73" i="20" s="1"/>
  <c r="B102" i="20"/>
  <c r="G102" i="20" s="1"/>
  <c r="B110" i="20"/>
  <c r="G110" i="20" s="1"/>
  <c r="B118" i="20"/>
  <c r="G118" i="20" s="1"/>
  <c r="B126" i="20"/>
  <c r="G126" i="20" s="1"/>
  <c r="B133" i="20"/>
  <c r="G133" i="20" s="1"/>
  <c r="B20" i="20"/>
  <c r="B21" i="20" s="1"/>
  <c r="G21" i="20" s="1"/>
  <c r="B28" i="20"/>
  <c r="B29" i="20" s="1"/>
  <c r="G29" i="20" s="1"/>
  <c r="G41" i="20" s="1"/>
  <c r="B36" i="20"/>
  <c r="B37" i="20" s="1"/>
  <c r="G37" i="20" s="1"/>
  <c r="B44" i="20"/>
  <c r="B45" i="20" s="1"/>
  <c r="G45" i="20" s="1"/>
  <c r="B66" i="20"/>
  <c r="B67" i="20" s="1"/>
  <c r="G67" i="20" s="1"/>
  <c r="B76" i="20"/>
  <c r="B77" i="20" s="1"/>
  <c r="G77" i="20" s="1"/>
  <c r="B95" i="20"/>
  <c r="G95" i="20" s="1"/>
  <c r="B104" i="20"/>
  <c r="G104" i="20" s="1"/>
  <c r="B112" i="20"/>
  <c r="G112" i="20" s="1"/>
  <c r="B120" i="20"/>
  <c r="G120" i="20" s="1"/>
  <c r="B128" i="20"/>
  <c r="G128" i="20" s="1"/>
  <c r="B135" i="20"/>
  <c r="G135" i="20" s="1"/>
  <c r="B137" i="20"/>
  <c r="G137" i="20" s="1"/>
  <c r="B46" i="20"/>
  <c r="B47" i="20" s="1"/>
  <c r="G47" i="20" s="1"/>
  <c r="G51" i="20" s="1"/>
  <c r="B68" i="20"/>
  <c r="B69" i="20" s="1"/>
  <c r="G69" i="20" s="1"/>
  <c r="B98" i="20"/>
  <c r="G98" i="20" s="1"/>
  <c r="B106" i="20"/>
  <c r="G106" i="20" s="1"/>
  <c r="B114" i="20"/>
  <c r="G114" i="20" s="1"/>
  <c r="B122" i="20"/>
  <c r="G122" i="20" s="1"/>
  <c r="B129" i="20"/>
  <c r="G129" i="20" s="1"/>
  <c r="B16" i="20"/>
  <c r="B24" i="20"/>
  <c r="B25" i="20" s="1"/>
  <c r="G25" i="20" s="1"/>
  <c r="B32" i="20"/>
  <c r="B33" i="20" s="1"/>
  <c r="G33" i="20" s="1"/>
  <c r="B40" i="20"/>
  <c r="B41" i="20" s="1"/>
  <c r="B56" i="20"/>
  <c r="B57" i="20" s="1"/>
  <c r="G57" i="20" s="1"/>
  <c r="G59" i="20" s="1"/>
  <c r="B70" i="20"/>
  <c r="B71" i="20" s="1"/>
  <c r="G71" i="20" s="1"/>
  <c r="B100" i="20"/>
  <c r="G100" i="20" s="1"/>
  <c r="B108" i="20"/>
  <c r="G108" i="20" s="1"/>
  <c r="B116" i="20"/>
  <c r="G116" i="20" s="1"/>
  <c r="B124" i="20"/>
  <c r="G124" i="20" s="1"/>
  <c r="B131" i="20"/>
  <c r="G131" i="20" s="1"/>
  <c r="B140" i="20"/>
  <c r="G140" i="20" s="1"/>
  <c r="B96" i="20"/>
  <c r="G96" i="20" s="1"/>
  <c r="B99" i="20"/>
  <c r="G99" i="20" s="1"/>
  <c r="B103" i="20"/>
  <c r="G103" i="20" s="1"/>
  <c r="B107" i="20"/>
  <c r="G107" i="20" s="1"/>
  <c r="B111" i="20"/>
  <c r="G111" i="20" s="1"/>
  <c r="B115" i="20"/>
  <c r="G115" i="20" s="1"/>
  <c r="B119" i="20"/>
  <c r="G119" i="20" s="1"/>
  <c r="B123" i="20"/>
  <c r="G123" i="20" s="1"/>
  <c r="B127" i="20"/>
  <c r="G127" i="20" s="1"/>
  <c r="B130" i="20"/>
  <c r="G130" i="20" s="1"/>
  <c r="B134" i="20"/>
  <c r="G134" i="20" s="1"/>
  <c r="B138" i="20"/>
  <c r="G138" i="20" s="1"/>
  <c r="B74" i="20"/>
  <c r="B97" i="20"/>
  <c r="G97" i="20" s="1"/>
  <c r="B101" i="20"/>
  <c r="G101" i="20" s="1"/>
  <c r="B105" i="20"/>
  <c r="G105" i="20" s="1"/>
  <c r="B109" i="20"/>
  <c r="G109" i="20" s="1"/>
  <c r="B113" i="20"/>
  <c r="G113" i="20" s="1"/>
  <c r="B117" i="20"/>
  <c r="G117" i="20" s="1"/>
  <c r="B121" i="20"/>
  <c r="G121" i="20" s="1"/>
  <c r="B125" i="20"/>
  <c r="G125" i="20" s="1"/>
  <c r="B132" i="20"/>
  <c r="G132" i="20" s="1"/>
  <c r="B136" i="20"/>
  <c r="G136" i="20" s="1"/>
  <c r="G9" i="2" l="1"/>
  <c r="C63" i="2"/>
  <c r="C36" i="2"/>
  <c r="G38" i="20"/>
  <c r="G20" i="20"/>
  <c r="C36" i="36"/>
  <c r="C63" i="36"/>
  <c r="C63" i="37"/>
  <c r="C36" i="37"/>
  <c r="C9" i="37"/>
  <c r="C9" i="36"/>
  <c r="G28" i="20"/>
  <c r="G40" i="20" s="1"/>
  <c r="G60" i="20"/>
  <c r="G62" i="20" s="1"/>
  <c r="G18" i="20"/>
  <c r="G22" i="20"/>
  <c r="G26" i="20"/>
  <c r="G14" i="20"/>
  <c r="G34" i="20"/>
  <c r="G44" i="20"/>
  <c r="B17" i="20"/>
  <c r="G17" i="20" s="1"/>
  <c r="G65" i="20"/>
  <c r="G46" i="20"/>
  <c r="G52" i="20" s="1"/>
  <c r="G24" i="20"/>
  <c r="G55" i="20"/>
  <c r="G49" i="20"/>
  <c r="G53" i="20"/>
  <c r="G72" i="20"/>
  <c r="G36" i="20"/>
  <c r="G68" i="20"/>
  <c r="G30" i="20"/>
  <c r="G32" i="20"/>
  <c r="G76" i="20"/>
  <c r="G145" i="20"/>
  <c r="G70" i="20"/>
  <c r="G42" i="20"/>
  <c r="G16" i="20"/>
  <c r="G56" i="20"/>
  <c r="G58" i="20" s="1"/>
  <c r="G66" i="20"/>
  <c r="B75" i="20"/>
  <c r="G75" i="20" s="1"/>
  <c r="G74" i="20"/>
  <c r="E36" i="2" l="1"/>
  <c r="E63" i="2"/>
  <c r="H15" i="20"/>
  <c r="I9" i="2"/>
  <c r="G64" i="20"/>
  <c r="E9" i="37"/>
  <c r="E36" i="37"/>
  <c r="J14" i="20"/>
  <c r="I14" i="20"/>
  <c r="E63" i="37"/>
  <c r="E36" i="36"/>
  <c r="E9" i="36"/>
  <c r="E63" i="36"/>
  <c r="G48" i="20"/>
  <c r="H48" i="20" s="1"/>
  <c r="H14" i="20"/>
  <c r="G54" i="20"/>
  <c r="H24" i="20"/>
  <c r="H26" i="20"/>
  <c r="H19" i="20"/>
  <c r="H37" i="20"/>
  <c r="G50" i="20"/>
  <c r="H38" i="20"/>
  <c r="H30" i="20"/>
  <c r="H32" i="20"/>
  <c r="H27" i="20"/>
  <c r="H20" i="20"/>
  <c r="H34" i="20"/>
  <c r="H23" i="20"/>
  <c r="H18" i="20"/>
  <c r="H31" i="20"/>
  <c r="H36" i="20"/>
  <c r="H17" i="20"/>
  <c r="H25" i="20"/>
  <c r="H28" i="20"/>
  <c r="H35" i="20"/>
  <c r="H16" i="20"/>
  <c r="H39" i="20"/>
  <c r="H33" i="20"/>
  <c r="H21" i="20"/>
  <c r="H22" i="20"/>
  <c r="H29" i="20"/>
  <c r="G146" i="20"/>
  <c r="H40" i="20"/>
  <c r="H45" i="20"/>
  <c r="H42" i="20"/>
  <c r="H41" i="20"/>
  <c r="H44" i="20"/>
  <c r="H46" i="20"/>
  <c r="H43" i="20"/>
  <c r="H47" i="20"/>
  <c r="B36" i="2" l="1"/>
  <c r="D63" i="2"/>
  <c r="F9" i="2"/>
  <c r="D36" i="2"/>
  <c r="D9" i="2"/>
  <c r="H9" i="2"/>
  <c r="F36" i="2"/>
  <c r="G36" i="2"/>
  <c r="J9" i="2"/>
  <c r="K9" i="2"/>
  <c r="B9" i="2"/>
  <c r="B63" i="2"/>
  <c r="G63" i="2"/>
  <c r="F63" i="2"/>
  <c r="J22" i="2"/>
  <c r="I15" i="20"/>
  <c r="J16" i="20" s="1"/>
  <c r="J15" i="20"/>
  <c r="H127" i="20"/>
  <c r="H50" i="20"/>
  <c r="I20" i="20"/>
  <c r="H134" i="20"/>
  <c r="H49" i="20"/>
  <c r="I50" i="20" s="1"/>
  <c r="H126" i="20"/>
  <c r="G63" i="36"/>
  <c r="G36" i="36"/>
  <c r="G36" i="37"/>
  <c r="I16" i="20"/>
  <c r="G63" i="37"/>
  <c r="G9" i="37"/>
  <c r="G9" i="36"/>
  <c r="I17" i="20"/>
  <c r="I18" i="20"/>
  <c r="H139" i="20"/>
  <c r="H106" i="20"/>
  <c r="H96" i="20"/>
  <c r="H140" i="20"/>
  <c r="H105" i="20"/>
  <c r="H131" i="20"/>
  <c r="H138" i="20"/>
  <c r="H90" i="20"/>
  <c r="H87" i="20"/>
  <c r="H109" i="20"/>
  <c r="H86" i="20"/>
  <c r="H133" i="20"/>
  <c r="H101" i="20"/>
  <c r="H71" i="20"/>
  <c r="H114" i="20"/>
  <c r="H107" i="20"/>
  <c r="H124" i="20"/>
  <c r="H130" i="20"/>
  <c r="H117" i="20"/>
  <c r="H121" i="20"/>
  <c r="H108" i="20"/>
  <c r="H57" i="20"/>
  <c r="H99" i="20"/>
  <c r="H70" i="20"/>
  <c r="H76" i="20"/>
  <c r="H84" i="20"/>
  <c r="H53" i="20"/>
  <c r="H115" i="20"/>
  <c r="H73" i="20"/>
  <c r="H102" i="20"/>
  <c r="H58" i="20"/>
  <c r="H56" i="20"/>
  <c r="H64" i="20"/>
  <c r="H125" i="20"/>
  <c r="H145" i="20"/>
  <c r="H120" i="20"/>
  <c r="H66" i="20"/>
  <c r="H113" i="20"/>
  <c r="H61" i="20"/>
  <c r="H112" i="20"/>
  <c r="H65" i="20"/>
  <c r="H69" i="20"/>
  <c r="H77" i="20"/>
  <c r="H62" i="20"/>
  <c r="H60" i="20"/>
  <c r="H88" i="20"/>
  <c r="H132" i="20"/>
  <c r="H122" i="20"/>
  <c r="H137" i="20"/>
  <c r="H91" i="20"/>
  <c r="H63" i="20"/>
  <c r="H97" i="20"/>
  <c r="H104" i="20"/>
  <c r="H103" i="20"/>
  <c r="H95" i="20"/>
  <c r="H75" i="20"/>
  <c r="H54" i="20"/>
  <c r="H83" i="20"/>
  <c r="H55" i="20"/>
  <c r="H74" i="20"/>
  <c r="H52" i="20"/>
  <c r="H118" i="20"/>
  <c r="H135" i="20"/>
  <c r="H67" i="20"/>
  <c r="H119" i="20"/>
  <c r="H123" i="20"/>
  <c r="H89" i="20"/>
  <c r="H68" i="20"/>
  <c r="H85" i="20"/>
  <c r="H98" i="20"/>
  <c r="H81" i="20"/>
  <c r="H116" i="20"/>
  <c r="H59" i="20"/>
  <c r="H72" i="20"/>
  <c r="H110" i="20"/>
  <c r="H111" i="20"/>
  <c r="H128" i="20"/>
  <c r="H51" i="20"/>
  <c r="H129" i="20"/>
  <c r="H136" i="20"/>
  <c r="H100" i="20"/>
  <c r="I36" i="20"/>
  <c r="I24" i="20"/>
  <c r="I22" i="20"/>
  <c r="I33" i="20"/>
  <c r="H146" i="20"/>
  <c r="I30" i="20"/>
  <c r="I32" i="20"/>
  <c r="I37" i="20"/>
  <c r="I27" i="20"/>
  <c r="I44" i="20"/>
  <c r="I28" i="20"/>
  <c r="I31" i="20"/>
  <c r="I34" i="20"/>
  <c r="I26" i="20"/>
  <c r="I35" i="20"/>
  <c r="I38" i="20"/>
  <c r="H82" i="20"/>
  <c r="I40" i="20"/>
  <c r="I29" i="20"/>
  <c r="G147" i="20"/>
  <c r="I21" i="20"/>
  <c r="I49" i="20"/>
  <c r="I25" i="20"/>
  <c r="I23" i="20"/>
  <c r="I19" i="20"/>
  <c r="I39" i="20"/>
  <c r="I46" i="20"/>
  <c r="I45" i="20"/>
  <c r="I48" i="20"/>
  <c r="I41" i="20"/>
  <c r="I42" i="20"/>
  <c r="I47" i="20"/>
  <c r="I43" i="20"/>
  <c r="J17" i="20" l="1"/>
  <c r="H63" i="2"/>
  <c r="I63" i="2"/>
  <c r="I36" i="2"/>
  <c r="H36" i="2"/>
  <c r="L9" i="2"/>
  <c r="M9" i="2"/>
  <c r="J18" i="20"/>
  <c r="J19" i="20"/>
  <c r="I57" i="20"/>
  <c r="I51" i="20"/>
  <c r="I52" i="20"/>
  <c r="I120" i="20"/>
  <c r="I84" i="20"/>
  <c r="I73" i="20"/>
  <c r="I63" i="36"/>
  <c r="I63" i="37"/>
  <c r="I36" i="37"/>
  <c r="I36" i="36"/>
  <c r="I9" i="36"/>
  <c r="I9" i="37"/>
  <c r="I133" i="20"/>
  <c r="I53" i="20"/>
  <c r="J23" i="20"/>
  <c r="I58" i="20"/>
  <c r="I123" i="20"/>
  <c r="I89" i="20"/>
  <c r="I74" i="20"/>
  <c r="I129" i="20"/>
  <c r="I69" i="20"/>
  <c r="I88" i="20"/>
  <c r="I70" i="20"/>
  <c r="I96" i="20"/>
  <c r="I55" i="20"/>
  <c r="I132" i="20"/>
  <c r="I124" i="20"/>
  <c r="I59" i="20"/>
  <c r="I111" i="20"/>
  <c r="I65" i="20"/>
  <c r="I72" i="20"/>
  <c r="I117" i="20"/>
  <c r="I63" i="20"/>
  <c r="I56" i="20"/>
  <c r="I68" i="20"/>
  <c r="I82" i="20"/>
  <c r="I91" i="20"/>
  <c r="I83" i="20"/>
  <c r="I108" i="20"/>
  <c r="I87" i="20"/>
  <c r="I99" i="20"/>
  <c r="I107" i="20"/>
  <c r="I61" i="20"/>
  <c r="I105" i="20"/>
  <c r="I71" i="20"/>
  <c r="I60" i="20"/>
  <c r="I81" i="20"/>
  <c r="I138" i="20"/>
  <c r="I127" i="20"/>
  <c r="I75" i="20"/>
  <c r="I119" i="20"/>
  <c r="I77" i="20"/>
  <c r="I66" i="20"/>
  <c r="I134" i="20"/>
  <c r="I112" i="20"/>
  <c r="I106" i="20"/>
  <c r="I64" i="20"/>
  <c r="I97" i="20"/>
  <c r="I139" i="20"/>
  <c r="I62" i="20"/>
  <c r="I137" i="20"/>
  <c r="I67" i="20"/>
  <c r="I76" i="20"/>
  <c r="I54" i="20"/>
  <c r="I135" i="20"/>
  <c r="I131" i="20"/>
  <c r="I85" i="20"/>
  <c r="I145" i="20"/>
  <c r="I95" i="20"/>
  <c r="I136" i="20"/>
  <c r="I104" i="20"/>
  <c r="I128" i="20"/>
  <c r="I118" i="20"/>
  <c r="I98" i="20"/>
  <c r="I126" i="20"/>
  <c r="I122" i="20"/>
  <c r="I116" i="20"/>
  <c r="I130" i="20"/>
  <c r="I121" i="20"/>
  <c r="I103" i="20"/>
  <c r="I90" i="20"/>
  <c r="I140" i="20"/>
  <c r="I86" i="20"/>
  <c r="I101" i="20"/>
  <c r="I110" i="20"/>
  <c r="I102" i="20"/>
  <c r="I114" i="20"/>
  <c r="I100" i="20"/>
  <c r="I115" i="20"/>
  <c r="I125" i="20"/>
  <c r="I113" i="20"/>
  <c r="I109" i="20"/>
  <c r="I146" i="20"/>
  <c r="J36" i="20"/>
  <c r="J41" i="20"/>
  <c r="J22" i="20"/>
  <c r="J21" i="20"/>
  <c r="J20" i="20"/>
  <c r="J28" i="20"/>
  <c r="J29" i="20"/>
  <c r="J25" i="20"/>
  <c r="J40" i="20"/>
  <c r="J27" i="20"/>
  <c r="J32" i="20"/>
  <c r="J38" i="20"/>
  <c r="J37" i="20"/>
  <c r="J35" i="20"/>
  <c r="J30" i="20"/>
  <c r="J39" i="20"/>
  <c r="J26" i="20"/>
  <c r="J34" i="20"/>
  <c r="J33" i="20"/>
  <c r="H147" i="20"/>
  <c r="I147" i="20"/>
  <c r="J31" i="20"/>
  <c r="J24" i="20"/>
  <c r="G148" i="20"/>
  <c r="J46" i="20"/>
  <c r="J51" i="20"/>
  <c r="J42" i="20"/>
  <c r="J49" i="20"/>
  <c r="J50" i="20"/>
  <c r="J47" i="20"/>
  <c r="J43" i="20"/>
  <c r="J44" i="20"/>
  <c r="J48" i="20"/>
  <c r="J45" i="20"/>
  <c r="J63" i="2" l="1"/>
  <c r="K63" i="2"/>
  <c r="A13" i="2"/>
  <c r="N9" i="2"/>
  <c r="J36" i="2"/>
  <c r="K36" i="2"/>
  <c r="J54" i="20"/>
  <c r="J52" i="20"/>
  <c r="J53" i="20"/>
  <c r="J58" i="20"/>
  <c r="J55" i="20"/>
  <c r="J85" i="20"/>
  <c r="J60" i="20"/>
  <c r="J56" i="20"/>
  <c r="J57" i="20"/>
  <c r="J72" i="20"/>
  <c r="J59" i="20"/>
  <c r="J61" i="20"/>
  <c r="J66" i="20"/>
  <c r="J133" i="20"/>
  <c r="J129" i="20"/>
  <c r="J135" i="20"/>
  <c r="J132" i="20"/>
  <c r="J84" i="20"/>
  <c r="J108" i="20"/>
  <c r="J128" i="20"/>
  <c r="J82" i="20"/>
  <c r="J105" i="20"/>
  <c r="J107" i="20"/>
  <c r="J74" i="20"/>
  <c r="J89" i="20"/>
  <c r="J68" i="20"/>
  <c r="J125" i="20"/>
  <c r="J75" i="20"/>
  <c r="J98" i="20"/>
  <c r="J81" i="20"/>
  <c r="J110" i="20"/>
  <c r="J73" i="20"/>
  <c r="J64" i="20"/>
  <c r="J77" i="20"/>
  <c r="J103" i="20"/>
  <c r="J83" i="20"/>
  <c r="J147" i="20"/>
  <c r="J104" i="20"/>
  <c r="J111" i="20"/>
  <c r="J113" i="20"/>
  <c r="J116" i="20"/>
  <c r="J65" i="20"/>
  <c r="J70" i="20"/>
  <c r="J136" i="20"/>
  <c r="J126" i="20"/>
  <c r="J67" i="20"/>
  <c r="J131" i="20"/>
  <c r="J100" i="20"/>
  <c r="J114" i="20"/>
  <c r="J69" i="20"/>
  <c r="J71" i="20"/>
  <c r="J63" i="20"/>
  <c r="J102" i="20"/>
  <c r="J120" i="20"/>
  <c r="J91" i="20"/>
  <c r="J118" i="20"/>
  <c r="J86" i="20"/>
  <c r="J88" i="20"/>
  <c r="J76" i="20"/>
  <c r="J130" i="20"/>
  <c r="J62" i="20"/>
  <c r="K9" i="37"/>
  <c r="K9" i="36"/>
  <c r="K63" i="37"/>
  <c r="K36" i="37"/>
  <c r="K36" i="36"/>
  <c r="K63" i="36"/>
  <c r="J121" i="20"/>
  <c r="J97" i="20"/>
  <c r="J96" i="20"/>
  <c r="J134" i="20"/>
  <c r="J124" i="20"/>
  <c r="J95" i="20"/>
  <c r="J115" i="20"/>
  <c r="J145" i="20"/>
  <c r="J101" i="20"/>
  <c r="J138" i="20"/>
  <c r="J106" i="20"/>
  <c r="J90" i="20"/>
  <c r="J137" i="20"/>
  <c r="J109" i="20"/>
  <c r="J117" i="20"/>
  <c r="J139" i="20"/>
  <c r="J119" i="20"/>
  <c r="J123" i="20"/>
  <c r="J112" i="20"/>
  <c r="J87" i="20"/>
  <c r="J127" i="20"/>
  <c r="J99" i="20"/>
  <c r="J140" i="20"/>
  <c r="J122" i="20"/>
  <c r="J146" i="20"/>
  <c r="J148" i="20"/>
  <c r="H148" i="20"/>
  <c r="I148" i="20"/>
  <c r="G149" i="20"/>
  <c r="M36" i="2" l="1"/>
  <c r="L36" i="2"/>
  <c r="B13" i="2"/>
  <c r="A8" i="2"/>
  <c r="C13" i="2"/>
  <c r="L63" i="2"/>
  <c r="M63" i="2"/>
  <c r="M36" i="37"/>
  <c r="M63" i="36"/>
  <c r="M9" i="36"/>
  <c r="M63" i="37"/>
  <c r="M9" i="37"/>
  <c r="M36" i="36"/>
  <c r="G150" i="20"/>
  <c r="H149" i="20"/>
  <c r="I149" i="20"/>
  <c r="J149" i="20"/>
  <c r="A40" i="2" l="1"/>
  <c r="A67" i="2"/>
  <c r="N63" i="2"/>
  <c r="E13" i="2"/>
  <c r="D13" i="2"/>
  <c r="C8" i="2"/>
  <c r="A67" i="37"/>
  <c r="A67" i="36"/>
  <c r="A40" i="37"/>
  <c r="A13" i="37"/>
  <c r="A13" i="36"/>
  <c r="A40" i="36"/>
  <c r="H150" i="20"/>
  <c r="I150" i="20"/>
  <c r="J150" i="20"/>
  <c r="G151" i="20"/>
  <c r="F13" i="2" l="1"/>
  <c r="E8" i="2"/>
  <c r="G13" i="2"/>
  <c r="C67" i="2"/>
  <c r="B67" i="2"/>
  <c r="A62" i="2"/>
  <c r="A35" i="2"/>
  <c r="C40" i="2"/>
  <c r="B40" i="2"/>
  <c r="A8" i="36"/>
  <c r="C13" i="36"/>
  <c r="A35" i="37"/>
  <c r="C40" i="37"/>
  <c r="C13" i="37"/>
  <c r="A8" i="37"/>
  <c r="A62" i="36"/>
  <c r="C67" i="36"/>
  <c r="C67" i="37"/>
  <c r="A62" i="37"/>
  <c r="C40" i="36"/>
  <c r="A35" i="36"/>
  <c r="H151" i="20"/>
  <c r="I151" i="20"/>
  <c r="J151" i="20"/>
  <c r="G152" i="20"/>
  <c r="E67" i="2" l="1"/>
  <c r="D67" i="2"/>
  <c r="C62" i="2"/>
  <c r="I13" i="2"/>
  <c r="H13" i="2"/>
  <c r="G8" i="2"/>
  <c r="E40" i="2"/>
  <c r="C35" i="2"/>
  <c r="D40" i="2"/>
  <c r="C35" i="36"/>
  <c r="E40" i="36"/>
  <c r="E67" i="37"/>
  <c r="C62" i="37"/>
  <c r="E13" i="36"/>
  <c r="C8" i="36"/>
  <c r="E67" i="36"/>
  <c r="C62" i="36"/>
  <c r="C8" i="37"/>
  <c r="E13" i="37"/>
  <c r="C35" i="37"/>
  <c r="E40" i="37"/>
  <c r="H152" i="20"/>
  <c r="I152" i="20"/>
  <c r="J152" i="20"/>
  <c r="G153" i="20"/>
  <c r="G40" i="2" l="1"/>
  <c r="F40" i="2"/>
  <c r="E35" i="2"/>
  <c r="J13" i="2"/>
  <c r="I8" i="2"/>
  <c r="K13" i="2"/>
  <c r="G67" i="2"/>
  <c r="E62" i="2"/>
  <c r="E8" i="37"/>
  <c r="G13" i="37"/>
  <c r="G67" i="37"/>
  <c r="E62" i="37"/>
  <c r="E8" i="36"/>
  <c r="G13" i="36"/>
  <c r="G40" i="37"/>
  <c r="E35" i="37"/>
  <c r="G67" i="36"/>
  <c r="E62" i="36"/>
  <c r="G40" i="36"/>
  <c r="E35" i="36"/>
  <c r="H153" i="20"/>
  <c r="I153" i="20"/>
  <c r="J153" i="20"/>
  <c r="G154" i="20"/>
  <c r="I40" i="2" l="1"/>
  <c r="H40" i="2"/>
  <c r="G35" i="2"/>
  <c r="M13" i="2"/>
  <c r="L13" i="2"/>
  <c r="K8" i="2"/>
  <c r="I67" i="2"/>
  <c r="H67" i="2"/>
  <c r="G62" i="2"/>
  <c r="I40" i="37"/>
  <c r="G35" i="37"/>
  <c r="G62" i="37"/>
  <c r="I67" i="37"/>
  <c r="I67" i="36"/>
  <c r="G62" i="36"/>
  <c r="I13" i="37"/>
  <c r="G8" i="37"/>
  <c r="G8" i="36"/>
  <c r="I13" i="36"/>
  <c r="G35" i="36"/>
  <c r="I40" i="36"/>
  <c r="H154" i="20"/>
  <c r="I154" i="20"/>
  <c r="J154" i="20"/>
  <c r="G155" i="20"/>
  <c r="N13" i="2" l="1"/>
  <c r="M8" i="2"/>
  <c r="A17" i="2"/>
  <c r="K67" i="2"/>
  <c r="J67" i="2"/>
  <c r="I62" i="2"/>
  <c r="I35" i="2"/>
  <c r="K40" i="2"/>
  <c r="I8" i="37"/>
  <c r="K13" i="37"/>
  <c r="K67" i="36"/>
  <c r="I62" i="36"/>
  <c r="I35" i="37"/>
  <c r="K40" i="37"/>
  <c r="K67" i="37"/>
  <c r="I62" i="37"/>
  <c r="K40" i="36"/>
  <c r="I35" i="36"/>
  <c r="I8" i="36"/>
  <c r="K13" i="36"/>
  <c r="H155" i="20"/>
  <c r="I155" i="20"/>
  <c r="J155" i="20"/>
  <c r="G156" i="20"/>
  <c r="M40" i="2" l="1"/>
  <c r="L40" i="2"/>
  <c r="K35" i="2"/>
  <c r="M67" i="2"/>
  <c r="L67" i="2"/>
  <c r="K62" i="2"/>
  <c r="C17" i="2"/>
  <c r="B17" i="2"/>
  <c r="M13" i="37"/>
  <c r="K8" i="37"/>
  <c r="M13" i="36"/>
  <c r="K8" i="36"/>
  <c r="K62" i="37"/>
  <c r="M67" i="37"/>
  <c r="K35" i="37"/>
  <c r="M40" i="37"/>
  <c r="M40" i="36"/>
  <c r="K35" i="36"/>
  <c r="M67" i="36"/>
  <c r="K62" i="36"/>
  <c r="I156" i="20"/>
  <c r="H156" i="20"/>
  <c r="J156" i="20"/>
  <c r="G157" i="20"/>
  <c r="D17" i="2" l="1"/>
  <c r="E17" i="2"/>
  <c r="A44" i="2"/>
  <c r="N40" i="2"/>
  <c r="M35" i="2"/>
  <c r="M62" i="2"/>
  <c r="A71" i="2"/>
  <c r="N67" i="2"/>
  <c r="A44" i="36"/>
  <c r="M35" i="36"/>
  <c r="A44" i="37"/>
  <c r="M35" i="37"/>
  <c r="A71" i="37"/>
  <c r="M62" i="37"/>
  <c r="A71" i="36"/>
  <c r="M62" i="36"/>
  <c r="M8" i="37"/>
  <c r="A17" i="37"/>
  <c r="A17" i="36"/>
  <c r="M8" i="36"/>
  <c r="H157" i="20"/>
  <c r="J157" i="20"/>
  <c r="I157" i="20"/>
  <c r="G158" i="20"/>
  <c r="B71" i="2" l="1"/>
  <c r="C71" i="2"/>
  <c r="G17" i="2"/>
  <c r="C44" i="2"/>
  <c r="B44" i="2"/>
  <c r="C44" i="37"/>
  <c r="C17" i="37"/>
  <c r="C17" i="36"/>
  <c r="C71" i="36"/>
  <c r="C71" i="37"/>
  <c r="C44" i="36"/>
  <c r="H158" i="20"/>
  <c r="I158" i="20"/>
  <c r="J158" i="20"/>
  <c r="G159" i="20"/>
  <c r="E44" i="2" l="1"/>
  <c r="D44" i="2"/>
  <c r="H17" i="2"/>
  <c r="I17" i="2"/>
  <c r="D71" i="2"/>
  <c r="E71" i="2"/>
  <c r="E17" i="37"/>
  <c r="E44" i="37"/>
  <c r="E44" i="36"/>
  <c r="E17" i="36"/>
  <c r="E71" i="36"/>
  <c r="E71" i="37"/>
  <c r="H159" i="20"/>
  <c r="I159" i="20"/>
  <c r="J159" i="20"/>
  <c r="G160" i="20"/>
  <c r="F71" i="2" l="1"/>
  <c r="G71" i="2"/>
  <c r="F44" i="2"/>
  <c r="G44" i="2"/>
  <c r="K17" i="2"/>
  <c r="J17" i="2"/>
  <c r="G17" i="36"/>
  <c r="G44" i="36"/>
  <c r="G71" i="37"/>
  <c r="G71" i="36"/>
  <c r="G17" i="37"/>
  <c r="G44" i="37"/>
  <c r="H160" i="20"/>
  <c r="I160" i="20"/>
  <c r="J160" i="20"/>
  <c r="G161" i="20"/>
  <c r="L17" i="2" l="1"/>
  <c r="M17" i="2"/>
  <c r="I44" i="2"/>
  <c r="H44" i="2"/>
  <c r="H71" i="2"/>
  <c r="I71" i="2"/>
  <c r="I17" i="37"/>
  <c r="I44" i="37"/>
  <c r="I71" i="36"/>
  <c r="I71" i="37"/>
  <c r="I17" i="36"/>
  <c r="I44" i="36"/>
  <c r="H161" i="20"/>
  <c r="I161" i="20"/>
  <c r="J161" i="20"/>
  <c r="G162" i="20"/>
  <c r="J71" i="2" l="1"/>
  <c r="K71" i="2"/>
  <c r="K44" i="2"/>
  <c r="J44" i="2"/>
  <c r="A21" i="2"/>
  <c r="K71" i="37"/>
  <c r="K44" i="36"/>
  <c r="K17" i="37"/>
  <c r="K44" i="37"/>
  <c r="K17" i="36"/>
  <c r="K71" i="36"/>
  <c r="H162" i="20"/>
  <c r="I162" i="20"/>
  <c r="J162" i="20"/>
  <c r="G163" i="20"/>
  <c r="B21" i="2" l="1"/>
  <c r="C21" i="2"/>
  <c r="M44" i="2"/>
  <c r="L44" i="2"/>
  <c r="L71" i="2"/>
  <c r="M71" i="2"/>
  <c r="M17" i="36"/>
  <c r="M17" i="37"/>
  <c r="M71" i="37"/>
  <c r="M71" i="36"/>
  <c r="M44" i="37"/>
  <c r="M44" i="36"/>
  <c r="I163" i="20"/>
  <c r="J163" i="20"/>
  <c r="H163" i="20"/>
  <c r="G164" i="20"/>
  <c r="A48" i="2" l="1"/>
  <c r="N44" i="2"/>
  <c r="E21" i="2"/>
  <c r="D21" i="2"/>
  <c r="A75" i="2"/>
  <c r="N71" i="2"/>
  <c r="A48" i="36"/>
  <c r="A75" i="36"/>
  <c r="N71" i="36"/>
  <c r="A75" i="37"/>
  <c r="A48" i="37"/>
  <c r="A21" i="36"/>
  <c r="A21" i="37"/>
  <c r="I164" i="20"/>
  <c r="J164" i="20"/>
  <c r="H164" i="20"/>
  <c r="G165" i="20"/>
  <c r="F21" i="2" l="1"/>
  <c r="G21" i="2"/>
  <c r="C48" i="2"/>
  <c r="B48" i="2"/>
  <c r="C75" i="2"/>
  <c r="B75" i="2"/>
  <c r="B21" i="37"/>
  <c r="C21" i="37"/>
  <c r="C21" i="36"/>
  <c r="C48" i="37"/>
  <c r="C75" i="36"/>
  <c r="C48" i="36"/>
  <c r="C75" i="37"/>
  <c r="I165" i="20"/>
  <c r="J165" i="20"/>
  <c r="H165" i="20"/>
  <c r="G166" i="20"/>
  <c r="E48" i="2" l="1"/>
  <c r="D48" i="2"/>
  <c r="E75" i="2"/>
  <c r="D75" i="2"/>
  <c r="I21" i="2"/>
  <c r="H21" i="2"/>
  <c r="E75" i="37"/>
  <c r="E48" i="36"/>
  <c r="E21" i="36"/>
  <c r="E48" i="37"/>
  <c r="E21" i="37"/>
  <c r="E75" i="36"/>
  <c r="H166" i="20"/>
  <c r="I166" i="20"/>
  <c r="J166" i="20"/>
  <c r="G167" i="20"/>
  <c r="J21" i="2" l="1"/>
  <c r="K21" i="2"/>
  <c r="G75" i="2"/>
  <c r="G48" i="2"/>
  <c r="F48" i="2"/>
  <c r="G48" i="37"/>
  <c r="G48" i="36"/>
  <c r="G75" i="36"/>
  <c r="G21" i="36"/>
  <c r="G75" i="37"/>
  <c r="G21" i="37"/>
  <c r="I167" i="20"/>
  <c r="H167" i="20"/>
  <c r="J167" i="20"/>
  <c r="G168" i="20"/>
  <c r="M21" i="2" l="1"/>
  <c r="L21" i="2"/>
  <c r="I75" i="2"/>
  <c r="H75" i="2"/>
  <c r="I48" i="2"/>
  <c r="I21" i="37"/>
  <c r="I48" i="36"/>
  <c r="I48" i="37"/>
  <c r="I75" i="37"/>
  <c r="I75" i="36"/>
  <c r="I21" i="36"/>
  <c r="H168" i="20"/>
  <c r="J168" i="20"/>
  <c r="I168" i="20"/>
  <c r="G169" i="20"/>
  <c r="K48" i="2" l="1"/>
  <c r="J48" i="2"/>
  <c r="K75" i="2"/>
  <c r="J75" i="2"/>
  <c r="N21" i="2"/>
  <c r="A25" i="2"/>
  <c r="K21" i="37"/>
  <c r="K21" i="36"/>
  <c r="K75" i="36"/>
  <c r="K75" i="37"/>
  <c r="K48" i="37"/>
  <c r="K48" i="36"/>
  <c r="J169" i="20"/>
  <c r="I169" i="20"/>
  <c r="H169" i="20"/>
  <c r="G170" i="20"/>
  <c r="C25" i="2" l="1"/>
  <c r="M75" i="2"/>
  <c r="M48" i="2"/>
  <c r="L48" i="2"/>
  <c r="M48" i="36"/>
  <c r="M21" i="37"/>
  <c r="M75" i="37"/>
  <c r="M48" i="37"/>
  <c r="M75" i="36"/>
  <c r="M21" i="36"/>
  <c r="I170" i="20"/>
  <c r="J170" i="20"/>
  <c r="H170" i="20"/>
  <c r="G171" i="20"/>
  <c r="D25" i="2" l="1"/>
  <c r="E25" i="2"/>
  <c r="N48" i="2"/>
  <c r="A52" i="2"/>
  <c r="A79" i="2"/>
  <c r="N75" i="2"/>
  <c r="A79" i="36"/>
  <c r="A25" i="37"/>
  <c r="A52" i="36"/>
  <c r="A52" i="37"/>
  <c r="A25" i="36"/>
  <c r="N75" i="37"/>
  <c r="A79" i="37"/>
  <c r="G172" i="20"/>
  <c r="J171" i="20"/>
  <c r="I171" i="20"/>
  <c r="H171" i="20"/>
  <c r="C52" i="2" l="1"/>
  <c r="B52" i="2"/>
  <c r="G25" i="2"/>
  <c r="F25" i="2"/>
  <c r="C79" i="2"/>
  <c r="C52" i="37"/>
  <c r="C52" i="36"/>
  <c r="C25" i="36"/>
  <c r="C25" i="37"/>
  <c r="C79" i="36"/>
  <c r="C79" i="37"/>
  <c r="I172" i="20"/>
  <c r="J172" i="20"/>
  <c r="H172" i="20"/>
  <c r="G173" i="20"/>
  <c r="E52" i="2" l="1"/>
  <c r="D52" i="2"/>
  <c r="E79" i="2"/>
  <c r="D79" i="2"/>
  <c r="H25" i="2"/>
  <c r="I25" i="2"/>
  <c r="E25" i="37"/>
  <c r="E52" i="37"/>
  <c r="E79" i="37"/>
  <c r="E79" i="36"/>
  <c r="E52" i="36"/>
  <c r="E25" i="36"/>
  <c r="J173" i="20"/>
  <c r="H173" i="20"/>
  <c r="I173" i="20"/>
  <c r="G174" i="20"/>
  <c r="G52" i="2" l="1"/>
  <c r="F52" i="2"/>
  <c r="K25" i="2"/>
  <c r="J25" i="2"/>
  <c r="G79" i="2"/>
  <c r="F79" i="2"/>
  <c r="G52" i="37"/>
  <c r="G25" i="36"/>
  <c r="G79" i="37"/>
  <c r="G79" i="36"/>
  <c r="G25" i="37"/>
  <c r="G52" i="36"/>
  <c r="I174" i="20"/>
  <c r="J174" i="20"/>
  <c r="H174" i="20"/>
  <c r="G175" i="20"/>
  <c r="H52" i="2" l="1"/>
  <c r="I79" i="2"/>
  <c r="H79" i="2"/>
  <c r="L25" i="2"/>
  <c r="M25" i="2"/>
  <c r="I25" i="37"/>
  <c r="I79" i="36"/>
  <c r="I52" i="36"/>
  <c r="I25" i="36"/>
  <c r="I79" i="37"/>
  <c r="I52" i="37"/>
  <c r="I175" i="20"/>
  <c r="J175" i="20"/>
  <c r="H175" i="20"/>
  <c r="G176" i="20"/>
  <c r="A29" i="2" l="1"/>
  <c r="N25" i="2"/>
  <c r="K79" i="2"/>
  <c r="J79" i="2"/>
  <c r="J52" i="2"/>
  <c r="K52" i="37"/>
  <c r="K79" i="37"/>
  <c r="K25" i="36"/>
  <c r="K79" i="36"/>
  <c r="K25" i="37"/>
  <c r="K52" i="36"/>
  <c r="H176" i="20"/>
  <c r="I176" i="20"/>
  <c r="J176" i="20"/>
  <c r="G177" i="20"/>
  <c r="M79" i="2" l="1"/>
  <c r="L79" i="2"/>
  <c r="C29" i="2"/>
  <c r="M52" i="2"/>
  <c r="L52" i="2"/>
  <c r="M79" i="37"/>
  <c r="M25" i="37"/>
  <c r="M25" i="36"/>
  <c r="M52" i="37"/>
  <c r="M52" i="36"/>
  <c r="M79" i="36"/>
  <c r="H177" i="20"/>
  <c r="I177" i="20"/>
  <c r="J177" i="20"/>
  <c r="G178" i="20"/>
  <c r="D29" i="2" l="1"/>
  <c r="A83" i="2"/>
  <c r="N79" i="2"/>
  <c r="N52" i="2"/>
  <c r="A56" i="2"/>
  <c r="A56" i="36"/>
  <c r="A56" i="37"/>
  <c r="A29" i="37"/>
  <c r="A83" i="36"/>
  <c r="A29" i="36"/>
  <c r="A83" i="37"/>
  <c r="I178" i="20"/>
  <c r="J178" i="20"/>
  <c r="H178" i="20"/>
  <c r="G179" i="20"/>
  <c r="B83" i="2" l="1"/>
  <c r="C83" i="2"/>
  <c r="B56" i="2"/>
  <c r="C29" i="36"/>
  <c r="C56" i="36"/>
  <c r="C83" i="37"/>
  <c r="C29" i="37"/>
  <c r="C56" i="37"/>
  <c r="C83" i="36"/>
  <c r="H179" i="20"/>
  <c r="I179" i="20"/>
  <c r="J179" i="20"/>
  <c r="G180" i="20"/>
  <c r="D56" i="2" l="1"/>
  <c r="D83" i="2"/>
  <c r="J180" i="20"/>
  <c r="H180" i="20"/>
  <c r="I180" i="20"/>
  <c r="G181" i="20"/>
  <c r="G182" i="20" l="1"/>
  <c r="I181" i="20"/>
  <c r="J181" i="20"/>
  <c r="H181" i="20"/>
  <c r="H182" i="20" l="1"/>
  <c r="I182" i="20"/>
  <c r="J182" i="20"/>
  <c r="G183" i="20"/>
  <c r="G184" i="20" l="1"/>
  <c r="I183" i="20"/>
  <c r="J183" i="20"/>
  <c r="H183" i="20"/>
  <c r="H184" i="20" l="1"/>
  <c r="I184" i="20"/>
  <c r="J184" i="20"/>
  <c r="G185" i="20"/>
  <c r="H185" i="20" l="1"/>
  <c r="I185" i="20"/>
  <c r="J185" i="20"/>
  <c r="G186" i="20"/>
  <c r="J186" i="20" l="1"/>
  <c r="I186" i="20"/>
  <c r="H186" i="20"/>
  <c r="G187" i="20"/>
  <c r="H187" i="20" l="1"/>
  <c r="J187" i="20"/>
  <c r="I187" i="20"/>
  <c r="G188" i="20"/>
  <c r="G189" i="20" l="1"/>
  <c r="I188" i="20"/>
  <c r="H188" i="20"/>
  <c r="J188" i="20"/>
  <c r="H189" i="20" l="1"/>
  <c r="I189" i="20"/>
  <c r="J189" i="20"/>
  <c r="G190" i="20"/>
  <c r="I190" i="20" l="1"/>
  <c r="J190" i="20"/>
  <c r="H190" i="20"/>
  <c r="G191" i="20"/>
  <c r="I191" i="20" l="1"/>
  <c r="J191" i="20"/>
  <c r="H191" i="20"/>
  <c r="G192" i="20"/>
  <c r="I192" i="20" l="1"/>
  <c r="J192" i="20"/>
  <c r="H192" i="20"/>
  <c r="G193" i="20"/>
  <c r="B40" i="37" l="1"/>
  <c r="D13" i="36"/>
  <c r="D13" i="37"/>
  <c r="H13" i="36"/>
  <c r="D67" i="36"/>
  <c r="L40" i="37"/>
  <c r="H67" i="37"/>
  <c r="B71" i="36"/>
  <c r="D17" i="37"/>
  <c r="H17" i="37"/>
  <c r="L44" i="36"/>
  <c r="H75" i="37"/>
  <c r="J75" i="36"/>
  <c r="J48" i="37"/>
  <c r="D79" i="37"/>
  <c r="D25" i="37"/>
  <c r="B25" i="36"/>
  <c r="B79" i="37"/>
  <c r="N79" i="37"/>
  <c r="D29" i="37"/>
  <c r="F9" i="37"/>
  <c r="B36" i="37"/>
  <c r="B9" i="35"/>
  <c r="B9" i="36"/>
  <c r="B63" i="37"/>
  <c r="F63" i="37"/>
  <c r="D63" i="36"/>
  <c r="D36" i="36"/>
  <c r="D9" i="37"/>
  <c r="B36" i="36"/>
  <c r="D9" i="36"/>
  <c r="F36" i="37"/>
  <c r="D36" i="37"/>
  <c r="H36" i="36"/>
  <c r="F9" i="36"/>
  <c r="D63" i="37"/>
  <c r="B63" i="36"/>
  <c r="F36" i="36"/>
  <c r="F63" i="36"/>
  <c r="H36" i="37"/>
  <c r="H63" i="37"/>
  <c r="B9" i="37"/>
  <c r="J36" i="36"/>
  <c r="H9" i="37"/>
  <c r="H9" i="36"/>
  <c r="J36" i="37"/>
  <c r="J63" i="36"/>
  <c r="J9" i="36"/>
  <c r="H63" i="36"/>
  <c r="L36" i="37"/>
  <c r="L9" i="37"/>
  <c r="L36" i="36"/>
  <c r="J63" i="37"/>
  <c r="L63" i="37"/>
  <c r="L9" i="36"/>
  <c r="B67" i="36"/>
  <c r="N36" i="36"/>
  <c r="L63" i="36"/>
  <c r="J9" i="37"/>
  <c r="B40" i="36"/>
  <c r="B67" i="37"/>
  <c r="N63" i="37"/>
  <c r="N9" i="36"/>
  <c r="N63" i="36"/>
  <c r="B13" i="37"/>
  <c r="B13" i="36"/>
  <c r="F67" i="36"/>
  <c r="N9" i="37"/>
  <c r="D40" i="36"/>
  <c r="D67" i="37"/>
  <c r="N36" i="37"/>
  <c r="H40" i="36"/>
  <c r="F40" i="37"/>
  <c r="D40" i="37"/>
  <c r="F40" i="36"/>
  <c r="H13" i="37"/>
  <c r="F13" i="37"/>
  <c r="F67" i="37"/>
  <c r="H67" i="36"/>
  <c r="F13" i="36"/>
  <c r="H40" i="37"/>
  <c r="J40" i="36"/>
  <c r="J67" i="37"/>
  <c r="J13" i="36"/>
  <c r="J67" i="36"/>
  <c r="J40" i="37"/>
  <c r="L67" i="37"/>
  <c r="L13" i="37"/>
  <c r="N67" i="36"/>
  <c r="L67" i="36"/>
  <c r="J13" i="37"/>
  <c r="D17" i="36"/>
  <c r="N67" i="37"/>
  <c r="B17" i="36"/>
  <c r="N13" i="36"/>
  <c r="N40" i="37"/>
  <c r="N40" i="36"/>
  <c r="L13" i="36"/>
  <c r="N13" i="37"/>
  <c r="B44" i="37"/>
  <c r="L40" i="36"/>
  <c r="B17" i="37"/>
  <c r="D71" i="36"/>
  <c r="B71" i="37"/>
  <c r="D44" i="37"/>
  <c r="F44" i="37"/>
  <c r="D71" i="37"/>
  <c r="B44" i="36"/>
  <c r="D44" i="36"/>
  <c r="F17" i="36"/>
  <c r="J44" i="37"/>
  <c r="F44" i="36"/>
  <c r="F71" i="36"/>
  <c r="F71" i="37"/>
  <c r="F17" i="37"/>
  <c r="H44" i="37"/>
  <c r="H71" i="37"/>
  <c r="H17" i="36"/>
  <c r="L17" i="37"/>
  <c r="J44" i="36"/>
  <c r="J71" i="36"/>
  <c r="J17" i="36"/>
  <c r="L71" i="37"/>
  <c r="J17" i="37"/>
  <c r="H71" i="36"/>
  <c r="H44" i="36"/>
  <c r="J71" i="37"/>
  <c r="L44" i="37"/>
  <c r="L71" i="36"/>
  <c r="N71" i="37"/>
  <c r="L17" i="36"/>
  <c r="N44" i="37"/>
  <c r="N17" i="37"/>
  <c r="B75" i="37"/>
  <c r="N44" i="36"/>
  <c r="N17" i="36"/>
  <c r="D21" i="37"/>
  <c r="B21" i="36"/>
  <c r="D21" i="36"/>
  <c r="D75" i="37"/>
  <c r="D75" i="36"/>
  <c r="B75" i="36"/>
  <c r="F48" i="36"/>
  <c r="F75" i="37"/>
  <c r="B48" i="36"/>
  <c r="F21" i="37"/>
  <c r="D48" i="37"/>
  <c r="D48" i="36"/>
  <c r="B48" i="37"/>
  <c r="F75" i="36"/>
  <c r="F21" i="36"/>
  <c r="H21" i="36"/>
  <c r="H75" i="36"/>
  <c r="F48" i="37"/>
  <c r="H48" i="37"/>
  <c r="J21" i="37"/>
  <c r="H21" i="37"/>
  <c r="J48" i="36"/>
  <c r="H48" i="36"/>
  <c r="L48" i="37"/>
  <c r="N21" i="37"/>
  <c r="L21" i="37"/>
  <c r="N75" i="36"/>
  <c r="L75" i="36"/>
  <c r="L21" i="36"/>
  <c r="J21" i="36"/>
  <c r="J75" i="37"/>
  <c r="N48" i="37"/>
  <c r="L48" i="36"/>
  <c r="D79" i="36"/>
  <c r="N48" i="36"/>
  <c r="L75" i="37"/>
  <c r="D25" i="36"/>
  <c r="N21" i="36"/>
  <c r="B52" i="37"/>
  <c r="B25" i="37"/>
  <c r="B79" i="36"/>
  <c r="F25" i="37"/>
  <c r="D52" i="36"/>
  <c r="B52" i="36"/>
  <c r="J25" i="36"/>
  <c r="H79" i="36"/>
  <c r="H52" i="36"/>
  <c r="D52" i="37"/>
  <c r="F79" i="36"/>
  <c r="H25" i="37"/>
  <c r="H25" i="36"/>
  <c r="F79" i="37"/>
  <c r="F52" i="37"/>
  <c r="H52" i="37"/>
  <c r="F25" i="36"/>
  <c r="J25" i="37"/>
  <c r="J52" i="37"/>
  <c r="L79" i="37"/>
  <c r="L79" i="36"/>
  <c r="L52" i="36"/>
  <c r="J79" i="37"/>
  <c r="F52" i="36"/>
  <c r="B83" i="37"/>
  <c r="N52" i="36"/>
  <c r="B56" i="36"/>
  <c r="L25" i="37"/>
  <c r="L52" i="37"/>
  <c r="J79" i="36"/>
  <c r="H79" i="37"/>
  <c r="L25" i="36"/>
  <c r="N52" i="37"/>
  <c r="N25" i="36"/>
  <c r="J52" i="36"/>
  <c r="N25" i="37"/>
  <c r="D29" i="36"/>
  <c r="D83" i="37"/>
  <c r="B83" i="36"/>
  <c r="N79" i="36"/>
  <c r="B29" i="37"/>
  <c r="D83" i="36"/>
  <c r="B29" i="36"/>
  <c r="D56" i="37"/>
  <c r="D56" i="36"/>
  <c r="B56" i="37"/>
  <c r="J193" i="20"/>
  <c r="H193" i="20"/>
  <c r="I194" i="20" s="1"/>
  <c r="I193" i="20"/>
  <c r="J194" i="20" s="1"/>
  <c r="H195" i="20"/>
  <c r="H194" i="20"/>
  <c r="M41" i="2" l="1"/>
  <c r="G10" i="2"/>
  <c r="H10" i="2" s="1"/>
  <c r="A37" i="2"/>
  <c r="C64" i="2"/>
  <c r="A10" i="2"/>
  <c r="B10" i="2" s="1"/>
  <c r="C10" i="2"/>
  <c r="D10" i="2" s="1"/>
  <c r="E10" i="2"/>
  <c r="F10" i="2" s="1"/>
  <c r="E64" i="2"/>
  <c r="A64" i="2"/>
  <c r="E37" i="2"/>
  <c r="K10" i="2"/>
  <c r="L10" i="2" s="1"/>
  <c r="A14" i="2"/>
  <c r="B14" i="2" s="1"/>
  <c r="I10" i="2"/>
  <c r="M64" i="2"/>
  <c r="C14" i="2"/>
  <c r="D14" i="2" s="1"/>
  <c r="M37" i="2"/>
  <c r="E14" i="2"/>
  <c r="F14" i="2" s="1"/>
  <c r="M10" i="2"/>
  <c r="N10" i="2" s="1"/>
  <c r="I14" i="2"/>
  <c r="G14" i="2"/>
  <c r="H14" i="2" s="1"/>
  <c r="K14" i="2"/>
  <c r="L14" i="2" s="1"/>
  <c r="C18" i="2"/>
  <c r="D18" i="2" s="1"/>
  <c r="M14" i="2"/>
  <c r="N14" i="2" s="1"/>
  <c r="M68" i="2"/>
  <c r="A18" i="2"/>
  <c r="B18" i="2" s="1"/>
  <c r="G18" i="2"/>
  <c r="H18" i="2" s="1"/>
  <c r="K18" i="2"/>
  <c r="L18" i="2" s="1"/>
  <c r="E18" i="2"/>
  <c r="F18" i="2" s="1"/>
  <c r="I18" i="2"/>
  <c r="M18" i="2"/>
  <c r="N18" i="2" s="1"/>
  <c r="A22" i="2"/>
  <c r="B22" i="2" s="1"/>
  <c r="M45" i="2"/>
  <c r="M72" i="2"/>
  <c r="C22" i="2"/>
  <c r="D22" i="2" s="1"/>
  <c r="M22" i="2"/>
  <c r="N22" i="2" s="1"/>
  <c r="M49" i="2"/>
  <c r="K76" i="2"/>
  <c r="M76" i="2"/>
  <c r="C80" i="2"/>
  <c r="G80" i="2"/>
  <c r="K26" i="2"/>
  <c r="L26" i="2" s="1"/>
  <c r="M26" i="2"/>
  <c r="N26" i="2" s="1"/>
  <c r="I80" i="2"/>
  <c r="K80" i="2"/>
  <c r="C30" i="2"/>
  <c r="D30" i="2" s="1"/>
  <c r="A30" i="2"/>
  <c r="B30" i="2" s="1"/>
  <c r="A57" i="2"/>
  <c r="M80" i="2"/>
  <c r="C57" i="2"/>
  <c r="M53" i="2"/>
  <c r="A72" i="36"/>
  <c r="M76" i="37"/>
  <c r="C80" i="37"/>
  <c r="A37" i="36"/>
  <c r="C37" i="37"/>
  <c r="C64" i="36"/>
  <c r="C64" i="37"/>
  <c r="C10" i="36"/>
  <c r="D10" i="36" s="1"/>
  <c r="A37" i="37"/>
  <c r="A10" i="36"/>
  <c r="B10" i="36" s="1"/>
  <c r="C10" i="37"/>
  <c r="D10" i="37" s="1"/>
  <c r="A10" i="37"/>
  <c r="B10" i="37" s="1"/>
  <c r="C37" i="36"/>
  <c r="A64" i="37"/>
  <c r="A64" i="36"/>
  <c r="E10" i="37"/>
  <c r="F10" i="37" s="1"/>
  <c r="I10" i="36"/>
  <c r="G10" i="37"/>
  <c r="H10" i="37" s="1"/>
  <c r="G64" i="37"/>
  <c r="E64" i="37"/>
  <c r="E37" i="37"/>
  <c r="G37" i="37"/>
  <c r="E37" i="36"/>
  <c r="E10" i="36"/>
  <c r="F10" i="36" s="1"/>
  <c r="E64" i="36"/>
  <c r="G37" i="36"/>
  <c r="I64" i="37"/>
  <c r="I10" i="37"/>
  <c r="I64" i="36"/>
  <c r="G64" i="36"/>
  <c r="G10" i="36"/>
  <c r="H10" i="36" s="1"/>
  <c r="K64" i="36"/>
  <c r="I37" i="37"/>
  <c r="K37" i="37"/>
  <c r="K10" i="36"/>
  <c r="L10" i="36" s="1"/>
  <c r="K64" i="37"/>
  <c r="I37" i="36"/>
  <c r="K37" i="36"/>
  <c r="K10" i="37"/>
  <c r="L10" i="37" s="1"/>
  <c r="M64" i="37"/>
  <c r="M10" i="36"/>
  <c r="N10" i="36" s="1"/>
  <c r="A68" i="36"/>
  <c r="M37" i="36"/>
  <c r="M64" i="36"/>
  <c r="M10" i="37"/>
  <c r="N10" i="37" s="1"/>
  <c r="M37" i="37"/>
  <c r="A68" i="37"/>
  <c r="A41" i="37"/>
  <c r="A14" i="37"/>
  <c r="B14" i="37" s="1"/>
  <c r="A41" i="36"/>
  <c r="A14" i="36"/>
  <c r="B14" i="36" s="1"/>
  <c r="G41" i="37"/>
  <c r="C14" i="36"/>
  <c r="D14" i="36" s="1"/>
  <c r="C41" i="36"/>
  <c r="C14" i="37"/>
  <c r="D14" i="37" s="1"/>
  <c r="C41" i="37"/>
  <c r="C68" i="37"/>
  <c r="C68" i="36"/>
  <c r="E14" i="37"/>
  <c r="F14" i="37" s="1"/>
  <c r="E68" i="36"/>
  <c r="E41" i="37"/>
  <c r="E41" i="36"/>
  <c r="E68" i="37"/>
  <c r="E14" i="36"/>
  <c r="F14" i="36" s="1"/>
  <c r="G14" i="37"/>
  <c r="H14" i="37" s="1"/>
  <c r="G68" i="37"/>
  <c r="G14" i="36"/>
  <c r="H14" i="36" s="1"/>
  <c r="G41" i="36"/>
  <c r="G68" i="36"/>
  <c r="I41" i="36"/>
  <c r="I14" i="37"/>
  <c r="K41" i="36"/>
  <c r="M41" i="36"/>
  <c r="K41" i="37"/>
  <c r="I68" i="37"/>
  <c r="I68" i="36"/>
  <c r="K14" i="37"/>
  <c r="L14" i="37" s="1"/>
  <c r="I14" i="36"/>
  <c r="K68" i="37"/>
  <c r="K14" i="36"/>
  <c r="L14" i="36" s="1"/>
  <c r="K68" i="36"/>
  <c r="I41" i="37"/>
  <c r="M14" i="37"/>
  <c r="N14" i="37" s="1"/>
  <c r="M41" i="37"/>
  <c r="A45" i="37"/>
  <c r="M68" i="36"/>
  <c r="M14" i="36"/>
  <c r="N14" i="36" s="1"/>
  <c r="E18" i="36"/>
  <c r="F18" i="36" s="1"/>
  <c r="A18" i="37"/>
  <c r="B18" i="37" s="1"/>
  <c r="A45" i="36"/>
  <c r="M68" i="37"/>
  <c r="A72" i="37"/>
  <c r="C18" i="36"/>
  <c r="D18" i="36" s="1"/>
  <c r="C45" i="36"/>
  <c r="C45" i="37"/>
  <c r="C72" i="36"/>
  <c r="A18" i="36"/>
  <c r="B18" i="36" s="1"/>
  <c r="C72" i="37"/>
  <c r="C18" i="37"/>
  <c r="D18" i="37" s="1"/>
  <c r="G72" i="36"/>
  <c r="E72" i="37"/>
  <c r="E45" i="36"/>
  <c r="E72" i="36"/>
  <c r="E45" i="37"/>
  <c r="E18" i="37"/>
  <c r="F18" i="37" s="1"/>
  <c r="G45" i="37"/>
  <c r="G18" i="36"/>
  <c r="H18" i="36" s="1"/>
  <c r="G18" i="37"/>
  <c r="H18" i="37" s="1"/>
  <c r="G45" i="36"/>
  <c r="G72" i="37"/>
  <c r="I45" i="37"/>
  <c r="I72" i="37"/>
  <c r="I18" i="36"/>
  <c r="K18" i="36"/>
  <c r="L18" i="36" s="1"/>
  <c r="I45" i="36"/>
  <c r="I72" i="36"/>
  <c r="I18" i="37"/>
  <c r="K72" i="37"/>
  <c r="M72" i="36"/>
  <c r="K45" i="37"/>
  <c r="K72" i="36"/>
  <c r="K45" i="36"/>
  <c r="K18" i="37"/>
  <c r="L18" i="37" s="1"/>
  <c r="A49" i="36"/>
  <c r="M18" i="36"/>
  <c r="N18" i="36" s="1"/>
  <c r="M18" i="37"/>
  <c r="N18" i="37" s="1"/>
  <c r="M45" i="36"/>
  <c r="M72" i="37"/>
  <c r="M45" i="37"/>
  <c r="C76" i="37"/>
  <c r="A76" i="37"/>
  <c r="A49" i="37"/>
  <c r="A76" i="36"/>
  <c r="A22" i="37"/>
  <c r="B22" i="37" s="1"/>
  <c r="A22" i="36"/>
  <c r="B22" i="36" s="1"/>
  <c r="C22" i="36"/>
  <c r="D22" i="36" s="1"/>
  <c r="C49" i="36"/>
  <c r="C49" i="37"/>
  <c r="C76" i="36"/>
  <c r="C22" i="37"/>
  <c r="D22" i="37" s="1"/>
  <c r="E22" i="36"/>
  <c r="F22" i="36" s="1"/>
  <c r="E76" i="37"/>
  <c r="E49" i="36"/>
  <c r="E49" i="37"/>
  <c r="G49" i="37"/>
  <c r="E76" i="36"/>
  <c r="E22" i="37"/>
  <c r="F22" i="37" s="1"/>
  <c r="G49" i="36"/>
  <c r="G76" i="37"/>
  <c r="G22" i="37"/>
  <c r="H22" i="37" s="1"/>
  <c r="G76" i="36"/>
  <c r="G22" i="36"/>
  <c r="H22" i="36" s="1"/>
  <c r="I76" i="36"/>
  <c r="I49" i="37"/>
  <c r="I76" i="37"/>
  <c r="I49" i="36"/>
  <c r="I22" i="37"/>
  <c r="I22" i="36"/>
  <c r="K76" i="36"/>
  <c r="K76" i="37"/>
  <c r="K49" i="36"/>
  <c r="K22" i="36"/>
  <c r="L22" i="36" s="1"/>
  <c r="K22" i="37"/>
  <c r="L22" i="37" s="1"/>
  <c r="K49" i="37"/>
  <c r="M22" i="36"/>
  <c r="N22" i="36" s="1"/>
  <c r="M22" i="37"/>
  <c r="N22" i="37" s="1"/>
  <c r="M76" i="36"/>
  <c r="M49" i="36"/>
  <c r="M49" i="37"/>
  <c r="A53" i="36"/>
  <c r="A80" i="36"/>
  <c r="A80" i="37"/>
  <c r="A53" i="37"/>
  <c r="C53" i="36"/>
  <c r="A26" i="37"/>
  <c r="B26" i="37" s="1"/>
  <c r="A26" i="36"/>
  <c r="B26" i="36" s="1"/>
  <c r="C26" i="36"/>
  <c r="D26" i="36" s="1"/>
  <c r="C26" i="37"/>
  <c r="D26" i="37" s="1"/>
  <c r="C53" i="37"/>
  <c r="E26" i="37"/>
  <c r="F26" i="37" s="1"/>
  <c r="C80" i="36"/>
  <c r="E26" i="36"/>
  <c r="F26" i="36" s="1"/>
  <c r="E53" i="36"/>
  <c r="E80" i="37"/>
  <c r="E53" i="37"/>
  <c r="E80" i="36"/>
  <c r="G80" i="37"/>
  <c r="G53" i="36"/>
  <c r="G26" i="36"/>
  <c r="H26" i="36" s="1"/>
  <c r="G80" i="36"/>
  <c r="G53" i="37"/>
  <c r="I80" i="36"/>
  <c r="I53" i="37"/>
  <c r="G26" i="37"/>
  <c r="H26" i="37" s="1"/>
  <c r="I26" i="36"/>
  <c r="I26" i="37"/>
  <c r="I53" i="36"/>
  <c r="K80" i="36"/>
  <c r="I80" i="37"/>
  <c r="K53" i="36"/>
  <c r="K26" i="37"/>
  <c r="L26" i="37" s="1"/>
  <c r="M53" i="36"/>
  <c r="K53" i="37"/>
  <c r="K80" i="37"/>
  <c r="K26" i="36"/>
  <c r="L26" i="36" s="1"/>
  <c r="A84" i="36"/>
  <c r="M26" i="37"/>
  <c r="N26" i="37" s="1"/>
  <c r="M53" i="37"/>
  <c r="M80" i="36"/>
  <c r="M26" i="36"/>
  <c r="N26" i="36" s="1"/>
  <c r="A84" i="37"/>
  <c r="A57" i="36"/>
  <c r="M80" i="37"/>
  <c r="A30" i="37"/>
  <c r="B30" i="37" s="1"/>
  <c r="A57" i="37"/>
  <c r="A30" i="36"/>
  <c r="B30" i="36" s="1"/>
  <c r="C57" i="36"/>
  <c r="C30" i="36"/>
  <c r="D30" i="36" s="1"/>
  <c r="C57" i="37"/>
  <c r="C30" i="37"/>
  <c r="D30" i="37" s="1"/>
  <c r="C84" i="36"/>
  <c r="C84" i="37"/>
  <c r="I195" i="20"/>
  <c r="J195" i="20"/>
  <c r="J18" i="2" l="1"/>
  <c r="D37" i="2"/>
  <c r="J14" i="2"/>
  <c r="A66" i="2"/>
  <c r="G12" i="2"/>
  <c r="E12" i="2"/>
  <c r="C12" i="2"/>
  <c r="A12" i="2"/>
  <c r="C66" i="2"/>
  <c r="C39" i="2"/>
  <c r="A39" i="2"/>
  <c r="E39" i="2"/>
  <c r="I12" i="2"/>
  <c r="E66" i="2"/>
  <c r="G39" i="2"/>
  <c r="G66" i="2"/>
  <c r="K12" i="2"/>
  <c r="A16" i="2"/>
  <c r="I66" i="2"/>
  <c r="M12" i="2"/>
  <c r="K39" i="2"/>
  <c r="I39" i="2"/>
  <c r="A43" i="2"/>
  <c r="M66" i="2"/>
  <c r="E16" i="2"/>
  <c r="M39" i="2"/>
  <c r="C16" i="2"/>
  <c r="C43" i="2"/>
  <c r="G16" i="2"/>
  <c r="A70" i="2"/>
  <c r="C70" i="2"/>
  <c r="E43" i="2"/>
  <c r="I16" i="2"/>
  <c r="G43" i="2"/>
  <c r="I43" i="2"/>
  <c r="K16" i="2"/>
  <c r="I70" i="2"/>
  <c r="M16" i="2"/>
  <c r="G70" i="2"/>
  <c r="A20" i="2"/>
  <c r="M70" i="2"/>
  <c r="K70" i="2"/>
  <c r="C20" i="2"/>
  <c r="E20" i="2"/>
  <c r="A47" i="2"/>
  <c r="M43" i="2"/>
  <c r="G20" i="2"/>
  <c r="C74" i="2"/>
  <c r="C47" i="2"/>
  <c r="I20" i="2"/>
  <c r="I74" i="2"/>
  <c r="E47" i="2"/>
  <c r="G74" i="2"/>
  <c r="K20" i="2"/>
  <c r="M20" i="2"/>
  <c r="K74" i="2"/>
  <c r="I47" i="2"/>
  <c r="A24" i="2"/>
  <c r="M47" i="2"/>
  <c r="C24" i="2"/>
  <c r="M74" i="2"/>
  <c r="C78" i="2"/>
  <c r="K47" i="2"/>
  <c r="C51" i="2"/>
  <c r="M24" i="2"/>
  <c r="G51" i="2"/>
  <c r="K24" i="2"/>
  <c r="I24" i="2"/>
  <c r="G78" i="2"/>
  <c r="K78" i="2"/>
  <c r="I78" i="2"/>
  <c r="K51" i="2"/>
  <c r="C28" i="2"/>
  <c r="M78" i="2"/>
  <c r="M51" i="2"/>
  <c r="E28" i="2"/>
  <c r="A82" i="2"/>
  <c r="I28" i="2"/>
  <c r="C55" i="2"/>
  <c r="G28" i="2"/>
  <c r="E82" i="2"/>
  <c r="I55" i="2"/>
  <c r="G82" i="2"/>
  <c r="C82" i="2"/>
  <c r="K28" i="2"/>
  <c r="G55" i="2"/>
  <c r="M28" i="2"/>
  <c r="A32" i="2"/>
  <c r="K55" i="2"/>
  <c r="M82" i="2"/>
  <c r="M55" i="2"/>
  <c r="I82" i="2"/>
  <c r="K82" i="2"/>
  <c r="A59" i="2"/>
  <c r="C32" i="2"/>
  <c r="C59" i="2"/>
  <c r="J10" i="2"/>
  <c r="A38" i="2"/>
  <c r="G11" i="2"/>
  <c r="E38" i="2"/>
  <c r="C11" i="2"/>
  <c r="E11" i="2"/>
  <c r="A65" i="2"/>
  <c r="C65" i="2"/>
  <c r="A11" i="2"/>
  <c r="I11" i="2"/>
  <c r="D27" i="2"/>
  <c r="E65" i="2"/>
  <c r="K11" i="2"/>
  <c r="M11" i="2"/>
  <c r="M65" i="2"/>
  <c r="C15" i="2"/>
  <c r="A15" i="2"/>
  <c r="M38" i="2"/>
  <c r="E15" i="2"/>
  <c r="G15" i="2"/>
  <c r="I15" i="2"/>
  <c r="M15" i="2"/>
  <c r="C19" i="2"/>
  <c r="M69" i="2"/>
  <c r="M42" i="2"/>
  <c r="A19" i="2"/>
  <c r="K15" i="2"/>
  <c r="G19" i="2"/>
  <c r="E19" i="2"/>
  <c r="K19" i="2"/>
  <c r="I19" i="2"/>
  <c r="M19" i="2"/>
  <c r="A23" i="2"/>
  <c r="M46" i="2"/>
  <c r="C23" i="2"/>
  <c r="M73" i="2"/>
  <c r="K23" i="2"/>
  <c r="M23" i="2"/>
  <c r="I77" i="2"/>
  <c r="K77" i="2"/>
  <c r="M77" i="2"/>
  <c r="G27" i="2"/>
  <c r="M50" i="2"/>
  <c r="K27" i="2"/>
  <c r="C81" i="2"/>
  <c r="I81" i="2"/>
  <c r="I54" i="2"/>
  <c r="M27" i="2"/>
  <c r="K81" i="2"/>
  <c r="G81" i="2"/>
  <c r="M54" i="2"/>
  <c r="A31" i="2"/>
  <c r="K54" i="2"/>
  <c r="C31" i="2"/>
  <c r="C58" i="2"/>
  <c r="M81" i="2"/>
  <c r="A58" i="2"/>
  <c r="E12" i="36"/>
  <c r="C39" i="37"/>
  <c r="A12" i="37"/>
  <c r="A66" i="36"/>
  <c r="C39" i="36"/>
  <c r="C66" i="37"/>
  <c r="A12" i="36"/>
  <c r="E66" i="37"/>
  <c r="C12" i="36"/>
  <c r="A66" i="37"/>
  <c r="C12" i="37"/>
  <c r="A39" i="37"/>
  <c r="C66" i="36"/>
  <c r="E39" i="36"/>
  <c r="G39" i="36"/>
  <c r="A39" i="36"/>
  <c r="E66" i="36"/>
  <c r="E39" i="37"/>
  <c r="E12" i="37"/>
  <c r="G66" i="37"/>
  <c r="G12" i="36"/>
  <c r="G39" i="37"/>
  <c r="G66" i="36"/>
  <c r="G12" i="37"/>
  <c r="I66" i="36"/>
  <c r="I66" i="37"/>
  <c r="I39" i="37"/>
  <c r="I39" i="36"/>
  <c r="I12" i="37"/>
  <c r="I12" i="36"/>
  <c r="K39" i="37"/>
  <c r="K66" i="36"/>
  <c r="M39" i="37"/>
  <c r="K12" i="37"/>
  <c r="K12" i="36"/>
  <c r="K66" i="37"/>
  <c r="K39" i="36"/>
  <c r="A43" i="37"/>
  <c r="M39" i="36"/>
  <c r="M12" i="36"/>
  <c r="M66" i="37"/>
  <c r="M12" i="37"/>
  <c r="M66" i="36"/>
  <c r="A16" i="36"/>
  <c r="A16" i="37"/>
  <c r="A70" i="36"/>
  <c r="A43" i="36"/>
  <c r="A70" i="37"/>
  <c r="C16" i="36"/>
  <c r="C43" i="37"/>
  <c r="C43" i="36"/>
  <c r="C70" i="37"/>
  <c r="C16" i="37"/>
  <c r="C70" i="36"/>
  <c r="E43" i="36"/>
  <c r="E16" i="37"/>
  <c r="G43" i="37"/>
  <c r="E70" i="37"/>
  <c r="G16" i="37"/>
  <c r="E16" i="36"/>
  <c r="E43" i="37"/>
  <c r="E70" i="36"/>
  <c r="G43" i="36"/>
  <c r="G16" i="36"/>
  <c r="G70" i="37"/>
  <c r="G70" i="36"/>
  <c r="K43" i="37"/>
  <c r="I16" i="36"/>
  <c r="I43" i="37"/>
  <c r="I70" i="36"/>
  <c r="I70" i="37"/>
  <c r="I16" i="37"/>
  <c r="K16" i="36"/>
  <c r="K70" i="37"/>
  <c r="I43" i="36"/>
  <c r="K16" i="37"/>
  <c r="K70" i="36"/>
  <c r="M70" i="37"/>
  <c r="M43" i="37"/>
  <c r="K43" i="36"/>
  <c r="M70" i="36"/>
  <c r="M16" i="36"/>
  <c r="M16" i="37"/>
  <c r="A20" i="37"/>
  <c r="A74" i="36"/>
  <c r="A47" i="36"/>
  <c r="A20" i="36"/>
  <c r="A47" i="37"/>
  <c r="M43" i="36"/>
  <c r="E20" i="37"/>
  <c r="C74" i="37"/>
  <c r="C20" i="36"/>
  <c r="C74" i="36"/>
  <c r="C47" i="36"/>
  <c r="A74" i="37"/>
  <c r="C47" i="37"/>
  <c r="C20" i="37"/>
  <c r="E20" i="36"/>
  <c r="E47" i="37"/>
  <c r="E47" i="36"/>
  <c r="E74" i="36"/>
  <c r="E74" i="37"/>
  <c r="G20" i="37"/>
  <c r="G47" i="37"/>
  <c r="G74" i="36"/>
  <c r="G20" i="36"/>
  <c r="G47" i="36"/>
  <c r="G74" i="37"/>
  <c r="I74" i="37"/>
  <c r="M47" i="36"/>
  <c r="K20" i="36"/>
  <c r="I20" i="36"/>
  <c r="I20" i="37"/>
  <c r="I47" i="36"/>
  <c r="I74" i="36"/>
  <c r="I47" i="37"/>
  <c r="K47" i="36"/>
  <c r="K74" i="36"/>
  <c r="K47" i="37"/>
  <c r="K20" i="37"/>
  <c r="K74" i="37"/>
  <c r="M74" i="36"/>
  <c r="M20" i="36"/>
  <c r="M20" i="37"/>
  <c r="M74" i="37"/>
  <c r="M47" i="37"/>
  <c r="A78" i="36"/>
  <c r="A24" i="36"/>
  <c r="A51" i="36"/>
  <c r="A24" i="37"/>
  <c r="A78" i="37"/>
  <c r="A51" i="37"/>
  <c r="C24" i="37"/>
  <c r="C51" i="36"/>
  <c r="C78" i="37"/>
  <c r="C51" i="37"/>
  <c r="E51" i="37"/>
  <c r="C78" i="36"/>
  <c r="C24" i="36"/>
  <c r="E24" i="37"/>
  <c r="E24" i="36"/>
  <c r="E78" i="37"/>
  <c r="E51" i="36"/>
  <c r="E78" i="36"/>
  <c r="K51" i="36"/>
  <c r="G24" i="37"/>
  <c r="G24" i="36"/>
  <c r="G51" i="37"/>
  <c r="G78" i="36"/>
  <c r="G51" i="36"/>
  <c r="G78" i="37"/>
  <c r="K24" i="37"/>
  <c r="I24" i="36"/>
  <c r="I51" i="36"/>
  <c r="I24" i="37"/>
  <c r="I51" i="37"/>
  <c r="I78" i="36"/>
  <c r="I78" i="37"/>
  <c r="K51" i="37"/>
  <c r="K78" i="36"/>
  <c r="K24" i="36"/>
  <c r="K78" i="37"/>
  <c r="M24" i="36"/>
  <c r="M51" i="37"/>
  <c r="M24" i="37"/>
  <c r="M78" i="36"/>
  <c r="M51" i="36"/>
  <c r="M78" i="37"/>
  <c r="C82" i="37"/>
  <c r="A28" i="37"/>
  <c r="A82" i="37"/>
  <c r="A28" i="36"/>
  <c r="A55" i="37"/>
  <c r="A82" i="36"/>
  <c r="A55" i="36"/>
  <c r="C82" i="36"/>
  <c r="C55" i="36"/>
  <c r="E55" i="37"/>
  <c r="C28" i="37"/>
  <c r="C28" i="36"/>
  <c r="C55" i="37"/>
  <c r="G28" i="36"/>
  <c r="E55" i="36"/>
  <c r="E28" i="37"/>
  <c r="E28" i="36"/>
  <c r="E82" i="36"/>
  <c r="E82" i="37"/>
  <c r="G82" i="37"/>
  <c r="G55" i="36"/>
  <c r="G55" i="37"/>
  <c r="G82" i="36"/>
  <c r="G28" i="37"/>
  <c r="I28" i="37"/>
  <c r="I82" i="36"/>
  <c r="I82" i="37"/>
  <c r="I55" i="36"/>
  <c r="I28" i="36"/>
  <c r="I55" i="37"/>
  <c r="K82" i="37"/>
  <c r="K28" i="36"/>
  <c r="A32" i="36"/>
  <c r="K28" i="37"/>
  <c r="K82" i="36"/>
  <c r="K55" i="37"/>
  <c r="K55" i="36"/>
  <c r="M82" i="36"/>
  <c r="M55" i="36"/>
  <c r="M82" i="37"/>
  <c r="M55" i="37"/>
  <c r="M28" i="37"/>
  <c r="M28" i="36"/>
  <c r="A59" i="37"/>
  <c r="A86" i="37"/>
  <c r="A59" i="36"/>
  <c r="A32" i="37"/>
  <c r="A86" i="36"/>
  <c r="C32" i="37"/>
  <c r="C86" i="37"/>
  <c r="C59" i="36"/>
  <c r="C59" i="37"/>
  <c r="C86" i="36"/>
  <c r="C32" i="36"/>
  <c r="J26" i="36"/>
  <c r="J14" i="37"/>
  <c r="J22" i="36"/>
  <c r="J14" i="36"/>
  <c r="J22" i="37"/>
  <c r="J18" i="37"/>
  <c r="J18" i="36"/>
  <c r="J10" i="36"/>
  <c r="C38" i="37"/>
  <c r="A65" i="36"/>
  <c r="C38" i="36"/>
  <c r="C11" i="36"/>
  <c r="A38" i="37"/>
  <c r="A11" i="37"/>
  <c r="A65" i="37"/>
  <c r="C65" i="36"/>
  <c r="A11" i="36"/>
  <c r="A38" i="36"/>
  <c r="C11" i="37"/>
  <c r="C65" i="37"/>
  <c r="E11" i="37"/>
  <c r="G65" i="37"/>
  <c r="E65" i="37"/>
  <c r="E65" i="36"/>
  <c r="E38" i="37"/>
  <c r="E11" i="36"/>
  <c r="E38" i="36"/>
  <c r="G11" i="36"/>
  <c r="G11" i="37"/>
  <c r="I38" i="36"/>
  <c r="G65" i="36"/>
  <c r="G38" i="36"/>
  <c r="G38" i="37"/>
  <c r="I11" i="36"/>
  <c r="I11" i="37"/>
  <c r="I38" i="37"/>
  <c r="I65" i="37"/>
  <c r="I65" i="36"/>
  <c r="K65" i="37"/>
  <c r="K38" i="37"/>
  <c r="K11" i="37"/>
  <c r="K11" i="36"/>
  <c r="K65" i="36"/>
  <c r="K38" i="36"/>
  <c r="A42" i="36"/>
  <c r="A15" i="36"/>
  <c r="M65" i="36"/>
  <c r="M38" i="36"/>
  <c r="M11" i="36"/>
  <c r="M38" i="37"/>
  <c r="M65" i="37"/>
  <c r="M11" i="37"/>
  <c r="A69" i="36"/>
  <c r="A69" i="37"/>
  <c r="A15" i="37"/>
  <c r="A42" i="37"/>
  <c r="C42" i="37"/>
  <c r="E69" i="36"/>
  <c r="C69" i="36"/>
  <c r="C15" i="36"/>
  <c r="C42" i="36"/>
  <c r="C69" i="37"/>
  <c r="C15" i="37"/>
  <c r="G69" i="36"/>
  <c r="E15" i="37"/>
  <c r="E42" i="36"/>
  <c r="E69" i="37"/>
  <c r="E15" i="36"/>
  <c r="E42" i="37"/>
  <c r="G69" i="37"/>
  <c r="G15" i="37"/>
  <c r="G42" i="37"/>
  <c r="G42" i="36"/>
  <c r="G15" i="36"/>
  <c r="I42" i="37"/>
  <c r="I15" i="37"/>
  <c r="I69" i="36"/>
  <c r="I15" i="36"/>
  <c r="I69" i="37"/>
  <c r="M42" i="36"/>
  <c r="I42" i="36"/>
  <c r="K15" i="36"/>
  <c r="K15" i="37"/>
  <c r="K42" i="37"/>
  <c r="M42" i="37"/>
  <c r="K69" i="36"/>
  <c r="K42" i="36"/>
  <c r="A73" i="37"/>
  <c r="A46" i="36"/>
  <c r="M15" i="36"/>
  <c r="K69" i="37"/>
  <c r="M15" i="37"/>
  <c r="M69" i="36"/>
  <c r="A73" i="36"/>
  <c r="A19" i="36"/>
  <c r="A19" i="37"/>
  <c r="A46" i="37"/>
  <c r="M69" i="37"/>
  <c r="C19" i="36"/>
  <c r="C46" i="37"/>
  <c r="C73" i="36"/>
  <c r="C46" i="36"/>
  <c r="C19" i="37"/>
  <c r="C73" i="37"/>
  <c r="E46" i="37"/>
  <c r="E46" i="36"/>
  <c r="E19" i="37"/>
  <c r="E19" i="36"/>
  <c r="E73" i="37"/>
  <c r="E73" i="36"/>
  <c r="I46" i="37"/>
  <c r="G19" i="36"/>
  <c r="G46" i="36"/>
  <c r="G73" i="37"/>
  <c r="G46" i="37"/>
  <c r="G73" i="36"/>
  <c r="G19" i="37"/>
  <c r="I46" i="36"/>
  <c r="I73" i="37"/>
  <c r="K73" i="37"/>
  <c r="I73" i="36"/>
  <c r="I19" i="36"/>
  <c r="I19" i="37"/>
  <c r="M19" i="37"/>
  <c r="K19" i="37"/>
  <c r="K46" i="37"/>
  <c r="K73" i="36"/>
  <c r="K19" i="36"/>
  <c r="K46" i="36"/>
  <c r="M46" i="36"/>
  <c r="A77" i="37"/>
  <c r="M46" i="37"/>
  <c r="M73" i="36"/>
  <c r="M73" i="37"/>
  <c r="M19" i="36"/>
  <c r="C50" i="36"/>
  <c r="A23" i="37"/>
  <c r="A50" i="37"/>
  <c r="A77" i="36"/>
  <c r="A23" i="36"/>
  <c r="A50" i="36"/>
  <c r="C23" i="37"/>
  <c r="C77" i="36"/>
  <c r="C23" i="36"/>
  <c r="C77" i="37"/>
  <c r="C50" i="37"/>
  <c r="E50" i="37"/>
  <c r="G77" i="37"/>
  <c r="E23" i="36"/>
  <c r="E23" i="37"/>
  <c r="E50" i="36"/>
  <c r="E77" i="37"/>
  <c r="E77" i="36"/>
  <c r="G23" i="37"/>
  <c r="G50" i="36"/>
  <c r="G50" i="37"/>
  <c r="G23" i="36"/>
  <c r="G77" i="36"/>
  <c r="I23" i="36"/>
  <c r="I23" i="37"/>
  <c r="I77" i="37"/>
  <c r="K23" i="36"/>
  <c r="I50" i="37"/>
  <c r="I77" i="36"/>
  <c r="I50" i="36"/>
  <c r="K50" i="36"/>
  <c r="K77" i="36"/>
  <c r="K77" i="37"/>
  <c r="K23" i="37"/>
  <c r="K50" i="37"/>
  <c r="M23" i="37"/>
  <c r="M50" i="37"/>
  <c r="M77" i="36"/>
  <c r="M77" i="37"/>
  <c r="A81" i="36"/>
  <c r="M50" i="36"/>
  <c r="A54" i="37"/>
  <c r="M23" i="36"/>
  <c r="A81" i="37"/>
  <c r="A27" i="36"/>
  <c r="A54" i="36"/>
  <c r="C27" i="36"/>
  <c r="A27" i="37"/>
  <c r="C54" i="36"/>
  <c r="C81" i="36"/>
  <c r="C27" i="37"/>
  <c r="C54" i="37"/>
  <c r="E81" i="36"/>
  <c r="C81" i="37"/>
  <c r="E27" i="36"/>
  <c r="E54" i="36"/>
  <c r="E27" i="37"/>
  <c r="E81" i="37"/>
  <c r="I81" i="37"/>
  <c r="E54" i="37"/>
  <c r="G54" i="36"/>
  <c r="G81" i="37"/>
  <c r="G27" i="36"/>
  <c r="G27" i="37"/>
  <c r="G81" i="36"/>
  <c r="G54" i="37"/>
  <c r="I81" i="36"/>
  <c r="I27" i="36"/>
  <c r="K54" i="37"/>
  <c r="I27" i="37"/>
  <c r="I54" i="36"/>
  <c r="I54" i="37"/>
  <c r="K27" i="37"/>
  <c r="K27" i="36"/>
  <c r="K81" i="37"/>
  <c r="K81" i="36"/>
  <c r="K54" i="36"/>
  <c r="M81" i="37"/>
  <c r="M54" i="36"/>
  <c r="M81" i="36"/>
  <c r="M54" i="37"/>
  <c r="M27" i="37"/>
  <c r="M27" i="36"/>
  <c r="C31" i="37"/>
  <c r="A85" i="36"/>
  <c r="A58" i="37"/>
  <c r="A31" i="37"/>
  <c r="A31" i="36"/>
  <c r="A85" i="37"/>
  <c r="A58" i="36"/>
  <c r="C85" i="37"/>
  <c r="C31" i="36"/>
  <c r="C85" i="36"/>
  <c r="C58" i="36"/>
  <c r="C58" i="37"/>
  <c r="J26" i="37"/>
  <c r="J10" i="37"/>
  <c r="G58" i="35"/>
  <c r="A11" i="35" l="1"/>
  <c r="A10" i="35"/>
  <c r="B10" i="35" s="1"/>
  <c r="A12" i="35"/>
  <c r="C9" i="35"/>
  <c r="D9" i="35" s="1"/>
  <c r="G31" i="35"/>
  <c r="A36" i="35"/>
  <c r="A63" i="35"/>
  <c r="A65" i="35" l="1"/>
  <c r="B63" i="35"/>
  <c r="A66" i="35"/>
  <c r="A64" i="35"/>
  <c r="C63" i="35"/>
  <c r="A37" i="35"/>
  <c r="A38" i="35"/>
  <c r="A39" i="35"/>
  <c r="B36" i="35"/>
  <c r="C36" i="35"/>
  <c r="C12" i="35"/>
  <c r="C11" i="35"/>
  <c r="E9" i="35"/>
  <c r="C10" i="35"/>
  <c r="D10" i="35" s="1"/>
  <c r="E10" i="35" l="1"/>
  <c r="F10" i="35" s="1"/>
  <c r="F9" i="35"/>
  <c r="E12" i="35"/>
  <c r="E11" i="35"/>
  <c r="G9" i="35"/>
  <c r="D36" i="35"/>
  <c r="C38" i="35"/>
  <c r="C39" i="35"/>
  <c r="C37" i="35"/>
  <c r="E36" i="35"/>
  <c r="C65" i="35"/>
  <c r="C66" i="35"/>
  <c r="D63" i="35"/>
  <c r="C64" i="35"/>
  <c r="E63" i="35"/>
  <c r="F63" i="35" l="1"/>
  <c r="E65" i="35"/>
  <c r="E66" i="35"/>
  <c r="E64" i="35"/>
  <c r="G63" i="35"/>
  <c r="F36" i="35"/>
  <c r="E38" i="35"/>
  <c r="E39" i="35"/>
  <c r="E37" i="35"/>
  <c r="G36" i="35"/>
  <c r="G12" i="35"/>
  <c r="G11" i="35"/>
  <c r="H9" i="35"/>
  <c r="G10" i="35"/>
  <c r="H10" i="35" s="1"/>
  <c r="I9" i="35"/>
  <c r="J9" i="35" l="1"/>
  <c r="I11" i="35"/>
  <c r="I12" i="35"/>
  <c r="I10" i="35"/>
  <c r="J10" i="35" s="1"/>
  <c r="K9" i="35"/>
  <c r="G39" i="35"/>
  <c r="H36" i="35"/>
  <c r="G38" i="35"/>
  <c r="G37" i="35"/>
  <c r="I36" i="35"/>
  <c r="H63" i="35"/>
  <c r="G64" i="35"/>
  <c r="G66" i="35"/>
  <c r="G65" i="35"/>
  <c r="I63" i="35"/>
  <c r="J36" i="35" l="1"/>
  <c r="I37" i="35"/>
  <c r="I38" i="35"/>
  <c r="I39" i="35"/>
  <c r="K36" i="35"/>
  <c r="J63" i="35"/>
  <c r="I64" i="35"/>
  <c r="I66" i="35"/>
  <c r="I65" i="35"/>
  <c r="K63" i="35"/>
  <c r="K11" i="35"/>
  <c r="K12" i="35"/>
  <c r="L9" i="35"/>
  <c r="M9" i="35"/>
  <c r="K10" i="35"/>
  <c r="L10" i="35" s="1"/>
  <c r="M10" i="35" l="1"/>
  <c r="N10" i="35" s="1"/>
  <c r="M11" i="35"/>
  <c r="A13" i="35"/>
  <c r="A8" i="35" s="1"/>
  <c r="N9" i="35"/>
  <c r="M12" i="35"/>
  <c r="K64" i="35"/>
  <c r="L63" i="35"/>
  <c r="K65" i="35"/>
  <c r="K66" i="35"/>
  <c r="M63" i="35"/>
  <c r="L36" i="35"/>
  <c r="K38" i="35"/>
  <c r="K39" i="35"/>
  <c r="K37" i="35"/>
  <c r="M36" i="35"/>
  <c r="A16" i="35" l="1"/>
  <c r="B13" i="35"/>
  <c r="A15" i="35"/>
  <c r="A14" i="35"/>
  <c r="B14" i="35" s="1"/>
  <c r="C13" i="35"/>
  <c r="M66" i="35"/>
  <c r="M64" i="35"/>
  <c r="N63" i="35"/>
  <c r="M65" i="35"/>
  <c r="A67" i="35"/>
  <c r="N36" i="35"/>
  <c r="M37" i="35"/>
  <c r="M38" i="35"/>
  <c r="M39" i="35"/>
  <c r="A40" i="35"/>
  <c r="A41" i="35" l="1"/>
  <c r="A35" i="35"/>
  <c r="A42" i="35"/>
  <c r="B40" i="35"/>
  <c r="A43" i="35"/>
  <c r="C40" i="35"/>
  <c r="B67" i="35"/>
  <c r="A70" i="35"/>
  <c r="A69" i="35"/>
  <c r="A62" i="35"/>
  <c r="A68" i="35"/>
  <c r="C67" i="35"/>
  <c r="C16" i="35"/>
  <c r="D13" i="35"/>
  <c r="C8" i="35"/>
  <c r="C15" i="35"/>
  <c r="C14" i="35"/>
  <c r="D14" i="35" s="1"/>
  <c r="E13" i="35"/>
  <c r="C62" i="35" l="1"/>
  <c r="C68" i="35"/>
  <c r="D67" i="35"/>
  <c r="C69" i="35"/>
  <c r="C70" i="35"/>
  <c r="E67" i="35"/>
  <c r="F13" i="35"/>
  <c r="E8" i="35"/>
  <c r="E16" i="35"/>
  <c r="E15" i="35"/>
  <c r="G13" i="35"/>
  <c r="E14" i="35"/>
  <c r="F14" i="35" s="1"/>
  <c r="C41" i="35"/>
  <c r="C42" i="35"/>
  <c r="D40" i="35"/>
  <c r="C35" i="35"/>
  <c r="C43" i="35"/>
  <c r="E40" i="35"/>
  <c r="E41" i="35" l="1"/>
  <c r="F40" i="35"/>
  <c r="E43" i="35"/>
  <c r="E35" i="35"/>
  <c r="E42" i="35"/>
  <c r="G40" i="35"/>
  <c r="H13" i="35"/>
  <c r="G15" i="35"/>
  <c r="G8" i="35"/>
  <c r="G16" i="35"/>
  <c r="I13" i="35"/>
  <c r="G14" i="35"/>
  <c r="H14" i="35" s="1"/>
  <c r="E68" i="35"/>
  <c r="E62" i="35"/>
  <c r="F67" i="35"/>
  <c r="E69" i="35"/>
  <c r="E70" i="35"/>
  <c r="G67" i="35"/>
  <c r="I8" i="35" l="1"/>
  <c r="I16" i="35"/>
  <c r="I15" i="35"/>
  <c r="J13" i="35"/>
  <c r="I14" i="35"/>
  <c r="J14" i="35" s="1"/>
  <c r="K13" i="35"/>
  <c r="G68" i="35"/>
  <c r="G70" i="35"/>
  <c r="H67" i="35"/>
  <c r="G62" i="35"/>
  <c r="G69" i="35"/>
  <c r="I67" i="35"/>
  <c r="G35" i="35"/>
  <c r="H40" i="35"/>
  <c r="G42" i="35"/>
  <c r="G43" i="35"/>
  <c r="G41" i="35"/>
  <c r="I40" i="35"/>
  <c r="J67" i="35" l="1"/>
  <c r="I62" i="35"/>
  <c r="I69" i="35"/>
  <c r="I70" i="35"/>
  <c r="I68" i="35"/>
  <c r="K67" i="35"/>
  <c r="I35" i="35"/>
  <c r="I42" i="35"/>
  <c r="J40" i="35"/>
  <c r="I41" i="35"/>
  <c r="I43" i="35"/>
  <c r="K40" i="35"/>
  <c r="K8" i="35"/>
  <c r="K16" i="35"/>
  <c r="K15" i="35"/>
  <c r="L13" i="35"/>
  <c r="K14" i="35"/>
  <c r="L14" i="35" s="1"/>
  <c r="M13" i="35"/>
  <c r="K35" i="35" l="1"/>
  <c r="K43" i="35"/>
  <c r="K41" i="35"/>
  <c r="L40" i="35"/>
  <c r="K42" i="35"/>
  <c r="M40" i="35"/>
  <c r="M16" i="35"/>
  <c r="N13" i="35"/>
  <c r="M15" i="35"/>
  <c r="M8" i="35"/>
  <c r="A17" i="35"/>
  <c r="M14" i="35"/>
  <c r="N14" i="35" s="1"/>
  <c r="K70" i="35"/>
  <c r="L67" i="35"/>
  <c r="K68" i="35"/>
  <c r="K62" i="35"/>
  <c r="K69" i="35"/>
  <c r="M67" i="35"/>
  <c r="B17" i="35" l="1"/>
  <c r="A19" i="35"/>
  <c r="C17" i="35"/>
  <c r="A20" i="35"/>
  <c r="A18" i="35"/>
  <c r="B18" i="35" s="1"/>
  <c r="M69" i="35"/>
  <c r="M62" i="35"/>
  <c r="N67" i="35"/>
  <c r="M70" i="35"/>
  <c r="M68" i="35"/>
  <c r="A71" i="35"/>
  <c r="M42" i="35"/>
  <c r="M41" i="35"/>
  <c r="M43" i="35"/>
  <c r="N40" i="35"/>
  <c r="M35" i="35"/>
  <c r="A44" i="35"/>
  <c r="B44" i="35" l="1"/>
  <c r="A46" i="35"/>
  <c r="A47" i="35"/>
  <c r="A45" i="35"/>
  <c r="C44" i="35"/>
  <c r="A73" i="35"/>
  <c r="A74" i="35"/>
  <c r="B71" i="35"/>
  <c r="A72" i="35"/>
  <c r="C71" i="35"/>
  <c r="C19" i="35"/>
  <c r="D17" i="35"/>
  <c r="C20" i="35"/>
  <c r="C18" i="35"/>
  <c r="D18" i="35" s="1"/>
  <c r="E17" i="35"/>
  <c r="E19" i="35" l="1"/>
  <c r="E20" i="35"/>
  <c r="F17" i="35"/>
  <c r="E18" i="35"/>
  <c r="F18" i="35" s="1"/>
  <c r="G17" i="35"/>
  <c r="C72" i="35"/>
  <c r="C74" i="35"/>
  <c r="C73" i="35"/>
  <c r="D71" i="35"/>
  <c r="E71" i="35"/>
  <c r="D44" i="35"/>
  <c r="C47" i="35"/>
  <c r="C46" i="35"/>
  <c r="C45" i="35"/>
  <c r="E44" i="35"/>
  <c r="E74" i="35" l="1"/>
  <c r="E72" i="35"/>
  <c r="E73" i="35"/>
  <c r="F71" i="35"/>
  <c r="G71" i="35"/>
  <c r="F44" i="35"/>
  <c r="E47" i="35"/>
  <c r="E45" i="35"/>
  <c r="E46" i="35"/>
  <c r="G44" i="35"/>
  <c r="G19" i="35"/>
  <c r="H17" i="35"/>
  <c r="I17" i="35"/>
  <c r="G20" i="35"/>
  <c r="G18" i="35"/>
  <c r="H18" i="35" s="1"/>
  <c r="G46" i="35" l="1"/>
  <c r="G47" i="35"/>
  <c r="G45" i="35"/>
  <c r="H44" i="35"/>
  <c r="I44" i="35"/>
  <c r="J17" i="35"/>
  <c r="I19" i="35"/>
  <c r="K17" i="35"/>
  <c r="I20" i="35"/>
  <c r="I18" i="35"/>
  <c r="J18" i="35" s="1"/>
  <c r="G73" i="35"/>
  <c r="H71" i="35"/>
  <c r="G72" i="35"/>
  <c r="I71" i="35"/>
  <c r="G74" i="35"/>
  <c r="J71" i="35" l="1"/>
  <c r="I74" i="35"/>
  <c r="I72" i="35"/>
  <c r="K71" i="35"/>
  <c r="I73" i="35"/>
  <c r="K19" i="35"/>
  <c r="K20" i="35"/>
  <c r="L17" i="35"/>
  <c r="K18" i="35"/>
  <c r="L18" i="35" s="1"/>
  <c r="M17" i="35"/>
  <c r="I47" i="35"/>
  <c r="I46" i="35"/>
  <c r="J44" i="35"/>
  <c r="I45" i="35"/>
  <c r="K44" i="35"/>
  <c r="L71" i="35" l="1"/>
  <c r="K74" i="35"/>
  <c r="K73" i="35"/>
  <c r="K72" i="35"/>
  <c r="M71" i="35"/>
  <c r="M18" i="35"/>
  <c r="N18" i="35" s="1"/>
  <c r="N17" i="35"/>
  <c r="M19" i="35"/>
  <c r="M20" i="35"/>
  <c r="A21" i="35"/>
  <c r="K46" i="35"/>
  <c r="K47" i="35"/>
  <c r="L44" i="35"/>
  <c r="K45" i="35"/>
  <c r="M44" i="35"/>
  <c r="M45" i="35" l="1"/>
  <c r="M46" i="35"/>
  <c r="M47" i="35"/>
  <c r="A48" i="35"/>
  <c r="N44" i="35"/>
  <c r="B21" i="35"/>
  <c r="A24" i="35"/>
  <c r="A23" i="35"/>
  <c r="C21" i="35"/>
  <c r="A22" i="35"/>
  <c r="B22" i="35" s="1"/>
  <c r="M74" i="35"/>
  <c r="M73" i="35"/>
  <c r="M72" i="35"/>
  <c r="N71" i="35"/>
  <c r="A75" i="35"/>
  <c r="A49" i="35" l="1"/>
  <c r="A50" i="35"/>
  <c r="C48" i="35"/>
  <c r="A51" i="35"/>
  <c r="B48" i="35"/>
  <c r="A76" i="35"/>
  <c r="A78" i="35"/>
  <c r="B75" i="35"/>
  <c r="C75" i="35"/>
  <c r="A77" i="35"/>
  <c r="C23" i="35"/>
  <c r="C22" i="35"/>
  <c r="D22" i="35" s="1"/>
  <c r="E21" i="35"/>
  <c r="C24" i="35"/>
  <c r="D21" i="35"/>
  <c r="D75" i="35" l="1"/>
  <c r="C78" i="35"/>
  <c r="E75" i="35"/>
  <c r="C76" i="35"/>
  <c r="C77" i="35"/>
  <c r="C51" i="35"/>
  <c r="C50" i="35"/>
  <c r="D48" i="35"/>
  <c r="C49" i="35"/>
  <c r="E48" i="35"/>
  <c r="F21" i="35"/>
  <c r="E24" i="35"/>
  <c r="E23" i="35"/>
  <c r="E22" i="35"/>
  <c r="F22" i="35" s="1"/>
  <c r="G21" i="35"/>
  <c r="H21" i="35" l="1"/>
  <c r="G22" i="35"/>
  <c r="H22" i="35" s="1"/>
  <c r="G24" i="35"/>
  <c r="G23" i="35"/>
  <c r="I21" i="35"/>
  <c r="E77" i="35"/>
  <c r="F75" i="35"/>
  <c r="E76" i="35"/>
  <c r="E78" i="35"/>
  <c r="G75" i="35"/>
  <c r="E51" i="35"/>
  <c r="E50" i="35"/>
  <c r="E49" i="35"/>
  <c r="F48" i="35"/>
  <c r="G48" i="35"/>
  <c r="G49" i="35" l="1"/>
  <c r="H48" i="35"/>
  <c r="I48" i="35"/>
  <c r="G51" i="35"/>
  <c r="G50" i="35"/>
  <c r="H75" i="35"/>
  <c r="G76" i="35"/>
  <c r="I75" i="35"/>
  <c r="G77" i="35"/>
  <c r="G78" i="35"/>
  <c r="I23" i="35"/>
  <c r="K21" i="35"/>
  <c r="I22" i="35"/>
  <c r="J22" i="35" s="1"/>
  <c r="I24" i="35"/>
  <c r="J21" i="35"/>
  <c r="K22" i="35" l="1"/>
  <c r="L22" i="35" s="1"/>
  <c r="L21" i="35"/>
  <c r="M21" i="35"/>
  <c r="K24" i="35"/>
  <c r="K23" i="35"/>
  <c r="I78" i="35"/>
  <c r="K75" i="35"/>
  <c r="I77" i="35"/>
  <c r="J75" i="35"/>
  <c r="I76" i="35"/>
  <c r="I51" i="35"/>
  <c r="I50" i="35"/>
  <c r="J48" i="35"/>
  <c r="K48" i="35"/>
  <c r="I49" i="35"/>
  <c r="K50" i="35" l="1"/>
  <c r="K49" i="35"/>
  <c r="K51" i="35"/>
  <c r="L48" i="35"/>
  <c r="M48" i="35"/>
  <c r="K78" i="35"/>
  <c r="K76" i="35"/>
  <c r="L75" i="35"/>
  <c r="M75" i="35"/>
  <c r="K77" i="35"/>
  <c r="M23" i="35"/>
  <c r="M24" i="35"/>
  <c r="N21" i="35"/>
  <c r="M22" i="35"/>
  <c r="N22" i="35" s="1"/>
  <c r="A25" i="35"/>
  <c r="A27" i="35" l="1"/>
  <c r="B25" i="35"/>
  <c r="A28" i="35"/>
  <c r="A26" i="35"/>
  <c r="B26" i="35" s="1"/>
  <c r="C25" i="35"/>
  <c r="N75" i="35"/>
  <c r="M77" i="35"/>
  <c r="M76" i="35"/>
  <c r="M78" i="35"/>
  <c r="A79" i="35"/>
  <c r="M50" i="35"/>
  <c r="M51" i="35"/>
  <c r="M49" i="35"/>
  <c r="N48" i="35"/>
  <c r="A52" i="35"/>
  <c r="B79" i="35" l="1"/>
  <c r="C79" i="35"/>
  <c r="A81" i="35"/>
  <c r="A80" i="35"/>
  <c r="A82" i="35"/>
  <c r="A53" i="35"/>
  <c r="C52" i="35"/>
  <c r="A55" i="35"/>
  <c r="B52" i="35"/>
  <c r="A54" i="35"/>
  <c r="C27" i="35"/>
  <c r="C26" i="35"/>
  <c r="D26" i="35" s="1"/>
  <c r="E25" i="35"/>
  <c r="C28" i="35"/>
  <c r="D25" i="35"/>
  <c r="C53" i="35" l="1"/>
  <c r="E52" i="35"/>
  <c r="D52" i="35"/>
  <c r="C55" i="35"/>
  <c r="C54" i="35"/>
  <c r="C80" i="35"/>
  <c r="C82" i="35"/>
  <c r="E79" i="35"/>
  <c r="D79" i="35"/>
  <c r="C81" i="35"/>
  <c r="F25" i="35"/>
  <c r="E28" i="35"/>
  <c r="G25" i="35"/>
  <c r="E26" i="35"/>
  <c r="F26" i="35" s="1"/>
  <c r="E27" i="35"/>
  <c r="E82" i="35" l="1"/>
  <c r="G79" i="35"/>
  <c r="E80" i="35"/>
  <c r="F79" i="35"/>
  <c r="E81" i="35"/>
  <c r="E54" i="35"/>
  <c r="F52" i="35"/>
  <c r="E55" i="35"/>
  <c r="E53" i="35"/>
  <c r="G52" i="35"/>
  <c r="H25" i="35"/>
  <c r="I25" i="35"/>
  <c r="G28" i="35"/>
  <c r="G27" i="35"/>
  <c r="G26" i="35"/>
  <c r="H26" i="35" s="1"/>
  <c r="I28" i="35" l="1"/>
  <c r="I27" i="35"/>
  <c r="J25" i="35"/>
  <c r="K25" i="35"/>
  <c r="I26" i="35"/>
  <c r="J26" i="35" s="1"/>
  <c r="G54" i="35"/>
  <c r="G55" i="35"/>
  <c r="H52" i="35"/>
  <c r="G53" i="35"/>
  <c r="I52" i="35"/>
  <c r="H79" i="35"/>
  <c r="G82" i="35"/>
  <c r="G81" i="35"/>
  <c r="G80" i="35"/>
  <c r="I79" i="35"/>
  <c r="L25" i="35" l="1"/>
  <c r="M25" i="35"/>
  <c r="K27" i="35"/>
  <c r="K28" i="35"/>
  <c r="K26" i="35"/>
  <c r="L26" i="35" s="1"/>
  <c r="I81" i="35"/>
  <c r="K79" i="35"/>
  <c r="I82" i="35"/>
  <c r="J79" i="35"/>
  <c r="I80" i="35"/>
  <c r="J52" i="35"/>
  <c r="K52" i="35"/>
  <c r="I53" i="35"/>
  <c r="I55" i="35"/>
  <c r="I54" i="35"/>
  <c r="K53" i="35" l="1"/>
  <c r="L52" i="35"/>
  <c r="M52" i="35"/>
  <c r="K55" i="35"/>
  <c r="K54" i="35"/>
  <c r="K82" i="35"/>
  <c r="M79" i="35"/>
  <c r="K80" i="35"/>
  <c r="L79" i="35"/>
  <c r="K81" i="35"/>
  <c r="M28" i="35"/>
  <c r="M26" i="35"/>
  <c r="N26" i="35" s="1"/>
  <c r="A29" i="35"/>
  <c r="N25" i="35"/>
  <c r="M27" i="35"/>
  <c r="M82" i="35" l="1"/>
  <c r="M81" i="35"/>
  <c r="A83" i="35"/>
  <c r="M80" i="35"/>
  <c r="N79" i="35"/>
  <c r="M53" i="35"/>
  <c r="M54" i="35"/>
  <c r="N52" i="35"/>
  <c r="M55" i="35"/>
  <c r="A56" i="35"/>
  <c r="A32" i="35"/>
  <c r="C29" i="35"/>
  <c r="A30" i="35"/>
  <c r="B30" i="35" s="1"/>
  <c r="B29" i="35"/>
  <c r="A31" i="35"/>
  <c r="C30" i="35" l="1"/>
  <c r="D30" i="35" s="1"/>
  <c r="C31" i="35"/>
  <c r="D29" i="35"/>
  <c r="C32" i="35"/>
  <c r="A84" i="35"/>
  <c r="A85" i="35"/>
  <c r="B83" i="35"/>
  <c r="A86" i="35"/>
  <c r="C83" i="35"/>
  <c r="A57" i="35"/>
  <c r="A59" i="35"/>
  <c r="B56" i="35"/>
  <c r="A58" i="35"/>
  <c r="C56" i="35"/>
  <c r="D56" i="35" l="1"/>
  <c r="C59" i="35"/>
  <c r="C57" i="35"/>
  <c r="C58" i="35"/>
  <c r="C86" i="35"/>
  <c r="D83" i="35"/>
  <c r="C85" i="35"/>
  <c r="C84" i="35"/>
</calcChain>
</file>

<file path=xl/comments1.xml><?xml version="1.0" encoding="utf-8"?>
<comments xmlns="http://schemas.openxmlformats.org/spreadsheetml/2006/main">
  <authors>
    <author>Vertex42</author>
    <author>Jon</author>
  </authors>
  <commentList>
    <comment ref="G14" authorId="0" shapeId="0">
      <text>
        <r>
          <rPr>
            <sz val="8"/>
            <color indexed="81"/>
            <rFont val="Tahoma"/>
            <family val="2"/>
          </rPr>
          <t>3rd Monday in January</t>
        </r>
      </text>
    </comment>
    <comment ref="G15" authorId="0" shapeId="0">
      <text>
        <r>
          <rPr>
            <sz val="8"/>
            <color indexed="81"/>
            <rFont val="Tahoma"/>
            <family val="2"/>
          </rPr>
          <t>3rd Monday in January</t>
        </r>
      </text>
    </comment>
    <comment ref="G16" authorId="0" shapeId="0">
      <text>
        <r>
          <rPr>
            <sz val="8"/>
            <color indexed="81"/>
            <rFont val="Tahoma"/>
            <family val="2"/>
          </rPr>
          <t>3rd Monday of February</t>
        </r>
      </text>
    </comment>
    <comment ref="G17" authorId="0" shapeId="0">
      <text>
        <r>
          <rPr>
            <sz val="8"/>
            <color indexed="81"/>
            <rFont val="Tahoma"/>
            <family val="2"/>
          </rPr>
          <t>3rd Monday of February</t>
        </r>
      </text>
    </comment>
    <comment ref="G18" authorId="0" shapeId="0">
      <text>
        <r>
          <rPr>
            <sz val="8"/>
            <color indexed="81"/>
            <rFont val="Tahoma"/>
            <family val="2"/>
          </rPr>
          <t>2nd Sunday of May</t>
        </r>
      </text>
    </comment>
    <comment ref="G19" authorId="0" shapeId="0">
      <text>
        <r>
          <rPr>
            <sz val="8"/>
            <color indexed="81"/>
            <rFont val="Tahoma"/>
            <family val="2"/>
          </rPr>
          <t>2nd Sunday of May</t>
        </r>
      </text>
    </comment>
    <comment ref="G20" authorId="1" shapeId="0">
      <text>
        <r>
          <rPr>
            <sz val="8"/>
            <color indexed="81"/>
            <rFont val="Tahoma"/>
            <family val="2"/>
          </rPr>
          <t>3rd Saturday in May</t>
        </r>
      </text>
    </comment>
    <comment ref="G21" authorId="1" shapeId="0">
      <text>
        <r>
          <rPr>
            <sz val="8"/>
            <color indexed="81"/>
            <rFont val="Tahoma"/>
            <family val="2"/>
          </rPr>
          <t>3rd Saturday in May</t>
        </r>
      </text>
    </comment>
    <comment ref="G22" authorId="0" shapeId="0">
      <text>
        <r>
          <rPr>
            <sz val="8"/>
            <color indexed="81"/>
            <rFont val="Tahoma"/>
            <family val="2"/>
          </rPr>
          <t>3rd Sunday of June</t>
        </r>
      </text>
    </comment>
    <comment ref="G23" authorId="0" shapeId="0">
      <text>
        <r>
          <rPr>
            <sz val="8"/>
            <color indexed="81"/>
            <rFont val="Tahoma"/>
            <family val="2"/>
          </rPr>
          <t>3rd Sunday of June</t>
        </r>
      </text>
    </comment>
    <comment ref="G24" authorId="0" shapeId="0">
      <text>
        <r>
          <rPr>
            <sz val="8"/>
            <color indexed="81"/>
            <rFont val="Tahoma"/>
            <family val="2"/>
          </rPr>
          <t>Last Monday of May</t>
        </r>
      </text>
    </comment>
    <comment ref="G25" authorId="0" shapeId="0">
      <text>
        <r>
          <rPr>
            <sz val="8"/>
            <color indexed="81"/>
            <rFont val="Tahoma"/>
            <family val="2"/>
          </rPr>
          <t>Last Monday of May</t>
        </r>
      </text>
    </comment>
    <comment ref="G26" authorId="0" shapeId="0">
      <text>
        <r>
          <rPr>
            <sz val="8"/>
            <color indexed="81"/>
            <rFont val="Tahoma"/>
            <family val="2"/>
          </rPr>
          <t>4th Sunday in July</t>
        </r>
      </text>
    </comment>
    <comment ref="G27" authorId="0" shapeId="0">
      <text>
        <r>
          <rPr>
            <sz val="8"/>
            <color indexed="81"/>
            <rFont val="Tahoma"/>
            <family val="2"/>
          </rPr>
          <t>4th Sunday in July</t>
        </r>
      </text>
    </comment>
    <comment ref="G28" authorId="0" shapeId="0">
      <text>
        <r>
          <rPr>
            <sz val="8"/>
            <color indexed="81"/>
            <rFont val="Tahoma"/>
            <family val="2"/>
          </rPr>
          <t>1st Monday of September</t>
        </r>
      </text>
    </comment>
    <comment ref="G29" authorId="0" shapeId="0">
      <text>
        <r>
          <rPr>
            <sz val="8"/>
            <color indexed="81"/>
            <rFont val="Tahoma"/>
            <family val="2"/>
          </rPr>
          <t>1st Monday of September</t>
        </r>
      </text>
    </comment>
    <comment ref="G30" authorId="0" shapeId="0">
      <text>
        <r>
          <rPr>
            <sz val="8"/>
            <color indexed="81"/>
            <rFont val="Tahoma"/>
            <family val="2"/>
          </rPr>
          <t>2nd Monday of October</t>
        </r>
      </text>
    </comment>
    <comment ref="G31" authorId="0" shapeId="0">
      <text>
        <r>
          <rPr>
            <sz val="8"/>
            <color indexed="81"/>
            <rFont val="Tahoma"/>
            <family val="2"/>
          </rPr>
          <t>2nd Monday of October</t>
        </r>
      </text>
    </comment>
    <comment ref="G32" authorId="0" shapeId="0">
      <text>
        <r>
          <rPr>
            <sz val="8"/>
            <color indexed="81"/>
            <rFont val="Tahoma"/>
            <family val="2"/>
          </rPr>
          <t>4th Thursday in November</t>
        </r>
      </text>
    </comment>
    <comment ref="G33" authorId="0" shapeId="0">
      <text>
        <r>
          <rPr>
            <sz val="8"/>
            <color indexed="81"/>
            <rFont val="Tahoma"/>
            <family val="2"/>
          </rPr>
          <t>4th Thursday in November</t>
        </r>
      </text>
    </comment>
    <comment ref="G34" authorId="0" shapeId="0">
      <text>
        <r>
          <rPr>
            <sz val="8"/>
            <color indexed="81"/>
            <rFont val="Tahoma"/>
            <family val="2"/>
          </rPr>
          <t>If the 15th is a Sunday or Saturday, then taxes are due the following Monday</t>
        </r>
      </text>
    </comment>
    <comment ref="G35" authorId="0" shapeId="0">
      <text>
        <r>
          <rPr>
            <sz val="8"/>
            <color indexed="81"/>
            <rFont val="Tahoma"/>
            <family val="2"/>
          </rPr>
          <t>If the 15th is a Sunday or Saturday, then taxes are due the following Monday</t>
        </r>
      </text>
    </comment>
    <comment ref="G36" authorId="0" shapeId="0">
      <text>
        <r>
          <rPr>
            <sz val="8"/>
            <color indexed="81"/>
            <rFont val="Tahoma"/>
            <family val="2"/>
          </rPr>
          <t>2nd Sunday in March (starting in 2007), 1st Sunday in April (prior to 2007)</t>
        </r>
      </text>
    </comment>
    <comment ref="G37" authorId="0" shapeId="0">
      <text>
        <r>
          <rPr>
            <sz val="8"/>
            <color indexed="81"/>
            <rFont val="Tahoma"/>
            <family val="2"/>
          </rPr>
          <t>2nd Sunday in March (starting in 2007), 1st Sunday in April (prior to 2007)</t>
        </r>
      </text>
    </comment>
    <comment ref="G38" authorId="0" shapeId="0">
      <text>
        <r>
          <rPr>
            <sz val="8"/>
            <color indexed="81"/>
            <rFont val="Tahoma"/>
            <family val="2"/>
          </rPr>
          <t>1st Sunday of November (starting in 2007), Last Sunday in October (prior to 2007)</t>
        </r>
      </text>
    </comment>
    <comment ref="G39" authorId="0" shapeId="0">
      <text>
        <r>
          <rPr>
            <sz val="8"/>
            <color indexed="81"/>
            <rFont val="Tahoma"/>
            <family val="2"/>
          </rPr>
          <t>1st Sunday of November (starting in 2007), Last Sunday in October (prior to 2007)</t>
        </r>
      </text>
    </comment>
    <comment ref="G40" authorId="0" shapeId="0">
      <text>
        <r>
          <rPr>
            <sz val="8"/>
            <color indexed="81"/>
            <rFont val="Tahoma"/>
            <family val="2"/>
          </rPr>
          <t>1st Sunday after Labor Day</t>
        </r>
      </text>
    </comment>
    <comment ref="G41" authorId="0" shapeId="0">
      <text>
        <r>
          <rPr>
            <sz val="8"/>
            <color indexed="81"/>
            <rFont val="Tahoma"/>
            <family val="2"/>
          </rPr>
          <t>1st Sunday after Labor Day</t>
        </r>
      </text>
    </comment>
    <comment ref="G42" authorId="0" shapeId="0">
      <text>
        <r>
          <rPr>
            <sz val="8"/>
            <color indexed="81"/>
            <rFont val="Tahoma"/>
            <family val="2"/>
          </rPr>
          <t>Wednesday of last full week in April</t>
        </r>
      </text>
    </comment>
    <comment ref="G43" authorId="0" shapeId="0">
      <text>
        <r>
          <rPr>
            <sz val="8"/>
            <color indexed="81"/>
            <rFont val="Tahoma"/>
            <family val="2"/>
          </rPr>
          <t>Wednesday of last full week in April</t>
        </r>
      </text>
    </comment>
    <comment ref="G44" authorId="0" shapeId="0">
      <text>
        <r>
          <rPr>
            <sz val="8"/>
            <color indexed="81"/>
            <rFont val="Tahoma"/>
            <family val="2"/>
          </rPr>
          <t>For 2013 to 2020, using a table-lookup method.</t>
        </r>
      </text>
    </comment>
    <comment ref="G45" authorId="0" shapeId="0">
      <text>
        <r>
          <rPr>
            <sz val="8"/>
            <color indexed="81"/>
            <rFont val="Tahoma"/>
            <family val="2"/>
          </rPr>
          <t>For 2013 to 2020, using a table-lookup method.</t>
        </r>
      </text>
    </comment>
    <comment ref="G46" authorId="0" shapeId="0">
      <text>
        <r>
          <rPr>
            <sz val="8"/>
            <color indexed="81"/>
            <rFont val="Tahoma"/>
            <family val="2"/>
          </rPr>
          <t>Simplified formula for the years between 1900 and 2199. See the following reference:
http://www.smart.net/~mmontes/ec-cal.html</t>
        </r>
      </text>
    </comment>
    <comment ref="G47" authorId="0" shapeId="0">
      <text>
        <r>
          <rPr>
            <sz val="8"/>
            <color indexed="81"/>
            <rFont val="Tahoma"/>
            <family val="2"/>
          </rPr>
          <t>Simplified formula for the years between 1900 and 2199. See the following reference:
http://www.smart.net/~mmontes/ec-cal.html</t>
        </r>
      </text>
    </comment>
    <comment ref="G48" authorId="0" shapeId="0">
      <text>
        <r>
          <rPr>
            <sz val="8"/>
            <color indexed="81"/>
            <rFont val="Tahoma"/>
            <family val="2"/>
          </rPr>
          <t>The Friday before Easter Sunday</t>
        </r>
      </text>
    </comment>
    <comment ref="G49" authorId="0" shapeId="0">
      <text>
        <r>
          <rPr>
            <sz val="8"/>
            <color indexed="81"/>
            <rFont val="Tahoma"/>
            <family val="2"/>
          </rPr>
          <t>The Friday before Easter Sunday</t>
        </r>
      </text>
    </comment>
    <comment ref="G50" authorId="1" shapeId="0">
      <text>
        <r>
          <rPr>
            <sz val="8"/>
            <color indexed="81"/>
            <rFont val="Tahoma"/>
            <family val="2"/>
          </rPr>
          <t>7 weeks after Easter Sunday</t>
        </r>
      </text>
    </comment>
    <comment ref="G51" authorId="1" shapeId="0">
      <text>
        <r>
          <rPr>
            <sz val="8"/>
            <color indexed="81"/>
            <rFont val="Tahoma"/>
            <family val="2"/>
          </rPr>
          <t>7 weeks after Easter Sunday</t>
        </r>
      </text>
    </comment>
    <comment ref="G52" authorId="1" shapeId="0">
      <text>
        <r>
          <rPr>
            <sz val="8"/>
            <color indexed="81"/>
            <rFont val="Tahoma"/>
            <family val="2"/>
          </rPr>
          <t>46 days before Easter</t>
        </r>
      </text>
    </comment>
    <comment ref="G53" authorId="1" shapeId="0">
      <text>
        <r>
          <rPr>
            <sz val="8"/>
            <color indexed="81"/>
            <rFont val="Tahoma"/>
            <family val="2"/>
          </rPr>
          <t>46 days before Easter</t>
        </r>
      </text>
    </comment>
    <comment ref="G54" authorId="1" shapeId="0">
      <text>
        <r>
          <rPr>
            <sz val="8"/>
            <color indexed="81"/>
            <rFont val="Tahoma"/>
            <family val="2"/>
          </rPr>
          <t>47 days before Easter. Day before Ash Wednesday.</t>
        </r>
      </text>
    </comment>
    <comment ref="G55" authorId="1" shapeId="0">
      <text>
        <r>
          <rPr>
            <sz val="8"/>
            <color indexed="81"/>
            <rFont val="Tahoma"/>
            <family val="2"/>
          </rPr>
          <t>47 days before Easter. Day before Ash Wednesday.</t>
        </r>
      </text>
    </comment>
    <comment ref="G56" authorId="0" shapeId="0">
      <text>
        <r>
          <rPr>
            <sz val="8"/>
            <color indexed="81"/>
            <rFont val="Tahoma"/>
            <family val="2"/>
          </rPr>
          <t>For 2013 to 2020, using a table-lookup method.</t>
        </r>
      </text>
    </comment>
    <comment ref="G57" authorId="0" shapeId="0">
      <text>
        <r>
          <rPr>
            <sz val="8"/>
            <color indexed="81"/>
            <rFont val="Tahoma"/>
            <family val="2"/>
          </rPr>
          <t>For 2013 to 2020, using a table-lookup method.</t>
        </r>
      </text>
    </comment>
    <comment ref="G60" authorId="0" shapeId="0">
      <text>
        <r>
          <rPr>
            <sz val="8"/>
            <color indexed="81"/>
            <rFont val="Tahoma"/>
            <family val="2"/>
          </rPr>
          <t>For 2013 to 2020, using a table-lookup method.
Jewish New Year begins the evening before this date</t>
        </r>
      </text>
    </comment>
    <comment ref="G61" authorId="0" shapeId="0">
      <text>
        <r>
          <rPr>
            <sz val="8"/>
            <color indexed="81"/>
            <rFont val="Tahoma"/>
            <family val="2"/>
          </rPr>
          <t>For 2013 to 2020, using a table-lookup method.
Jewish New Year begins the evening before this date</t>
        </r>
      </text>
    </comment>
    <comment ref="G66" authorId="0" shapeId="0">
      <text>
        <r>
          <rPr>
            <sz val="8"/>
            <color indexed="81"/>
            <rFont val="Tahoma"/>
            <family val="2"/>
          </rPr>
          <t>For 2013 to 2020, using a table-lookup method.</t>
        </r>
      </text>
    </comment>
    <comment ref="G67" authorId="0" shapeId="0">
      <text>
        <r>
          <rPr>
            <sz val="8"/>
            <color indexed="81"/>
            <rFont val="Tahoma"/>
            <family val="2"/>
          </rPr>
          <t>For 2013 to 2020, using a table-lookup method.</t>
        </r>
      </text>
    </comment>
    <comment ref="G68" authorId="1" shapeId="0">
      <text>
        <r>
          <rPr>
            <sz val="8"/>
            <color indexed="81"/>
            <rFont val="Tahoma"/>
            <family val="2"/>
          </rPr>
          <t>Monday on or before May 24</t>
        </r>
      </text>
    </comment>
    <comment ref="G69" authorId="1" shapeId="0">
      <text>
        <r>
          <rPr>
            <sz val="8"/>
            <color indexed="81"/>
            <rFont val="Tahoma"/>
            <family val="2"/>
          </rPr>
          <t>Monday on or before May 24</t>
        </r>
      </text>
    </comment>
    <comment ref="G70" authorId="1" shapeId="0">
      <text>
        <r>
          <rPr>
            <sz val="8"/>
            <color indexed="81"/>
            <rFont val="Tahoma"/>
            <family val="2"/>
          </rPr>
          <t>Custom formula © 2009 Vertex42 LLC
Dates compared with table from timeanddate.com for 1900-2099.
http://www.timeanddate.com/calendar/seasons.html</t>
        </r>
      </text>
    </comment>
    <comment ref="G72" authorId="1" shapeId="0">
      <text>
        <r>
          <rPr>
            <sz val="8"/>
            <color indexed="81"/>
            <rFont val="Tahoma"/>
            <family val="2"/>
          </rPr>
          <t>Custom formula © 2009 Vertex42 LLC
Dates compared with table from timeanddate.com for 1900-2099.
http://www.timeanddate.com/calendar/seasons.html</t>
        </r>
      </text>
    </comment>
    <comment ref="G74" authorId="1" shapeId="0">
      <text>
        <r>
          <rPr>
            <sz val="8"/>
            <color indexed="81"/>
            <rFont val="Tahoma"/>
            <family val="2"/>
          </rPr>
          <t>Custom formula © 2009 Vertex42 LLC
Dates compared with table from timeanddate.com for 1900-2099.
http://www.timeanddate.com/calendar/seasons.html</t>
        </r>
      </text>
    </comment>
    <comment ref="G76" authorId="1" shapeId="0">
      <text>
        <r>
          <rPr>
            <sz val="8"/>
            <color indexed="81"/>
            <rFont val="Tahoma"/>
            <family val="2"/>
          </rPr>
          <t>Custom formula © 2009 Vertex42 LLC
Dates compared with table from timeanddate.com for 1900-2099.
http://www.timeanddate.com/calendar/seasons.html</t>
        </r>
      </text>
    </comment>
    <comment ref="B80" authorId="1" shapeId="0">
      <text>
        <r>
          <rPr>
            <b/>
            <sz val="8"/>
            <color indexed="81"/>
            <rFont val="Tahoma"/>
            <family val="2"/>
          </rPr>
          <t>Year:</t>
        </r>
        <r>
          <rPr>
            <sz val="8"/>
            <color indexed="81"/>
            <rFont val="Tahoma"/>
            <family val="2"/>
          </rPr>
          <t xml:space="preserve">
Enter =$B$9 to link the year to the value at the top of this worksheet.</t>
        </r>
      </text>
    </comment>
    <comment ref="C80" authorId="1" shapeId="0">
      <text>
        <r>
          <rPr>
            <b/>
            <sz val="8"/>
            <color indexed="81"/>
            <rFont val="Tahoma"/>
            <family val="2"/>
          </rPr>
          <t>Month:</t>
        </r>
        <r>
          <rPr>
            <sz val="8"/>
            <color indexed="81"/>
            <rFont val="Tahoma"/>
            <family val="2"/>
          </rPr>
          <t xml:space="preserve">
For a recurring monthly meeting, you could enter =Planner!$D$2 to link the month to whatever the month is in the Planner worksheet.</t>
        </r>
      </text>
    </comment>
    <comment ref="E80" authorId="1" shapeId="0">
      <text>
        <r>
          <rPr>
            <b/>
            <sz val="8"/>
            <color indexed="81"/>
            <rFont val="Tahoma"/>
            <family val="2"/>
          </rPr>
          <t>Week:</t>
        </r>
        <r>
          <rPr>
            <sz val="8"/>
            <color indexed="81"/>
            <rFont val="Tahoma"/>
            <family val="2"/>
          </rPr>
          <t xml:space="preserve">
For the "First Monday of September" you would enter week = 1 and month = 9.
For the "Last Monday of September" you would enter week = 0 and month = 10.</t>
        </r>
      </text>
    </comment>
    <comment ref="F80" authorId="1" shapeId="0">
      <text>
        <r>
          <rPr>
            <b/>
            <sz val="8"/>
            <color indexed="81"/>
            <rFont val="Tahoma"/>
            <family val="2"/>
          </rPr>
          <t>Weekday:</t>
        </r>
        <r>
          <rPr>
            <sz val="8"/>
            <color indexed="81"/>
            <rFont val="Tahoma"/>
            <family val="2"/>
          </rPr>
          <t xml:space="preserve">
1 = Sunday, 2 = Monday, etc.</t>
        </r>
      </text>
    </comment>
  </commentList>
</comments>
</file>

<file path=xl/sharedStrings.xml><?xml version="1.0" encoding="utf-8"?>
<sst xmlns="http://schemas.openxmlformats.org/spreadsheetml/2006/main" count="256" uniqueCount="152">
  <si>
    <t>http://www.vertex42.com/licensing/EULA_privateuse.html</t>
  </si>
  <si>
    <t>1:Sun,2:Mon</t>
  </si>
  <si>
    <t>Date:</t>
  </si>
  <si>
    <t>By Vertex42.com</t>
  </si>
  <si>
    <t>Do not submit copies or modifications of this template to any website or online template gallery.</t>
  </si>
  <si>
    <t>Please review the following license agreement to learn how you may or may not use this template. Thank you.</t>
  </si>
  <si>
    <t>See License Agreement</t>
  </si>
  <si>
    <t>Year:</t>
  </si>
  <si>
    <t>Holidays and Events</t>
  </si>
  <si>
    <t xml:space="preserve">This worksheet uses formulas to calculate the dates for various holidays and observances. If you want to enter dates for events </t>
  </si>
  <si>
    <t xml:space="preserve">without using formulas or cell references, just enter the description in column A and the date in column G. When adding new </t>
  </si>
  <si>
    <r>
      <t>Dates</t>
    </r>
    <r>
      <rPr>
        <sz val="11"/>
        <rFont val="Arial"/>
        <family val="2"/>
      </rPr>
      <t xml:space="preserve"> that use special formulas</t>
    </r>
  </si>
  <si>
    <t>Holiday</t>
  </si>
  <si>
    <t>Year</t>
  </si>
  <si>
    <t>Month</t>
  </si>
  <si>
    <t>Day</t>
  </si>
  <si>
    <t>Week</t>
  </si>
  <si>
    <t>Weekday</t>
  </si>
  <si>
    <t>Date</t>
  </si>
  <si>
    <t>2nd Event</t>
  </si>
  <si>
    <t>3rd Event</t>
  </si>
  <si>
    <t>4th Event</t>
  </si>
  <si>
    <t>ML King Day</t>
  </si>
  <si>
    <t>Presidents' Day</t>
  </si>
  <si>
    <t>Mother's Day</t>
  </si>
  <si>
    <t>Armed Forces Day</t>
  </si>
  <si>
    <t>Father's Day</t>
  </si>
  <si>
    <t>Memorial Day</t>
  </si>
  <si>
    <t>Parents' Day</t>
  </si>
  <si>
    <t>Labor Day</t>
  </si>
  <si>
    <t>Columbus Day</t>
  </si>
  <si>
    <t>Thanksgiving</t>
  </si>
  <si>
    <t>Taxes Due</t>
  </si>
  <si>
    <t>Daylight Saving</t>
  </si>
  <si>
    <t>Grandparents Day</t>
  </si>
  <si>
    <t>Admin Assist Day</t>
  </si>
  <si>
    <t>Chinese New  Year</t>
  </si>
  <si>
    <t>Easter</t>
  </si>
  <si>
    <t>Good Friday</t>
  </si>
  <si>
    <t>relative to Easter</t>
  </si>
  <si>
    <t>Pentecost</t>
  </si>
  <si>
    <t>Ash Wednesday</t>
  </si>
  <si>
    <t>Mardi Gras</t>
  </si>
  <si>
    <t>Ramadan begins</t>
  </si>
  <si>
    <t>End of Ramadan</t>
  </si>
  <si>
    <t>relative to Ramadan begins</t>
  </si>
  <si>
    <t>Rosh Hashanah</t>
  </si>
  <si>
    <t>Yom Kippur</t>
  </si>
  <si>
    <t>relative to Rosh Hashanah</t>
  </si>
  <si>
    <t>Passover</t>
  </si>
  <si>
    <t>Hanukkah begins</t>
  </si>
  <si>
    <t>Victoria Day (Canada)</t>
  </si>
  <si>
    <t>Vernal equinox</t>
  </si>
  <si>
    <t>June Solstice</t>
  </si>
  <si>
    <t>Autumnal equinox</t>
  </si>
  <si>
    <t>Dec. Solstice</t>
  </si>
  <si>
    <r>
      <t>Other Events</t>
    </r>
    <r>
      <rPr>
        <sz val="11"/>
        <rFont val="Arial"/>
        <family val="2"/>
      </rPr>
      <t xml:space="preserve"> on a </t>
    </r>
    <r>
      <rPr>
        <b/>
        <sz val="11"/>
        <rFont val="Arial"/>
        <family val="2"/>
      </rPr>
      <t>Specific Day of the Week</t>
    </r>
  </si>
  <si>
    <t>For Dates such as "First Monday in September"</t>
  </si>
  <si>
    <t>Event</t>
  </si>
  <si>
    <r>
      <t>Holidays and Observances</t>
    </r>
    <r>
      <rPr>
        <sz val="11"/>
        <rFont val="Arial"/>
        <family val="2"/>
      </rPr>
      <t xml:space="preserve"> on a </t>
    </r>
    <r>
      <rPr>
        <b/>
        <sz val="11"/>
        <rFont val="Arial"/>
        <family val="2"/>
      </rPr>
      <t>Specific Day of the Year</t>
    </r>
  </si>
  <si>
    <t>New Year's Day</t>
  </si>
  <si>
    <t>Groundhog Day</t>
  </si>
  <si>
    <t>Lincoln's B-Day</t>
  </si>
  <si>
    <t>Valentine's Day</t>
  </si>
  <si>
    <t>St. Patrick's Day</t>
  </si>
  <si>
    <t>April Fool's Day</t>
  </si>
  <si>
    <t>Earth Day</t>
  </si>
  <si>
    <t>Cinco de Mayo</t>
  </si>
  <si>
    <t>Flag Day</t>
  </si>
  <si>
    <t>Independence Day</t>
  </si>
  <si>
    <t>Aviation Day</t>
  </si>
  <si>
    <t>Patriot Day</t>
  </si>
  <si>
    <t>Constitution Day</t>
  </si>
  <si>
    <t>Boss's Day</t>
  </si>
  <si>
    <t>United Nations Day</t>
  </si>
  <si>
    <t>Halloween</t>
  </si>
  <si>
    <t>Veterans Day</t>
  </si>
  <si>
    <t>Pearl Harbor</t>
  </si>
  <si>
    <t>Christmas Eve</t>
  </si>
  <si>
    <t>Christmas Day</t>
  </si>
  <si>
    <t>Kwanzaa begins</t>
  </si>
  <si>
    <t>Boxing Day (UK)</t>
  </si>
  <si>
    <t>New Year's Eve</t>
  </si>
  <si>
    <r>
      <t>Other Events</t>
    </r>
    <r>
      <rPr>
        <sz val="11"/>
        <rFont val="Arial"/>
        <family val="2"/>
      </rPr>
      <t xml:space="preserve"> on a </t>
    </r>
    <r>
      <rPr>
        <b/>
        <sz val="11"/>
        <rFont val="Arial"/>
        <family val="2"/>
      </rPr>
      <t>Specific Day of the Year</t>
    </r>
  </si>
  <si>
    <t>(Useful for birthdays and anniversaries)</t>
  </si>
  <si>
    <t>© 2015 Vertex42 LLC</t>
  </si>
  <si>
    <t>HELP</t>
  </si>
  <si>
    <t>Choose a New Theme:</t>
  </si>
  <si>
    <t>Go to Page Layout &gt; Themes and browse. To change just the theme colors, go to Page Layout &gt; Colors.</t>
  </si>
  <si>
    <t>Conditional Formatting:</t>
  </si>
  <si>
    <t>The background color of the cells in the calendar is controlled via conditional formatting. To set the background manually, you can remove the conditional formatting by going to Home &gt; Conditional Formatting &gt; Manage Rules.</t>
  </si>
  <si>
    <t>Adding Holidays and Events:</t>
  </si>
  <si>
    <t>This spreadsheet is designed to have you enter events into the calendar via the Events worksheet. Every cell in the monthly calendars contains a formula that refers to the Events worksheet.</t>
  </si>
  <si>
    <t>If you enter text manually into the calendar, instead of using the Events worksheet, you will overwrite the formulas and the information you have entered in the cell will remain there even after you change the year.</t>
  </si>
  <si>
    <t>After you have listed your birthdays, anniversaries, and other special dates in the Events worksheet, save a backup copy of this spreadsheet so that you can edit this year's calendar however you want. Then next year, create a new calendar from your backup, update the year, and customize as needed.</t>
  </si>
  <si>
    <t>To add events that update based on the year, enter =$B$10 in the year column. For calendars spanning two years, add the same event</t>
  </si>
  <si>
    <t>on two rows, entering =$B$10+1 in the year column for the second row.</t>
  </si>
  <si>
    <t>Calendar Title</t>
  </si>
  <si>
    <t>Start Month</t>
  </si>
  <si>
    <t>Start Day</t>
  </si>
  <si>
    <t>Quarterly Calendar Template</t>
  </si>
  <si>
    <t>rows, copy the formulas down in columns H through L. These extra columns allow the calendar to list up to 4 events per day.</t>
  </si>
  <si>
    <t>http://www.vertex42.com/calendars/quarterly-calendar.html</t>
  </si>
  <si>
    <t>This spreadsheet, including all worksheets and associated content is a copyrighted work under the United States and other copyright laws.</t>
  </si>
  <si>
    <t>Do not delete this worksheet.</t>
  </si>
  <si>
    <t>Quarterly Calendar</t>
  </si>
  <si>
    <t>Quarterly Calendar Template © 2015 by Vertex42 LLC. Free to print</t>
  </si>
  <si>
    <t>Interest Groups Sessions</t>
  </si>
  <si>
    <t>Robotics</t>
  </si>
  <si>
    <t>Software Design</t>
  </si>
  <si>
    <t>Data Science</t>
  </si>
  <si>
    <t xml:space="preserve"> </t>
  </si>
  <si>
    <t>ROB-03-02:Locomotion,12:00-14:00,Laura</t>
  </si>
  <si>
    <t>DS-03-01,K-means Clustering,09:00-11:00,Shun</t>
  </si>
  <si>
    <t>DS-04-02,Association Rules,13:00-15:00,Shun</t>
  </si>
  <si>
    <t>DS-04-01,Association Rules,09:00-11:00,Laura</t>
  </si>
  <si>
    <t>DS-05-01,Linear Regression,09:00-11:00,Shun</t>
  </si>
  <si>
    <t>DS-06-01,Logistic Regression,09:00-11:00,Shun</t>
  </si>
  <si>
    <t>DS-07-01,Naïve Bayesian Classifier,09:00-11:00,Shun</t>
  </si>
  <si>
    <t>DS-06-02,Logistic Regression,13:00-15:00,Nathi</t>
  </si>
  <si>
    <t>DS-05-02,Linear Regression,12:00-14:00,Nathi</t>
  </si>
  <si>
    <t>DS-07-02,Naïve Bayesian Classifier,09:00-11:00,Shun</t>
  </si>
  <si>
    <t>ROB-04-01,Sensors,09:00-11:00,Laura</t>
  </si>
  <si>
    <t>SD-02-02,Testing Frameworks and Code patterns ,09:00-11:00,Laura</t>
  </si>
  <si>
    <t>ROB-05-01,Feedback Control,09:00-11:00,Laura</t>
  </si>
  <si>
    <t>ROB-05-02,Feedback Control,12:00-14:00,Nathi</t>
  </si>
  <si>
    <t>SD-03-01,System Topologies and Design Methodologies,12:00-14:00,Shun</t>
  </si>
  <si>
    <t>ROB-06-02,Building Blocks of Control,12:00-14:00,Nathi</t>
  </si>
  <si>
    <t>ROB-06-01,Building Blocks of Control,09:00-11:00,Shun</t>
  </si>
  <si>
    <t>DS-08-02,Decision Trees,09:00-11:00,,Nathi</t>
  </si>
  <si>
    <t>SD-03-02,System Topologies and Design Methodologies,12:00-14:00,Laura</t>
  </si>
  <si>
    <t>ROB-07-01,Deliberative and Reactive Control,09:00-11:00 ,Laura</t>
  </si>
  <si>
    <t>ROB-08-01,Hybrid &amp; Behaviour-based Control, 09:00-11:00,Nathi</t>
  </si>
  <si>
    <t>DS-09-01,Time Series Analysis,12:00-14:00,Laura</t>
  </si>
  <si>
    <t>DS-09-02,Time Series Analysis,09:00-11:00,Laura</t>
  </si>
  <si>
    <t>SD-04-01, Android Development &amp;using Data and Web Sockets,12:00-14:00,Nathi</t>
  </si>
  <si>
    <t>DS-10-01,Text Analysis,12:00-14:00,Laura</t>
  </si>
  <si>
    <t>SD-04-02, Android Development &amp;using Data and Web Sockets,09:00-11:00,Nathi</t>
  </si>
  <si>
    <t>ROB-10-01,Group Robotics,14:00-16:00,Nathi</t>
  </si>
  <si>
    <t>DS-10-02,Text Analysis,11:00-13:00,Laura</t>
  </si>
  <si>
    <t>ROB-10-02,Group Robotics,09:00-11:00,Laura</t>
  </si>
  <si>
    <t>SD-05-02,Android Systems Control and Examples,12:00-14:00,Nathi</t>
  </si>
  <si>
    <t>ROB-08-02,Hybrid &amp; Behaviour-based Control,09:00-11:00,Nathi</t>
  </si>
  <si>
    <t>ROB-09-02,Emergent Behaviour &amp; Navigation,12:00-14:00,Laura</t>
  </si>
  <si>
    <t>SD-05-01,Android Systems Control and Examples,09:00-11:00,Nathi</t>
  </si>
  <si>
    <t>ROB-07-02,Deliberative and Reactive Control,12:00-14:00 ,Nathi</t>
  </si>
  <si>
    <t>DS-08-01,Decision Trees,09:00-11:00,Nathi</t>
  </si>
  <si>
    <t>DS-03-02,K-means Clustering,13:30-15:30,Shun</t>
  </si>
  <si>
    <t xml:space="preserve">    </t>
  </si>
  <si>
    <t xml:space="preserve">ROB-09-01,Emergent Behaviour &amp; Navigation,09:00-11:00, Laura    </t>
  </si>
  <si>
    <t>ROB-04-02,Sensors,12:00-14:00,Nathi</t>
  </si>
  <si>
    <t>ROB-03-01,Locomotion,14:30-16:30,Shun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</si>
</sst>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
    <numFmt numFmtId="165" formatCode="mmmm\ yyyy"/>
    <numFmt numFmtId="166" formatCode="dddd"/>
    <numFmt numFmtId="167" formatCode="m/d/yy"/>
  </numFmts>
  <fonts count="39" x14ac:knownFonts="1">
    <font>
      <sz val="10"/>
      <name val="Arial"/>
      <family val="2"/>
    </font>
    <font>
      <sz val="8"/>
      <color indexed="16"/>
      <name val="Verdana"/>
      <family val="2"/>
    </font>
    <font>
      <sz val="8"/>
      <name val="Arial"/>
      <family val="2"/>
    </font>
    <font>
      <sz val="8"/>
      <name val="Verdana"/>
      <family val="2"/>
    </font>
    <font>
      <b/>
      <sz val="12"/>
      <name val="Arial"/>
      <family val="2"/>
    </font>
    <font>
      <sz val="12"/>
      <name val="Arial"/>
      <family val="2"/>
    </font>
    <font>
      <sz val="10"/>
      <name val="Arial"/>
      <family val="2"/>
    </font>
    <font>
      <sz val="8"/>
      <name val="Arial"/>
      <family val="1"/>
      <scheme val="minor"/>
    </font>
    <font>
      <sz val="10"/>
      <name val="Arial"/>
      <family val="1"/>
      <scheme val="minor"/>
    </font>
    <font>
      <b/>
      <sz val="14"/>
      <name val="Arial"/>
      <family val="2"/>
      <scheme val="major"/>
    </font>
    <font>
      <u/>
      <sz val="12"/>
      <color indexed="12"/>
      <name val="Arial"/>
      <family val="2"/>
    </font>
    <font>
      <i/>
      <sz val="8"/>
      <name val="Arial"/>
      <family val="2"/>
    </font>
    <font>
      <sz val="18"/>
      <color theme="4"/>
      <name val="Arial"/>
      <family val="2"/>
    </font>
    <font>
      <sz val="11"/>
      <name val="Arial"/>
      <family val="2"/>
    </font>
    <font>
      <b/>
      <sz val="12"/>
      <color theme="1"/>
      <name val="Arial"/>
      <family val="2"/>
    </font>
    <font>
      <sz val="10"/>
      <color theme="4" tint="-0.249977111117893"/>
      <name val="Arial"/>
      <family val="2"/>
      <scheme val="minor"/>
    </font>
    <font>
      <sz val="10"/>
      <color theme="0"/>
      <name val="Arial"/>
      <family val="2"/>
    </font>
    <font>
      <sz val="16"/>
      <color theme="0"/>
      <name val="Arial"/>
      <family val="2"/>
    </font>
    <font>
      <sz val="8"/>
      <color theme="0"/>
      <name val="Arial"/>
      <family val="2"/>
    </font>
    <font>
      <sz val="8"/>
      <color theme="0" tint="-0.34998626667073579"/>
      <name val="Arial"/>
      <family val="2"/>
    </font>
    <font>
      <sz val="9"/>
      <name val="Arial"/>
      <family val="2"/>
    </font>
    <font>
      <sz val="9"/>
      <color theme="4"/>
      <name val="Arial"/>
      <family val="2"/>
    </font>
    <font>
      <b/>
      <sz val="11"/>
      <name val="Arial"/>
      <family val="2"/>
    </font>
    <font>
      <i/>
      <sz val="10"/>
      <name val="Arial"/>
      <family val="2"/>
    </font>
    <font>
      <sz val="8"/>
      <color indexed="81"/>
      <name val="Tahoma"/>
      <family val="2"/>
    </font>
    <font>
      <b/>
      <sz val="8"/>
      <color indexed="81"/>
      <name val="Tahoma"/>
      <family val="2"/>
    </font>
    <font>
      <u/>
      <sz val="10"/>
      <color indexed="12"/>
      <name val="Arial"/>
      <family val="2"/>
    </font>
    <font>
      <b/>
      <sz val="10"/>
      <color theme="4"/>
      <name val="Arial"/>
      <family val="2"/>
    </font>
    <font>
      <b/>
      <sz val="10"/>
      <name val="Arial"/>
      <family val="2"/>
    </font>
    <font>
      <b/>
      <sz val="11"/>
      <color theme="0"/>
      <name val="Arial"/>
      <family val="1"/>
      <scheme val="major"/>
    </font>
    <font>
      <b/>
      <sz val="10"/>
      <name val="Arial"/>
      <family val="1"/>
      <scheme val="major"/>
    </font>
    <font>
      <sz val="16"/>
      <name val="Arial"/>
      <family val="2"/>
    </font>
    <font>
      <sz val="8"/>
      <color theme="4"/>
      <name val="Arial"/>
      <family val="1"/>
      <scheme val="minor"/>
    </font>
    <font>
      <sz val="8"/>
      <name val="Arial"/>
      <family val="1"/>
    </font>
    <font>
      <sz val="8"/>
      <color theme="4"/>
      <name val="Arial"/>
      <family val="1"/>
    </font>
    <font>
      <sz val="11"/>
      <name val="Arial"/>
      <family val="1"/>
    </font>
    <font>
      <sz val="28"/>
      <color theme="4"/>
      <name val="Arial"/>
      <family val="2"/>
    </font>
    <font>
      <sz val="8"/>
      <color theme="0" tint="-0.499984740745262"/>
      <name val="Arial"/>
      <family val="1"/>
    </font>
    <font>
      <sz val="10"/>
      <name val="Arial"/>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rgb="FF00B0F0"/>
        <bgColor indexed="64"/>
      </patternFill>
    </fill>
    <fill>
      <patternFill patternType="solid">
        <fgColor theme="0"/>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6"/>
        <bgColor indexed="64"/>
      </patternFill>
    </fill>
  </fills>
  <borders count="15">
    <border>
      <left/>
      <right/>
      <top/>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26" fillId="0" borderId="0" applyNumberFormat="0" applyFill="0" applyBorder="0" applyAlignment="0" applyProtection="0">
      <alignment vertical="top"/>
      <protection locked="0"/>
    </xf>
  </cellStyleXfs>
  <cellXfs count="151">
    <xf numFmtId="0" fontId="0" fillId="0" borderId="0" xfId="0"/>
    <xf numFmtId="0" fontId="0" fillId="0" borderId="0" xfId="0"/>
    <xf numFmtId="0" fontId="0" fillId="0" borderId="0" xfId="0"/>
    <xf numFmtId="0" fontId="2" fillId="0" borderId="0" xfId="0" applyFont="1"/>
    <xf numFmtId="0" fontId="0" fillId="0" borderId="0" xfId="0" applyAlignment="1">
      <alignment vertical="center"/>
    </xf>
    <xf numFmtId="0" fontId="7" fillId="0" borderId="0" xfId="0" applyFont="1" applyFill="1" applyBorder="1"/>
    <xf numFmtId="0" fontId="0" fillId="2" borderId="0" xfId="0" applyFill="1"/>
    <xf numFmtId="0" fontId="8" fillId="0" borderId="0" xfId="0" applyFont="1" applyFill="1" applyBorder="1"/>
    <xf numFmtId="14" fontId="2" fillId="0" borderId="0" xfId="0" applyNumberFormat="1" applyFont="1" applyAlignment="1">
      <alignment horizontal="center"/>
    </xf>
    <xf numFmtId="0" fontId="6" fillId="0" borderId="9" xfId="0" applyFont="1" applyBorder="1"/>
    <xf numFmtId="0" fontId="12" fillId="0" borderId="10" xfId="0" applyFont="1" applyFill="1" applyBorder="1" applyAlignment="1">
      <alignment horizontal="left" vertical="center"/>
    </xf>
    <xf numFmtId="0" fontId="0" fillId="0" borderId="9" xfId="0" applyBorder="1"/>
    <xf numFmtId="0" fontId="5" fillId="0" borderId="11" xfId="0" applyFont="1" applyBorder="1" applyAlignment="1">
      <alignment horizontal="left" wrapText="1" indent="1"/>
    </xf>
    <xf numFmtId="0" fontId="13" fillId="0" borderId="9" xfId="0" applyFont="1" applyBorder="1"/>
    <xf numFmtId="0" fontId="5" fillId="0" borderId="9" xfId="0" applyFont="1" applyBorder="1" applyAlignment="1">
      <alignment horizontal="left" wrapText="1"/>
    </xf>
    <xf numFmtId="0" fontId="4" fillId="0" borderId="9" xfId="0" applyFont="1" applyBorder="1" applyAlignment="1">
      <alignment horizontal="left" wrapText="1"/>
    </xf>
    <xf numFmtId="0" fontId="10" fillId="0" borderId="9" xfId="0" applyFont="1" applyBorder="1" applyAlignment="1" applyProtection="1">
      <alignment horizontal="left" wrapText="1"/>
    </xf>
    <xf numFmtId="0" fontId="5" fillId="0" borderId="9" xfId="0" applyFont="1" applyBorder="1" applyAlignment="1">
      <alignment horizontal="left"/>
    </xf>
    <xf numFmtId="0" fontId="6" fillId="0" borderId="0" xfId="0" applyFont="1"/>
    <xf numFmtId="0" fontId="26" fillId="0" borderId="9" xfId="1" applyBorder="1" applyAlignment="1" applyProtection="1">
      <alignment horizontal="left" wrapText="1"/>
    </xf>
    <xf numFmtId="0" fontId="0" fillId="2" borderId="0" xfId="0" applyFill="1" applyAlignment="1">
      <alignment horizontal="right" vertical="center"/>
    </xf>
    <xf numFmtId="0" fontId="0" fillId="0" borderId="12" xfId="0" applyFill="1" applyBorder="1" applyAlignment="1">
      <alignment horizontal="center" vertical="center"/>
    </xf>
    <xf numFmtId="0" fontId="11" fillId="2" borderId="0" xfId="0" applyFont="1" applyFill="1" applyAlignment="1">
      <alignment vertical="center"/>
    </xf>
    <xf numFmtId="0" fontId="0" fillId="2" borderId="0" xfId="0" applyFill="1" applyAlignment="1">
      <alignment vertical="center"/>
    </xf>
    <xf numFmtId="0" fontId="2" fillId="2" borderId="0" xfId="0" applyFont="1" applyFill="1" applyAlignment="1">
      <alignment horizontal="right" vertical="center" indent="1"/>
    </xf>
    <xf numFmtId="0" fontId="16" fillId="5" borderId="0" xfId="0" applyFont="1" applyFill="1"/>
    <xf numFmtId="0" fontId="17" fillId="5" borderId="0" xfId="0" applyFont="1" applyFill="1" applyAlignment="1">
      <alignment horizontal="left" vertical="center"/>
    </xf>
    <xf numFmtId="0" fontId="18" fillId="5" borderId="0" xfId="0" applyFont="1" applyFill="1" applyAlignment="1">
      <alignment horizontal="right"/>
    </xf>
    <xf numFmtId="0" fontId="19" fillId="5" borderId="0" xfId="0" applyFont="1" applyFill="1" applyAlignment="1">
      <alignment horizontal="right" vertical="center"/>
    </xf>
    <xf numFmtId="0" fontId="0" fillId="0" borderId="0" xfId="0"/>
    <xf numFmtId="0" fontId="6" fillId="2" borderId="0" xfId="0" applyFont="1" applyFill="1"/>
    <xf numFmtId="0" fontId="6" fillId="2" borderId="0" xfId="0" applyFont="1" applyFill="1" applyAlignment="1">
      <alignment horizontal="right"/>
    </xf>
    <xf numFmtId="0" fontId="20" fillId="2" borderId="0" xfId="0" applyFont="1" applyFill="1" applyAlignment="1">
      <alignment vertical="top"/>
    </xf>
    <xf numFmtId="0" fontId="20" fillId="2" borderId="0" xfId="0" applyFont="1" applyFill="1" applyAlignment="1">
      <alignment vertical="top" wrapText="1"/>
    </xf>
    <xf numFmtId="0" fontId="20" fillId="2" borderId="0" xfId="0" applyFont="1" applyFill="1" applyAlignment="1">
      <alignment horizontal="left" vertical="top" wrapText="1" indent="1"/>
    </xf>
    <xf numFmtId="0" fontId="6" fillId="0" borderId="0" xfId="0" applyFont="1"/>
    <xf numFmtId="0" fontId="6" fillId="0" borderId="0" xfId="0" applyFont="1" applyAlignment="1">
      <alignment horizontal="right"/>
    </xf>
    <xf numFmtId="0" fontId="0" fillId="0" borderId="0" xfId="0" applyFont="1" applyAlignment="1">
      <alignment horizontal="right"/>
    </xf>
    <xf numFmtId="0" fontId="6" fillId="0" borderId="13" xfId="0" applyFont="1" applyBorder="1" applyAlignment="1">
      <alignment horizontal="center"/>
    </xf>
    <xf numFmtId="0" fontId="21" fillId="0" borderId="0" xfId="0" applyFont="1"/>
    <xf numFmtId="0" fontId="22" fillId="6" borderId="0" xfId="0" applyFont="1" applyFill="1" applyBorder="1" applyAlignment="1">
      <alignment horizontal="left" vertical="center"/>
    </xf>
    <xf numFmtId="0" fontId="6" fillId="6" borderId="0" xfId="0" applyFont="1" applyFill="1" applyBorder="1" applyAlignment="1">
      <alignment vertical="center"/>
    </xf>
    <xf numFmtId="0" fontId="6" fillId="6" borderId="0" xfId="0" applyFont="1" applyFill="1" applyBorder="1" applyAlignment="1">
      <alignment horizontal="center" vertical="center"/>
    </xf>
    <xf numFmtId="167" fontId="20" fillId="6" borderId="0" xfId="0" applyNumberFormat="1" applyFont="1" applyFill="1" applyBorder="1" applyAlignment="1">
      <alignment horizontal="right" vertical="center"/>
    </xf>
    <xf numFmtId="0" fontId="0" fillId="0" borderId="0" xfId="0" applyAlignment="1">
      <alignment vertical="center"/>
    </xf>
    <xf numFmtId="0" fontId="6" fillId="3" borderId="14" xfId="0" applyFont="1" applyFill="1" applyBorder="1" applyAlignment="1">
      <alignment horizontal="left" vertical="center"/>
    </xf>
    <xf numFmtId="0" fontId="6" fillId="3" borderId="14" xfId="0" applyFont="1" applyFill="1" applyBorder="1" applyAlignment="1">
      <alignment horizontal="center" vertical="center"/>
    </xf>
    <xf numFmtId="167" fontId="20" fillId="3" borderId="14" xfId="0" applyNumberFormat="1" applyFont="1" applyFill="1" applyBorder="1" applyAlignment="1">
      <alignment horizontal="center" vertical="center"/>
    </xf>
    <xf numFmtId="0" fontId="6" fillId="0" borderId="0" xfId="0" applyFont="1" applyAlignment="1">
      <alignment horizontal="center"/>
    </xf>
    <xf numFmtId="167" fontId="20" fillId="2" borderId="0" xfId="0" applyNumberFormat="1" applyFont="1" applyFill="1" applyAlignment="1">
      <alignment horizontal="right"/>
    </xf>
    <xf numFmtId="14" fontId="20" fillId="2" borderId="0" xfId="0" applyNumberFormat="1" applyFont="1" applyFill="1" applyAlignment="1">
      <alignment horizontal="right"/>
    </xf>
    <xf numFmtId="0" fontId="2" fillId="0" borderId="0" xfId="0" applyFont="1" applyFill="1"/>
    <xf numFmtId="0" fontId="23" fillId="0" borderId="0" xfId="0" applyFont="1" applyAlignment="1"/>
    <xf numFmtId="0" fontId="0" fillId="0" borderId="0" xfId="0" applyFill="1"/>
    <xf numFmtId="0" fontId="0" fillId="0" borderId="0" xfId="0" applyFont="1" applyFill="1"/>
    <xf numFmtId="0" fontId="20" fillId="0" borderId="0" xfId="0" applyFont="1" applyAlignment="1">
      <alignment horizontal="right"/>
    </xf>
    <xf numFmtId="167" fontId="20" fillId="6" borderId="0" xfId="0" applyNumberFormat="1" applyFont="1" applyFill="1" applyBorder="1" applyAlignment="1">
      <alignment horizontal="left" vertical="center"/>
    </xf>
    <xf numFmtId="0" fontId="0" fillId="0" borderId="0" xfId="0" applyFont="1"/>
    <xf numFmtId="0" fontId="0" fillId="0" borderId="0" xfId="0" applyAlignment="1">
      <alignment horizontal="right"/>
    </xf>
    <xf numFmtId="0" fontId="0" fillId="0" borderId="0" xfId="0" applyFont="1" applyAlignment="1">
      <alignment horizontal="center"/>
    </xf>
    <xf numFmtId="0" fontId="2" fillId="2" borderId="0" xfId="0" applyFont="1" applyFill="1" applyAlignment="1">
      <alignment horizontal="right" vertical="center"/>
    </xf>
    <xf numFmtId="0" fontId="20" fillId="2" borderId="0" xfId="0" applyFont="1" applyFill="1" applyAlignment="1">
      <alignment horizontal="right" vertical="center"/>
    </xf>
    <xf numFmtId="0" fontId="9" fillId="2" borderId="0" xfId="0" applyFont="1" applyFill="1" applyAlignment="1">
      <alignment horizontal="left" vertical="center"/>
    </xf>
    <xf numFmtId="0" fontId="1" fillId="2" borderId="0" xfId="0" applyFont="1" applyFill="1"/>
    <xf numFmtId="0" fontId="3" fillId="2" borderId="0" xfId="0" applyFont="1" applyFill="1" applyAlignment="1">
      <alignment horizontal="right"/>
    </xf>
    <xf numFmtId="0" fontId="3" fillId="2" borderId="0" xfId="0" applyFont="1" applyFill="1" applyAlignment="1">
      <alignment horizontal="right" vertical="center"/>
    </xf>
    <xf numFmtId="0" fontId="0" fillId="0" borderId="9" xfId="0" applyFont="1" applyBorder="1"/>
    <xf numFmtId="0" fontId="27" fillId="0" borderId="9" xfId="0" applyFont="1" applyBorder="1"/>
    <xf numFmtId="0" fontId="0" fillId="0" borderId="9" xfId="0" applyFont="1" applyBorder="1" applyAlignment="1">
      <alignment horizontal="left" wrapText="1" indent="1"/>
    </xf>
    <xf numFmtId="0" fontId="6" fillId="3" borderId="14" xfId="0" applyFont="1" applyFill="1" applyBorder="1" applyAlignment="1">
      <alignment horizontal="center" vertical="center" shrinkToFit="1"/>
    </xf>
    <xf numFmtId="0" fontId="26" fillId="2" borderId="0" xfId="1" applyFill="1" applyAlignment="1" applyProtection="1">
      <alignment horizontal="right" indent="1"/>
    </xf>
    <xf numFmtId="0" fontId="28" fillId="0" borderId="9" xfId="0" applyFont="1" applyBorder="1" applyAlignment="1">
      <alignment horizontal="left" wrapText="1" indent="1"/>
    </xf>
    <xf numFmtId="164" fontId="30" fillId="0" borderId="1" xfId="0" applyNumberFormat="1" applyFont="1" applyFill="1" applyBorder="1" applyAlignment="1">
      <alignment horizontal="center" vertical="center" shrinkToFit="1"/>
    </xf>
    <xf numFmtId="0" fontId="15" fillId="0" borderId="0" xfId="0" applyFont="1" applyFill="1" applyBorder="1" applyAlignment="1">
      <alignment horizontal="left" indent="1"/>
    </xf>
    <xf numFmtId="0" fontId="32" fillId="0" borderId="2" xfId="0" applyNumberFormat="1" applyFont="1" applyFill="1" applyBorder="1" applyAlignment="1">
      <alignment horizontal="left" vertical="center" shrinkToFit="1"/>
    </xf>
    <xf numFmtId="0" fontId="33" fillId="0" borderId="0" xfId="0" applyFont="1" applyAlignment="1">
      <alignment vertical="center"/>
    </xf>
    <xf numFmtId="0" fontId="33" fillId="0" borderId="0" xfId="0" applyFont="1"/>
    <xf numFmtId="165" fontId="34" fillId="0" borderId="0" xfId="0" applyNumberFormat="1" applyFont="1" applyAlignment="1"/>
    <xf numFmtId="0" fontId="35" fillId="0" borderId="0" xfId="0" applyFont="1"/>
    <xf numFmtId="0" fontId="0" fillId="0" borderId="0" xfId="0" applyAlignment="1">
      <alignment horizontal="left"/>
    </xf>
    <xf numFmtId="0" fontId="31" fillId="0" borderId="0" xfId="0" applyFont="1" applyAlignment="1">
      <alignment horizontal="left" vertical="center"/>
    </xf>
    <xf numFmtId="0" fontId="7" fillId="0" borderId="0" xfId="0" applyFont="1" applyFill="1" applyBorder="1" applyAlignment="1">
      <alignment horizontal="left" indent="1"/>
    </xf>
    <xf numFmtId="0" fontId="14" fillId="0" borderId="9" xfId="0" applyFont="1" applyBorder="1" applyAlignment="1">
      <alignment horizontal="left" wrapText="1"/>
    </xf>
    <xf numFmtId="0" fontId="37" fillId="0" borderId="0" xfId="0" applyFont="1" applyAlignment="1">
      <alignment horizontal="right"/>
    </xf>
    <xf numFmtId="0" fontId="0" fillId="0" borderId="12" xfId="0" applyFill="1" applyBorder="1" applyAlignment="1">
      <alignment horizontal="left" vertical="center"/>
    </xf>
    <xf numFmtId="0" fontId="0" fillId="0" borderId="3" xfId="0" applyBorder="1" applyAlignment="1">
      <alignment horizontal="center"/>
    </xf>
    <xf numFmtId="0" fontId="0" fillId="0" borderId="4" xfId="0" applyBorder="1" applyAlignment="1">
      <alignment horizontal="center"/>
    </xf>
    <xf numFmtId="0" fontId="33" fillId="0" borderId="0" xfId="0" applyFont="1" applyAlignment="1">
      <alignment horizontal="center"/>
    </xf>
    <xf numFmtId="0" fontId="0" fillId="0" borderId="0" xfId="0" applyAlignment="1">
      <alignment horizontal="center"/>
    </xf>
    <xf numFmtId="0" fontId="33" fillId="0" borderId="3" xfId="0" applyFont="1" applyBorder="1" applyAlignment="1">
      <alignment horizontal="center"/>
    </xf>
    <xf numFmtId="0" fontId="33" fillId="0" borderId="4" xfId="0" applyFont="1" applyBorder="1" applyAlignment="1">
      <alignment horizontal="center"/>
    </xf>
    <xf numFmtId="0" fontId="7" fillId="0" borderId="3" xfId="0" applyNumberFormat="1" applyFont="1" applyFill="1" applyBorder="1" applyAlignment="1">
      <alignment horizontal="center" vertical="center" shrinkToFit="1"/>
    </xf>
    <xf numFmtId="0" fontId="7" fillId="0" borderId="4" xfId="0" applyNumberFormat="1" applyFont="1" applyFill="1" applyBorder="1" applyAlignment="1">
      <alignment horizontal="center" vertical="center" shrinkToFit="1"/>
    </xf>
    <xf numFmtId="0" fontId="7" fillId="7" borderId="3" xfId="0" applyNumberFormat="1" applyFont="1" applyFill="1" applyBorder="1" applyAlignment="1">
      <alignment horizontal="center" vertical="center" shrinkToFit="1"/>
    </xf>
    <xf numFmtId="0" fontId="7" fillId="7" borderId="4" xfId="0" applyNumberFormat="1" applyFont="1" applyFill="1" applyBorder="1" applyAlignment="1">
      <alignment horizontal="center" vertical="center" shrinkToFit="1"/>
    </xf>
    <xf numFmtId="165" fontId="36" fillId="0" borderId="0" xfId="0" applyNumberFormat="1" applyFont="1" applyAlignment="1">
      <alignment horizontal="right"/>
    </xf>
    <xf numFmtId="166" fontId="29" fillId="4" borderId="7" xfId="0" applyNumberFormat="1" applyFont="1" applyFill="1" applyBorder="1" applyAlignment="1">
      <alignment horizontal="center" vertical="center"/>
    </xf>
    <xf numFmtId="166" fontId="29" fillId="4" borderId="8" xfId="0" applyNumberFormat="1" applyFont="1" applyFill="1" applyBorder="1" applyAlignment="1">
      <alignment horizontal="center" vertical="center"/>
    </xf>
    <xf numFmtId="0" fontId="7" fillId="0" borderId="5" xfId="0" applyNumberFormat="1" applyFont="1" applyFill="1" applyBorder="1" applyAlignment="1">
      <alignment horizontal="center" vertical="center" shrinkToFit="1"/>
    </xf>
    <xf numFmtId="0" fontId="7" fillId="0" borderId="6" xfId="0" applyNumberFormat="1" applyFont="1" applyFill="1" applyBorder="1" applyAlignment="1">
      <alignment horizontal="center" vertical="center" shrinkToFit="1"/>
    </xf>
    <xf numFmtId="0" fontId="33" fillId="0" borderId="3" xfId="0" applyFont="1" applyBorder="1" applyAlignment="1">
      <alignment horizontal="center" vertical="center"/>
    </xf>
    <xf numFmtId="0" fontId="33" fillId="0" borderId="4" xfId="0" applyFont="1" applyBorder="1" applyAlignment="1">
      <alignment horizontal="center" vertical="center"/>
    </xf>
    <xf numFmtId="0" fontId="7" fillId="8" borderId="3" xfId="0" applyNumberFormat="1" applyFont="1" applyFill="1" applyBorder="1" applyAlignment="1">
      <alignment horizontal="center" vertical="center" shrinkToFit="1"/>
    </xf>
    <xf numFmtId="0" fontId="7" fillId="8" borderId="4" xfId="0" applyNumberFormat="1" applyFont="1" applyFill="1" applyBorder="1" applyAlignment="1">
      <alignment horizontal="center" vertical="center" shrinkToFit="1"/>
    </xf>
    <xf numFmtId="0" fontId="33" fillId="8" borderId="3" xfId="0" applyFont="1" applyFill="1" applyBorder="1" applyAlignment="1">
      <alignment horizontal="center"/>
    </xf>
    <xf numFmtId="0" fontId="33" fillId="8" borderId="4" xfId="0" applyFont="1" applyFill="1" applyBorder="1" applyAlignment="1">
      <alignment horizontal="center"/>
    </xf>
    <xf numFmtId="0" fontId="33" fillId="8" borderId="3" xfId="0" applyFont="1" applyFill="1" applyBorder="1" applyAlignment="1">
      <alignment horizontal="center" wrapText="1"/>
    </xf>
    <xf numFmtId="0" fontId="33" fillId="8" borderId="4" xfId="0" applyFont="1" applyFill="1" applyBorder="1" applyAlignment="1">
      <alignment horizontal="center" wrapText="1"/>
    </xf>
    <xf numFmtId="0" fontId="33" fillId="8" borderId="3" xfId="0" applyFont="1" applyFill="1" applyBorder="1" applyAlignment="1">
      <alignment horizontal="center" vertical="center" wrapText="1"/>
    </xf>
    <xf numFmtId="0" fontId="33" fillId="8" borderId="0" xfId="0" applyFont="1" applyFill="1" applyAlignment="1">
      <alignment horizontal="center" vertical="center" wrapText="1"/>
    </xf>
    <xf numFmtId="0" fontId="33" fillId="8" borderId="0" xfId="0" applyFont="1" applyFill="1" applyAlignment="1">
      <alignment horizontal="left" vertical="center" wrapText="1"/>
    </xf>
    <xf numFmtId="0" fontId="33" fillId="8" borderId="4" xfId="0" applyFont="1" applyFill="1" applyBorder="1" applyAlignment="1">
      <alignment horizontal="left" vertical="center" wrapText="1"/>
    </xf>
    <xf numFmtId="0" fontId="7" fillId="8" borderId="3" xfId="0" applyNumberFormat="1" applyFont="1" applyFill="1" applyBorder="1" applyAlignment="1">
      <alignment horizontal="left" vertical="center" shrinkToFit="1"/>
    </xf>
    <xf numFmtId="0" fontId="7" fillId="8" borderId="4" xfId="0" applyNumberFormat="1" applyFont="1" applyFill="1" applyBorder="1" applyAlignment="1">
      <alignment horizontal="left" vertical="center" shrinkToFit="1"/>
    </xf>
    <xf numFmtId="0" fontId="0" fillId="9" borderId="0" xfId="0" applyFill="1"/>
    <xf numFmtId="0" fontId="7" fillId="9" borderId="3" xfId="0" applyNumberFormat="1" applyFont="1" applyFill="1" applyBorder="1" applyAlignment="1">
      <alignment horizontal="center" vertical="center" shrinkToFit="1"/>
    </xf>
    <xf numFmtId="0" fontId="7" fillId="9" borderId="4" xfId="0" applyNumberFormat="1" applyFont="1" applyFill="1" applyBorder="1" applyAlignment="1">
      <alignment horizontal="center" vertical="center" shrinkToFit="1"/>
    </xf>
    <xf numFmtId="0" fontId="0" fillId="9" borderId="0" xfId="0" applyFill="1" applyAlignment="1">
      <alignment horizontal="center"/>
    </xf>
    <xf numFmtId="0" fontId="0" fillId="9" borderId="4" xfId="0" applyFill="1" applyBorder="1" applyAlignment="1">
      <alignment horizontal="center"/>
    </xf>
    <xf numFmtId="0" fontId="38" fillId="9" borderId="3" xfId="0" applyNumberFormat="1" applyFont="1" applyFill="1" applyBorder="1" applyAlignment="1">
      <alignment horizontal="center" vertical="center" shrinkToFit="1"/>
    </xf>
    <xf numFmtId="0" fontId="38" fillId="9" borderId="4" xfId="0" applyNumberFormat="1" applyFont="1" applyFill="1" applyBorder="1" applyAlignment="1">
      <alignment horizontal="center" vertical="center" shrinkToFit="1"/>
    </xf>
    <xf numFmtId="0" fontId="2" fillId="9" borderId="0" xfId="0" applyFont="1" applyFill="1" applyAlignment="1">
      <alignment horizontal="center" vertical="center" wrapText="1"/>
    </xf>
    <xf numFmtId="0" fontId="2" fillId="9" borderId="4" xfId="0" applyFont="1" applyFill="1" applyBorder="1" applyAlignment="1">
      <alignment horizontal="center" vertical="center" wrapText="1"/>
    </xf>
    <xf numFmtId="0" fontId="8" fillId="9" borderId="3" xfId="0" applyNumberFormat="1" applyFont="1" applyFill="1" applyBorder="1" applyAlignment="1">
      <alignment horizontal="center" vertical="center" shrinkToFit="1"/>
    </xf>
    <xf numFmtId="0" fontId="8" fillId="9" borderId="4" xfId="0" applyNumberFormat="1" applyFont="1" applyFill="1" applyBorder="1" applyAlignment="1">
      <alignment horizontal="center" vertical="center" shrinkToFit="1"/>
    </xf>
    <xf numFmtId="0" fontId="33" fillId="9" borderId="0" xfId="0" applyFont="1" applyFill="1" applyAlignment="1">
      <alignment horizontal="center"/>
    </xf>
    <xf numFmtId="0" fontId="0" fillId="9" borderId="3" xfId="0" applyFill="1" applyBorder="1" applyAlignment="1">
      <alignment horizontal="center"/>
    </xf>
    <xf numFmtId="0" fontId="33" fillId="9" borderId="0" xfId="0" applyFont="1" applyFill="1"/>
    <xf numFmtId="0" fontId="33" fillId="9" borderId="3" xfId="0" applyFont="1" applyFill="1" applyBorder="1" applyAlignment="1">
      <alignment horizontal="center"/>
    </xf>
    <xf numFmtId="0" fontId="33" fillId="9" borderId="4" xfId="0" applyFont="1" applyFill="1" applyBorder="1" applyAlignment="1">
      <alignment horizontal="center"/>
    </xf>
    <xf numFmtId="0" fontId="0" fillId="10" borderId="0" xfId="0" applyFill="1"/>
    <xf numFmtId="0" fontId="0" fillId="11" borderId="0" xfId="0" applyFill="1"/>
    <xf numFmtId="0" fontId="7" fillId="11" borderId="3" xfId="0" applyNumberFormat="1" applyFont="1" applyFill="1" applyBorder="1" applyAlignment="1">
      <alignment horizontal="center" vertical="center" shrinkToFit="1"/>
    </xf>
    <xf numFmtId="0" fontId="7" fillId="11" borderId="4" xfId="0" applyNumberFormat="1" applyFont="1" applyFill="1" applyBorder="1" applyAlignment="1">
      <alignment horizontal="center" vertical="center" shrinkToFit="1"/>
    </xf>
    <xf numFmtId="0" fontId="33" fillId="11" borderId="0" xfId="0" applyFont="1" applyFill="1" applyAlignment="1">
      <alignment horizontal="center"/>
    </xf>
    <xf numFmtId="0" fontId="33" fillId="11" borderId="4" xfId="0" applyFont="1" applyFill="1" applyBorder="1" applyAlignment="1">
      <alignment horizontal="center"/>
    </xf>
    <xf numFmtId="0" fontId="33" fillId="11" borderId="3" xfId="0" applyFont="1" applyFill="1" applyBorder="1" applyAlignment="1">
      <alignment horizontal="center"/>
    </xf>
    <xf numFmtId="0" fontId="0" fillId="11" borderId="3" xfId="0" applyFill="1" applyBorder="1" applyAlignment="1">
      <alignment horizontal="center"/>
    </xf>
    <xf numFmtId="0" fontId="0" fillId="11" borderId="0" xfId="0" applyFill="1" applyAlignment="1">
      <alignment horizontal="center"/>
    </xf>
    <xf numFmtId="0" fontId="8" fillId="11" borderId="3" xfId="0" applyNumberFormat="1" applyFont="1" applyFill="1" applyBorder="1" applyAlignment="1">
      <alignment horizontal="center" vertical="center" shrinkToFit="1"/>
    </xf>
    <xf numFmtId="0" fontId="8" fillId="11" borderId="4" xfId="0" applyNumberFormat="1" applyFont="1" applyFill="1" applyBorder="1" applyAlignment="1">
      <alignment horizontal="center" vertical="center" shrinkToFit="1"/>
    </xf>
    <xf numFmtId="0" fontId="0" fillId="11" borderId="4" xfId="0" applyFill="1" applyBorder="1" applyAlignment="1">
      <alignment horizontal="center"/>
    </xf>
    <xf numFmtId="0" fontId="32" fillId="8" borderId="2" xfId="0" applyNumberFormat="1" applyFont="1" applyFill="1" applyBorder="1" applyAlignment="1">
      <alignment horizontal="left" vertical="center" shrinkToFit="1"/>
    </xf>
    <xf numFmtId="0" fontId="7" fillId="10" borderId="3" xfId="0" applyNumberFormat="1" applyFont="1" applyFill="1" applyBorder="1" applyAlignment="1">
      <alignment horizontal="center" vertical="center" shrinkToFit="1"/>
    </xf>
    <xf numFmtId="0" fontId="7" fillId="10" borderId="4" xfId="0" applyNumberFormat="1" applyFont="1" applyFill="1" applyBorder="1" applyAlignment="1">
      <alignment horizontal="center" vertical="center" shrinkToFit="1"/>
    </xf>
    <xf numFmtId="0" fontId="33" fillId="10" borderId="3" xfId="0" applyFont="1" applyFill="1" applyBorder="1" applyAlignment="1">
      <alignment horizontal="center" wrapText="1"/>
    </xf>
    <xf numFmtId="0" fontId="33" fillId="10" borderId="4" xfId="0" applyFont="1" applyFill="1" applyBorder="1" applyAlignment="1">
      <alignment horizontal="center" wrapText="1"/>
    </xf>
    <xf numFmtId="0" fontId="0" fillId="10" borderId="3" xfId="0" applyFill="1" applyBorder="1" applyAlignment="1">
      <alignment horizontal="center"/>
    </xf>
    <xf numFmtId="0" fontId="0" fillId="10" borderId="0" xfId="0" applyFill="1" applyAlignment="1">
      <alignment horizontal="center"/>
    </xf>
    <xf numFmtId="0" fontId="33" fillId="10" borderId="3" xfId="0" applyFont="1" applyFill="1" applyBorder="1" applyAlignment="1">
      <alignment horizontal="center"/>
    </xf>
    <xf numFmtId="0" fontId="33" fillId="10" borderId="0" xfId="0" applyFont="1" applyFill="1" applyAlignment="1">
      <alignment horizontal="center"/>
    </xf>
  </cellXfs>
  <cellStyles count="2">
    <cellStyle name="Hyperlink" xfId="1" builtinId="8" customBuiltin="1"/>
    <cellStyle name="Normal" xfId="0" builtinId="0"/>
  </cellStyles>
  <dxfs count="104">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534457</xdr:colOff>
      <xdr:row>0</xdr:row>
      <xdr:rowOff>30480</xdr:rowOff>
    </xdr:from>
    <xdr:ext cx="1305773" cy="292572"/>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62817" y="30480"/>
          <a:ext cx="1328633" cy="291227"/>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15240</xdr:colOff>
      <xdr:row>0</xdr:row>
      <xdr:rowOff>15240</xdr:rowOff>
    </xdr:from>
    <xdr:to>
      <xdr:col>0</xdr:col>
      <xdr:colOff>1325880</xdr:colOff>
      <xdr:row>0</xdr:row>
      <xdr:rowOff>342900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 y="15240"/>
          <a:ext cx="1310640" cy="3276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3745230</xdr:colOff>
      <xdr:row>0</xdr:row>
      <xdr:rowOff>38100</xdr:rowOff>
    </xdr:from>
    <xdr:to>
      <xdr:col>1</xdr:col>
      <xdr:colOff>5173980</xdr:colOff>
      <xdr:row>0</xdr:row>
      <xdr:rowOff>359569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50970" y="38100"/>
          <a:ext cx="1428750" cy="32146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3729990</xdr:colOff>
      <xdr:row>0</xdr:row>
      <xdr:rowOff>38100</xdr:rowOff>
    </xdr:from>
    <xdr:to>
      <xdr:col>1</xdr:col>
      <xdr:colOff>5158740</xdr:colOff>
      <xdr:row>0</xdr:row>
      <xdr:rowOff>359569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35730" y="38100"/>
          <a:ext cx="1428750" cy="321469"/>
        </a:xfrm>
        <a:prstGeom prst="rect">
          <a:avLst/>
        </a:prstGeom>
      </xdr:spPr>
    </xdr:pic>
    <xdr:clientData/>
  </xdr:twoCellAnchor>
</xdr:wsDr>
</file>

<file path=xl/theme/theme1.xml><?xml version="1.0" encoding="utf-8"?>
<a:theme xmlns:a="http://schemas.openxmlformats.org/drawingml/2006/main" name="Vertex42">
  <a:themeElements>
    <a:clrScheme name="V42-Blue2">
      <a:dk1>
        <a:sysClr val="windowText" lastClr="000000"/>
      </a:dk1>
      <a:lt1>
        <a:sysClr val="window" lastClr="FFFFFF"/>
      </a:lt1>
      <a:dk2>
        <a:srgbClr val="1F497D"/>
      </a:dk2>
      <a:lt2>
        <a:srgbClr val="EEECE2"/>
      </a:lt2>
      <a:accent1>
        <a:srgbClr val="3A5D9C"/>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Office Classic 2">
      <a:maj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calendars/quarterly-calendar.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vertex42.com/calendars/quarterly-calendar.html" TargetMode="External"/><Relationship Id="rId1" Type="http://schemas.openxmlformats.org/officeDocument/2006/relationships/hyperlink" Target="http://www.vertex42.com/licensing/EULA_privateuse.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N84"/>
  <sheetViews>
    <sheetView showGridLines="0" tabSelected="1" topLeftCell="C19" zoomScale="85" zoomScaleNormal="85" workbookViewId="0">
      <selection activeCell="C38" sqref="C38:D38"/>
    </sheetView>
  </sheetViews>
  <sheetFormatPr defaultRowHeight="12.75" x14ac:dyDescent="0.2"/>
  <cols>
    <col min="1" max="1" width="4.28515625" customWidth="1"/>
    <col min="2" max="2" width="51.140625" customWidth="1"/>
    <col min="3" max="3" width="4.28515625" customWidth="1"/>
    <col min="4" max="4" width="55.42578125" customWidth="1"/>
    <col min="5" max="5" width="5.7109375" customWidth="1"/>
    <col min="6" max="6" width="50.28515625" customWidth="1"/>
    <col min="7" max="7" width="4.28515625" customWidth="1"/>
    <col min="8" max="8" width="53.7109375" customWidth="1"/>
    <col min="9" max="9" width="4.42578125" customWidth="1"/>
    <col min="10" max="10" width="44.85546875" customWidth="1"/>
    <col min="11" max="11" width="4.28515625" customWidth="1"/>
    <col min="12" max="12" width="48.42578125" customWidth="1"/>
    <col min="13" max="13" width="4.28515625" customWidth="1"/>
    <col min="14" max="14" width="12.28515625" customWidth="1"/>
    <col min="15" max="15" width="3.5703125" customWidth="1"/>
  </cols>
  <sheetData>
    <row r="1" spans="1:14" ht="24.75" customHeight="1" x14ac:dyDescent="0.2">
      <c r="A1" s="62" t="s">
        <v>100</v>
      </c>
      <c r="B1" s="63"/>
      <c r="C1" s="63"/>
      <c r="D1" s="6"/>
      <c r="E1" s="6"/>
      <c r="F1" s="63"/>
      <c r="G1" s="63"/>
      <c r="H1" s="63"/>
      <c r="I1" s="63"/>
      <c r="J1" s="6"/>
      <c r="K1" s="64"/>
      <c r="L1" s="6"/>
      <c r="M1" s="65"/>
      <c r="N1" s="60"/>
    </row>
    <row r="2" spans="1:14" x14ac:dyDescent="0.2">
      <c r="A2" s="61" t="s">
        <v>13</v>
      </c>
      <c r="B2" s="21">
        <v>2016</v>
      </c>
      <c r="C2" s="6"/>
      <c r="D2" s="6"/>
      <c r="E2" s="61" t="s">
        <v>98</v>
      </c>
      <c r="F2" s="84">
        <v>10</v>
      </c>
      <c r="G2" s="20"/>
      <c r="H2" s="20"/>
      <c r="I2" s="61" t="s">
        <v>99</v>
      </c>
      <c r="J2" s="21">
        <v>2</v>
      </c>
      <c r="K2" s="22" t="s">
        <v>1</v>
      </c>
      <c r="L2" s="22"/>
      <c r="M2" s="23"/>
      <c r="N2" s="24" t="s">
        <v>85</v>
      </c>
    </row>
    <row r="3" spans="1:14" x14ac:dyDescent="0.2">
      <c r="A3" s="6"/>
      <c r="B3" s="6"/>
      <c r="C3" s="6"/>
      <c r="D3" s="6"/>
      <c r="E3" s="6"/>
      <c r="F3" s="6"/>
      <c r="G3" s="6"/>
      <c r="H3" s="6"/>
      <c r="I3" s="6"/>
      <c r="J3" s="6"/>
      <c r="K3" s="6"/>
      <c r="L3" s="6"/>
      <c r="M3" s="6"/>
      <c r="N3" s="70" t="s">
        <v>105</v>
      </c>
    </row>
    <row r="4" spans="1:14" s="29" customFormat="1" x14ac:dyDescent="0.2">
      <c r="D4" s="131" t="s">
        <v>110</v>
      </c>
      <c r="F4" s="130" t="s">
        <v>109</v>
      </c>
      <c r="H4" s="114" t="s">
        <v>108</v>
      </c>
    </row>
    <row r="5" spans="1:14" s="29" customFormat="1" ht="23.45" customHeight="1" x14ac:dyDescent="0.2">
      <c r="A5" s="80" t="s">
        <v>107</v>
      </c>
      <c r="G5" s="95">
        <f>B7</f>
        <v>42644</v>
      </c>
      <c r="H5" s="95"/>
      <c r="I5" s="95"/>
      <c r="J5" s="95"/>
      <c r="K5" s="95"/>
      <c r="L5" s="95"/>
      <c r="M5" s="95"/>
      <c r="N5" s="95"/>
    </row>
    <row r="6" spans="1:14" s="29" customFormat="1" ht="13.15" customHeight="1" x14ac:dyDescent="0.2">
      <c r="B6" s="79"/>
      <c r="C6" s="79"/>
      <c r="D6" s="79"/>
      <c r="E6" s="79"/>
      <c r="F6" s="79"/>
      <c r="G6" s="95"/>
      <c r="H6" s="95"/>
      <c r="I6" s="95"/>
      <c r="J6" s="95"/>
      <c r="K6" s="95"/>
      <c r="L6" s="95"/>
      <c r="M6" s="95"/>
      <c r="N6" s="95"/>
    </row>
    <row r="7" spans="1:14" s="3" customFormat="1" ht="11.25" hidden="1" x14ac:dyDescent="0.2">
      <c r="A7" s="3" t="s">
        <v>2</v>
      </c>
      <c r="B7" s="8">
        <f>DATE(B2,F2,1)</f>
        <v>42644</v>
      </c>
    </row>
    <row r="8" spans="1:14" s="4" customFormat="1" ht="18" customHeight="1" x14ac:dyDescent="0.2">
      <c r="A8" s="96">
        <f>A13</f>
        <v>42646</v>
      </c>
      <c r="B8" s="97"/>
      <c r="C8" s="96">
        <f>C13</f>
        <v>42647</v>
      </c>
      <c r="D8" s="97"/>
      <c r="E8" s="96">
        <f>E13</f>
        <v>42648</v>
      </c>
      <c r="F8" s="97"/>
      <c r="G8" s="96">
        <f>G13</f>
        <v>42649</v>
      </c>
      <c r="H8" s="97"/>
      <c r="I8" s="96">
        <f>I13</f>
        <v>42650</v>
      </c>
      <c r="J8" s="97"/>
      <c r="K8" s="96">
        <f>K13</f>
        <v>42651</v>
      </c>
      <c r="L8" s="97"/>
      <c r="M8" s="96">
        <f>M13</f>
        <v>42652</v>
      </c>
      <c r="N8" s="97"/>
    </row>
    <row r="9" spans="1:14" s="4" customFormat="1" x14ac:dyDescent="0.2">
      <c r="A9" s="72" t="str">
        <f>IF(WEEKDAY($B$7,1)=startday,$B$7,"")</f>
        <v/>
      </c>
      <c r="B9" s="74" t="str">
        <f>IFERROR(INDEX(Events!$A:$A,MATCH(A9,Events!$G:$G,0)),"")</f>
        <v/>
      </c>
      <c r="C9" s="72" t="str">
        <f>IF(A9="",IF(WEEKDAY($B$7,1)=MOD(startday,7)+1,$B$7,""),A9+1)</f>
        <v/>
      </c>
      <c r="D9" s="74" t="str">
        <f>IFERROR(INDEX(Events!$A:$A,MATCH(C9,Events!$G:$G,0)),"")</f>
        <v/>
      </c>
      <c r="E9" s="72" t="str">
        <f>IF(C9="",IF(WEEKDAY($B$7,1)=MOD(startday+1,7)+1,$B$7,""),C9+1)</f>
        <v/>
      </c>
      <c r="F9" s="74" t="str">
        <f>IFERROR(INDEX(Events!$A:$A,MATCH(E9,Events!$G:$G,0)),"")</f>
        <v/>
      </c>
      <c r="G9" s="72" t="str">
        <f>IF(E9="",IF(WEEKDAY($B$7,1)=MOD(startday+2,7)+1,$B$7,""),E9+1)</f>
        <v/>
      </c>
      <c r="H9" s="74" t="str">
        <f>IFERROR(INDEX(Events!$A:$A,MATCH(G9,Events!$G:$G,0)),"")</f>
        <v/>
      </c>
      <c r="I9" s="72" t="str">
        <f>IF(G9="",IF(WEEKDAY($B$7,1)=MOD(startday+3,7)+1,$B$7,""),G9+1)</f>
        <v/>
      </c>
      <c r="J9" s="74" t="str">
        <f>IFERROR(INDEX(Events!$A:$A,MATCH(I9,Events!$G:$G,0)),"")</f>
        <v/>
      </c>
      <c r="K9" s="72">
        <f>IF(I9="",IF(WEEKDAY($B$7,1)=MOD(startday+4,7)+1,$B$7,""),I9+1)</f>
        <v>42644</v>
      </c>
      <c r="L9" s="74" t="str">
        <f>IFERROR(INDEX(Events!$A:$A,MATCH(K9,Events!$G:$G,0)),"")</f>
        <v/>
      </c>
      <c r="M9" s="72">
        <f>IF(K9="",IF(WEEKDAY($B$7,1)=MOD(startday+5,7)+1,$B$7,""),K9+1)</f>
        <v>42645</v>
      </c>
      <c r="N9" s="74" t="str">
        <f>IFERROR(INDEX(Events!$A:$A,MATCH(M9,Events!$G:$G,0)),"")</f>
        <v/>
      </c>
    </row>
    <row r="10" spans="1:14" s="75" customFormat="1" ht="11.25" x14ac:dyDescent="0.2">
      <c r="A10" s="91" t="str">
        <f>IFERROR(INDEX(Events!$A:$A,MATCH(A9,Events!$H:$H,0)),"")</f>
        <v/>
      </c>
      <c r="B10" s="92" t="str">
        <f>IFERROR(INDEX(Events!#REF!,MATCH(A10,Events!A:A,0)),"")</f>
        <v/>
      </c>
      <c r="C10" s="91" t="str">
        <f>IFERROR(INDEX(Events!$A:$A,MATCH(C9,Events!$H:$H,0)),"")</f>
        <v/>
      </c>
      <c r="D10" s="92" t="str">
        <f>IFERROR(INDEX(Events!#REF!,MATCH(C10,Events!C:C,0)),"")</f>
        <v/>
      </c>
      <c r="E10" s="91" t="str">
        <f>IFERROR(INDEX(Events!$A:$A,MATCH(E9,Events!$H:$H,0)),"")</f>
        <v/>
      </c>
      <c r="F10" s="92" t="str">
        <f>IFERROR(INDEX(Events!#REF!,MATCH(E10,Events!E:E,0)),"")</f>
        <v/>
      </c>
      <c r="G10" s="91" t="str">
        <f>IFERROR(INDEX(Events!$A:$A,MATCH(G9,Events!$H:$H,0)),"")</f>
        <v/>
      </c>
      <c r="H10" s="92" t="str">
        <f>IFERROR(INDEX(Events!A:A,MATCH(G10,Events!G:G,0)),"")</f>
        <v/>
      </c>
      <c r="I10" s="91" t="str">
        <f>IFERROR(INDEX(Events!$A:$A,MATCH(I9,Events!$H:$H,0)),"")</f>
        <v/>
      </c>
      <c r="J10" s="92" t="str">
        <f>IFERROR(INDEX(Events!C:C,MATCH(I10,Events!I:I,0)),"")</f>
        <v/>
      </c>
      <c r="K10" s="91" t="str">
        <f>IFERROR(INDEX(Events!$A:$A,MATCH(K9,Events!$H:$H,0)),"")</f>
        <v/>
      </c>
      <c r="L10" s="92" t="str">
        <f>IFERROR(INDEX(Events!E:E,MATCH(K10,Events!#REF!,0)),"")</f>
        <v/>
      </c>
      <c r="M10" s="91" t="str">
        <f>IFERROR(INDEX(Events!$A:$A,MATCH(M9,Events!$H:$H,0)),"")</f>
        <v/>
      </c>
      <c r="N10" s="92" t="str">
        <f>IFERROR(INDEX(Events!G:G,MATCH(M10,Events!K:K,0)),"")</f>
        <v/>
      </c>
    </row>
    <row r="11" spans="1:14" s="75" customFormat="1" ht="11.25" x14ac:dyDescent="0.2">
      <c r="A11" s="91" t="str">
        <f>IFERROR(INDEX(Events!$A:$A,MATCH(A9,Events!$I:$I,0)),"")</f>
        <v/>
      </c>
      <c r="B11" s="92"/>
      <c r="C11" s="91" t="str">
        <f>IFERROR(INDEX(Events!$A:$A,MATCH(C9,Events!$I:$I,0)),"")</f>
        <v/>
      </c>
      <c r="D11" s="92"/>
      <c r="E11" s="91" t="str">
        <f>IFERROR(INDEX(Events!$A:$A,MATCH(E9,Events!$I:$I,0)),"")</f>
        <v/>
      </c>
      <c r="F11" s="92"/>
      <c r="G11" s="91" t="str">
        <f>IFERROR(INDEX(Events!$A:$A,MATCH(G9,Events!$I:$I,0)),"")</f>
        <v/>
      </c>
      <c r="H11" s="92"/>
      <c r="I11" s="91" t="str">
        <f>IFERROR(INDEX(Events!$A:$A,MATCH(I9,Events!$I:$I,0)),"")</f>
        <v/>
      </c>
      <c r="J11" s="92"/>
      <c r="K11" s="91" t="str">
        <f>IFERROR(INDEX(Events!$A:$A,MATCH(K9,Events!$I:$I,0)),"")</f>
        <v/>
      </c>
      <c r="L11" s="92"/>
      <c r="M11" s="91" t="str">
        <f>IFERROR(INDEX(Events!$A:$A,MATCH(M9,Events!$I:$I,0)),"")</f>
        <v/>
      </c>
      <c r="N11" s="92"/>
    </row>
    <row r="12" spans="1:14" s="75" customFormat="1" ht="11.25" x14ac:dyDescent="0.2">
      <c r="A12" s="91" t="str">
        <f>IFERROR(INDEX(Events!$A:$A,MATCH(A9,Events!$J:$J,0)),"")</f>
        <v/>
      </c>
      <c r="B12" s="92"/>
      <c r="C12" s="91" t="str">
        <f>IFERROR(INDEX(Events!$A:$A,MATCH(C9,Events!$J:$J,0)),"")</f>
        <v/>
      </c>
      <c r="D12" s="92"/>
      <c r="E12" s="91" t="str">
        <f>IFERROR(INDEX(Events!$A:$A,MATCH(E9,Events!$J:$J,0)),"")</f>
        <v/>
      </c>
      <c r="F12" s="92"/>
      <c r="G12" s="91" t="str">
        <f>IFERROR(INDEX(Events!$A:$A,MATCH(G9,Events!$J:$J,0)),"")</f>
        <v/>
      </c>
      <c r="H12" s="92"/>
      <c r="I12" s="91" t="str">
        <f>IFERROR(INDEX(Events!$A:$A,MATCH(I9,Events!$J:$J,0)),"")</f>
        <v/>
      </c>
      <c r="J12" s="92"/>
      <c r="K12" s="91" t="str">
        <f>IFERROR(INDEX(Events!$A:$A,MATCH(K9,Events!$J:$J,0)),"")</f>
        <v/>
      </c>
      <c r="L12" s="92"/>
      <c r="M12" s="91" t="str">
        <f>IFERROR(INDEX(Events!$A:$A,MATCH(M9,Events!$J:$J,0)),"")</f>
        <v/>
      </c>
      <c r="N12" s="92"/>
    </row>
    <row r="13" spans="1:14" s="4" customFormat="1" x14ac:dyDescent="0.2">
      <c r="A13" s="72">
        <f>IF(M9="","",IF(MONTH(M9+1)&lt;&gt;MONTH(M9),"",M9+1))</f>
        <v>42646</v>
      </c>
      <c r="B13" s="74" t="str">
        <f>IFERROR(INDEX(Events!$A:$A,MATCH(A13,Events!$G:$G,0)),"")</f>
        <v>Rosh Hashanah</v>
      </c>
      <c r="C13" s="72">
        <f>IF(A13="","",IF(MONTH(A13+1)&lt;&gt;MONTH(A13),"",A13+1))</f>
        <v>42647</v>
      </c>
      <c r="D13" s="74" t="str">
        <f>IFERROR(INDEX(Events!$A:$A,MATCH(C13,Events!$G:$G,0)),"")</f>
        <v/>
      </c>
      <c r="E13" s="72">
        <f>IF(C13="","",IF(MONTH(C13+1)&lt;&gt;MONTH(C13),"",C13+1))</f>
        <v>42648</v>
      </c>
      <c r="F13" s="74" t="str">
        <f>IFERROR(INDEX(Events!$A:$A,MATCH(E13,Events!$G:$G,0)),"")</f>
        <v/>
      </c>
      <c r="G13" s="72">
        <f>IF(E13="","",IF(MONTH(E13+1)&lt;&gt;MONTH(E13),"",E13+1))</f>
        <v>42649</v>
      </c>
      <c r="H13" s="74" t="str">
        <f>IFERROR(INDEX(Events!$A:$A,MATCH(G13,Events!$G:$G,0)),"")</f>
        <v/>
      </c>
      <c r="I13" s="72">
        <f>IF(G13="","",IF(MONTH(G13+1)&lt;&gt;MONTH(G13),"",G13+1))</f>
        <v>42650</v>
      </c>
      <c r="J13" s="74" t="str">
        <f>IFERROR(INDEX(Events!$A:$A,MATCH(I13,Events!$G:$G,0)),"")</f>
        <v/>
      </c>
      <c r="K13" s="72">
        <f>IF(I13="","",IF(MONTH(I13+1)&lt;&gt;MONTH(I13),"",I13+1))</f>
        <v>42651</v>
      </c>
      <c r="L13" s="74" t="str">
        <f>IFERROR(INDEX(Events!$A:$A,MATCH(K13,Events!$G:$G,0)),"")</f>
        <v/>
      </c>
      <c r="M13" s="72">
        <f>IF(K13="","",IF(MONTH(K13+1)&lt;&gt;MONTH(K13),"",K13+1))</f>
        <v>42652</v>
      </c>
      <c r="N13" s="74" t="str">
        <f>IFERROR(INDEX(Events!$A:$A,MATCH(M13,Events!$G:$G,0)),"")</f>
        <v/>
      </c>
    </row>
    <row r="14" spans="1:14" s="75" customFormat="1" ht="11.25" x14ac:dyDescent="0.2">
      <c r="A14" s="91" t="str">
        <f>IFERROR(INDEX(Events!$A:$A,MATCH(A13,Events!$H:$H,0)),"")</f>
        <v/>
      </c>
      <c r="B14" s="92" t="str">
        <f>IFERROR(INDEX(Events!#REF!,MATCH(A14,Events!A:A,0)),"")</f>
        <v/>
      </c>
      <c r="C14" s="91" t="str">
        <f>IFERROR(INDEX(Events!$A:$A,MATCH(C13,Events!$H:$H,0)),"")</f>
        <v/>
      </c>
      <c r="D14" s="92" t="str">
        <f>IFERROR(INDEX(Events!#REF!,MATCH(C14,Events!C:C,0)),"")</f>
        <v/>
      </c>
      <c r="E14" s="91" t="str">
        <f>IFERROR(INDEX(Events!$A:$A,MATCH(E13,Events!$H:$H,0)),"")</f>
        <v/>
      </c>
      <c r="F14" s="92" t="str">
        <f>IFERROR(INDEX(Events!#REF!,MATCH(E14,Events!E:E,0)),"")</f>
        <v/>
      </c>
      <c r="G14" s="91" t="str">
        <f>IFERROR(INDEX(Events!$A:$A,MATCH(G13,Events!$H:$H,0)),"")</f>
        <v/>
      </c>
      <c r="H14" s="92" t="str">
        <f>IFERROR(INDEX(Events!A:A,MATCH(G14,Events!G:G,0)),"")</f>
        <v/>
      </c>
      <c r="I14" s="91" t="str">
        <f>IFERROR(INDEX(Events!$A:$A,MATCH(I13,Events!$H:$H,0)),"")</f>
        <v/>
      </c>
      <c r="J14" s="92" t="str">
        <f>IFERROR(INDEX(Events!C:C,MATCH(I14,Events!I:I,0)),"")</f>
        <v/>
      </c>
      <c r="K14" s="91" t="str">
        <f>IFERROR(INDEX(Events!$A:$A,MATCH(K13,Events!$H:$H,0)),"")</f>
        <v/>
      </c>
      <c r="L14" s="92" t="str">
        <f>IFERROR(INDEX(Events!E:E,MATCH(K14,Events!#REF!,0)),"")</f>
        <v/>
      </c>
      <c r="M14" s="91" t="str">
        <f>IFERROR(INDEX(Events!$A:$A,MATCH(M13,Events!$H:$H,0)),"")</f>
        <v/>
      </c>
      <c r="N14" s="92" t="str">
        <f>IFERROR(INDEX(Events!G:G,MATCH(M14,Events!K:K,0)),"")</f>
        <v/>
      </c>
    </row>
    <row r="15" spans="1:14" s="75" customFormat="1" ht="11.25" x14ac:dyDescent="0.2">
      <c r="A15" s="91" t="str">
        <f>IFERROR(INDEX(Events!$A:$A,MATCH(A13,Events!$I:$I,0)),"")</f>
        <v/>
      </c>
      <c r="B15" s="92"/>
      <c r="C15" s="91" t="str">
        <f>IFERROR(INDEX(Events!$A:$A,MATCH(C13,Events!$I:$I,0)),"")</f>
        <v/>
      </c>
      <c r="D15" s="92"/>
      <c r="E15" s="91" t="str">
        <f>IFERROR(INDEX(Events!$A:$A,MATCH(E13,Events!$I:$I,0)),"")</f>
        <v/>
      </c>
      <c r="F15" s="92"/>
      <c r="G15" s="91" t="str">
        <f>IFERROR(INDEX(Events!$A:$A,MATCH(G13,Events!$I:$I,0)),"")</f>
        <v/>
      </c>
      <c r="H15" s="92"/>
      <c r="I15" s="91" t="str">
        <f>IFERROR(INDEX(Events!$A:$A,MATCH(I13,Events!$I:$I,0)),"")</f>
        <v/>
      </c>
      <c r="J15" s="92"/>
      <c r="K15" s="91" t="str">
        <f>IFERROR(INDEX(Events!$A:$A,MATCH(K13,Events!$I:$I,0)),"")</f>
        <v/>
      </c>
      <c r="L15" s="92"/>
      <c r="M15" s="91" t="str">
        <f>IFERROR(INDEX(Events!$A:$A,MATCH(M13,Events!$I:$I,0)),"")</f>
        <v/>
      </c>
      <c r="N15" s="92"/>
    </row>
    <row r="16" spans="1:14" s="75" customFormat="1" ht="11.25" x14ac:dyDescent="0.2">
      <c r="A16" s="91" t="str">
        <f>IFERROR(INDEX(Events!$A:$A,MATCH(A13,Events!$J:$J,0)),"")</f>
        <v/>
      </c>
      <c r="B16" s="92"/>
      <c r="C16" s="91" t="str">
        <f>IFERROR(INDEX(Events!$A:$A,MATCH(C13,Events!$J:$J,0)),"")</f>
        <v/>
      </c>
      <c r="D16" s="92"/>
      <c r="E16" s="91" t="str">
        <f>IFERROR(INDEX(Events!$A:$A,MATCH(E13,Events!$J:$J,0)),"")</f>
        <v/>
      </c>
      <c r="F16" s="92"/>
      <c r="G16" s="91" t="str">
        <f>IFERROR(INDEX(Events!$A:$A,MATCH(G13,Events!$J:$J,0)),"")</f>
        <v/>
      </c>
      <c r="H16" s="92"/>
      <c r="I16" s="91" t="str">
        <f>IFERROR(INDEX(Events!$A:$A,MATCH(I13,Events!$J:$J,0)),"")</f>
        <v/>
      </c>
      <c r="J16" s="92"/>
      <c r="K16" s="91" t="str">
        <f>IFERROR(INDEX(Events!$A:$A,MATCH(K13,Events!$J:$J,0)),"")</f>
        <v/>
      </c>
      <c r="L16" s="92"/>
      <c r="M16" s="91" t="str">
        <f>IFERROR(INDEX(Events!$A:$A,MATCH(M13,Events!$J:$J,0)),"")</f>
        <v/>
      </c>
      <c r="N16" s="92"/>
    </row>
    <row r="17" spans="1:14" s="4" customFormat="1" x14ac:dyDescent="0.2">
      <c r="A17" s="72">
        <f>IF(M13="","",IF(MONTH(M13+1)&lt;&gt;MONTH(M13),"",M13+1))</f>
        <v>42653</v>
      </c>
      <c r="B17" s="74" t="str">
        <f>IFERROR(INDEX(Events!$A:$A,MATCH(A17,Events!$G:$G,0)),"")</f>
        <v>Columbus Day</v>
      </c>
      <c r="C17" s="72">
        <f>IF(A17="","",IF(MONTH(A17+1)&lt;&gt;MONTH(A17),"",A17+1))</f>
        <v>42654</v>
      </c>
      <c r="D17" s="74" t="str">
        <f>IFERROR(INDEX(Events!$A:$A,MATCH(C17,Events!$G:$G,0)),"")</f>
        <v/>
      </c>
      <c r="E17" s="72">
        <f>IF(C17="","",IF(MONTH(C17+1)&lt;&gt;MONTH(C17),"",C17+1))</f>
        <v>42655</v>
      </c>
      <c r="F17" s="74"/>
      <c r="G17" s="72">
        <f>IF(E17="","",IF(MONTH(E17+1)&lt;&gt;MONTH(E17),"",E17+1))</f>
        <v>42656</v>
      </c>
      <c r="H17" s="74" t="str">
        <f>IFERROR(INDEX(Events!$A:$A,MATCH(G17,Events!$G:$G,0)),"")</f>
        <v/>
      </c>
      <c r="I17" s="72">
        <f>IF(G17="","",IF(MONTH(G17+1)&lt;&gt;MONTH(G17),"",G17+1))</f>
        <v>42657</v>
      </c>
      <c r="J17" s="74" t="str">
        <f>IFERROR(INDEX(Events!$A:$A,MATCH(I17,Events!$G:$G,0)),"")</f>
        <v/>
      </c>
      <c r="K17" s="72">
        <f>IF(I17="","",IF(MONTH(I17+1)&lt;&gt;MONTH(I17),"",I17+1))</f>
        <v>42658</v>
      </c>
      <c r="L17" s="74" t="str">
        <f>IFERROR(INDEX(Events!$A:$A,MATCH(K17,Events!$G:$G,0)),"")</f>
        <v/>
      </c>
      <c r="M17" s="72">
        <f>IF(K17="","",IF(MONTH(K17+1)&lt;&gt;MONTH(K17),"",K17+1))</f>
        <v>42659</v>
      </c>
      <c r="N17" s="74"/>
    </row>
    <row r="18" spans="1:14" s="75" customFormat="1" ht="11.25" x14ac:dyDescent="0.2">
      <c r="A18" s="91" t="str">
        <f>IFERROR(INDEX(Events!$A:$A,MATCH(A17,Events!$H:$H,0)),"")</f>
        <v/>
      </c>
      <c r="B18" s="92" t="str">
        <f>IFERROR(INDEX(Events!#REF!,MATCH(A18,Events!A:A,0)),"")</f>
        <v/>
      </c>
      <c r="C18" s="91" t="str">
        <f>IFERROR(INDEX(Events!$A:$A,MATCH(C17,Events!$H:$H,0)),"")</f>
        <v/>
      </c>
      <c r="D18" s="92" t="str">
        <f>IFERROR(INDEX(Events!#REF!,MATCH(C18,Events!C:C,0)),"")</f>
        <v/>
      </c>
      <c r="E18" s="91" t="str">
        <f>IFERROR(INDEX(Events!$A:$A,MATCH(E17,Events!$H:$H,0)),"")</f>
        <v/>
      </c>
      <c r="F18" s="92" t="str">
        <f>IFERROR(INDEX(Events!#REF!,MATCH(E18,Events!E:E,0)),"")</f>
        <v/>
      </c>
      <c r="G18" s="91" t="str">
        <f>IFERROR(INDEX(Events!$A:$A,MATCH(G17,Events!$H:$H,0)),"")</f>
        <v/>
      </c>
      <c r="H18" s="92" t="str">
        <f>IFERROR(INDEX(Events!A:A,MATCH(G18,Events!G:G,0)),"")</f>
        <v/>
      </c>
      <c r="I18" s="91" t="str">
        <f>IFERROR(INDEX(Events!$A:$A,MATCH(I17,Events!$H:$H,0)),"")</f>
        <v/>
      </c>
      <c r="J18" s="92" t="str">
        <f>IFERROR(INDEX(Events!C:C,MATCH(I18,Events!I:I,0)),"")</f>
        <v/>
      </c>
      <c r="K18" s="91" t="str">
        <f>IFERROR(INDEX(Events!$A:$A,MATCH(K17,Events!$H:$H,0)),"")</f>
        <v/>
      </c>
      <c r="L18" s="92" t="str">
        <f>IFERROR(INDEX(Events!E:E,MATCH(K18,Events!#REF!,0)),"")</f>
        <v/>
      </c>
      <c r="M18" s="91" t="str">
        <f>IFERROR(INDEX(Events!$A:$A,MATCH(M17,Events!$H:$H,0)),"")</f>
        <v/>
      </c>
      <c r="N18" s="92" t="str">
        <f>IFERROR(INDEX(Events!G:G,MATCH(M18,Events!K:K,0)),"")</f>
        <v/>
      </c>
    </row>
    <row r="19" spans="1:14" s="75" customFormat="1" ht="11.25" x14ac:dyDescent="0.2">
      <c r="A19" s="91" t="str">
        <f>IFERROR(INDEX(Events!$A:$A,MATCH(A17,Events!$I:$I,0)),"")</f>
        <v/>
      </c>
      <c r="B19" s="92"/>
      <c r="C19" s="91" t="str">
        <f>IFERROR(INDEX(Events!$A:$A,MATCH(C17,Events!$I:$I,0)),"")</f>
        <v/>
      </c>
      <c r="D19" s="92"/>
      <c r="E19" s="91" t="str">
        <f>IFERROR(INDEX(Events!$A:$A,MATCH(E17,Events!$I:$I,0)),"")</f>
        <v/>
      </c>
      <c r="F19" s="92"/>
      <c r="G19" s="91" t="str">
        <f>IFERROR(INDEX(Events!$A:$A,MATCH(G17,Events!$I:$I,0)),"")</f>
        <v/>
      </c>
      <c r="H19" s="92"/>
      <c r="I19" s="91" t="str">
        <f>IFERROR(INDEX(Events!$A:$A,MATCH(I17,Events!$I:$I,0)),"")</f>
        <v/>
      </c>
      <c r="J19" s="92"/>
      <c r="K19" s="91" t="str">
        <f>IFERROR(INDEX(Events!$A:$A,MATCH(K17,Events!$I:$I,0)),"")</f>
        <v/>
      </c>
      <c r="L19" s="92"/>
      <c r="M19" s="91" t="str">
        <f>IFERROR(INDEX(Events!$A:$A,MATCH(M17,Events!$I:$I,0)),"")</f>
        <v/>
      </c>
      <c r="N19" s="92"/>
    </row>
    <row r="20" spans="1:14" s="75" customFormat="1" ht="11.25" x14ac:dyDescent="0.2">
      <c r="A20" s="91" t="str">
        <f>IFERROR(INDEX(Events!$A:$A,MATCH(A17,Events!$J:$J,0)),"")</f>
        <v/>
      </c>
      <c r="B20" s="92"/>
      <c r="C20" s="91" t="str">
        <f>IFERROR(INDEX(Events!$A:$A,MATCH(C17,Events!$J:$J,0)),"")</f>
        <v/>
      </c>
      <c r="D20" s="92"/>
      <c r="E20" s="91" t="str">
        <f>IFERROR(INDEX(Events!$A:$A,MATCH(E17,Events!$J:$J,0)),"")</f>
        <v/>
      </c>
      <c r="F20" s="92"/>
      <c r="G20" s="91" t="str">
        <f>IFERROR(INDEX(Events!$A:$A,MATCH(G17,Events!$J:$J,0)),"")</f>
        <v/>
      </c>
      <c r="H20" s="92"/>
      <c r="I20" s="91" t="str">
        <f>IFERROR(INDEX(Events!$A:$A,MATCH(I17,Events!$J:$J,0)),"")</f>
        <v/>
      </c>
      <c r="J20" s="92"/>
      <c r="K20" s="91" t="str">
        <f>IFERROR(INDEX(Events!$A:$A,MATCH(K17,Events!$J:$J,0)),"")</f>
        <v/>
      </c>
      <c r="L20" s="92"/>
      <c r="M20" s="91" t="str">
        <f>IFERROR(INDEX(Events!$A:$A,MATCH(M17,Events!$J:$J,0)),"")</f>
        <v/>
      </c>
      <c r="N20" s="92"/>
    </row>
    <row r="21" spans="1:14" s="4" customFormat="1" x14ac:dyDescent="0.2">
      <c r="A21" s="72">
        <f>IF(M17="","",IF(MONTH(M17+1)&lt;&gt;MONTH(M17),"",M17+1))</f>
        <v>42660</v>
      </c>
      <c r="B21" s="74" t="str">
        <f>IFERROR(INDEX(Events!$A:$A,MATCH(A21,Events!$G:$G,0)),"")</f>
        <v/>
      </c>
      <c r="C21" s="72">
        <f>IF(A21="","",IF(MONTH(A21+1)&lt;&gt;MONTH(A21),"",A21+1))</f>
        <v>42661</v>
      </c>
      <c r="D21" s="74" t="str">
        <f>IFERROR(INDEX(Events!$A:$A,MATCH(C21,Events!$G:$G,0)),"")</f>
        <v/>
      </c>
      <c r="E21" s="72">
        <f>IF(C21="","",IF(MONTH(C21+1)&lt;&gt;MONTH(C21),"",C21+1))</f>
        <v>42662</v>
      </c>
      <c r="F21" s="74" t="str">
        <f>IFERROR(INDEX(Events!$A:$A,MATCH(E21,Events!$G:$G,0)),"")</f>
        <v/>
      </c>
      <c r="G21" s="72">
        <f>IF(E21="","",IF(MONTH(E21+1)&lt;&gt;MONTH(E21),"",E21+1))</f>
        <v>42663</v>
      </c>
      <c r="H21" s="74" t="str">
        <f>IFERROR(INDEX(Events!$A:$A,MATCH(G21,Events!$G:$G,0)),"")</f>
        <v/>
      </c>
      <c r="I21" s="72">
        <f>IF(G21="","",IF(MONTH(G21+1)&lt;&gt;MONTH(G21),"",G21+1))</f>
        <v>42664</v>
      </c>
      <c r="J21" s="74" t="str">
        <f>IFERROR(INDEX(Events!$A:$A,MATCH(I21,Events!$G:$G,0)),"")</f>
        <v/>
      </c>
      <c r="K21" s="72">
        <f>IF(I21="","",IF(MONTH(I21+1)&lt;&gt;MONTH(I21),"",I21+1))</f>
        <v>42665</v>
      </c>
      <c r="L21" s="74" t="str">
        <f>IFERROR(INDEX(Events!$A:$A,MATCH(K21,Events!$G:$G,0)),"")</f>
        <v/>
      </c>
      <c r="M21" s="72">
        <f>IF(K21="","",IF(MONTH(K21+1)&lt;&gt;MONTH(K21),"",K21+1))</f>
        <v>42666</v>
      </c>
      <c r="N21" s="74" t="str">
        <f>IFERROR(INDEX(Events!$A:$A,MATCH(M21,Events!$G:$G,0)),"")</f>
        <v/>
      </c>
    </row>
    <row r="22" spans="1:14" s="75" customFormat="1" ht="11.25" x14ac:dyDescent="0.2">
      <c r="A22" s="91" t="str">
        <f>IFERROR(INDEX(Events!$A:$A,MATCH(A21,Events!$H:$H,0)),"")</f>
        <v/>
      </c>
      <c r="B22" s="92" t="str">
        <f>IFERROR(INDEX(Events!#REF!,MATCH(A22,Events!A:A,0)),"")</f>
        <v/>
      </c>
      <c r="C22" s="91" t="str">
        <f>IFERROR(INDEX(Events!$A:$A,MATCH(C21,Events!$H:$H,0)),"")</f>
        <v/>
      </c>
      <c r="D22" s="92" t="str">
        <f>IFERROR(INDEX(Events!#REF!,MATCH(C22,Events!C:C,0)),"")</f>
        <v/>
      </c>
      <c r="G22" s="100"/>
      <c r="H22" s="101"/>
      <c r="I22" s="102"/>
      <c r="J22" s="103" t="str">
        <f>IFERROR(INDEX(Events!A:A,MATCH(I22,Events!G:G,0)),"")</f>
        <v/>
      </c>
      <c r="M22" s="91" t="str">
        <f>IFERROR(INDEX(Events!$A:$A,MATCH(M21,Events!$H:$H,0)),"")</f>
        <v/>
      </c>
      <c r="N22" s="92" t="str">
        <f>IFERROR(INDEX(Events!G:G,MATCH(M22,Events!K:K,0)),"")</f>
        <v/>
      </c>
    </row>
    <row r="23" spans="1:14" s="75" customFormat="1" ht="11.25" x14ac:dyDescent="0.2">
      <c r="A23" s="91" t="str">
        <f>IFERROR(INDEX(Events!$A:$A,MATCH(A21,Events!$I:$I,0)),"")</f>
        <v/>
      </c>
      <c r="B23" s="92"/>
      <c r="C23" s="91" t="str">
        <f>IFERROR(INDEX(Events!$A:$A,MATCH(C21,Events!$I:$I,0)),"")</f>
        <v/>
      </c>
      <c r="D23" s="92"/>
      <c r="G23" s="91"/>
      <c r="H23" s="92"/>
      <c r="K23" s="91" t="str">
        <f>IFERROR(INDEX(Events!$A:$A,MATCH(K21,Events!$I:$I,0)),"")</f>
        <v/>
      </c>
      <c r="L23" s="92"/>
      <c r="M23" s="91" t="str">
        <f>IFERROR(INDEX(Events!$A:$A,MATCH(M21,Events!$I:$I,0)),"")</f>
        <v/>
      </c>
      <c r="N23" s="92"/>
    </row>
    <row r="24" spans="1:14" s="75" customFormat="1" ht="11.25" x14ac:dyDescent="0.2">
      <c r="A24" s="91" t="str">
        <f>IFERROR(INDEX(Events!$A:$A,MATCH(A21,Events!$J:$J,0)),"")</f>
        <v/>
      </c>
      <c r="B24" s="92"/>
      <c r="C24" s="91" t="str">
        <f>IFERROR(INDEX(Events!$A:$A,MATCH(C21,Events!$J:$J,0)),"")</f>
        <v/>
      </c>
      <c r="D24" s="92"/>
      <c r="E24" s="91"/>
      <c r="F24" s="92"/>
      <c r="G24" s="91"/>
      <c r="H24" s="92"/>
      <c r="I24" s="91" t="str">
        <f>IFERROR(INDEX(Events!$A:$A,MATCH(I21,Events!$J:$J,0)),"")</f>
        <v/>
      </c>
      <c r="J24" s="92"/>
      <c r="K24" s="91" t="str">
        <f>IFERROR(INDEX(Events!$A:$A,MATCH(K21,Events!$J:$J,0)),"")</f>
        <v/>
      </c>
      <c r="L24" s="92"/>
      <c r="M24" s="91" t="str">
        <f>IFERROR(INDEX(Events!$A:$A,MATCH(M21,Events!$J:$J,0)),"")</f>
        <v/>
      </c>
      <c r="N24" s="92"/>
    </row>
    <row r="25" spans="1:14" s="4" customFormat="1" x14ac:dyDescent="0.2">
      <c r="A25" s="72">
        <f>IF(M21="","",IF(MONTH(M21+1)&lt;&gt;MONTH(M21),"",M21+1))</f>
        <v>42667</v>
      </c>
      <c r="B25" s="74"/>
      <c r="C25" s="72">
        <f>IF(A25="","",IF(MONTH(A25+1)&lt;&gt;MONTH(A25),"",A25+1))</f>
        <v>42668</v>
      </c>
      <c r="D25" s="74" t="str">
        <f>IFERROR(INDEX(Events!$A:$A,MATCH(C25,Events!$G:$G,0)),"")</f>
        <v/>
      </c>
      <c r="E25" s="72">
        <f>IF(C25="","",IF(MONTH(C25+1)&lt;&gt;MONTH(C25),"",C25+1))</f>
        <v>42669</v>
      </c>
      <c r="F25" s="74" t="str">
        <f>IFERROR(INDEX(Events!$A:$A,MATCH(E25,Events!$G:$G,0)),"")</f>
        <v/>
      </c>
      <c r="G25" s="72">
        <f>IF(E25="","",IF(MONTH(E25+1)&lt;&gt;MONTH(E25),"",E25+1))</f>
        <v>42670</v>
      </c>
      <c r="H25" s="74" t="str">
        <f>IFERROR(INDEX(Events!$A:$A,MATCH(G25,Events!$G:$G,0)),"")</f>
        <v/>
      </c>
      <c r="I25" s="72">
        <f>IF(G25="","",IF(MONTH(G25+1)&lt;&gt;MONTH(G25),"",G25+1))</f>
        <v>42671</v>
      </c>
      <c r="J25" s="74" t="str">
        <f>IFERROR(INDEX(Events!$A:$A,MATCH(I25,Events!$G:$G,0)),"")</f>
        <v/>
      </c>
      <c r="K25" s="72">
        <f>IF(I25="","",IF(MONTH(I25+1)&lt;&gt;MONTH(I25),"",I25+1))</f>
        <v>42672</v>
      </c>
      <c r="L25" s="74" t="str">
        <f>IFERROR(INDEX(Events!$A:$A,MATCH(K25,Events!$G:$G,0)),"")</f>
        <v/>
      </c>
      <c r="M25" s="72">
        <f>IF(K25="","",IF(MONTH(K25+1)&lt;&gt;MONTH(K25),"",K25+1))</f>
        <v>42673</v>
      </c>
      <c r="N25" s="74" t="str">
        <f>IFERROR(INDEX(Events!$A:$A,MATCH(M25,Events!$G:$G,0)),"")</f>
        <v/>
      </c>
    </row>
    <row r="26" spans="1:14" s="75" customFormat="1" ht="11.25" x14ac:dyDescent="0.2">
      <c r="K26" s="91" t="str">
        <f>IFERROR(INDEX(Events!$A:$A,MATCH(K25,Events!$H:$H,0)),"")</f>
        <v/>
      </c>
      <c r="L26" s="92" t="str">
        <f>IFERROR(INDEX(Events!E:E,MATCH(K26,Events!#REF!,0)),"")</f>
        <v/>
      </c>
      <c r="M26" s="91" t="str">
        <f>IFERROR(INDEX(Events!$A:$A,MATCH(M25,Events!$H:$H,0)),"")</f>
        <v/>
      </c>
      <c r="N26" s="92" t="str">
        <f>IFERROR(INDEX(Events!G:G,MATCH(M26,Events!K:K,0)),"")</f>
        <v/>
      </c>
    </row>
    <row r="27" spans="1:14" s="75" customFormat="1" ht="11.25" x14ac:dyDescent="0.2">
      <c r="C27" s="102"/>
      <c r="D27" s="103" t="str">
        <f>IFERROR(INDEX(Events!C:C,MATCH(C27,Events!I:I,0)),"")</f>
        <v/>
      </c>
      <c r="G27" s="91" t="str">
        <f>IFERROR(INDEX(Events!$A:$A,MATCH(G25,Events!$I:$I,0)),"")</f>
        <v/>
      </c>
      <c r="H27" s="92"/>
      <c r="K27" s="91" t="str">
        <f>IFERROR(INDEX(Events!$A:$A,MATCH(K25,Events!$I:$I,0)),"")</f>
        <v/>
      </c>
      <c r="L27" s="92"/>
      <c r="M27" s="91" t="str">
        <f>IFERROR(INDEX(Events!$A:$A,MATCH(M25,Events!$I:$I,0)),"")</f>
        <v/>
      </c>
      <c r="N27" s="92"/>
    </row>
    <row r="28" spans="1:14" s="75" customFormat="1" ht="11.25" x14ac:dyDescent="0.2">
      <c r="C28" s="91" t="str">
        <f>IFERROR(INDEX(Events!$A:$A,MATCH(C25,Events!$J:$J,0)),"")</f>
        <v/>
      </c>
      <c r="D28" s="92"/>
      <c r="E28" s="98" t="str">
        <f>IFERROR(INDEX(Events!$A:$A,MATCH(E25,Events!$J:$J,0)),"")</f>
        <v/>
      </c>
      <c r="F28" s="99"/>
      <c r="G28" s="98" t="str">
        <f>IFERROR(INDEX(Events!$A:$A,MATCH(G25,Events!$J:$J,0)),"")</f>
        <v/>
      </c>
      <c r="H28" s="99"/>
      <c r="I28" s="98" t="str">
        <f>IFERROR(INDEX(Events!$A:$A,MATCH(I25,Events!$J:$J,0)),"")</f>
        <v/>
      </c>
      <c r="J28" s="99"/>
      <c r="K28" s="98" t="str">
        <f>IFERROR(INDEX(Events!$A:$A,MATCH(K25,Events!$J:$J,0)),"")</f>
        <v/>
      </c>
      <c r="L28" s="99"/>
      <c r="M28" s="98" t="str">
        <f>IFERROR(INDEX(Events!$A:$A,MATCH(M25,Events!$J:$J,0)),"")</f>
        <v/>
      </c>
      <c r="N28" s="99"/>
    </row>
    <row r="29" spans="1:14" x14ac:dyDescent="0.2">
      <c r="A29" s="72">
        <f>IF(M25="","",IF(MONTH(M25+1)&lt;&gt;MONTH(M25),"",M25+1))</f>
        <v>42674</v>
      </c>
      <c r="B29" s="74"/>
      <c r="C29" s="72" t="str">
        <f>IF(A29="","",IF(MONTH(A29+1)&lt;&gt;MONTH(A29),"",A29+1))</f>
        <v/>
      </c>
      <c r="D29" s="74" t="str">
        <f>IFERROR(INDEX(Events!$A:$A,MATCH(C29,Events!$G:$G,0)),"")</f>
        <v/>
      </c>
      <c r="E29" s="29"/>
      <c r="F29" s="29"/>
      <c r="G29" s="29"/>
      <c r="H29" s="29"/>
      <c r="I29" s="29"/>
      <c r="J29" s="29"/>
      <c r="K29" s="29"/>
      <c r="L29" s="29"/>
      <c r="M29" s="29"/>
      <c r="N29" s="29"/>
    </row>
    <row r="30" spans="1:14" s="76" customFormat="1" ht="11.25" x14ac:dyDescent="0.2">
      <c r="A30" s="91" t="str">
        <f>IFERROR(INDEX(Events!$A:$A,MATCH(A29,Events!$H:$H,0)),"")</f>
        <v/>
      </c>
      <c r="B30" s="92" t="str">
        <f>IFERROR(INDEX(Events!#REF!,MATCH(A30,Events!A:A,0)),"")</f>
        <v/>
      </c>
      <c r="C30" s="91" t="str">
        <f>IFERROR(INDEX(Events!$A:$A,MATCH(C29,Events!$H:$H,0)),"")</f>
        <v/>
      </c>
      <c r="D30" s="92" t="str">
        <f>IFERROR(INDEX(Events!#REF!,MATCH(C30,Events!C:C,0)),"")</f>
        <v/>
      </c>
      <c r="H30" s="77"/>
      <c r="I30" s="77"/>
      <c r="J30" s="77"/>
      <c r="K30" s="77"/>
      <c r="L30" s="77"/>
      <c r="M30" s="77"/>
      <c r="N30" s="77"/>
    </row>
    <row r="31" spans="1:14" s="76" customFormat="1" ht="11.25" x14ac:dyDescent="0.2">
      <c r="A31" s="91" t="str">
        <f>IFERROR(INDEX(Events!$A:$A,MATCH(A29,Events!$I:$I,0)),"")</f>
        <v/>
      </c>
      <c r="B31" s="92"/>
      <c r="C31" s="91" t="str">
        <f>IFERROR(INDEX(Events!$A:$A,MATCH(C29,Events!$I:$I,0)),"")</f>
        <v/>
      </c>
      <c r="D31" s="92"/>
      <c r="G31" s="95">
        <f>B34</f>
        <v>42675</v>
      </c>
      <c r="H31" s="95"/>
      <c r="I31" s="95"/>
      <c r="J31" s="95"/>
      <c r="K31" s="95"/>
      <c r="L31" s="95"/>
      <c r="M31" s="95"/>
      <c r="N31" s="95"/>
    </row>
    <row r="32" spans="1:14" s="76" customFormat="1" ht="11.25" x14ac:dyDescent="0.2">
      <c r="A32" s="98" t="str">
        <f>IFERROR(INDEX(Events!$A:$A,MATCH(A29,Events!$J:$J,0)),"")</f>
        <v/>
      </c>
      <c r="B32" s="99"/>
      <c r="C32" s="98" t="str">
        <f>IFERROR(INDEX(Events!$A:$A,MATCH(C29,Events!$J:$J,0)),"")</f>
        <v/>
      </c>
      <c r="D32" s="99"/>
      <c r="G32" s="95"/>
      <c r="H32" s="95"/>
      <c r="I32" s="95"/>
      <c r="J32" s="95"/>
      <c r="K32" s="95"/>
      <c r="L32" s="95"/>
      <c r="M32" s="95"/>
      <c r="N32" s="95"/>
    </row>
    <row r="33" spans="1:14" ht="18" customHeight="1" x14ac:dyDescent="0.2">
      <c r="A33" s="29"/>
      <c r="B33" s="29"/>
      <c r="C33" s="29"/>
      <c r="D33" s="29"/>
      <c r="E33" s="29"/>
      <c r="F33" s="29"/>
      <c r="G33" s="95"/>
      <c r="H33" s="95"/>
      <c r="I33" s="95"/>
      <c r="J33" s="95"/>
      <c r="K33" s="95"/>
      <c r="L33" s="95"/>
      <c r="M33" s="95"/>
      <c r="N33" s="95"/>
    </row>
    <row r="34" spans="1:14" s="3" customFormat="1" ht="11.25" hidden="1" x14ac:dyDescent="0.2">
      <c r="A34" s="3" t="s">
        <v>2</v>
      </c>
      <c r="B34" s="8">
        <f>DATE(YEAR('Q1'!$B$7),MONTH('Q1'!$B$7)+1,1)</f>
        <v>42675</v>
      </c>
    </row>
    <row r="35" spans="1:14" s="78" customFormat="1" ht="18" customHeight="1" x14ac:dyDescent="0.2">
      <c r="A35" s="96">
        <f>A40</f>
        <v>42681</v>
      </c>
      <c r="B35" s="97"/>
      <c r="C35" s="96">
        <f>C40</f>
        <v>42682</v>
      </c>
      <c r="D35" s="97"/>
      <c r="E35" s="96">
        <f>E40</f>
        <v>42683</v>
      </c>
      <c r="F35" s="97"/>
      <c r="G35" s="96">
        <f>G40</f>
        <v>42684</v>
      </c>
      <c r="H35" s="97"/>
      <c r="I35" s="96">
        <f>I40</f>
        <v>42685</v>
      </c>
      <c r="J35" s="97"/>
      <c r="K35" s="96">
        <f>K40</f>
        <v>42686</v>
      </c>
      <c r="L35" s="97"/>
      <c r="M35" s="96">
        <f>M40</f>
        <v>42687</v>
      </c>
      <c r="N35" s="97"/>
    </row>
    <row r="36" spans="1:14" s="3" customFormat="1" x14ac:dyDescent="0.2">
      <c r="A36" s="72" t="str">
        <f>IF(WEEKDAY($B$34,1)=startday,$B$34,"")</f>
        <v/>
      </c>
      <c r="B36" s="74" t="str">
        <f>IFERROR(INDEX(Events!$A:$A,MATCH(A36,Events!$G:$G,0)),"")</f>
        <v/>
      </c>
      <c r="C36" s="72">
        <f>IF(A36="",IF(WEEKDAY($B$34,1)=MOD(startday,7)+1,$B$34,""),A36+1)</f>
        <v>42675</v>
      </c>
      <c r="D36" s="74" t="str">
        <f>IFERROR(INDEX(Events!$A:$A,MATCH(C36,Events!$G:$G,0)),"")</f>
        <v/>
      </c>
      <c r="E36" s="72">
        <f>IF(C36="",IF(WEEKDAY($B$34,1)=MOD(startday+1,7)+1,$B$34,""),C36+1)</f>
        <v>42676</v>
      </c>
      <c r="F36" s="74" t="str">
        <f>IFERROR(INDEX(Events!$A:$A,MATCH(E36,Events!$G:$G,0)),"")</f>
        <v/>
      </c>
      <c r="G36" s="72">
        <f>IF(E36="",IF(WEEKDAY($B$34,1)=MOD(startday+2,7)+1,$B$34,""),E36+1)</f>
        <v>42677</v>
      </c>
      <c r="H36" s="74" t="str">
        <f>IFERROR(INDEX(Events!$A:$A,MATCH(G36,Events!$G:$G,0)),"")</f>
        <v/>
      </c>
      <c r="I36" s="72">
        <f>IF(G36="",IF(WEEKDAY($B$34,1)=MOD(startday+3,7)+1,$B$34,""),G36+1)</f>
        <v>42678</v>
      </c>
      <c r="J36" s="74" t="str">
        <f>IFERROR(INDEX(Events!$A:$A,MATCH(I36,Events!$G:$G,0)),"")</f>
        <v/>
      </c>
      <c r="K36" s="72">
        <f>IF(I36="",IF(WEEKDAY($B$34,1)=MOD(startday+4,7)+1,$B$34,""),I36+1)</f>
        <v>42679</v>
      </c>
      <c r="L36" s="74" t="str">
        <f>IFERROR(INDEX(Events!$A:$A,MATCH(K36,Events!$G:$G,0)),"")</f>
        <v/>
      </c>
      <c r="M36" s="72">
        <f>IF(K36="",IF(WEEKDAY($B$34,1)=MOD(startday+5,7)+1,$B$34,""),K36+1)</f>
        <v>42680</v>
      </c>
      <c r="N36" s="74"/>
    </row>
    <row r="37" spans="1:14" s="76" customFormat="1" ht="11.25" x14ac:dyDescent="0.2">
      <c r="A37" s="91" t="str">
        <f>IFERROR(INDEX(Events!$A:$A,MATCH(A36,Events!$H:$H,0)),"")</f>
        <v/>
      </c>
      <c r="B37" s="92"/>
      <c r="C37" s="115" t="s">
        <v>151</v>
      </c>
      <c r="D37" s="116" t="str">
        <f>IFERROR(INDEX(Events!C:C,MATCH(C37,Events!I:I,0)),"")</f>
        <v/>
      </c>
      <c r="E37" s="91" t="str">
        <f>IFERROR(INDEX(Events!$A:$A,MATCH(E36,Events!$H:$H,0)),"")</f>
        <v/>
      </c>
      <c r="F37" s="92"/>
      <c r="M37" s="91" t="str">
        <f>IFERROR(INDEX(Events!$A:$A,MATCH(M36,Events!$H:$H,0)),"")</f>
        <v/>
      </c>
      <c r="N37" s="92"/>
    </row>
    <row r="38" spans="1:14" s="76" customFormat="1" ht="11.25" x14ac:dyDescent="0.2">
      <c r="A38" s="91" t="str">
        <f>IFERROR(INDEX(Events!$A:$A,MATCH(A36,Events!$I:$I,0)),"")</f>
        <v/>
      </c>
      <c r="B38" s="92"/>
      <c r="C38" s="115" t="s">
        <v>112</v>
      </c>
      <c r="D38" s="116"/>
      <c r="E38" s="91" t="str">
        <f>IFERROR(INDEX(Events!$A:$A,MATCH(E36,Events!$I:$I,0)),"")</f>
        <v/>
      </c>
      <c r="F38" s="92"/>
      <c r="M38" s="91" t="str">
        <f>IFERROR(INDEX(Events!$A:$A,MATCH(M36,Events!$I:$I,0)),"")</f>
        <v/>
      </c>
      <c r="N38" s="92"/>
    </row>
    <row r="39" spans="1:14" s="76" customFormat="1" ht="11.25" x14ac:dyDescent="0.2">
      <c r="A39" s="91" t="str">
        <f>IFERROR(INDEX(Events!$A:$A,MATCH(A36,Events!$J:$J,0)),"")</f>
        <v/>
      </c>
      <c r="B39" s="92"/>
      <c r="C39" s="91" t="str">
        <f>IFERROR(INDEX(Events!$A:$A,MATCH(C36,Events!$J:$J,0)),"")</f>
        <v/>
      </c>
      <c r="D39" s="92"/>
      <c r="E39" s="91" t="str">
        <f>IFERROR(INDEX(Events!$A:$A,MATCH(E36,Events!$J:$J,0)),"")</f>
        <v/>
      </c>
      <c r="F39" s="92"/>
      <c r="G39" s="91" t="str">
        <f>IFERROR(INDEX(Events!$A:$A,MATCH(G36,Events!$J:$J,0)),"")</f>
        <v/>
      </c>
      <c r="H39" s="92"/>
      <c r="I39" s="91" t="str">
        <f>IFERROR(INDEX(Events!$A:$A,MATCH(I36,Events!$J:$J,0)),"")</f>
        <v/>
      </c>
      <c r="J39" s="92"/>
      <c r="K39" s="91" t="str">
        <f>IFERROR(INDEX(Events!$A:$A,MATCH(K36,Events!$J:$J,0)),"")</f>
        <v/>
      </c>
      <c r="L39" s="92"/>
      <c r="M39" s="91" t="str">
        <f>IFERROR(INDEX(Events!$A:$A,MATCH(M36,Events!$J:$J,0)),"")</f>
        <v/>
      </c>
      <c r="N39" s="92"/>
    </row>
    <row r="40" spans="1:14" s="3" customFormat="1" x14ac:dyDescent="0.2">
      <c r="A40" s="72">
        <f>IF(M36="","",IF(MONTH(M36+1)&lt;&gt;MONTH(M36),"",M36+1))</f>
        <v>42681</v>
      </c>
      <c r="B40" s="74" t="str">
        <f>IFERROR(INDEX(Events!$A:$A,MATCH(A40,Events!$G:$G,0)),"")</f>
        <v/>
      </c>
      <c r="C40" s="72">
        <f>IF(A40="","",IF(MONTH(A40+1)&lt;&gt;MONTH(A40),"",A40+1))</f>
        <v>42682</v>
      </c>
      <c r="D40" s="74" t="str">
        <f>IFERROR(INDEX(Events!$A:$A,MATCH(C40,Events!$G:$G,0)),"")</f>
        <v/>
      </c>
      <c r="E40" s="72">
        <f>IF(C40="","",IF(MONTH(C40+1)&lt;&gt;MONTH(C40),"",C40+1))</f>
        <v>42683</v>
      </c>
      <c r="F40" s="74" t="str">
        <f>IFERROR(INDEX(Events!$A:$A,MATCH(E40,Events!$G:$G,0)),"")</f>
        <v/>
      </c>
      <c r="G40" s="72">
        <f>IF(E40="","",IF(MONTH(E40+1)&lt;&gt;MONTH(E40),"",E40+1))</f>
        <v>42684</v>
      </c>
      <c r="H40" s="74" t="str">
        <f>IFERROR(INDEX(Events!$A:$A,MATCH(G40,Events!$G:$G,0)),"")</f>
        <v/>
      </c>
      <c r="I40" s="72">
        <f>IF(G40="","",IF(MONTH(G40+1)&lt;&gt;MONTH(G40),"",G40+1))</f>
        <v>42685</v>
      </c>
      <c r="J40" s="74"/>
      <c r="K40" s="72">
        <f>IF(I40="","",IF(MONTH(I40+1)&lt;&gt;MONTH(I40),"",I40+1))</f>
        <v>42686</v>
      </c>
      <c r="L40" s="74" t="str">
        <f>IFERROR(INDEX(Events!$A:$A,MATCH(K40,Events!$G:$G,0)),"")</f>
        <v/>
      </c>
      <c r="M40" s="72">
        <f>IF(K40="","",IF(MONTH(K40+1)&lt;&gt;MONTH(K40),"",K40+1))</f>
        <v>42687</v>
      </c>
      <c r="N40" s="74" t="str">
        <f>IFERROR(INDEX(Events!$A:$A,MATCH(M40,Events!$G:$G,0)),"")</f>
        <v/>
      </c>
    </row>
    <row r="41" spans="1:14" s="76" customFormat="1" x14ac:dyDescent="0.2">
      <c r="A41" s="132" t="s">
        <v>113</v>
      </c>
      <c r="B41" s="133"/>
      <c r="C41" s="132" t="s">
        <v>147</v>
      </c>
      <c r="D41" s="133" t="str">
        <f>IFERROR(INDEX(Events!#REF!,MATCH(C41,Events!E:E,0)),"")</f>
        <v/>
      </c>
      <c r="E41" s="137" t="s">
        <v>115</v>
      </c>
      <c r="F41" s="138"/>
      <c r="G41" s="87"/>
      <c r="H41" s="87"/>
      <c r="I41" s="134" t="s">
        <v>116</v>
      </c>
      <c r="J41" s="134"/>
      <c r="M41" s="91" t="str">
        <f>IFERROR(INDEX(Events!$A:$A,MATCH(M40,Events!$H:$H,0)),"")</f>
        <v/>
      </c>
      <c r="N41" s="92"/>
    </row>
    <row r="42" spans="1:14" s="76" customFormat="1" x14ac:dyDescent="0.2">
      <c r="C42" s="89"/>
      <c r="D42" s="90"/>
      <c r="G42" s="139" t="s">
        <v>114</v>
      </c>
      <c r="H42" s="140"/>
      <c r="I42" s="132" t="s">
        <v>120</v>
      </c>
      <c r="J42" s="133"/>
      <c r="K42" s="102"/>
      <c r="L42" s="103"/>
      <c r="M42" s="91" t="str">
        <f>IFERROR(INDEX(Events!$A:$A,MATCH(M40,Events!$I:$I,0)),"")</f>
        <v/>
      </c>
      <c r="N42" s="92"/>
    </row>
    <row r="43" spans="1:14" s="76" customFormat="1" ht="11.25" x14ac:dyDescent="0.2">
      <c r="A43" s="91" t="str">
        <f>IFERROR(INDEX(Events!$A:$A,MATCH(A40,Events!$J:$J,0)),"")</f>
        <v/>
      </c>
      <c r="B43" s="92"/>
      <c r="C43" s="91" t="str">
        <f>IFERROR(INDEX(Events!$A:$A,MATCH(C40,Events!$J:$J,0)),"")</f>
        <v/>
      </c>
      <c r="D43" s="92"/>
      <c r="E43" s="91" t="str">
        <f>IFERROR(INDEX(Events!$A:$A,MATCH(E40,Events!$J:$J,0)),"")</f>
        <v/>
      </c>
      <c r="F43" s="92"/>
      <c r="G43" s="91" t="str">
        <f>IFERROR(INDEX(Events!$A:$A,MATCH(G40,Events!$J:$J,0)),"")</f>
        <v/>
      </c>
      <c r="H43" s="92"/>
      <c r="I43" s="91" t="str">
        <f>IFERROR(INDEX(Events!$A:$A,MATCH(I40,Events!$J:$J,0)),"")</f>
        <v/>
      </c>
      <c r="J43" s="92"/>
      <c r="K43" s="91"/>
      <c r="L43" s="92"/>
      <c r="M43" s="91" t="str">
        <f>IFERROR(INDEX(Events!$A:$A,MATCH(M40,Events!$J:$J,0)),"")</f>
        <v/>
      </c>
      <c r="N43" s="92"/>
    </row>
    <row r="44" spans="1:14" s="3" customFormat="1" x14ac:dyDescent="0.2">
      <c r="A44" s="72">
        <f>IF(M40="","",IF(MONTH(M40+1)&lt;&gt;MONTH(M40),"",M40+1))</f>
        <v>42688</v>
      </c>
      <c r="B44" s="74" t="str">
        <f>IFERROR(INDEX(Events!$A:$A,MATCH(A44,Events!$G:$G,0)),"")</f>
        <v/>
      </c>
      <c r="C44" s="72">
        <f>IF(A44="","",IF(MONTH(A44+1)&lt;&gt;MONTH(A44),"",A44+1))</f>
        <v>42689</v>
      </c>
      <c r="D44" s="74" t="str">
        <f>IFERROR(INDEX(Events!$A:$A,MATCH(C44,Events!$G:$G,0)),"")</f>
        <v/>
      </c>
      <c r="E44" s="72">
        <f>IF(C44="","",IF(MONTH(C44+1)&lt;&gt;MONTH(C44),"",C44+1))</f>
        <v>42690</v>
      </c>
      <c r="F44" s="74" t="str">
        <f>IFERROR(INDEX(Events!$A:$A,MATCH(E44,Events!$G:$G,0)),"")</f>
        <v/>
      </c>
      <c r="G44" s="72">
        <f>IF(E44="","",IF(MONTH(E44+1)&lt;&gt;MONTH(E44),"",E44+1))</f>
        <v>42691</v>
      </c>
      <c r="H44" s="74" t="str">
        <f>IFERROR(INDEX(Events!$A:$A,MATCH(G44,Events!$G:$G,0)),"")</f>
        <v/>
      </c>
      <c r="I44" s="72">
        <f>IF(G44="","",IF(MONTH(G44+1)&lt;&gt;MONTH(G44),"",G44+1))</f>
        <v>42692</v>
      </c>
      <c r="J44" s="74" t="str">
        <f>IFERROR(INDEX(Events!$A:$A,MATCH(I44,Events!$G:$G,0)),"")</f>
        <v/>
      </c>
      <c r="K44" s="72">
        <f>IF(I44="","",IF(MONTH(I44+1)&lt;&gt;MONTH(I44),"",I44+1))</f>
        <v>42693</v>
      </c>
      <c r="L44" s="74" t="str">
        <f>IFERROR(INDEX(Events!$A:$A,MATCH(K44,Events!$G:$G,0)),"")</f>
        <v/>
      </c>
      <c r="M44" s="72">
        <f>IF(K44="","",IF(MONTH(K44+1)&lt;&gt;MONTH(K44),"",K44+1))</f>
        <v>42694</v>
      </c>
      <c r="N44" s="74" t="str">
        <f>IFERROR(INDEX(Events!$A:$A,MATCH(M44,Events!$G:$G,0)),"")</f>
        <v/>
      </c>
    </row>
    <row r="45" spans="1:14" s="76" customFormat="1" ht="11.25" x14ac:dyDescent="0.2">
      <c r="A45" s="134" t="s">
        <v>117</v>
      </c>
      <c r="B45" s="135"/>
      <c r="C45" s="132" t="s">
        <v>119</v>
      </c>
      <c r="D45" s="133" t="str">
        <f>IFERROR(INDEX(Events!#REF!,MATCH(C45,Events!A:A,0)),"")</f>
        <v/>
      </c>
      <c r="E45" s="136" t="s">
        <v>118</v>
      </c>
      <c r="F45" s="135"/>
      <c r="G45" s="102"/>
      <c r="H45" s="103"/>
      <c r="I45" s="89"/>
      <c r="J45" s="87"/>
      <c r="M45" s="91" t="str">
        <f>IFERROR(INDEX(Events!$A:$A,MATCH(M44,Events!$H:$H,0)),"")</f>
        <v/>
      </c>
      <c r="N45" s="92"/>
    </row>
    <row r="46" spans="1:14" s="76" customFormat="1" x14ac:dyDescent="0.2">
      <c r="C46" s="89"/>
      <c r="D46" s="87"/>
      <c r="E46" s="87"/>
      <c r="F46" s="90"/>
      <c r="G46" s="102"/>
      <c r="H46" s="103"/>
      <c r="I46" s="136" t="s">
        <v>121</v>
      </c>
      <c r="J46" s="135"/>
      <c r="K46" s="85"/>
      <c r="L46" s="86"/>
      <c r="M46" s="91" t="str">
        <f>IFERROR(INDEX(Events!$A:$A,MATCH(M44,Events!$I:$I,0)),"")</f>
        <v/>
      </c>
      <c r="N46" s="92"/>
    </row>
    <row r="47" spans="1:14" s="76" customFormat="1" ht="11.25" x14ac:dyDescent="0.2">
      <c r="A47" s="91" t="str">
        <f>IFERROR(INDEX(Events!$A:$A,MATCH(A44,Events!$J:$J,0)),"")</f>
        <v/>
      </c>
      <c r="B47" s="92"/>
      <c r="C47" s="91" t="str">
        <f>IFERROR(INDEX(Events!$A:$A,MATCH(C44,Events!$J:$J,0)),"")</f>
        <v/>
      </c>
      <c r="D47" s="92"/>
      <c r="E47" s="91" t="str">
        <f>IFERROR(INDEX(Events!$A:$A,MATCH(E44,Events!$J:$J,0)),"")</f>
        <v/>
      </c>
      <c r="F47" s="92"/>
      <c r="I47" s="91" t="str">
        <f>IFERROR(INDEX(Events!$A:$A,MATCH(I44,Events!$J:$J,0)),"")</f>
        <v/>
      </c>
      <c r="J47" s="92"/>
      <c r="K47" s="91" t="str">
        <f>IFERROR(INDEX(Events!$A:$A,MATCH(K44,Events!$J:$J,0)),"")</f>
        <v/>
      </c>
      <c r="L47" s="92"/>
      <c r="M47" s="91" t="str">
        <f>IFERROR(INDEX(Events!$A:$A,MATCH(M44,Events!$J:$J,0)),"")</f>
        <v/>
      </c>
      <c r="N47" s="92"/>
    </row>
    <row r="48" spans="1:14" s="3" customFormat="1" x14ac:dyDescent="0.2">
      <c r="A48" s="72">
        <f>IF(M44="","",IF(MONTH(M44+1)&lt;&gt;MONTH(M44),"",M44+1))</f>
        <v>42695</v>
      </c>
      <c r="B48" s="74" t="str">
        <f>IFERROR(INDEX(Events!$A:$A,MATCH(A48,Events!$G:$G,0)),"")</f>
        <v/>
      </c>
      <c r="C48" s="72">
        <f>IF(A48="","",IF(MONTH(A48+1)&lt;&gt;MONTH(A48),"",A48+1))</f>
        <v>42696</v>
      </c>
      <c r="D48" s="74" t="str">
        <f>IFERROR(INDEX(Events!$A:$A,MATCH(C48,Events!$G:$G,0)),"")</f>
        <v/>
      </c>
      <c r="E48" s="72">
        <f>IF(C48="","",IF(MONTH(C48+1)&lt;&gt;MONTH(C48),"",C48+1))</f>
        <v>42697</v>
      </c>
      <c r="F48" s="74" t="str">
        <f>IFERROR(INDEX(Events!$A:$A,MATCH(E48,Events!$G:$G,0)),"")</f>
        <v/>
      </c>
      <c r="G48" s="72">
        <f>IF(E48="","",IF(MONTH(E48+1)&lt;&gt;MONTH(E48),"",E48+1))</f>
        <v>42698</v>
      </c>
      <c r="H48" s="74"/>
      <c r="I48" s="72">
        <f>IF(G48="","",IF(MONTH(G48+1)&lt;&gt;MONTH(G48),"",G48+1))</f>
        <v>42699</v>
      </c>
      <c r="J48" s="74" t="str">
        <f>IFERROR(INDEX(Events!$A:$A,MATCH(I48,Events!$G:$G,0)),"")</f>
        <v/>
      </c>
      <c r="K48" s="72">
        <f>IF(I48="","",IF(MONTH(I48+1)&lt;&gt;MONTH(I48),"",I48+1))</f>
        <v>42700</v>
      </c>
      <c r="L48" s="74" t="str">
        <f>IFERROR(INDEX(Events!$A:$A,MATCH(K48,Events!$G:$G,0)),"")</f>
        <v/>
      </c>
      <c r="M48" s="72">
        <f>IF(K48="","",IF(MONTH(K48+1)&lt;&gt;MONTH(K48),"",K48+1))</f>
        <v>42701</v>
      </c>
      <c r="N48" s="74" t="str">
        <f>IFERROR(INDEX(Events!$A:$A,MATCH(M48,Events!$G:$G,0)),"")</f>
        <v/>
      </c>
    </row>
    <row r="49" spans="1:14" s="76" customFormat="1" ht="11.25" customHeight="1" x14ac:dyDescent="0.2">
      <c r="A49" s="29"/>
      <c r="B49" s="29"/>
      <c r="C49" s="102"/>
      <c r="D49" s="103"/>
      <c r="E49" s="102"/>
      <c r="F49" s="103"/>
      <c r="G49" s="102"/>
      <c r="H49" s="103"/>
      <c r="I49" s="102"/>
      <c r="J49" s="103"/>
      <c r="K49" s="104"/>
      <c r="L49" s="105"/>
      <c r="M49" s="91" t="str">
        <f>IFERROR(INDEX(Events!$A:$A,MATCH(M48,Events!$H:$H,0)),"")</f>
        <v/>
      </c>
      <c r="N49" s="92"/>
    </row>
    <row r="50" spans="1:14" s="76" customFormat="1" ht="21.75" customHeight="1" x14ac:dyDescent="0.2">
      <c r="C50" s="102"/>
      <c r="D50" s="103"/>
      <c r="E50" s="102"/>
      <c r="F50" s="103"/>
      <c r="G50" s="102"/>
      <c r="H50" s="103"/>
      <c r="I50" s="106"/>
      <c r="J50" s="107"/>
      <c r="K50" s="93"/>
      <c r="L50" s="94"/>
      <c r="M50" s="91" t="str">
        <f>IFERROR(INDEX(Events!$A:$A,MATCH(M48,Events!$I:$I,0)),"")</f>
        <v/>
      </c>
      <c r="N50" s="92"/>
    </row>
    <row r="51" spans="1:14" s="76" customFormat="1" ht="11.25" x14ac:dyDescent="0.2">
      <c r="A51" s="91"/>
      <c r="B51" s="92"/>
      <c r="C51" s="91" t="str">
        <f>IFERROR(INDEX(Events!$A:$A,MATCH(C48,Events!$J:$J,0)),"")</f>
        <v/>
      </c>
      <c r="D51" s="92"/>
      <c r="E51" s="93"/>
      <c r="F51" s="94"/>
      <c r="G51" s="91" t="str">
        <f>IFERROR(INDEX(Events!$A:$A,MATCH(G48,Events!$J:$J,0)),"")</f>
        <v/>
      </c>
      <c r="H51" s="92"/>
      <c r="I51" s="91"/>
      <c r="J51" s="92"/>
      <c r="K51" s="91" t="str">
        <f>IFERROR(INDEX(Events!$A:$A,MATCH(K48,Events!$J:$J,0)),"")</f>
        <v/>
      </c>
      <c r="L51" s="92"/>
      <c r="M51" s="91" t="str">
        <f>IFERROR(INDEX(Events!$A:$A,MATCH(M48,Events!$J:$J,0)),"")</f>
        <v/>
      </c>
      <c r="N51" s="92"/>
    </row>
    <row r="52" spans="1:14" x14ac:dyDescent="0.2">
      <c r="A52" s="72">
        <f>IF(M48="","",IF(MONTH(M48+1)&lt;&gt;MONTH(M48),"",M48+1))</f>
        <v>42702</v>
      </c>
      <c r="B52" s="74" t="str">
        <f>IFERROR(INDEX(Events!$A:$A,MATCH(A52,Events!$G:$G,0)),"")</f>
        <v/>
      </c>
      <c r="C52" s="72">
        <f>IF(A52="","",IF(MONTH(A52+1)&lt;&gt;MONTH(A52),"",A52+1))</f>
        <v>42703</v>
      </c>
      <c r="D52" s="74" t="str">
        <f>IFERROR(INDEX(Events!$A:$A,MATCH(C52,Events!$G:$G,0)),"")</f>
        <v/>
      </c>
      <c r="E52" s="72">
        <f>IF(C52="","",IF(MONTH(C52+1)&lt;&gt;MONTH(C52),"",C52+1))</f>
        <v>42704</v>
      </c>
      <c r="F52" s="74" t="str">
        <f>IFERROR(INDEX(Events!$A:$A,MATCH(E52,Events!$G:$G,0)),"")</f>
        <v/>
      </c>
      <c r="G52" s="72" t="str">
        <f>IF(E52="","",IF(MONTH(E52+1)&lt;&gt;MONTH(E52),"",E52+1))</f>
        <v/>
      </c>
      <c r="H52" s="74" t="str">
        <f>IFERROR(INDEX(Events!$A:$A,MATCH(G52,Events!$G:$G,0)),"")</f>
        <v/>
      </c>
      <c r="I52" s="72"/>
      <c r="J52" s="74" t="str">
        <f>IFERROR(INDEX(Events!$A:$A,MATCH(I52,Events!$G:$G,0)),"")</f>
        <v/>
      </c>
      <c r="K52" s="72"/>
      <c r="L52" s="74" t="str">
        <f>IFERROR(INDEX(Events!$A:$A,MATCH(K52,Events!$G:$G,0)),"")</f>
        <v/>
      </c>
      <c r="M52" s="72" t="str">
        <f>IF(K52="","",IF(MONTH(K52+1)&lt;&gt;MONTH(K52),"",K52+1))</f>
        <v/>
      </c>
      <c r="N52" s="74" t="str">
        <f>IFERROR(INDEX(Events!$A:$A,MATCH(M52,Events!$G:$G,0)),"")</f>
        <v/>
      </c>
    </row>
    <row r="53" spans="1:14" s="76" customFormat="1" ht="26.25" customHeight="1" x14ac:dyDescent="0.2">
      <c r="A53" s="110"/>
      <c r="B53" s="111"/>
      <c r="C53" s="102"/>
      <c r="D53" s="103"/>
      <c r="E53" s="108"/>
      <c r="F53" s="109"/>
      <c r="G53" s="102"/>
      <c r="H53" s="103"/>
      <c r="I53" s="102"/>
      <c r="J53" s="103"/>
      <c r="M53" s="91" t="str">
        <f>IFERROR(INDEX(Events!$A:$A,MATCH(M52,Events!$H:$H,0)),"")</f>
        <v/>
      </c>
      <c r="N53" s="92"/>
    </row>
    <row r="54" spans="1:14" s="76" customFormat="1" ht="11.25" x14ac:dyDescent="0.2">
      <c r="A54" s="102"/>
      <c r="B54" s="103"/>
      <c r="C54" s="102"/>
      <c r="D54" s="103"/>
      <c r="E54" s="102"/>
      <c r="F54" s="103"/>
      <c r="I54" s="91" t="str">
        <f>IFERROR(INDEX(Events!$A:$A,MATCH(I52,Events!$I:$I,0)),"")</f>
        <v/>
      </c>
      <c r="J54" s="92"/>
      <c r="K54" s="91" t="str">
        <f>IFERROR(INDEX(Events!$A:$A,MATCH(K52,Events!$I:$I,0)),"")</f>
        <v/>
      </c>
      <c r="L54" s="92"/>
      <c r="M54" s="91" t="str">
        <f>IFERROR(INDEX(Events!$A:$A,MATCH(M52,Events!$I:$I,0)),"")</f>
        <v/>
      </c>
      <c r="N54" s="92"/>
    </row>
    <row r="55" spans="1:14" s="76" customFormat="1" ht="11.25" x14ac:dyDescent="0.2">
      <c r="A55" s="112"/>
      <c r="B55" s="113"/>
      <c r="C55" s="102" t="str">
        <f>IFERROR(INDEX(Events!$A:$A,MATCH(C52,Events!$J:$J,0)),"")</f>
        <v/>
      </c>
      <c r="D55" s="103"/>
      <c r="E55" s="93"/>
      <c r="F55" s="94"/>
      <c r="G55" s="98" t="str">
        <f>IFERROR(INDEX(Events!$A:$A,MATCH(G52,Events!$J:$J,0)),"")</f>
        <v/>
      </c>
      <c r="H55" s="99"/>
      <c r="I55" s="98" t="str">
        <f>IFERROR(INDEX(Events!$A:$A,MATCH(I52,Events!$J:$J,0)),"")</f>
        <v/>
      </c>
      <c r="J55" s="99"/>
      <c r="K55" s="98" t="str">
        <f>IFERROR(INDEX(Events!$A:$A,MATCH(K52,Events!$J:$J,0)),"")</f>
        <v/>
      </c>
      <c r="L55" s="99"/>
      <c r="M55" s="98" t="str">
        <f>IFERROR(INDEX(Events!$A:$A,MATCH(M52,Events!$J:$J,0)),"")</f>
        <v/>
      </c>
      <c r="N55" s="99"/>
    </row>
    <row r="56" spans="1:14" x14ac:dyDescent="0.2">
      <c r="A56" s="72" t="str">
        <f>IF(M52="","",IF(MONTH(M52+1)&lt;&gt;MONTH(M52),"",M52+1))</f>
        <v/>
      </c>
      <c r="B56" s="74" t="str">
        <f>IFERROR(INDEX(Events!$A:$A,MATCH(A56,Events!$G:$G,0)),"")</f>
        <v/>
      </c>
      <c r="C56" s="72"/>
      <c r="D56" s="74" t="str">
        <f>IFERROR(INDEX(Events!$A:$A,MATCH(C56,Events!$G:$G,0)),"")</f>
        <v/>
      </c>
      <c r="E56" s="29"/>
      <c r="F56" s="29"/>
      <c r="G56" s="29"/>
      <c r="H56" s="29"/>
      <c r="I56" s="29"/>
      <c r="J56" s="29"/>
      <c r="K56" s="29"/>
      <c r="L56" s="29"/>
      <c r="M56" s="29"/>
      <c r="N56" s="29"/>
    </row>
    <row r="57" spans="1:14" s="76" customFormat="1" ht="11.25" x14ac:dyDescent="0.2">
      <c r="A57" s="91" t="str">
        <f>IFERROR(INDEX(Events!$A:$A,MATCH(A56,Events!$H:$H,0)),"")</f>
        <v/>
      </c>
      <c r="B57" s="92"/>
      <c r="C57" s="91" t="str">
        <f>IFERROR(INDEX(Events!$A:$A,MATCH(C56,Events!$H:$H,0)),"")</f>
        <v/>
      </c>
      <c r="D57" s="92"/>
      <c r="H57" s="77"/>
      <c r="I57" s="77"/>
      <c r="J57" s="77"/>
      <c r="K57" s="77"/>
      <c r="L57" s="77"/>
      <c r="M57" s="77"/>
      <c r="N57" s="77"/>
    </row>
    <row r="58" spans="1:14" s="76" customFormat="1" ht="11.25" x14ac:dyDescent="0.2">
      <c r="A58" s="91" t="str">
        <f>IFERROR(INDEX(Events!$A:$A,MATCH(A56,Events!$I:$I,0)),"")</f>
        <v/>
      </c>
      <c r="B58" s="92"/>
      <c r="C58" s="91" t="str">
        <f>IFERROR(INDEX(Events!$A:$A,MATCH(C56,Events!$I:$I,0)),"")</f>
        <v/>
      </c>
      <c r="D58" s="92"/>
      <c r="G58" s="95">
        <f>B61</f>
        <v>42705</v>
      </c>
      <c r="H58" s="95"/>
      <c r="I58" s="95"/>
      <c r="J58" s="95"/>
      <c r="K58" s="95"/>
      <c r="L58" s="95"/>
      <c r="M58" s="95"/>
      <c r="N58" s="95"/>
    </row>
    <row r="59" spans="1:14" s="76" customFormat="1" ht="11.25" x14ac:dyDescent="0.2">
      <c r="A59" s="98" t="str">
        <f>IFERROR(INDEX(Events!$A:$A,MATCH(A56,Events!$J:$J,0)),"")</f>
        <v/>
      </c>
      <c r="B59" s="99"/>
      <c r="C59" s="98" t="str">
        <f>IFERROR(INDEX(Events!$A:$A,MATCH(C56,Events!$J:$J,0)),"")</f>
        <v/>
      </c>
      <c r="D59" s="99"/>
      <c r="G59" s="95"/>
      <c r="H59" s="95"/>
      <c r="I59" s="95"/>
      <c r="J59" s="95"/>
      <c r="K59" s="95"/>
      <c r="L59" s="95"/>
      <c r="M59" s="95"/>
      <c r="N59" s="95"/>
    </row>
    <row r="60" spans="1:14" ht="18" customHeight="1" x14ac:dyDescent="0.2">
      <c r="A60" s="29"/>
      <c r="B60" s="29"/>
      <c r="C60" s="29"/>
      <c r="D60" s="29"/>
      <c r="E60" s="29"/>
      <c r="F60" s="29"/>
      <c r="G60" s="95"/>
      <c r="H60" s="95"/>
      <c r="I60" s="95"/>
      <c r="J60" s="95"/>
      <c r="K60" s="95"/>
      <c r="L60" s="95"/>
      <c r="M60" s="95"/>
      <c r="N60" s="95"/>
    </row>
    <row r="61" spans="1:14" hidden="1" x14ac:dyDescent="0.2">
      <c r="A61" s="3" t="s">
        <v>2</v>
      </c>
      <c r="B61" s="8">
        <f>DATE(YEAR('Q1'!$B$7),MONTH('Q1'!$B$7)+2,1)</f>
        <v>42705</v>
      </c>
      <c r="C61" s="3"/>
      <c r="D61" s="3"/>
      <c r="E61" s="3"/>
      <c r="F61" s="3"/>
      <c r="G61" s="3"/>
      <c r="H61" s="3"/>
      <c r="I61" s="3"/>
      <c r="J61" s="3"/>
      <c r="K61" s="3"/>
      <c r="L61" s="3"/>
      <c r="M61" s="3"/>
      <c r="N61" s="3"/>
    </row>
    <row r="62" spans="1:14" s="78" customFormat="1" ht="18" customHeight="1" x14ac:dyDescent="0.2">
      <c r="A62" s="96">
        <f>A67</f>
        <v>42709</v>
      </c>
      <c r="B62" s="97"/>
      <c r="C62" s="96">
        <f>C67</f>
        <v>42710</v>
      </c>
      <c r="D62" s="97"/>
      <c r="E62" s="96">
        <f>E67</f>
        <v>42711</v>
      </c>
      <c r="F62" s="97"/>
      <c r="G62" s="96">
        <f>G67</f>
        <v>42712</v>
      </c>
      <c r="H62" s="97"/>
      <c r="I62" s="96">
        <f>I67</f>
        <v>42713</v>
      </c>
      <c r="J62" s="97"/>
      <c r="K62" s="96">
        <f>K67</f>
        <v>42714</v>
      </c>
      <c r="L62" s="97"/>
      <c r="M62" s="96">
        <f>M67</f>
        <v>42715</v>
      </c>
      <c r="N62" s="97"/>
    </row>
    <row r="63" spans="1:14" x14ac:dyDescent="0.2">
      <c r="A63" s="72" t="str">
        <f>IF(WEEKDAY($B$61,1)=startday,$B$61,"")</f>
        <v/>
      </c>
      <c r="B63" s="74" t="str">
        <f>IFERROR(INDEX(Events!$A:$A,MATCH(A63,Events!$G:$G,0)),"")</f>
        <v/>
      </c>
      <c r="C63" s="72" t="str">
        <f>IF(A63="",IF(WEEKDAY($B$61,1)=MOD(startday,7)+1,$B$61,""),A63+1)</f>
        <v/>
      </c>
      <c r="D63" s="74" t="str">
        <f>IFERROR(INDEX(Events!$A:$A,MATCH(C63,Events!$G:$G,0)),"")</f>
        <v/>
      </c>
      <c r="E63" s="72" t="str">
        <f>IF(C63="",IF(WEEKDAY($B$61,1)=MOD(startday+1,7)+1,$B$61,""),C63+1)</f>
        <v/>
      </c>
      <c r="F63" s="74" t="str">
        <f>IFERROR(INDEX(Events!$A:$A,MATCH(E63,Events!$G:$G,0)),"")</f>
        <v/>
      </c>
      <c r="G63" s="72">
        <f>IF(E63="",IF(WEEKDAY($B$61,1)=MOD(startday+2,7)+1,$B$61,""),E63+1)</f>
        <v>42705</v>
      </c>
      <c r="H63" s="74" t="str">
        <f>IFERROR(INDEX(Events!$A:$A,MATCH(G63,Events!$G:$G,0)),"")</f>
        <v/>
      </c>
      <c r="I63" s="72">
        <f>IF(G63="",IF(WEEKDAY($B$61,1)=MOD(startday+3,7)+1,$B$61,""),G63+1)</f>
        <v>42706</v>
      </c>
      <c r="J63" s="74" t="str">
        <f>IFERROR(INDEX(Events!$A:$A,MATCH(I63,Events!$G:$G,0)),"")</f>
        <v/>
      </c>
      <c r="K63" s="72">
        <f>IF(I63="",IF(WEEKDAY($B$61,1)=MOD(startday+4,7)+1,$B$61,""),I63+1)</f>
        <v>42707</v>
      </c>
      <c r="L63" s="74" t="str">
        <f>IFERROR(INDEX(Events!$A:$A,MATCH(K63,Events!$G:$G,0)),"")</f>
        <v/>
      </c>
      <c r="M63" s="72">
        <f>IF(K63="",IF(WEEKDAY($B$61,1)=MOD(startday+5,7)+1,$B$61,""),K63+1)</f>
        <v>42708</v>
      </c>
      <c r="N63" s="74" t="str">
        <f>IFERROR(INDEX(Events!$A:$A,MATCH(M63,Events!$G:$G,0)),"")</f>
        <v/>
      </c>
    </row>
    <row r="64" spans="1:14" s="76" customFormat="1" ht="11.25" x14ac:dyDescent="0.2">
      <c r="A64" s="91" t="str">
        <f>IFERROR(INDEX(Events!$A:$A,MATCH(A63,Events!$H:$H,0)),"")</f>
        <v/>
      </c>
      <c r="B64" s="92"/>
      <c r="C64" s="91" t="str">
        <f>IFERROR(INDEX(Events!$A:$A,MATCH(C63,Events!$H:$H,0)),"")</f>
        <v/>
      </c>
      <c r="D64" s="92"/>
      <c r="E64" s="91" t="str">
        <f>IFERROR(INDEX(Events!$A:$A,MATCH(E63,Events!$H:$H,0)),"")</f>
        <v/>
      </c>
      <c r="F64" s="92"/>
      <c r="G64" s="115" t="s">
        <v>122</v>
      </c>
      <c r="H64" s="116"/>
      <c r="I64" s="143"/>
      <c r="J64" s="144"/>
      <c r="K64" s="127"/>
      <c r="L64" s="127" t="s">
        <v>128</v>
      </c>
      <c r="M64" s="91" t="str">
        <f>IFERROR(INDEX(Events!$A:$A,MATCH(M63,Events!$H:$H,0)),"")</f>
        <v/>
      </c>
      <c r="N64" s="92"/>
    </row>
    <row r="65" spans="1:14" s="76" customFormat="1" x14ac:dyDescent="0.2">
      <c r="A65" s="91" t="str">
        <f>IFERROR(INDEX(Events!$A:$A,MATCH(A63,Events!$I:$I,0)),"")</f>
        <v/>
      </c>
      <c r="B65" s="92"/>
      <c r="C65" s="91" t="str">
        <f>IFERROR(INDEX(Events!$A:$A,MATCH(C63,Events!$I:$I,0)),"")</f>
        <v/>
      </c>
      <c r="D65" s="92"/>
      <c r="E65" s="91" t="str">
        <f>IFERROR(INDEX(Events!$A:$A,MATCH(E63,Events!$I:$I,0)),"")</f>
        <v/>
      </c>
      <c r="F65" s="92"/>
      <c r="G65" s="115" t="s">
        <v>150</v>
      </c>
      <c r="H65" s="116"/>
      <c r="I65" s="143" t="s">
        <v>123</v>
      </c>
      <c r="J65" s="144"/>
      <c r="K65" s="123"/>
      <c r="L65" s="124"/>
      <c r="M65" s="91" t="str">
        <f>IFERROR(INDEX(Events!$A:$A,MATCH(M63,Events!$I:$I,0)),"")</f>
        <v/>
      </c>
      <c r="N65" s="92"/>
    </row>
    <row r="66" spans="1:14" s="76" customFormat="1" x14ac:dyDescent="0.2">
      <c r="A66" s="91" t="str">
        <f>IFERROR(INDEX(Events!$A:$A,MATCH(A63,Events!$J:$J,0)),"")</f>
        <v/>
      </c>
      <c r="B66" s="92"/>
      <c r="C66" s="91" t="str">
        <f>IFERROR(INDEX(Events!$A:$A,MATCH(C63,Events!$J:$J,0)),"")</f>
        <v/>
      </c>
      <c r="D66" s="92"/>
      <c r="E66" s="91" t="str">
        <f>IFERROR(INDEX(Events!$A:$A,MATCH(E63,Events!$J:$J,0)),"")</f>
        <v/>
      </c>
      <c r="F66" s="92"/>
      <c r="G66" s="91" t="str">
        <f>IFERROR(INDEX(Events!$A:$A,MATCH(G63,Events!$J:$J,0)),"")</f>
        <v/>
      </c>
      <c r="H66" s="92"/>
      <c r="I66" s="91" t="str">
        <f>IFERROR(INDEX(Events!$A:$A,MATCH(I63,Events!$J:$J,0)),"")</f>
        <v/>
      </c>
      <c r="J66" s="92"/>
      <c r="K66" s="123" t="s">
        <v>127</v>
      </c>
      <c r="L66" s="124"/>
      <c r="M66" s="91" t="str">
        <f>IFERROR(INDEX(Events!$A:$A,MATCH(M63,Events!$J:$J,0)),"")</f>
        <v/>
      </c>
      <c r="N66" s="92"/>
    </row>
    <row r="67" spans="1:14" x14ac:dyDescent="0.2">
      <c r="A67" s="72">
        <f>IF(M63="","",IF(MONTH(M63+1)&lt;&gt;MONTH(M63),"",M63+1))</f>
        <v>42709</v>
      </c>
      <c r="B67" s="74" t="str">
        <f>IFERROR(INDEX(Events!$A:$A,MATCH(A67,Events!$G:$G,0)),"")</f>
        <v/>
      </c>
      <c r="C67" s="72">
        <f>IF(A67="","",IF(MONTH(A67+1)&lt;&gt;MONTH(A67),"",A67+1))</f>
        <v>42710</v>
      </c>
      <c r="D67" s="142" t="str">
        <f>IFERROR(INDEX(Events!$A:$A,MATCH(C67,Events!$G:$G,0)),"")</f>
        <v/>
      </c>
      <c r="E67" s="72">
        <f>IF(C67="","",IF(MONTH(C67+1)&lt;&gt;MONTH(C67),"",C67+1))</f>
        <v>42711</v>
      </c>
      <c r="F67" s="74"/>
      <c r="G67" s="72">
        <f>IF(E67="","",IF(MONTH(E67+1)&lt;&gt;MONTH(E67),"",E67+1))</f>
        <v>42712</v>
      </c>
      <c r="H67" s="74" t="str">
        <f>IFERROR(INDEX(Events!$A:$A,MATCH(G67,Events!$G:$G,0)),"")</f>
        <v/>
      </c>
      <c r="I67" s="72">
        <f>IF(G67="","",IF(MONTH(G67+1)&lt;&gt;MONTH(G67),"",G67+1))</f>
        <v>42713</v>
      </c>
      <c r="J67" s="74" t="str">
        <f>IFERROR(INDEX(Events!$A:$A,MATCH(I67,Events!$G:$G,0)),"")</f>
        <v/>
      </c>
      <c r="K67" s="72">
        <f>IF(I67="","",IF(MONTH(I67+1)&lt;&gt;MONTH(I67),"",I67+1))</f>
        <v>42714</v>
      </c>
      <c r="L67" s="74" t="str">
        <f>IFERROR(INDEX(Events!$A:$A,MATCH(K67,Events!$G:$G,0)),"")</f>
        <v/>
      </c>
      <c r="M67" s="72">
        <f>IF(K67="","",IF(MONTH(K67+1)&lt;&gt;MONTH(K67),"",K67+1))</f>
        <v>42715</v>
      </c>
      <c r="N67" s="74" t="str">
        <f>IFERROR(INDEX(Events!$A:$A,MATCH(M67,Events!$G:$G,0)),"")</f>
        <v/>
      </c>
    </row>
    <row r="68" spans="1:14" s="76" customFormat="1" x14ac:dyDescent="0.2">
      <c r="A68" s="117" t="s">
        <v>124</v>
      </c>
      <c r="B68" s="118"/>
      <c r="C68" s="132" t="s">
        <v>146</v>
      </c>
      <c r="D68" s="133"/>
      <c r="E68" s="115" t="s">
        <v>131</v>
      </c>
      <c r="F68" s="116"/>
      <c r="G68" s="139" t="s">
        <v>129</v>
      </c>
      <c r="H68" s="140"/>
      <c r="I68" s="121" t="s">
        <v>132</v>
      </c>
      <c r="J68" s="122"/>
      <c r="K68" s="29"/>
      <c r="L68" s="29"/>
      <c r="M68" s="91" t="str">
        <f>IFERROR(INDEX(Events!$A:$A,MATCH(M67,Events!$H:$H,0)),"")</f>
        <v/>
      </c>
      <c r="N68" s="92"/>
    </row>
    <row r="69" spans="1:14" s="76" customFormat="1" x14ac:dyDescent="0.2">
      <c r="A69" s="119" t="s">
        <v>125</v>
      </c>
      <c r="B69" s="120"/>
      <c r="C69" s="145" t="s">
        <v>126</v>
      </c>
      <c r="D69" s="146"/>
      <c r="E69" s="115" t="s">
        <v>145</v>
      </c>
      <c r="F69" s="116"/>
      <c r="G69" s="145" t="s">
        <v>130</v>
      </c>
      <c r="H69" s="146"/>
      <c r="I69" s="89"/>
      <c r="J69" s="87"/>
      <c r="M69" s="91" t="str">
        <f>IFERROR(INDEX(Events!$A:$A,MATCH(M67,Events!$I:$I,0)),"")</f>
        <v/>
      </c>
      <c r="N69" s="92"/>
    </row>
    <row r="70" spans="1:14" s="76" customFormat="1" ht="11.25" x14ac:dyDescent="0.2">
      <c r="A70" s="91" t="str">
        <f>IFERROR(INDEX(Events!$A:$A,MATCH(A67,Events!$J:$J,0)),"")</f>
        <v/>
      </c>
      <c r="B70" s="92"/>
      <c r="C70" s="91" t="str">
        <f>IFERROR(INDEX(Events!$A:$A,MATCH(C67,Events!$J:$J,0)),"")</f>
        <v/>
      </c>
      <c r="D70" s="92"/>
      <c r="E70" s="102"/>
      <c r="F70" s="103"/>
      <c r="G70" s="91" t="str">
        <f>IFERROR(INDEX(Events!$A:$A,MATCH(G67,Events!$J:$J,0)),"")</f>
        <v/>
      </c>
      <c r="H70" s="92"/>
      <c r="I70" s="91" t="str">
        <f>IFERROR(INDEX(Events!$A:$A,MATCH(I67,Events!$J:$J,0)),"")</f>
        <v/>
      </c>
      <c r="J70" s="92"/>
      <c r="K70" s="91" t="str">
        <f>IFERROR(INDEX(Events!$A:$A,MATCH(K67,Events!$J:$J,0)),"")</f>
        <v/>
      </c>
      <c r="L70" s="92"/>
      <c r="M70" s="91" t="str">
        <f>IFERROR(INDEX(Events!$A:$A,MATCH(M67,Events!$J:$J,0)),"")</f>
        <v/>
      </c>
      <c r="N70" s="92"/>
    </row>
    <row r="71" spans="1:14" x14ac:dyDescent="0.2">
      <c r="A71" s="72">
        <f>IF(M67="","",IF(MONTH(M67+1)&lt;&gt;MONTH(M67),"",M67+1))</f>
        <v>42716</v>
      </c>
      <c r="B71" s="74" t="str">
        <f>IFERROR(INDEX(Events!$A:$A,MATCH(A71,Events!$G:$G,0)),"")</f>
        <v/>
      </c>
      <c r="C71" s="72">
        <f>IF(A71="","",IF(MONTH(A71+1)&lt;&gt;MONTH(A71),"",A71+1))</f>
        <v>42717</v>
      </c>
      <c r="D71" s="74" t="str">
        <f>IFERROR(INDEX(Events!$A:$A,MATCH(C71,Events!$G:$G,0)),"")</f>
        <v/>
      </c>
      <c r="E71" s="72">
        <f>IF(C71="","",IF(MONTH(C71+1)&lt;&gt;MONTH(C71),"",C71+1))</f>
        <v>42718</v>
      </c>
      <c r="F71" s="74" t="str">
        <f>IFERROR(INDEX(Events!$A:$A,MATCH(E71,Events!$G:$G,0)),"")</f>
        <v/>
      </c>
      <c r="G71" s="72">
        <f>IF(E71="","",IF(MONTH(E71+1)&lt;&gt;MONTH(E71),"",E71+1))</f>
        <v>42719</v>
      </c>
      <c r="H71" s="74" t="str">
        <f>IFERROR(INDEX(Events!$A:$A,MATCH(G71,Events!$G:$G,0)),"")</f>
        <v/>
      </c>
      <c r="I71" s="72">
        <f>IF(G71="","",IF(MONTH(G71+1)&lt;&gt;MONTH(G71),"",G71+1))</f>
        <v>42720</v>
      </c>
      <c r="J71" s="74" t="str">
        <f>IFERROR(INDEX(Events!$A:$A,MATCH(I71,Events!$G:$G,0)),"")</f>
        <v/>
      </c>
      <c r="K71" s="72">
        <f>IF(I71="","",IF(MONTH(I71+1)&lt;&gt;MONTH(I71),"",I71+1))</f>
        <v>42721</v>
      </c>
      <c r="L71" s="74" t="str">
        <f>IFERROR(INDEX(Events!$A:$A,MATCH(K71,Events!$G:$G,0)),"")</f>
        <v/>
      </c>
      <c r="M71" s="72">
        <f>IF(K71="","",IF(MONTH(K71+1)&lt;&gt;MONTH(K71),"",K71+1))</f>
        <v>42722</v>
      </c>
      <c r="N71" s="74" t="str">
        <f>IFERROR(INDEX(Events!$A:$A,MATCH(M71,Events!$G:$G,0)),"")</f>
        <v/>
      </c>
    </row>
    <row r="72" spans="1:14" s="76" customFormat="1" ht="15.75" customHeight="1" x14ac:dyDescent="0.2">
      <c r="A72" s="126" t="s">
        <v>142</v>
      </c>
      <c r="B72" s="118"/>
      <c r="C72" s="139" t="s">
        <v>134</v>
      </c>
      <c r="D72" s="140"/>
      <c r="E72" s="128" t="s">
        <v>149</v>
      </c>
      <c r="F72" s="129"/>
      <c r="G72" s="139" t="s">
        <v>136</v>
      </c>
      <c r="H72" s="140"/>
      <c r="M72" s="91" t="str">
        <f>IFERROR(INDEX(Events!$A:$A,MATCH(M71,Events!$H:$H,0)),"")</f>
        <v/>
      </c>
      <c r="N72" s="92"/>
    </row>
    <row r="73" spans="1:14" s="76" customFormat="1" x14ac:dyDescent="0.2">
      <c r="A73" s="139" t="s">
        <v>133</v>
      </c>
      <c r="B73" s="140"/>
      <c r="C73" s="149" t="s">
        <v>135</v>
      </c>
      <c r="D73" s="150"/>
      <c r="E73" s="115" t="s">
        <v>148</v>
      </c>
      <c r="F73" s="116"/>
      <c r="G73" s="149" t="s">
        <v>137</v>
      </c>
      <c r="H73" s="150"/>
      <c r="M73" s="91" t="str">
        <f>IFERROR(INDEX(Events!$A:$A,MATCH(M71,Events!$I:$I,0)),"")</f>
        <v/>
      </c>
      <c r="N73" s="92"/>
    </row>
    <row r="74" spans="1:14" s="76" customFormat="1" ht="11.25" x14ac:dyDescent="0.2">
      <c r="C74" s="91" t="str">
        <f>IFERROR(INDEX(Events!$A:$A,MATCH(C71,Events!$J:$J,0)),"")</f>
        <v/>
      </c>
      <c r="D74" s="92"/>
      <c r="E74" s="125" t="s">
        <v>143</v>
      </c>
      <c r="F74" s="125"/>
      <c r="G74" s="91" t="str">
        <f>IFERROR(INDEX(Events!$A:$A,MATCH(G71,Events!$J:$J,0)),"")</f>
        <v/>
      </c>
      <c r="H74" s="92"/>
      <c r="I74" s="91" t="str">
        <f>IFERROR(INDEX(Events!$A:$A,MATCH(I71,Events!$J:$J,0)),"")</f>
        <v/>
      </c>
      <c r="J74" s="92"/>
      <c r="K74" s="91" t="str">
        <f>IFERROR(INDEX(Events!$A:$A,MATCH(K71,Events!$J:$J,0)),"")</f>
        <v/>
      </c>
      <c r="L74" s="92"/>
      <c r="M74" s="91" t="str">
        <f>IFERROR(INDEX(Events!$A:$A,MATCH(M71,Events!$J:$J,0)),"")</f>
        <v/>
      </c>
      <c r="N74" s="92"/>
    </row>
    <row r="75" spans="1:14" x14ac:dyDescent="0.2">
      <c r="A75" s="72">
        <f>IF(M71="","",IF(MONTH(M71+1)&lt;&gt;MONTH(M71),"",M71+1))</f>
        <v>42723</v>
      </c>
      <c r="B75" s="74" t="str">
        <f>IFERROR(INDEX(Events!$A:$A,MATCH(A75,Events!$G:$G,0)),"")</f>
        <v/>
      </c>
      <c r="C75" s="72">
        <f>IF(A75="","",IF(MONTH(A75+1)&lt;&gt;MONTH(A75),"",A75+1))</f>
        <v>42724</v>
      </c>
      <c r="D75" s="74" t="str">
        <f>IFERROR(INDEX(Events!$A:$A,MATCH(C75,Events!$G:$G,0)),"")</f>
        <v/>
      </c>
      <c r="E75" s="72">
        <f>IF(C75="","",IF(MONTH(C75+1)&lt;&gt;MONTH(C75),"",C75+1))</f>
        <v>42725</v>
      </c>
      <c r="F75" s="74"/>
      <c r="G75" s="72">
        <f>IF(E75="","",IF(MONTH(E75+1)&lt;&gt;MONTH(E75),"",E75+1))</f>
        <v>42726</v>
      </c>
      <c r="H75" s="74" t="str">
        <f>IFERROR(INDEX(Events!$A:$A,MATCH(G75,Events!$G:$G,0)),"")</f>
        <v/>
      </c>
      <c r="I75" s="72">
        <f>IF(G75="","",IF(MONTH(G75+1)&lt;&gt;MONTH(G75),"",G75+1))</f>
        <v>42727</v>
      </c>
      <c r="J75" s="74" t="str">
        <f>IFERROR(INDEX(Events!$A:$A,MATCH(I75,Events!$G:$G,0)),"")</f>
        <v/>
      </c>
      <c r="K75" s="72">
        <f>IF(I75="","",IF(MONTH(I75+1)&lt;&gt;MONTH(I75),"",I75+1))</f>
        <v>42728</v>
      </c>
      <c r="L75" s="74"/>
      <c r="M75" s="72">
        <f>IF(K75="","",IF(MONTH(K75+1)&lt;&gt;MONTH(K75),"",K75+1))</f>
        <v>42729</v>
      </c>
      <c r="N75" s="74" t="str">
        <f>IFERROR(INDEX(Events!$A:$A,MATCH(M75,Events!$G:$G,0)),"")</f>
        <v>Christmas Day</v>
      </c>
    </row>
    <row r="76" spans="1:14" s="76" customFormat="1" x14ac:dyDescent="0.2">
      <c r="A76" s="123" t="s">
        <v>138</v>
      </c>
      <c r="B76" s="124"/>
      <c r="C76" s="102"/>
      <c r="D76" s="103"/>
      <c r="E76" s="123" t="s">
        <v>140</v>
      </c>
      <c r="F76" s="124"/>
      <c r="G76" s="102"/>
      <c r="H76" s="103"/>
      <c r="I76" s="102"/>
      <c r="J76" s="103"/>
      <c r="K76" s="91" t="str">
        <f>IFERROR(INDEX(Events!$A:$A,MATCH(K75,Events!$H:$H,0)),"")</f>
        <v>Christmas Eve</v>
      </c>
      <c r="L76" s="92"/>
      <c r="M76" s="91" t="str">
        <f>IFERROR(INDEX(Events!$A:$A,MATCH(M75,Events!$H:$H,0)),"")</f>
        <v/>
      </c>
      <c r="N76" s="92"/>
    </row>
    <row r="77" spans="1:14" s="76" customFormat="1" x14ac:dyDescent="0.2">
      <c r="A77" s="138" t="s">
        <v>139</v>
      </c>
      <c r="B77" s="141"/>
      <c r="C77" s="143" t="s">
        <v>144</v>
      </c>
      <c r="D77" s="144"/>
      <c r="E77" s="147" t="s">
        <v>141</v>
      </c>
      <c r="F77" s="148"/>
      <c r="G77" s="88"/>
      <c r="H77" s="86"/>
      <c r="I77" s="91" t="str">
        <f>IFERROR(INDEX(Events!$A:$A,MATCH(I75,Events!$I:$I,0)),"")</f>
        <v/>
      </c>
      <c r="J77" s="92"/>
      <c r="K77" s="91" t="str">
        <f>IFERROR(INDEX(Events!$A:$A,MATCH(K75,Events!$I:$I,0)),"")</f>
        <v/>
      </c>
      <c r="L77" s="92"/>
      <c r="M77" s="91" t="str">
        <f>IFERROR(INDEX(Events!$A:$A,MATCH(M75,Events!$I:$I,0)),"")</f>
        <v/>
      </c>
      <c r="N77" s="92"/>
    </row>
    <row r="78" spans="1:14" s="76" customFormat="1" x14ac:dyDescent="0.2">
      <c r="A78" s="29"/>
      <c r="B78" s="29"/>
      <c r="C78" s="91" t="str">
        <f>IFERROR(INDEX(Events!$A:$A,MATCH(C75,Events!$J:$J,0)),"")</f>
        <v/>
      </c>
      <c r="D78" s="92"/>
      <c r="E78" s="29"/>
      <c r="F78" s="29"/>
      <c r="G78" s="91" t="str">
        <f>IFERROR(INDEX(Events!$A:$A,MATCH(G75,Events!$J:$J,0)),"")</f>
        <v/>
      </c>
      <c r="H78" s="92"/>
      <c r="I78" s="91" t="str">
        <f>IFERROR(INDEX(Events!$A:$A,MATCH(I75,Events!$J:$J,0)),"")</f>
        <v/>
      </c>
      <c r="J78" s="92"/>
      <c r="K78" s="91" t="str">
        <f>IFERROR(INDEX(Events!$A:$A,MATCH(K75,Events!$J:$J,0)),"")</f>
        <v/>
      </c>
      <c r="L78" s="92"/>
      <c r="M78" s="91" t="str">
        <f>IFERROR(INDEX(Events!$A:$A,MATCH(M75,Events!$J:$J,0)),"")</f>
        <v/>
      </c>
      <c r="N78" s="92"/>
    </row>
    <row r="79" spans="1:14" x14ac:dyDescent="0.2">
      <c r="A79" s="72">
        <f>IF(M75="","",IF(MONTH(M75+1)&lt;&gt;MONTH(M75),"",M75+1))</f>
        <v>42730</v>
      </c>
      <c r="B79" s="74"/>
      <c r="C79" s="72">
        <f>IF(A79="","",IF(MONTH(A79+1)&lt;&gt;MONTH(A79),"",A79+1))</f>
        <v>42731</v>
      </c>
      <c r="D79" s="74" t="str">
        <f>IFERROR(INDEX(Events!$A:$A,MATCH(C79,Events!$G:$G,0)),"")</f>
        <v/>
      </c>
      <c r="E79" s="72">
        <f>IF(C79="","",IF(MONTH(C79+1)&lt;&gt;MONTH(C79),"",C79+1))</f>
        <v>42732</v>
      </c>
      <c r="F79" s="74" t="str">
        <f>IFERROR(INDEX(Events!$A:$A,MATCH(E79,Events!$G:$G,0)),"")</f>
        <v/>
      </c>
      <c r="G79" s="72">
        <f>IF(E79="","",IF(MONTH(E79+1)&lt;&gt;MONTH(E79),"",E79+1))</f>
        <v>42733</v>
      </c>
      <c r="H79" s="74" t="str">
        <f>IFERROR(INDEX(Events!$A:$A,MATCH(G79,Events!$G:$G,0)),"")</f>
        <v/>
      </c>
      <c r="I79" s="72">
        <f>IF(G79="","",IF(MONTH(G79+1)&lt;&gt;MONTH(G79),"",G79+1))</f>
        <v>42734</v>
      </c>
      <c r="J79" s="74" t="str">
        <f>IFERROR(INDEX(Events!$A:$A,MATCH(I79,Events!$G:$G,0)),"")</f>
        <v/>
      </c>
      <c r="K79" s="72">
        <f>IF(I79="","",IF(MONTH(I79+1)&lt;&gt;MONTH(I79),"",I79+1))</f>
        <v>42735</v>
      </c>
      <c r="L79" s="74" t="str">
        <f>IFERROR(INDEX(Events!$A:$A,MATCH(K79,Events!$G:$G,0)),"")</f>
        <v>New Year's Eve</v>
      </c>
      <c r="M79" s="72" t="str">
        <f>IF(K79="","",IF(MONTH(K79+1)&lt;&gt;MONTH(K79),"",K79+1))</f>
        <v/>
      </c>
      <c r="N79" s="74" t="str">
        <f>IFERROR(INDEX(Events!$A:$A,MATCH(M79,Events!$G:$G,0)),"")</f>
        <v/>
      </c>
    </row>
    <row r="80" spans="1:14" s="76" customFormat="1" ht="11.25" x14ac:dyDescent="0.2">
      <c r="A80" s="102"/>
      <c r="B80" s="103"/>
      <c r="C80" s="91" t="str">
        <f>IFERROR(INDEX(Events!$A:$A,MATCH(C79,Events!$H:$H,0)),"")</f>
        <v/>
      </c>
      <c r="D80" s="92"/>
      <c r="E80" s="102"/>
      <c r="F80" s="103"/>
      <c r="G80" s="91" t="str">
        <f>IFERROR(INDEX(Events!$A:$A,MATCH(G79,Events!$H:$H,0)),"")</f>
        <v/>
      </c>
      <c r="H80" s="92"/>
      <c r="I80" s="91" t="str">
        <f>IFERROR(INDEX(Events!$A:$A,MATCH(I79,Events!$H:$H,0)),"")</f>
        <v/>
      </c>
      <c r="J80" s="92"/>
      <c r="K80" s="91" t="str">
        <f>IFERROR(INDEX(Events!$A:$A,MATCH(K79,Events!$H:$H,0)),"")</f>
        <v/>
      </c>
      <c r="L80" s="92"/>
      <c r="M80" s="91" t="str">
        <f>IFERROR(INDEX(Events!$A:$A,MATCH(M79,Events!$H:$H,0)),"")</f>
        <v/>
      </c>
      <c r="N80" s="92"/>
    </row>
    <row r="81" spans="1:14" s="76" customFormat="1" ht="11.25" x14ac:dyDescent="0.2">
      <c r="C81" s="91" t="str">
        <f>IFERROR(INDEX(Events!$A:$A,MATCH(C79,Events!$I:$I,0)),"")</f>
        <v/>
      </c>
      <c r="D81" s="92"/>
      <c r="G81" s="91" t="str">
        <f>IFERROR(INDEX(Events!$A:$A,MATCH(G79,Events!$I:$I,0)),"")</f>
        <v/>
      </c>
      <c r="H81" s="92"/>
      <c r="I81" s="91" t="str">
        <f>IFERROR(INDEX(Events!$A:$A,MATCH(I79,Events!$I:$I,0)),"")</f>
        <v/>
      </c>
      <c r="J81" s="92"/>
      <c r="K81" s="91" t="str">
        <f>IFERROR(INDEX(Events!$A:$A,MATCH(K79,Events!$I:$I,0)),"")</f>
        <v/>
      </c>
      <c r="L81" s="92"/>
      <c r="M81" s="91" t="str">
        <f>IFERROR(INDEX(Events!$A:$A,MATCH(M79,Events!$I:$I,0)),"")</f>
        <v/>
      </c>
      <c r="N81" s="92"/>
    </row>
    <row r="82" spans="1:14" s="76" customFormat="1" ht="11.25" x14ac:dyDescent="0.2">
      <c r="A82" s="98" t="str">
        <f>IFERROR(INDEX(Events!$A:$A,MATCH(A79,Events!$J:$J,0)),"")</f>
        <v/>
      </c>
      <c r="B82" s="99"/>
      <c r="C82" s="98" t="str">
        <f>IFERROR(INDEX(Events!$A:$A,MATCH(C79,Events!$J:$J,0)),"")</f>
        <v/>
      </c>
      <c r="D82" s="99"/>
      <c r="E82" s="98" t="str">
        <f>IFERROR(INDEX(Events!$A:$A,MATCH(E79,Events!$J:$J,0)),"")</f>
        <v/>
      </c>
      <c r="F82" s="99"/>
      <c r="G82" s="98" t="str">
        <f>IFERROR(INDEX(Events!$A:$A,MATCH(G79,Events!$J:$J,0)),"")</f>
        <v/>
      </c>
      <c r="H82" s="99"/>
      <c r="I82" s="98" t="str">
        <f>IFERROR(INDEX(Events!$A:$A,MATCH(I79,Events!$J:$J,0)),"")</f>
        <v/>
      </c>
      <c r="J82" s="99"/>
      <c r="K82" s="98" t="str">
        <f>IFERROR(INDEX(Events!$A:$A,MATCH(K79,Events!$J:$J,0)),"")</f>
        <v/>
      </c>
      <c r="L82" s="99"/>
      <c r="M82" s="98" t="str">
        <f>IFERROR(INDEX(Events!$A:$A,MATCH(M79,Events!$J:$J,0)),"")</f>
        <v/>
      </c>
      <c r="N82" s="99"/>
    </row>
    <row r="83" spans="1:14" s="29" customFormat="1" x14ac:dyDescent="0.2">
      <c r="A83" s="72" t="str">
        <f>IF(M79="","",IF(MONTH(M79+1)&lt;&gt;MONTH(M79),"",M79+1))</f>
        <v/>
      </c>
      <c r="B83" s="74" t="str">
        <f>IFERROR(INDEX(Events!$A:$A,MATCH(A83,Events!$G:$G,0)),"")</f>
        <v/>
      </c>
      <c r="C83" s="72" t="str">
        <f>IF(A83="","",IF(MONTH(A83+1)&lt;&gt;MONTH(A83),"",A83+1))</f>
        <v/>
      </c>
      <c r="D83" s="74" t="str">
        <f>IFERROR(INDEX(Events!$A:$A,MATCH(C83,Events!$G:$G,0)),"")</f>
        <v/>
      </c>
      <c r="E83" s="73"/>
      <c r="F83" s="7"/>
      <c r="G83" s="7"/>
      <c r="H83" s="7"/>
      <c r="I83" s="7"/>
      <c r="J83" s="7"/>
    </row>
    <row r="84" spans="1:14" s="76" customFormat="1" ht="11.25" x14ac:dyDescent="0.2">
      <c r="C84" s="91" t="s">
        <v>111</v>
      </c>
      <c r="D84" s="92"/>
      <c r="E84" s="81"/>
      <c r="F84" s="5"/>
      <c r="G84" s="5"/>
      <c r="H84" s="5"/>
      <c r="I84" s="5"/>
      <c r="J84" s="5"/>
    </row>
  </sheetData>
  <mergeCells count="311">
    <mergeCell ref="G73:H73"/>
    <mergeCell ref="G41:H41"/>
    <mergeCell ref="E46:F46"/>
    <mergeCell ref="I69:J69"/>
    <mergeCell ref="E73:F73"/>
    <mergeCell ref="M41:N41"/>
    <mergeCell ref="M42:N42"/>
    <mergeCell ref="I50:J50"/>
    <mergeCell ref="K49:L49"/>
    <mergeCell ref="E53:F53"/>
    <mergeCell ref="K42:L42"/>
    <mergeCell ref="C69:D69"/>
    <mergeCell ref="G69:H69"/>
    <mergeCell ref="E69:F69"/>
    <mergeCell ref="M53:N53"/>
    <mergeCell ref="M51:N51"/>
    <mergeCell ref="I42:J42"/>
    <mergeCell ref="I54:J54"/>
    <mergeCell ref="K46:L46"/>
    <mergeCell ref="K54:L54"/>
    <mergeCell ref="M54:N54"/>
    <mergeCell ref="G68:H68"/>
    <mergeCell ref="I45:J45"/>
    <mergeCell ref="I41:J41"/>
    <mergeCell ref="E45:F45"/>
    <mergeCell ref="I46:J46"/>
    <mergeCell ref="M55:N55"/>
    <mergeCell ref="C55:D55"/>
    <mergeCell ref="G55:H55"/>
    <mergeCell ref="I55:J55"/>
    <mergeCell ref="K55:L55"/>
    <mergeCell ref="A59:B59"/>
    <mergeCell ref="C59:D59"/>
    <mergeCell ref="A57:B57"/>
    <mergeCell ref="C57:D57"/>
    <mergeCell ref="A58:B58"/>
    <mergeCell ref="C58:D58"/>
    <mergeCell ref="G58:N60"/>
    <mergeCell ref="A8:B8"/>
    <mergeCell ref="C8:D8"/>
    <mergeCell ref="E8:F8"/>
    <mergeCell ref="G8:H8"/>
    <mergeCell ref="I8:J8"/>
    <mergeCell ref="K8:L8"/>
    <mergeCell ref="A22:B22"/>
    <mergeCell ref="C22:D22"/>
    <mergeCell ref="C41:D41"/>
    <mergeCell ref="I22:J22"/>
    <mergeCell ref="C27:D27"/>
    <mergeCell ref="K18:L18"/>
    <mergeCell ref="A16:B16"/>
    <mergeCell ref="C16:D16"/>
    <mergeCell ref="E16:F16"/>
    <mergeCell ref="G16:H16"/>
    <mergeCell ref="G42:H42"/>
    <mergeCell ref="I16:J16"/>
    <mergeCell ref="M8:N8"/>
    <mergeCell ref="K26:L26"/>
    <mergeCell ref="M26:N26"/>
    <mergeCell ref="K23:L23"/>
    <mergeCell ref="M23:N23"/>
    <mergeCell ref="A24:B24"/>
    <mergeCell ref="C24:D24"/>
    <mergeCell ref="E24:F24"/>
    <mergeCell ref="G24:H24"/>
    <mergeCell ref="I24:J24"/>
    <mergeCell ref="K24:L24"/>
    <mergeCell ref="M24:N24"/>
    <mergeCell ref="A23:B23"/>
    <mergeCell ref="C23:D23"/>
    <mergeCell ref="G23:H23"/>
    <mergeCell ref="C37:D37"/>
    <mergeCell ref="K20:L20"/>
    <mergeCell ref="M20:N20"/>
    <mergeCell ref="A20:B20"/>
    <mergeCell ref="C20:D20"/>
    <mergeCell ref="E20:F20"/>
    <mergeCell ref="G20:H20"/>
    <mergeCell ref="I20:J20"/>
    <mergeCell ref="M22:N22"/>
    <mergeCell ref="G22:H22"/>
    <mergeCell ref="A32:B32"/>
    <mergeCell ref="C32:D32"/>
    <mergeCell ref="A30:B30"/>
    <mergeCell ref="C30:D30"/>
    <mergeCell ref="A31:B31"/>
    <mergeCell ref="C31:D31"/>
    <mergeCell ref="K28:L28"/>
    <mergeCell ref="G31:N33"/>
    <mergeCell ref="K27:L27"/>
    <mergeCell ref="M27:N27"/>
    <mergeCell ref="E37:F37"/>
    <mergeCell ref="G27:H27"/>
    <mergeCell ref="C38:D38"/>
    <mergeCell ref="C28:D28"/>
    <mergeCell ref="E28:F28"/>
    <mergeCell ref="G28:H28"/>
    <mergeCell ref="I28:J28"/>
    <mergeCell ref="M28:N28"/>
    <mergeCell ref="M38:N38"/>
    <mergeCell ref="A37:B37"/>
    <mergeCell ref="A41:B41"/>
    <mergeCell ref="M18:N18"/>
    <mergeCell ref="A19:B19"/>
    <mergeCell ref="C19:D19"/>
    <mergeCell ref="E19:F19"/>
    <mergeCell ref="G19:H19"/>
    <mergeCell ref="I19:J19"/>
    <mergeCell ref="K19:L19"/>
    <mergeCell ref="M19:N19"/>
    <mergeCell ref="A18:B18"/>
    <mergeCell ref="C18:D18"/>
    <mergeCell ref="E18:F18"/>
    <mergeCell ref="G18:H18"/>
    <mergeCell ref="I18:J18"/>
    <mergeCell ref="C12:D12"/>
    <mergeCell ref="E12:F12"/>
    <mergeCell ref="G12:H12"/>
    <mergeCell ref="I12:J12"/>
    <mergeCell ref="K12:L12"/>
    <mergeCell ref="K16:L16"/>
    <mergeCell ref="M16:N16"/>
    <mergeCell ref="A15:B15"/>
    <mergeCell ref="C15:D15"/>
    <mergeCell ref="E15:F15"/>
    <mergeCell ref="G15:H15"/>
    <mergeCell ref="I15:J15"/>
    <mergeCell ref="A14:B14"/>
    <mergeCell ref="C14:D14"/>
    <mergeCell ref="E14:F14"/>
    <mergeCell ref="G14:H14"/>
    <mergeCell ref="I14:J14"/>
    <mergeCell ref="K14:L14"/>
    <mergeCell ref="M14:N14"/>
    <mergeCell ref="K15:L15"/>
    <mergeCell ref="M15:N15"/>
    <mergeCell ref="M65:N65"/>
    <mergeCell ref="A64:B64"/>
    <mergeCell ref="C64:D64"/>
    <mergeCell ref="E66:F66"/>
    <mergeCell ref="G66:H66"/>
    <mergeCell ref="I66:J66"/>
    <mergeCell ref="A10:B10"/>
    <mergeCell ref="A11:B11"/>
    <mergeCell ref="A12:B12"/>
    <mergeCell ref="M10:N10"/>
    <mergeCell ref="C11:D11"/>
    <mergeCell ref="E11:F11"/>
    <mergeCell ref="G11:H11"/>
    <mergeCell ref="I11:J11"/>
    <mergeCell ref="K11:L11"/>
    <mergeCell ref="M11:N11"/>
    <mergeCell ref="C10:D10"/>
    <mergeCell ref="E10:F10"/>
    <mergeCell ref="G10:H10"/>
    <mergeCell ref="I10:J10"/>
    <mergeCell ref="K10:L10"/>
    <mergeCell ref="M12:N12"/>
    <mergeCell ref="M43:N43"/>
    <mergeCell ref="E50:F50"/>
    <mergeCell ref="M80:N80"/>
    <mergeCell ref="C72:D72"/>
    <mergeCell ref="C73:D73"/>
    <mergeCell ref="C53:D53"/>
    <mergeCell ref="C54:D54"/>
    <mergeCell ref="G53:H53"/>
    <mergeCell ref="G49:H49"/>
    <mergeCell ref="M47:N47"/>
    <mergeCell ref="C47:D47"/>
    <mergeCell ref="E47:F47"/>
    <mergeCell ref="I47:J47"/>
    <mergeCell ref="C51:D51"/>
    <mergeCell ref="I51:J51"/>
    <mergeCell ref="K51:L51"/>
    <mergeCell ref="G51:H51"/>
    <mergeCell ref="G50:H50"/>
    <mergeCell ref="I49:J49"/>
    <mergeCell ref="E51:F51"/>
    <mergeCell ref="M72:N72"/>
    <mergeCell ref="M73:N73"/>
    <mergeCell ref="C76:D76"/>
    <mergeCell ref="K65:L65"/>
    <mergeCell ref="A39:B39"/>
    <mergeCell ref="C39:D39"/>
    <mergeCell ref="E39:F39"/>
    <mergeCell ref="G39:H39"/>
    <mergeCell ref="I39:J39"/>
    <mergeCell ref="K39:L39"/>
    <mergeCell ref="A43:B43"/>
    <mergeCell ref="C43:D43"/>
    <mergeCell ref="E43:F43"/>
    <mergeCell ref="G43:H43"/>
    <mergeCell ref="I43:J43"/>
    <mergeCell ref="K43:L43"/>
    <mergeCell ref="M82:N82"/>
    <mergeCell ref="A82:B82"/>
    <mergeCell ref="C82:D82"/>
    <mergeCell ref="E82:F82"/>
    <mergeCell ref="G82:H82"/>
    <mergeCell ref="I82:J82"/>
    <mergeCell ref="K82:L82"/>
    <mergeCell ref="C84:D84"/>
    <mergeCell ref="G46:H46"/>
    <mergeCell ref="C50:D50"/>
    <mergeCell ref="E49:F49"/>
    <mergeCell ref="A47:B47"/>
    <mergeCell ref="A51:B51"/>
    <mergeCell ref="C68:D68"/>
    <mergeCell ref="C77:D77"/>
    <mergeCell ref="A55:B55"/>
    <mergeCell ref="E55:F55"/>
    <mergeCell ref="E70:F70"/>
    <mergeCell ref="G70:H70"/>
    <mergeCell ref="A73:B73"/>
    <mergeCell ref="G72:H72"/>
    <mergeCell ref="A70:B70"/>
    <mergeCell ref="A69:B69"/>
    <mergeCell ref="A80:B80"/>
    <mergeCell ref="E80:F80"/>
    <mergeCell ref="I76:J76"/>
    <mergeCell ref="C81:D81"/>
    <mergeCell ref="G81:H81"/>
    <mergeCell ref="I81:J81"/>
    <mergeCell ref="K81:L81"/>
    <mergeCell ref="M81:N81"/>
    <mergeCell ref="C80:D80"/>
    <mergeCell ref="G80:H80"/>
    <mergeCell ref="I80:J80"/>
    <mergeCell ref="K80:L80"/>
    <mergeCell ref="A77:B77"/>
    <mergeCell ref="E77:F77"/>
    <mergeCell ref="G5:N6"/>
    <mergeCell ref="A62:B62"/>
    <mergeCell ref="C62:D62"/>
    <mergeCell ref="E62:F62"/>
    <mergeCell ref="G62:H62"/>
    <mergeCell ref="I62:J62"/>
    <mergeCell ref="K62:L62"/>
    <mergeCell ref="M62:N62"/>
    <mergeCell ref="A35:B35"/>
    <mergeCell ref="C35:D35"/>
    <mergeCell ref="E35:F35"/>
    <mergeCell ref="G35:H35"/>
    <mergeCell ref="I35:J35"/>
    <mergeCell ref="K35:L35"/>
    <mergeCell ref="M35:N35"/>
    <mergeCell ref="M37:N37"/>
    <mergeCell ref="A38:B38"/>
    <mergeCell ref="E38:F38"/>
    <mergeCell ref="M49:N49"/>
    <mergeCell ref="M50:N50"/>
    <mergeCell ref="M45:N45"/>
    <mergeCell ref="A54:B54"/>
    <mergeCell ref="E54:F54"/>
    <mergeCell ref="M39:N39"/>
    <mergeCell ref="M74:N74"/>
    <mergeCell ref="C74:D74"/>
    <mergeCell ref="G74:H74"/>
    <mergeCell ref="I74:J74"/>
    <mergeCell ref="K74:L74"/>
    <mergeCell ref="E76:F76"/>
    <mergeCell ref="M46:N46"/>
    <mergeCell ref="K50:L50"/>
    <mergeCell ref="A68:B68"/>
    <mergeCell ref="I70:J70"/>
    <mergeCell ref="K70:L70"/>
    <mergeCell ref="M70:N70"/>
    <mergeCell ref="E72:F72"/>
    <mergeCell ref="K66:L66"/>
    <mergeCell ref="M69:N69"/>
    <mergeCell ref="M66:N66"/>
    <mergeCell ref="A66:B66"/>
    <mergeCell ref="C66:D66"/>
    <mergeCell ref="E68:F68"/>
    <mergeCell ref="M68:N68"/>
    <mergeCell ref="M64:N64"/>
    <mergeCell ref="A65:B65"/>
    <mergeCell ref="C65:D65"/>
    <mergeCell ref="E65:F65"/>
    <mergeCell ref="M76:N76"/>
    <mergeCell ref="M77:N77"/>
    <mergeCell ref="G76:H76"/>
    <mergeCell ref="C78:D78"/>
    <mergeCell ref="G78:H78"/>
    <mergeCell ref="I78:J78"/>
    <mergeCell ref="K78:L78"/>
    <mergeCell ref="M78:N78"/>
    <mergeCell ref="I77:J77"/>
    <mergeCell ref="K77:L77"/>
    <mergeCell ref="I68:J68"/>
    <mergeCell ref="A72:B72"/>
    <mergeCell ref="E74:F74"/>
    <mergeCell ref="E41:F41"/>
    <mergeCell ref="G77:H77"/>
    <mergeCell ref="C42:D42"/>
    <mergeCell ref="C70:D70"/>
    <mergeCell ref="A76:B76"/>
    <mergeCell ref="K76:L76"/>
    <mergeCell ref="G65:H65"/>
    <mergeCell ref="I65:J65"/>
    <mergeCell ref="C45:D45"/>
    <mergeCell ref="K47:L47"/>
    <mergeCell ref="I53:J53"/>
    <mergeCell ref="C49:D49"/>
    <mergeCell ref="G45:H45"/>
    <mergeCell ref="A53:B53"/>
    <mergeCell ref="E64:F64"/>
    <mergeCell ref="G64:H64"/>
    <mergeCell ref="I64:J64"/>
    <mergeCell ref="A45:B45"/>
    <mergeCell ref="C46:D46"/>
  </mergeCells>
  <phoneticPr fontId="0" type="noConversion"/>
  <conditionalFormatting sqref="B9 D9 F9 H9 J9 L9 N9 B13 D13 F13 H13 J13 L13 N13 B17 D17 F17 H17 J17 L17 N17 B21 D21 F21 H21 J21 L21 N21 B25 D25 F25 H25 J25 L25 N25 B29 D29">
    <cfRule type="expression" dxfId="103" priority="74">
      <formula>A9=""</formula>
    </cfRule>
  </conditionalFormatting>
  <conditionalFormatting sqref="A10:N10 A14:N14 A18:N18 A30:D30 G80:N80 C80:D80 K76:N76 M72:N72 A37:B37 M68:N68 C68:D68 A64:H64 M64:N64 M53:N53 M49:N49 M45:N45 M41:N41 M37:N37 M22:N22 A22:D22 G68:H68 K26:N26 E37:F37">
    <cfRule type="expression" dxfId="102" priority="73">
      <formula>A9=""</formula>
    </cfRule>
  </conditionalFormatting>
  <conditionalFormatting sqref="A11:N11 A15:N15 A19:N19 A31:D31 I54:N54 A23:D23 M42:N42 M69:N69 G23:H23 K23:N23 M46:N46 M50:N50 G27:H27 K27:N27">
    <cfRule type="expression" dxfId="101" priority="72">
      <formula>A9=""</formula>
    </cfRule>
  </conditionalFormatting>
  <conditionalFormatting sqref="A12:N12 A16:N16 A20:N20 A24:N24 C28:N28 A32:D32">
    <cfRule type="expression" dxfId="100" priority="71">
      <formula>A9=""</formula>
    </cfRule>
  </conditionalFormatting>
  <conditionalFormatting sqref="A9 C9 E9 G9 I9 K9 M9 A13 C13 E13 G13 I13 K13 M13 A17 C17 E17 G17 I17 K17 M17 A21 C21 E21 G21 I21 K21 M21 A25 C25 E25 G25 I25 K25 M25 A29 C29">
    <cfRule type="expression" dxfId="99" priority="75">
      <formula>A9=""</formula>
    </cfRule>
  </conditionalFormatting>
  <conditionalFormatting sqref="B36 D36 F36 H36 J36 L36 N36 B40 D40 F40 H40 J40 L40 N40 B44 D44 F44 H44 J44 L44 N44 B48 D48 F48 H48 J48 L48 N48 B52 D52 F52 H52 J52 L52 N52 B56 D56">
    <cfRule type="expression" dxfId="98" priority="37">
      <formula>A36=""</formula>
    </cfRule>
  </conditionalFormatting>
  <conditionalFormatting sqref="A57:D57">
    <cfRule type="expression" dxfId="97" priority="36">
      <formula>A56=""</formula>
    </cfRule>
  </conditionalFormatting>
  <conditionalFormatting sqref="A38:B38 A58:D58 M38:N38 E38:F38">
    <cfRule type="expression" dxfId="96" priority="35">
      <formula>A36=""</formula>
    </cfRule>
  </conditionalFormatting>
  <conditionalFormatting sqref="A39:N39 A43:N43 A47:F47 A51:D51 C55:D55 A59:D59 G55:N55 G51:N51 I47:N47">
    <cfRule type="expression" dxfId="95" priority="34">
      <formula>A36=""</formula>
    </cfRule>
  </conditionalFormatting>
  <conditionalFormatting sqref="A36 C36 E36 G36 I36 K36 M36 A40 C40 E40 G40 I40 K40 M40 A44 C44 E44 G44 I44 K44 M44 A48 C48 E48 G48 I48 K48 M48 A52 C52 E52 G52 I52 K52 M52 A56 C56">
    <cfRule type="expression" dxfId="94" priority="38">
      <formula>A36=""</formula>
    </cfRule>
  </conditionalFormatting>
  <conditionalFormatting sqref="B63 D63 F63 H63 J63 L63 N63 B67 D67 F67 H67 J67 L67 N67 B71 D71 F71 H71 J71 L71 N71 B75 D75 F75 H75 J75 L75 N75 B79 D79 F79 H79 J79 L79 N79 B83 D83">
    <cfRule type="expression" dxfId="93" priority="30">
      <formula>A63=""</formula>
    </cfRule>
  </conditionalFormatting>
  <conditionalFormatting sqref="C84:D84">
    <cfRule type="expression" dxfId="92" priority="29">
      <formula>C83=""</formula>
    </cfRule>
  </conditionalFormatting>
  <conditionalFormatting sqref="A65:J65 C81:D81 G81:N81 I77:N77 M73:N73 M65:N65">
    <cfRule type="expression" dxfId="91" priority="28">
      <formula>A63=""</formula>
    </cfRule>
  </conditionalFormatting>
  <conditionalFormatting sqref="A66:J66 A70:N70 C74:D74 C78:D78 A82:N82 G74:N74 G78:N78 M66:N66">
    <cfRule type="expression" dxfId="90" priority="27">
      <formula>A63=""</formula>
    </cfRule>
  </conditionalFormatting>
  <conditionalFormatting sqref="A63 C63 E63 G63 I63 K63 M63 A67 C67 E67 G67 I67 K67 M67 A71 C71 E71 G71 I71 K71 M71 A75 C75 E75 G75 I75 K75 M75 A79 C79 E79 G79 I79 K79 M79 A83 C83">
    <cfRule type="expression" dxfId="89" priority="31">
      <formula>A63=""</formula>
    </cfRule>
  </conditionalFormatting>
  <conditionalFormatting sqref="C49:D49">
    <cfRule type="expression" dxfId="88" priority="79">
      <formula>C40=""</formula>
    </cfRule>
  </conditionalFormatting>
  <conditionalFormatting sqref="G42:H42">
    <cfRule type="expression" dxfId="87" priority="81">
      <formula>E21=""</formula>
    </cfRule>
  </conditionalFormatting>
  <conditionalFormatting sqref="C41:D41">
    <cfRule type="expression" dxfId="86" priority="85">
      <formula>E21=""</formula>
    </cfRule>
  </conditionalFormatting>
  <conditionalFormatting sqref="G76:H76">
    <cfRule type="expression" dxfId="85" priority="87">
      <formula>I71=""</formula>
    </cfRule>
  </conditionalFormatting>
  <conditionalFormatting sqref="G46:H46">
    <cfRule type="expression" dxfId="84" priority="89">
      <formula>G36=""</formula>
    </cfRule>
  </conditionalFormatting>
  <conditionalFormatting sqref="C45:D45">
    <cfRule type="expression" dxfId="83" priority="91">
      <formula>A25=""</formula>
    </cfRule>
  </conditionalFormatting>
  <conditionalFormatting sqref="C50:D50">
    <cfRule type="expression" dxfId="82" priority="93">
      <formula>I36=""</formula>
    </cfRule>
  </conditionalFormatting>
  <conditionalFormatting sqref="I22:J22">
    <cfRule type="expression" dxfId="81" priority="95">
      <formula>G21=""</formula>
    </cfRule>
  </conditionalFormatting>
  <conditionalFormatting sqref="C53:D53">
    <cfRule type="expression" dxfId="80" priority="97">
      <formula>C44=""</formula>
    </cfRule>
  </conditionalFormatting>
  <conditionalFormatting sqref="I49:J49">
    <cfRule type="expression" dxfId="79" priority="99">
      <formula>I40=""</formula>
    </cfRule>
  </conditionalFormatting>
  <conditionalFormatting sqref="C27:D27">
    <cfRule type="expression" dxfId="78" priority="103">
      <formula>I21=""</formula>
    </cfRule>
  </conditionalFormatting>
  <conditionalFormatting sqref="A41:B41">
    <cfRule type="expression" dxfId="77" priority="115">
      <formula>I21=""</formula>
    </cfRule>
  </conditionalFormatting>
  <conditionalFormatting sqref="A80:B80 E76:F76 A76:B76">
    <cfRule type="expression" dxfId="76" priority="117">
      <formula>A67=""</formula>
    </cfRule>
  </conditionalFormatting>
  <conditionalFormatting sqref="A54:B54">
    <cfRule type="expression" dxfId="75" priority="118">
      <formula>A44=""</formula>
    </cfRule>
  </conditionalFormatting>
  <conditionalFormatting sqref="A73:B73 A69:B69">
    <cfRule type="expression" dxfId="74" priority="119">
      <formula>A48=""</formula>
    </cfRule>
  </conditionalFormatting>
  <conditionalFormatting sqref="E80:F80">
    <cfRule type="expression" dxfId="73" priority="127">
      <formula>E71=""</formula>
    </cfRule>
  </conditionalFormatting>
  <conditionalFormatting sqref="E54:F54">
    <cfRule type="expression" dxfId="72" priority="129">
      <formula>E44=""</formula>
    </cfRule>
  </conditionalFormatting>
  <conditionalFormatting sqref="K42:L42">
    <cfRule type="expression" dxfId="71" priority="11">
      <formula>A25=""</formula>
    </cfRule>
  </conditionalFormatting>
  <conditionalFormatting sqref="E49:F49">
    <cfRule type="expression" dxfId="70" priority="9">
      <formula>I36=""</formula>
    </cfRule>
  </conditionalFormatting>
  <conditionalFormatting sqref="E51:F51">
    <cfRule type="expression" dxfId="69" priority="8">
      <formula>XEY44=""</formula>
    </cfRule>
  </conditionalFormatting>
  <conditionalFormatting sqref="K50:L50">
    <cfRule type="expression" dxfId="68" priority="7">
      <formula>Q40=""</formula>
    </cfRule>
  </conditionalFormatting>
  <conditionalFormatting sqref="A55">
    <cfRule type="expression" dxfId="67" priority="6">
      <formula>E33=""</formula>
    </cfRule>
  </conditionalFormatting>
  <conditionalFormatting sqref="E55:F55">
    <cfRule type="expression" dxfId="66" priority="5">
      <formula>XEY37=""</formula>
    </cfRule>
  </conditionalFormatting>
  <conditionalFormatting sqref="C54:D54">
    <cfRule type="expression" dxfId="65" priority="3">
      <formula>G44=""</formula>
    </cfRule>
  </conditionalFormatting>
  <conditionalFormatting sqref="C77:D77">
    <cfRule type="expression" dxfId="64" priority="130">
      <formula>G71=""</formula>
    </cfRule>
  </conditionalFormatting>
  <conditionalFormatting sqref="C76:D76">
    <cfRule type="expression" dxfId="63" priority="131">
      <formula>C71=""</formula>
    </cfRule>
  </conditionalFormatting>
  <conditionalFormatting sqref="G72:H72">
    <cfRule type="expression" dxfId="62" priority="132">
      <formula>C52=""</formula>
    </cfRule>
  </conditionalFormatting>
  <conditionalFormatting sqref="G50:H50">
    <cfRule type="expression" dxfId="61" priority="134">
      <formula>G40=""</formula>
    </cfRule>
  </conditionalFormatting>
  <conditionalFormatting sqref="I42:J42">
    <cfRule type="expression" dxfId="60" priority="2">
      <formula>I21=""</formula>
    </cfRule>
  </conditionalFormatting>
  <conditionalFormatting sqref="I76:J76">
    <cfRule type="expression" dxfId="59" priority="136">
      <formula>K71=""</formula>
    </cfRule>
  </conditionalFormatting>
  <conditionalFormatting sqref="C72:D72">
    <cfRule type="expression" dxfId="58" priority="137">
      <formula>G48=""</formula>
    </cfRule>
  </conditionalFormatting>
  <conditionalFormatting sqref="I53:J53">
    <cfRule type="expression" dxfId="57" priority="138">
      <formula>C48=""</formula>
    </cfRule>
  </conditionalFormatting>
  <conditionalFormatting sqref="G45:H45">
    <cfRule type="expression" dxfId="56" priority="139">
      <formula>E25=""</formula>
    </cfRule>
  </conditionalFormatting>
  <conditionalFormatting sqref="G53:H53">
    <cfRule type="expression" dxfId="55" priority="140">
      <formula>I44=""</formula>
    </cfRule>
  </conditionalFormatting>
  <conditionalFormatting sqref="G49:H49">
    <cfRule type="expression" dxfId="54" priority="141">
      <formula>E40=""</formula>
    </cfRule>
  </conditionalFormatting>
  <conditionalFormatting sqref="E50:F50">
    <cfRule type="expression" dxfId="53" priority="142">
      <formula>A40=""</formula>
    </cfRule>
  </conditionalFormatting>
  <conditionalFormatting sqref="I64:J64">
    <cfRule type="expression" dxfId="52" priority="1">
      <formula>M31=""</formula>
    </cfRule>
  </conditionalFormatting>
  <conditionalFormatting sqref="C37:D37">
    <cfRule type="expression" dxfId="51" priority="144">
      <formula>I25=""</formula>
    </cfRule>
  </conditionalFormatting>
  <conditionalFormatting sqref="K66:L66">
    <cfRule type="expression" dxfId="50" priority="145">
      <formula>E48=""</formula>
    </cfRule>
  </conditionalFormatting>
  <conditionalFormatting sqref="K65">
    <cfRule type="expression" dxfId="49" priority="148">
      <formula>I58=""</formula>
    </cfRule>
  </conditionalFormatting>
  <conditionalFormatting sqref="E68:F68">
    <cfRule type="expression" dxfId="48" priority="150">
      <formula>I67=""</formula>
    </cfRule>
  </conditionalFormatting>
  <conditionalFormatting sqref="E69:F69">
    <cfRule type="expression" dxfId="47" priority="151">
      <formula>I67=""</formula>
    </cfRule>
  </conditionalFormatting>
  <conditionalFormatting sqref="E73">
    <cfRule type="expression" dxfId="46" priority="152">
      <formula>G52=""</formula>
    </cfRule>
  </conditionalFormatting>
  <conditionalFormatting sqref="C38:D38">
    <cfRule type="expression" dxfId="0" priority="154">
      <formula>I25=""</formula>
    </cfRule>
  </conditionalFormatting>
  <hyperlinks>
    <hyperlink ref="N3" r:id="rId1"/>
  </hyperlinks>
  <printOptions horizontalCentered="1"/>
  <pageMargins left="0.35" right="0.35" top="0.25" bottom="0.4" header="0.25" footer="0.25"/>
  <pageSetup scale="39" orientation="portrait" r:id="rId2"/>
  <ignoredErrors>
    <ignoredError sqref="C9:N16 C25:N25 C22:D22 C23:D23 C24:D24 F24 H23 H24:N24 M22:N22 L23:N23 C28:N35 G27:H27 C39:N39 E37:F37 M37:N37 C44:N44 M41:N41 C48:G48 M45:N45 C52:H52 M49:N49 C57:N63 C66:J66 C64:F64 M64:N64 C71:N71 D68 M68:N68 I54:N54 C75:E75 C79:N79 K76:N76 C82:N83 C80:D80 G80:N80 M72:N72 C81:D81 G81:N81 I77:N77 M73:N73 M42:N42 E38:F38 M38:N38 C74:D74 G74:N74 M69:N69 C65:F65 M65:N65 M53:N53 D84:N84 M46:N46 C78:D78 G78:N78 C55:D55 G55:N55 C51:D51 G51:H51 M50:N50 C70:D70 F70:N70 C43:J43 L43:N43 C47:F47 I47:N47 J51:N51 J52 K26:N26 H64 K27:N27 C40:I40 K40:N40 I48:N48 H65 C36:M36 G75:K75 C67:E67 G67:N67 C18:N21 C17:E17 G17:M17 M75:N75 M66:N66 J65 L52:N52 D56:N56" formula="1"/>
  </ignoredError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86"/>
  <sheetViews>
    <sheetView showGridLines="0" topLeftCell="A5" zoomScaleNormal="100" workbookViewId="0">
      <selection activeCell="A5" sqref="A5"/>
    </sheetView>
  </sheetViews>
  <sheetFormatPr defaultColWidth="8.85546875" defaultRowHeight="12.75" x14ac:dyDescent="0.2"/>
  <cols>
    <col min="1" max="1" width="4.28515625" style="29" customWidth="1"/>
    <col min="2" max="2" width="12.28515625" style="29" customWidth="1"/>
    <col min="3" max="3" width="4.28515625" style="29" customWidth="1"/>
    <col min="4" max="4" width="12.28515625" style="29" customWidth="1"/>
    <col min="5" max="5" width="4.28515625" style="29" customWidth="1"/>
    <col min="6" max="6" width="12.28515625" style="29" customWidth="1"/>
    <col min="7" max="7" width="4.28515625" style="29" customWidth="1"/>
    <col min="8" max="8" width="12.28515625" style="29" customWidth="1"/>
    <col min="9" max="9" width="4.28515625" style="29" customWidth="1"/>
    <col min="10" max="10" width="12.28515625" style="29" customWidth="1"/>
    <col min="11" max="11" width="4.28515625" style="29" customWidth="1"/>
    <col min="12" max="12" width="12.28515625" style="29" customWidth="1"/>
    <col min="13" max="13" width="4.28515625" style="29" customWidth="1"/>
    <col min="14" max="14" width="12.28515625" style="29" customWidth="1"/>
    <col min="15" max="15" width="3.5703125" style="29" customWidth="1"/>
    <col min="16" max="16384" width="8.85546875" style="29"/>
  </cols>
  <sheetData>
    <row r="1" spans="1:14" hidden="1" x14ac:dyDescent="0.2">
      <c r="A1" s="6"/>
      <c r="B1" s="6"/>
      <c r="C1" s="6"/>
      <c r="D1" s="6"/>
      <c r="E1" s="6"/>
      <c r="F1" s="6"/>
      <c r="G1" s="6"/>
      <c r="H1" s="6"/>
      <c r="I1" s="6"/>
      <c r="J1" s="6"/>
      <c r="K1" s="6"/>
      <c r="L1" s="6"/>
      <c r="M1" s="6"/>
      <c r="N1" s="70"/>
    </row>
    <row r="2" spans="1:14" hidden="1" x14ac:dyDescent="0.2">
      <c r="A2" s="6"/>
      <c r="B2" s="6"/>
      <c r="C2" s="6"/>
      <c r="D2" s="6"/>
      <c r="E2" s="6"/>
      <c r="F2" s="6"/>
      <c r="G2" s="6"/>
      <c r="H2" s="6"/>
      <c r="I2" s="6"/>
      <c r="J2" s="6"/>
      <c r="K2" s="6"/>
      <c r="L2" s="6"/>
      <c r="M2" s="6"/>
      <c r="N2" s="70"/>
    </row>
    <row r="3" spans="1:14" hidden="1" x14ac:dyDescent="0.2">
      <c r="A3" s="6"/>
      <c r="B3" s="6"/>
      <c r="C3" s="6"/>
      <c r="D3" s="6"/>
      <c r="E3" s="6"/>
      <c r="F3" s="6"/>
      <c r="G3" s="6"/>
      <c r="H3" s="6"/>
      <c r="I3" s="6"/>
      <c r="J3" s="6"/>
      <c r="K3" s="6"/>
      <c r="L3" s="6"/>
      <c r="M3" s="6"/>
      <c r="N3" s="70"/>
    </row>
    <row r="4" spans="1:14" hidden="1" x14ac:dyDescent="0.2"/>
    <row r="5" spans="1:14" ht="23.45" customHeight="1" x14ac:dyDescent="0.2">
      <c r="A5" s="80" t="s">
        <v>97</v>
      </c>
      <c r="G5" s="95">
        <f>B7</f>
        <v>42736</v>
      </c>
      <c r="H5" s="95"/>
      <c r="I5" s="95"/>
      <c r="J5" s="95"/>
      <c r="K5" s="95"/>
      <c r="L5" s="95"/>
      <c r="M5" s="95"/>
      <c r="N5" s="95"/>
    </row>
    <row r="6" spans="1:14" ht="13.15" customHeight="1" x14ac:dyDescent="0.2">
      <c r="B6" s="79"/>
      <c r="C6" s="79"/>
      <c r="D6" s="79"/>
      <c r="E6" s="79"/>
      <c r="F6" s="79"/>
      <c r="G6" s="95"/>
      <c r="H6" s="95"/>
      <c r="I6" s="95"/>
      <c r="J6" s="95"/>
      <c r="K6" s="95"/>
      <c r="L6" s="95"/>
      <c r="M6" s="95"/>
      <c r="N6" s="95"/>
    </row>
    <row r="7" spans="1:14" s="3" customFormat="1" ht="11.25" hidden="1" x14ac:dyDescent="0.2">
      <c r="A7" s="3" t="s">
        <v>2</v>
      </c>
      <c r="B7" s="8">
        <f>DATE(YEAR('Q1'!$B$7),MONTH('Q1'!$B$7)+3,1)</f>
        <v>42736</v>
      </c>
    </row>
    <row r="8" spans="1:14" s="44" customFormat="1" ht="18" customHeight="1" x14ac:dyDescent="0.2">
      <c r="A8" s="96">
        <f>A13</f>
        <v>42737</v>
      </c>
      <c r="B8" s="97"/>
      <c r="C8" s="96">
        <f>C13</f>
        <v>42738</v>
      </c>
      <c r="D8" s="97"/>
      <c r="E8" s="96">
        <f>E13</f>
        <v>42739</v>
      </c>
      <c r="F8" s="97"/>
      <c r="G8" s="96">
        <f>G13</f>
        <v>42740</v>
      </c>
      <c r="H8" s="97"/>
      <c r="I8" s="96">
        <f>I13</f>
        <v>42741</v>
      </c>
      <c r="J8" s="97"/>
      <c r="K8" s="96">
        <f>K13</f>
        <v>42742</v>
      </c>
      <c r="L8" s="97"/>
      <c r="M8" s="96">
        <f>M13</f>
        <v>42743</v>
      </c>
      <c r="N8" s="97"/>
    </row>
    <row r="9" spans="1:14" s="44" customFormat="1" x14ac:dyDescent="0.2">
      <c r="A9" s="72" t="str">
        <f>IF(WEEKDAY($B$7,1)=startday,$B$7,"")</f>
        <v/>
      </c>
      <c r="B9" s="74" t="str">
        <f>IFERROR(INDEX(Events!$A:$A,MATCH(A9,Events!$G:$G,0)),"")</f>
        <v/>
      </c>
      <c r="C9" s="72" t="str">
        <f>IF(A9="",IF(WEEKDAY($B$7,1)=MOD(startday,7)+1,$B$7,""),A9+1)</f>
        <v/>
      </c>
      <c r="D9" s="74" t="str">
        <f>IFERROR(INDEX(Events!$A:$A,MATCH(C9,Events!$G:$G,0)),"")</f>
        <v/>
      </c>
      <c r="E9" s="72" t="str">
        <f>IF(C9="",IF(WEEKDAY($B$7,1)=MOD(startday+1,7)+1,$B$7,""),C9+1)</f>
        <v/>
      </c>
      <c r="F9" s="74" t="str">
        <f>IFERROR(INDEX(Events!$A:$A,MATCH(E9,Events!$G:$G,0)),"")</f>
        <v/>
      </c>
      <c r="G9" s="72" t="str">
        <f>IF(E9="",IF(WEEKDAY($B$7,1)=MOD(startday+2,7)+1,$B$7,""),E9+1)</f>
        <v/>
      </c>
      <c r="H9" s="74" t="str">
        <f>IFERROR(INDEX(Events!$A:$A,MATCH(G9,Events!$G:$G,0)),"")</f>
        <v/>
      </c>
      <c r="I9" s="72" t="str">
        <f>IF(G9="",IF(WEEKDAY($B$7,1)=MOD(startday+3,7)+1,$B$7,""),G9+1)</f>
        <v/>
      </c>
      <c r="J9" s="74" t="str">
        <f>IFERROR(INDEX(Events!$A:$A,MATCH(I9,Events!$G:$G,0)),"")</f>
        <v/>
      </c>
      <c r="K9" s="72" t="str">
        <f>IF(I9="",IF(WEEKDAY($B$7,1)=MOD(startday+4,7)+1,$B$7,""),I9+1)</f>
        <v/>
      </c>
      <c r="L9" s="74" t="str">
        <f>IFERROR(INDEX(Events!$A:$A,MATCH(K9,Events!$G:$G,0)),"")</f>
        <v/>
      </c>
      <c r="M9" s="72">
        <f>IF(K9="",IF(WEEKDAY($B$7,1)=MOD(startday+5,7)+1,$B$7,""),K9+1)</f>
        <v>42736</v>
      </c>
      <c r="N9" s="74" t="str">
        <f>IFERROR(INDEX(Events!$A:$A,MATCH(M9,Events!$G:$G,0)),"")</f>
        <v>New Year's Day</v>
      </c>
    </row>
    <row r="10" spans="1:14" s="75" customFormat="1" ht="11.25" x14ac:dyDescent="0.2">
      <c r="A10" s="91" t="str">
        <f>IFERROR(INDEX(Events!$A:$A,MATCH(A9,Events!$H:$H,0)),"")</f>
        <v/>
      </c>
      <c r="B10" s="92" t="str">
        <f>IFERROR(INDEX(Events!#REF!,MATCH(A10,Events!A:A,0)),"")</f>
        <v/>
      </c>
      <c r="C10" s="91" t="str">
        <f>IFERROR(INDEX(Events!$A:$A,MATCH(C9,Events!$H:$H,0)),"")</f>
        <v/>
      </c>
      <c r="D10" s="92" t="str">
        <f>IFERROR(INDEX(Events!#REF!,MATCH(C10,Events!C:C,0)),"")</f>
        <v/>
      </c>
      <c r="E10" s="91" t="str">
        <f>IFERROR(INDEX(Events!$A:$A,MATCH(E9,Events!$H:$H,0)),"")</f>
        <v/>
      </c>
      <c r="F10" s="92" t="str">
        <f>IFERROR(INDEX(Events!#REF!,MATCH(E10,Events!E:E,0)),"")</f>
        <v/>
      </c>
      <c r="G10" s="91" t="str">
        <f>IFERROR(INDEX(Events!$A:$A,MATCH(G9,Events!$H:$H,0)),"")</f>
        <v/>
      </c>
      <c r="H10" s="92" t="str">
        <f>IFERROR(INDEX(Events!A:A,MATCH(G10,Events!G:G,0)),"")</f>
        <v/>
      </c>
      <c r="I10" s="91" t="str">
        <f>IFERROR(INDEX(Events!$A:$A,MATCH(I9,Events!$H:$H,0)),"")</f>
        <v/>
      </c>
      <c r="J10" s="92" t="str">
        <f>IFERROR(INDEX(Events!C:C,MATCH(I10,Events!I:I,0)),"")</f>
        <v/>
      </c>
      <c r="K10" s="91" t="str">
        <f>IFERROR(INDEX(Events!$A:$A,MATCH(K9,Events!$H:$H,0)),"")</f>
        <v/>
      </c>
      <c r="L10" s="92" t="str">
        <f>IFERROR(INDEX(Events!E:E,MATCH(K10,Events!#REF!,0)),"")</f>
        <v/>
      </c>
      <c r="M10" s="91" t="str">
        <f>IFERROR(INDEX(Events!$A:$A,MATCH(M9,Events!$H:$H,0)),"")</f>
        <v/>
      </c>
      <c r="N10" s="92" t="str">
        <f>IFERROR(INDEX(Events!G:G,MATCH(M10,Events!K:K,0)),"")</f>
        <v/>
      </c>
    </row>
    <row r="11" spans="1:14" s="75" customFormat="1" ht="11.25" x14ac:dyDescent="0.2">
      <c r="A11" s="91" t="str">
        <f>IFERROR(INDEX(Events!$A:$A,MATCH(A9,Events!$I:$I,0)),"")</f>
        <v/>
      </c>
      <c r="B11" s="92"/>
      <c r="C11" s="91" t="str">
        <f>IFERROR(INDEX(Events!$A:$A,MATCH(C9,Events!$I:$I,0)),"")</f>
        <v/>
      </c>
      <c r="D11" s="92"/>
      <c r="E11" s="91" t="str">
        <f>IFERROR(INDEX(Events!$A:$A,MATCH(E9,Events!$I:$I,0)),"")</f>
        <v/>
      </c>
      <c r="F11" s="92"/>
      <c r="G11" s="91" t="str">
        <f>IFERROR(INDEX(Events!$A:$A,MATCH(G9,Events!$I:$I,0)),"")</f>
        <v/>
      </c>
      <c r="H11" s="92"/>
      <c r="I11" s="91" t="str">
        <f>IFERROR(INDEX(Events!$A:$A,MATCH(I9,Events!$I:$I,0)),"")</f>
        <v/>
      </c>
      <c r="J11" s="92"/>
      <c r="K11" s="91" t="str">
        <f>IFERROR(INDEX(Events!$A:$A,MATCH(K9,Events!$I:$I,0)),"")</f>
        <v/>
      </c>
      <c r="L11" s="92"/>
      <c r="M11" s="91" t="str">
        <f>IFERROR(INDEX(Events!$A:$A,MATCH(M9,Events!$I:$I,0)),"")</f>
        <v/>
      </c>
      <c r="N11" s="92"/>
    </row>
    <row r="12" spans="1:14" s="75" customFormat="1" ht="11.25" x14ac:dyDescent="0.2">
      <c r="A12" s="91" t="str">
        <f>IFERROR(INDEX(Events!$A:$A,MATCH(A9,Events!$J:$J,0)),"")</f>
        <v/>
      </c>
      <c r="B12" s="92"/>
      <c r="C12" s="91" t="str">
        <f>IFERROR(INDEX(Events!$A:$A,MATCH(C9,Events!$J:$J,0)),"")</f>
        <v/>
      </c>
      <c r="D12" s="92"/>
      <c r="E12" s="91" t="str">
        <f>IFERROR(INDEX(Events!$A:$A,MATCH(E9,Events!$J:$J,0)),"")</f>
        <v/>
      </c>
      <c r="F12" s="92"/>
      <c r="G12" s="91" t="str">
        <f>IFERROR(INDEX(Events!$A:$A,MATCH(G9,Events!$J:$J,0)),"")</f>
        <v/>
      </c>
      <c r="H12" s="92"/>
      <c r="I12" s="91" t="str">
        <f>IFERROR(INDEX(Events!$A:$A,MATCH(I9,Events!$J:$J,0)),"")</f>
        <v/>
      </c>
      <c r="J12" s="92"/>
      <c r="K12" s="91" t="str">
        <f>IFERROR(INDEX(Events!$A:$A,MATCH(K9,Events!$J:$J,0)),"")</f>
        <v/>
      </c>
      <c r="L12" s="92"/>
      <c r="M12" s="91" t="str">
        <f>IFERROR(INDEX(Events!$A:$A,MATCH(M9,Events!$J:$J,0)),"")</f>
        <v/>
      </c>
      <c r="N12" s="92"/>
    </row>
    <row r="13" spans="1:14" s="44" customFormat="1" x14ac:dyDescent="0.2">
      <c r="A13" s="72">
        <f>IF(M9="","",IF(MONTH(M9+1)&lt;&gt;MONTH(M9),"",M9+1))</f>
        <v>42737</v>
      </c>
      <c r="B13" s="74" t="str">
        <f>IFERROR(INDEX(Events!$A:$A,MATCH(A13,Events!$G:$G,0)),"")</f>
        <v/>
      </c>
      <c r="C13" s="72">
        <f>IF(A13="","",IF(MONTH(A13+1)&lt;&gt;MONTH(A13),"",A13+1))</f>
        <v>42738</v>
      </c>
      <c r="D13" s="74" t="str">
        <f>IFERROR(INDEX(Events!$A:$A,MATCH(C13,Events!$G:$G,0)),"")</f>
        <v/>
      </c>
      <c r="E13" s="72">
        <f>IF(C13="","",IF(MONTH(C13+1)&lt;&gt;MONTH(C13),"",C13+1))</f>
        <v>42739</v>
      </c>
      <c r="F13" s="74" t="str">
        <f>IFERROR(INDEX(Events!$A:$A,MATCH(E13,Events!$G:$G,0)),"")</f>
        <v/>
      </c>
      <c r="G13" s="72">
        <f>IF(E13="","",IF(MONTH(E13+1)&lt;&gt;MONTH(E13),"",E13+1))</f>
        <v>42740</v>
      </c>
      <c r="H13" s="74" t="str">
        <f>IFERROR(INDEX(Events!$A:$A,MATCH(G13,Events!$G:$G,0)),"")</f>
        <v/>
      </c>
      <c r="I13" s="72">
        <f>IF(G13="","",IF(MONTH(G13+1)&lt;&gt;MONTH(G13),"",G13+1))</f>
        <v>42741</v>
      </c>
      <c r="J13" s="74" t="str">
        <f>IFERROR(INDEX(Events!$A:$A,MATCH(I13,Events!$G:$G,0)),"")</f>
        <v/>
      </c>
      <c r="K13" s="72">
        <f>IF(I13="","",IF(MONTH(I13+1)&lt;&gt;MONTH(I13),"",I13+1))</f>
        <v>42742</v>
      </c>
      <c r="L13" s="74" t="str">
        <f>IFERROR(INDEX(Events!$A:$A,MATCH(K13,Events!$G:$G,0)),"")</f>
        <v/>
      </c>
      <c r="M13" s="72">
        <f>IF(K13="","",IF(MONTH(K13+1)&lt;&gt;MONTH(K13),"",K13+1))</f>
        <v>42743</v>
      </c>
      <c r="N13" s="74" t="str">
        <f>IFERROR(INDEX(Events!$A:$A,MATCH(M13,Events!$G:$G,0)),"")</f>
        <v/>
      </c>
    </row>
    <row r="14" spans="1:14" s="75" customFormat="1" ht="11.25" x14ac:dyDescent="0.2">
      <c r="A14" s="91" t="str">
        <f>IFERROR(INDEX(Events!$A:$A,MATCH(A13,Events!$H:$H,0)),"")</f>
        <v/>
      </c>
      <c r="B14" s="92" t="str">
        <f>IFERROR(INDEX(Events!#REF!,MATCH(A14,Events!A:A,0)),"")</f>
        <v/>
      </c>
      <c r="C14" s="91" t="str">
        <f>IFERROR(INDEX(Events!$A:$A,MATCH(C13,Events!$H:$H,0)),"")</f>
        <v/>
      </c>
      <c r="D14" s="92" t="str">
        <f>IFERROR(INDEX(Events!#REF!,MATCH(C14,Events!C:C,0)),"")</f>
        <v/>
      </c>
      <c r="E14" s="91" t="str">
        <f>IFERROR(INDEX(Events!$A:$A,MATCH(E13,Events!$H:$H,0)),"")</f>
        <v/>
      </c>
      <c r="F14" s="92" t="str">
        <f>IFERROR(INDEX(Events!#REF!,MATCH(E14,Events!E:E,0)),"")</f>
        <v/>
      </c>
      <c r="G14" s="91" t="str">
        <f>IFERROR(INDEX(Events!$A:$A,MATCH(G13,Events!$H:$H,0)),"")</f>
        <v/>
      </c>
      <c r="H14" s="92" t="str">
        <f>IFERROR(INDEX(Events!A:A,MATCH(G14,Events!G:G,0)),"")</f>
        <v/>
      </c>
      <c r="I14" s="91" t="str">
        <f>IFERROR(INDEX(Events!$A:$A,MATCH(I13,Events!$H:$H,0)),"")</f>
        <v/>
      </c>
      <c r="J14" s="92" t="str">
        <f>IFERROR(INDEX(Events!C:C,MATCH(I14,Events!I:I,0)),"")</f>
        <v/>
      </c>
      <c r="K14" s="91" t="str">
        <f>IFERROR(INDEX(Events!$A:$A,MATCH(K13,Events!$H:$H,0)),"")</f>
        <v/>
      </c>
      <c r="L14" s="92" t="str">
        <f>IFERROR(INDEX(Events!E:E,MATCH(K14,Events!#REF!,0)),"")</f>
        <v/>
      </c>
      <c r="M14" s="91" t="str">
        <f>IFERROR(INDEX(Events!$A:$A,MATCH(M13,Events!$H:$H,0)),"")</f>
        <v/>
      </c>
      <c r="N14" s="92" t="str">
        <f>IFERROR(INDEX(Events!G:G,MATCH(M14,Events!K:K,0)),"")</f>
        <v/>
      </c>
    </row>
    <row r="15" spans="1:14" s="75" customFormat="1" ht="11.25" x14ac:dyDescent="0.2">
      <c r="A15" s="91" t="str">
        <f>IFERROR(INDEX(Events!$A:$A,MATCH(A13,Events!$I:$I,0)),"")</f>
        <v/>
      </c>
      <c r="B15" s="92"/>
      <c r="C15" s="91" t="str">
        <f>IFERROR(INDEX(Events!$A:$A,MATCH(C13,Events!$I:$I,0)),"")</f>
        <v/>
      </c>
      <c r="D15" s="92"/>
      <c r="E15" s="91" t="str">
        <f>IFERROR(INDEX(Events!$A:$A,MATCH(E13,Events!$I:$I,0)),"")</f>
        <v/>
      </c>
      <c r="F15" s="92"/>
      <c r="G15" s="91" t="str">
        <f>IFERROR(INDEX(Events!$A:$A,MATCH(G13,Events!$I:$I,0)),"")</f>
        <v/>
      </c>
      <c r="H15" s="92"/>
      <c r="I15" s="91" t="str">
        <f>IFERROR(INDEX(Events!$A:$A,MATCH(I13,Events!$I:$I,0)),"")</f>
        <v/>
      </c>
      <c r="J15" s="92"/>
      <c r="K15" s="91" t="str">
        <f>IFERROR(INDEX(Events!$A:$A,MATCH(K13,Events!$I:$I,0)),"")</f>
        <v/>
      </c>
      <c r="L15" s="92"/>
      <c r="M15" s="91" t="str">
        <f>IFERROR(INDEX(Events!$A:$A,MATCH(M13,Events!$I:$I,0)),"")</f>
        <v/>
      </c>
      <c r="N15" s="92"/>
    </row>
    <row r="16" spans="1:14" s="75" customFormat="1" ht="11.25" x14ac:dyDescent="0.2">
      <c r="A16" s="91" t="str">
        <f>IFERROR(INDEX(Events!$A:$A,MATCH(A13,Events!$J:$J,0)),"")</f>
        <v/>
      </c>
      <c r="B16" s="92"/>
      <c r="C16" s="91" t="str">
        <f>IFERROR(INDEX(Events!$A:$A,MATCH(C13,Events!$J:$J,0)),"")</f>
        <v/>
      </c>
      <c r="D16" s="92"/>
      <c r="E16" s="91" t="str">
        <f>IFERROR(INDEX(Events!$A:$A,MATCH(E13,Events!$J:$J,0)),"")</f>
        <v/>
      </c>
      <c r="F16" s="92"/>
      <c r="G16" s="91" t="str">
        <f>IFERROR(INDEX(Events!$A:$A,MATCH(G13,Events!$J:$J,0)),"")</f>
        <v/>
      </c>
      <c r="H16" s="92"/>
      <c r="I16" s="91" t="str">
        <f>IFERROR(INDEX(Events!$A:$A,MATCH(I13,Events!$J:$J,0)),"")</f>
        <v/>
      </c>
      <c r="J16" s="92"/>
      <c r="K16" s="91" t="str">
        <f>IFERROR(INDEX(Events!$A:$A,MATCH(K13,Events!$J:$J,0)),"")</f>
        <v/>
      </c>
      <c r="L16" s="92"/>
      <c r="M16" s="91" t="str">
        <f>IFERROR(INDEX(Events!$A:$A,MATCH(M13,Events!$J:$J,0)),"")</f>
        <v/>
      </c>
      <c r="N16" s="92"/>
    </row>
    <row r="17" spans="1:14" s="44" customFormat="1" x14ac:dyDescent="0.2">
      <c r="A17" s="72">
        <f>IF(M13="","",IF(MONTH(M13+1)&lt;&gt;MONTH(M13),"",M13+1))</f>
        <v>42744</v>
      </c>
      <c r="B17" s="74" t="str">
        <f>IFERROR(INDEX(Events!$A:$A,MATCH(A17,Events!$G:$G,0)),"")</f>
        <v/>
      </c>
      <c r="C17" s="72">
        <f>IF(A17="","",IF(MONTH(A17+1)&lt;&gt;MONTH(A17),"",A17+1))</f>
        <v>42745</v>
      </c>
      <c r="D17" s="74" t="str">
        <f>IFERROR(INDEX(Events!$A:$A,MATCH(C17,Events!$G:$G,0)),"")</f>
        <v/>
      </c>
      <c r="E17" s="72">
        <f>IF(C17="","",IF(MONTH(C17+1)&lt;&gt;MONTH(C17),"",C17+1))</f>
        <v>42746</v>
      </c>
      <c r="F17" s="74" t="str">
        <f>IFERROR(INDEX(Events!$A:$A,MATCH(E17,Events!$G:$G,0)),"")</f>
        <v/>
      </c>
      <c r="G17" s="72">
        <f>IF(E17="","",IF(MONTH(E17+1)&lt;&gt;MONTH(E17),"",E17+1))</f>
        <v>42747</v>
      </c>
      <c r="H17" s="74" t="str">
        <f>IFERROR(INDEX(Events!$A:$A,MATCH(G17,Events!$G:$G,0)),"")</f>
        <v/>
      </c>
      <c r="I17" s="72">
        <f>IF(G17="","",IF(MONTH(G17+1)&lt;&gt;MONTH(G17),"",G17+1))</f>
        <v>42748</v>
      </c>
      <c r="J17" s="74" t="str">
        <f>IFERROR(INDEX(Events!$A:$A,MATCH(I17,Events!$G:$G,0)),"")</f>
        <v/>
      </c>
      <c r="K17" s="72">
        <f>IF(I17="","",IF(MONTH(I17+1)&lt;&gt;MONTH(I17),"",I17+1))</f>
        <v>42749</v>
      </c>
      <c r="L17" s="74" t="str">
        <f>IFERROR(INDEX(Events!$A:$A,MATCH(K17,Events!$G:$G,0)),"")</f>
        <v/>
      </c>
      <c r="M17" s="72">
        <f>IF(K17="","",IF(MONTH(K17+1)&lt;&gt;MONTH(K17),"",K17+1))</f>
        <v>42750</v>
      </c>
      <c r="N17" s="74" t="str">
        <f>IFERROR(INDEX(Events!$A:$A,MATCH(M17,Events!$G:$G,0)),"")</f>
        <v/>
      </c>
    </row>
    <row r="18" spans="1:14" s="75" customFormat="1" ht="11.25" x14ac:dyDescent="0.2">
      <c r="A18" s="91" t="str">
        <f>IFERROR(INDEX(Events!$A:$A,MATCH(A17,Events!$H:$H,0)),"")</f>
        <v/>
      </c>
      <c r="B18" s="92" t="str">
        <f>IFERROR(INDEX(Events!#REF!,MATCH(A18,Events!A:A,0)),"")</f>
        <v/>
      </c>
      <c r="C18" s="91" t="str">
        <f>IFERROR(INDEX(Events!$A:$A,MATCH(C17,Events!$H:$H,0)),"")</f>
        <v/>
      </c>
      <c r="D18" s="92" t="str">
        <f>IFERROR(INDEX(Events!#REF!,MATCH(C18,Events!C:C,0)),"")</f>
        <v/>
      </c>
      <c r="E18" s="91" t="str">
        <f>IFERROR(INDEX(Events!$A:$A,MATCH(E17,Events!$H:$H,0)),"")</f>
        <v/>
      </c>
      <c r="F18" s="92" t="str">
        <f>IFERROR(INDEX(Events!#REF!,MATCH(E18,Events!E:E,0)),"")</f>
        <v/>
      </c>
      <c r="G18" s="91" t="str">
        <f>IFERROR(INDEX(Events!$A:$A,MATCH(G17,Events!$H:$H,0)),"")</f>
        <v/>
      </c>
      <c r="H18" s="92" t="str">
        <f>IFERROR(INDEX(Events!A:A,MATCH(G18,Events!G:G,0)),"")</f>
        <v/>
      </c>
      <c r="I18" s="91" t="str">
        <f>IFERROR(INDEX(Events!$A:$A,MATCH(I17,Events!$H:$H,0)),"")</f>
        <v/>
      </c>
      <c r="J18" s="92" t="str">
        <f>IFERROR(INDEX(Events!C:C,MATCH(I18,Events!I:I,0)),"")</f>
        <v/>
      </c>
      <c r="K18" s="91" t="str">
        <f>IFERROR(INDEX(Events!$A:$A,MATCH(K17,Events!$H:$H,0)),"")</f>
        <v/>
      </c>
      <c r="L18" s="92" t="str">
        <f>IFERROR(INDEX(Events!E:E,MATCH(K18,Events!#REF!,0)),"")</f>
        <v/>
      </c>
      <c r="M18" s="91" t="str">
        <f>IFERROR(INDEX(Events!$A:$A,MATCH(M17,Events!$H:$H,0)),"")</f>
        <v/>
      </c>
      <c r="N18" s="92" t="str">
        <f>IFERROR(INDEX(Events!G:G,MATCH(M18,Events!K:K,0)),"")</f>
        <v/>
      </c>
    </row>
    <row r="19" spans="1:14" s="75" customFormat="1" ht="11.25" x14ac:dyDescent="0.2">
      <c r="A19" s="91" t="str">
        <f>IFERROR(INDEX(Events!$A:$A,MATCH(A17,Events!$I:$I,0)),"")</f>
        <v/>
      </c>
      <c r="B19" s="92"/>
      <c r="C19" s="91" t="str">
        <f>IFERROR(INDEX(Events!$A:$A,MATCH(C17,Events!$I:$I,0)),"")</f>
        <v/>
      </c>
      <c r="D19" s="92"/>
      <c r="E19" s="91" t="str">
        <f>IFERROR(INDEX(Events!$A:$A,MATCH(E17,Events!$I:$I,0)),"")</f>
        <v/>
      </c>
      <c r="F19" s="92"/>
      <c r="G19" s="91" t="str">
        <f>IFERROR(INDEX(Events!$A:$A,MATCH(G17,Events!$I:$I,0)),"")</f>
        <v/>
      </c>
      <c r="H19" s="92"/>
      <c r="I19" s="91" t="str">
        <f>IFERROR(INDEX(Events!$A:$A,MATCH(I17,Events!$I:$I,0)),"")</f>
        <v/>
      </c>
      <c r="J19" s="92"/>
      <c r="K19" s="91" t="str">
        <f>IFERROR(INDEX(Events!$A:$A,MATCH(K17,Events!$I:$I,0)),"")</f>
        <v/>
      </c>
      <c r="L19" s="92"/>
      <c r="M19" s="91" t="str">
        <f>IFERROR(INDEX(Events!$A:$A,MATCH(M17,Events!$I:$I,0)),"")</f>
        <v/>
      </c>
      <c r="N19" s="92"/>
    </row>
    <row r="20" spans="1:14" s="75" customFormat="1" ht="11.25" x14ac:dyDescent="0.2">
      <c r="A20" s="91" t="str">
        <f>IFERROR(INDEX(Events!$A:$A,MATCH(A17,Events!$J:$J,0)),"")</f>
        <v/>
      </c>
      <c r="B20" s="92"/>
      <c r="C20" s="91" t="str">
        <f>IFERROR(INDEX(Events!$A:$A,MATCH(C17,Events!$J:$J,0)),"")</f>
        <v/>
      </c>
      <c r="D20" s="92"/>
      <c r="E20" s="91" t="str">
        <f>IFERROR(INDEX(Events!$A:$A,MATCH(E17,Events!$J:$J,0)),"")</f>
        <v/>
      </c>
      <c r="F20" s="92"/>
      <c r="G20" s="91" t="str">
        <f>IFERROR(INDEX(Events!$A:$A,MATCH(G17,Events!$J:$J,0)),"")</f>
        <v/>
      </c>
      <c r="H20" s="92"/>
      <c r="I20" s="91" t="str">
        <f>IFERROR(INDEX(Events!$A:$A,MATCH(I17,Events!$J:$J,0)),"")</f>
        <v/>
      </c>
      <c r="J20" s="92"/>
      <c r="K20" s="91" t="str">
        <f>IFERROR(INDEX(Events!$A:$A,MATCH(K17,Events!$J:$J,0)),"")</f>
        <v/>
      </c>
      <c r="L20" s="92"/>
      <c r="M20" s="91" t="str">
        <f>IFERROR(INDEX(Events!$A:$A,MATCH(M17,Events!$J:$J,0)),"")</f>
        <v/>
      </c>
      <c r="N20" s="92"/>
    </row>
    <row r="21" spans="1:14" s="44" customFormat="1" x14ac:dyDescent="0.2">
      <c r="A21" s="72">
        <f>IF(M17="","",IF(MONTH(M17+1)&lt;&gt;MONTH(M17),"",M17+1))</f>
        <v>42751</v>
      </c>
      <c r="B21" s="74" t="str">
        <f>IFERROR(INDEX(Events!$A:$A,MATCH(A21,Events!$G:$G,0)),"")</f>
        <v>ML King Day</v>
      </c>
      <c r="C21" s="72">
        <f>IF(A21="","",IF(MONTH(A21+1)&lt;&gt;MONTH(A21),"",A21+1))</f>
        <v>42752</v>
      </c>
      <c r="D21" s="74" t="str">
        <f>IFERROR(INDEX(Events!$A:$A,MATCH(C21,Events!$G:$G,0)),"")</f>
        <v/>
      </c>
      <c r="E21" s="72">
        <f>IF(C21="","",IF(MONTH(C21+1)&lt;&gt;MONTH(C21),"",C21+1))</f>
        <v>42753</v>
      </c>
      <c r="F21" s="74" t="str">
        <f>IFERROR(INDEX(Events!$A:$A,MATCH(E21,Events!$G:$G,0)),"")</f>
        <v/>
      </c>
      <c r="G21" s="72">
        <f>IF(E21="","",IF(MONTH(E21+1)&lt;&gt;MONTH(E21),"",E21+1))</f>
        <v>42754</v>
      </c>
      <c r="H21" s="74" t="str">
        <f>IFERROR(INDEX(Events!$A:$A,MATCH(G21,Events!$G:$G,0)),"")</f>
        <v/>
      </c>
      <c r="I21" s="72">
        <f>IF(G21="","",IF(MONTH(G21+1)&lt;&gt;MONTH(G21),"",G21+1))</f>
        <v>42755</v>
      </c>
      <c r="J21" s="74" t="str">
        <f>IFERROR(INDEX(Events!$A:$A,MATCH(I21,Events!$G:$G,0)),"")</f>
        <v/>
      </c>
      <c r="K21" s="72">
        <f>IF(I21="","",IF(MONTH(I21+1)&lt;&gt;MONTH(I21),"",I21+1))</f>
        <v>42756</v>
      </c>
      <c r="L21" s="74" t="str">
        <f>IFERROR(INDEX(Events!$A:$A,MATCH(K21,Events!$G:$G,0)),"")</f>
        <v/>
      </c>
      <c r="M21" s="72">
        <f>IF(K21="","",IF(MONTH(K21+1)&lt;&gt;MONTH(K21),"",K21+1))</f>
        <v>42757</v>
      </c>
      <c r="N21" s="74" t="str">
        <f>IFERROR(INDEX(Events!$A:$A,MATCH(M21,Events!$G:$G,0)),"")</f>
        <v/>
      </c>
    </row>
    <row r="22" spans="1:14" s="75" customFormat="1" ht="11.25" x14ac:dyDescent="0.2">
      <c r="A22" s="91" t="str">
        <f>IFERROR(INDEX(Events!$A:$A,MATCH(A21,Events!$H:$H,0)),"")</f>
        <v/>
      </c>
      <c r="B22" s="92" t="str">
        <f>IFERROR(INDEX(Events!#REF!,MATCH(A22,Events!A:A,0)),"")</f>
        <v/>
      </c>
      <c r="C22" s="91" t="str">
        <f>IFERROR(INDEX(Events!$A:$A,MATCH(C21,Events!$H:$H,0)),"")</f>
        <v/>
      </c>
      <c r="D22" s="92" t="str">
        <f>IFERROR(INDEX(Events!#REF!,MATCH(C22,Events!C:C,0)),"")</f>
        <v/>
      </c>
      <c r="E22" s="91" t="str">
        <f>IFERROR(INDEX(Events!$A:$A,MATCH(E21,Events!$H:$H,0)),"")</f>
        <v/>
      </c>
      <c r="F22" s="92" t="str">
        <f>IFERROR(INDEX(Events!#REF!,MATCH(E22,Events!E:E,0)),"")</f>
        <v/>
      </c>
      <c r="G22" s="91" t="str">
        <f>IFERROR(INDEX(Events!$A:$A,MATCH(G21,Events!$H:$H,0)),"")</f>
        <v/>
      </c>
      <c r="H22" s="92" t="str">
        <f>IFERROR(INDEX(Events!A:A,MATCH(G22,Events!G:G,0)),"")</f>
        <v/>
      </c>
      <c r="I22" s="91" t="str">
        <f>IFERROR(INDEX(Events!$A:$A,MATCH(I21,Events!$H:$H,0)),"")</f>
        <v/>
      </c>
      <c r="J22" s="92" t="str">
        <f>IFERROR(INDEX(Events!C:C,MATCH(I22,Events!I:I,0)),"")</f>
        <v/>
      </c>
      <c r="K22" s="91" t="str">
        <f>IFERROR(INDEX(Events!$A:$A,MATCH(K21,Events!$H:$H,0)),"")</f>
        <v/>
      </c>
      <c r="L22" s="92" t="str">
        <f>IFERROR(INDEX(Events!E:E,MATCH(K22,Events!#REF!,0)),"")</f>
        <v/>
      </c>
      <c r="M22" s="91" t="str">
        <f>IFERROR(INDEX(Events!$A:$A,MATCH(M21,Events!$H:$H,0)),"")</f>
        <v/>
      </c>
      <c r="N22" s="92" t="str">
        <f>IFERROR(INDEX(Events!G:G,MATCH(M22,Events!K:K,0)),"")</f>
        <v/>
      </c>
    </row>
    <row r="23" spans="1:14" s="75" customFormat="1" ht="11.25" x14ac:dyDescent="0.2">
      <c r="A23" s="91" t="str">
        <f>IFERROR(INDEX(Events!$A:$A,MATCH(A21,Events!$I:$I,0)),"")</f>
        <v/>
      </c>
      <c r="B23" s="92"/>
      <c r="C23" s="91" t="str">
        <f>IFERROR(INDEX(Events!$A:$A,MATCH(C21,Events!$I:$I,0)),"")</f>
        <v/>
      </c>
      <c r="D23" s="92"/>
      <c r="E23" s="91" t="str">
        <f>IFERROR(INDEX(Events!$A:$A,MATCH(E21,Events!$I:$I,0)),"")</f>
        <v/>
      </c>
      <c r="F23" s="92"/>
      <c r="G23" s="91" t="str">
        <f>IFERROR(INDEX(Events!$A:$A,MATCH(G21,Events!$I:$I,0)),"")</f>
        <v/>
      </c>
      <c r="H23" s="92"/>
      <c r="I23" s="91" t="str">
        <f>IFERROR(INDEX(Events!$A:$A,MATCH(I21,Events!$I:$I,0)),"")</f>
        <v/>
      </c>
      <c r="J23" s="92"/>
      <c r="K23" s="91" t="str">
        <f>IFERROR(INDEX(Events!$A:$A,MATCH(K21,Events!$I:$I,0)),"")</f>
        <v/>
      </c>
      <c r="L23" s="92"/>
      <c r="M23" s="91" t="str">
        <f>IFERROR(INDEX(Events!$A:$A,MATCH(M21,Events!$I:$I,0)),"")</f>
        <v/>
      </c>
      <c r="N23" s="92"/>
    </row>
    <row r="24" spans="1:14" s="75" customFormat="1" ht="11.25" x14ac:dyDescent="0.2">
      <c r="A24" s="91" t="str">
        <f>IFERROR(INDEX(Events!$A:$A,MATCH(A21,Events!$J:$J,0)),"")</f>
        <v/>
      </c>
      <c r="B24" s="92"/>
      <c r="C24" s="91" t="str">
        <f>IFERROR(INDEX(Events!$A:$A,MATCH(C21,Events!$J:$J,0)),"")</f>
        <v/>
      </c>
      <c r="D24" s="92"/>
      <c r="E24" s="91" t="str">
        <f>IFERROR(INDEX(Events!$A:$A,MATCH(E21,Events!$J:$J,0)),"")</f>
        <v/>
      </c>
      <c r="F24" s="92"/>
      <c r="G24" s="91" t="str">
        <f>IFERROR(INDEX(Events!$A:$A,MATCH(G21,Events!$J:$J,0)),"")</f>
        <v/>
      </c>
      <c r="H24" s="92"/>
      <c r="I24" s="91" t="str">
        <f>IFERROR(INDEX(Events!$A:$A,MATCH(I21,Events!$J:$J,0)),"")</f>
        <v/>
      </c>
      <c r="J24" s="92"/>
      <c r="K24" s="91" t="str">
        <f>IFERROR(INDEX(Events!$A:$A,MATCH(K21,Events!$J:$J,0)),"")</f>
        <v/>
      </c>
      <c r="L24" s="92"/>
      <c r="M24" s="91" t="str">
        <f>IFERROR(INDEX(Events!$A:$A,MATCH(M21,Events!$J:$J,0)),"")</f>
        <v/>
      </c>
      <c r="N24" s="92"/>
    </row>
    <row r="25" spans="1:14" s="44" customFormat="1" x14ac:dyDescent="0.2">
      <c r="A25" s="72">
        <f>IF(M21="","",IF(MONTH(M21+1)&lt;&gt;MONTH(M21),"",M21+1))</f>
        <v>42758</v>
      </c>
      <c r="B25" s="74" t="str">
        <f>IFERROR(INDEX(Events!$A:$A,MATCH(A25,Events!$G:$G,0)),"")</f>
        <v/>
      </c>
      <c r="C25" s="72">
        <f>IF(A25="","",IF(MONTH(A25+1)&lt;&gt;MONTH(A25),"",A25+1))</f>
        <v>42759</v>
      </c>
      <c r="D25" s="74" t="str">
        <f>IFERROR(INDEX(Events!$A:$A,MATCH(C25,Events!$G:$G,0)),"")</f>
        <v/>
      </c>
      <c r="E25" s="72">
        <f>IF(C25="","",IF(MONTH(C25+1)&lt;&gt;MONTH(C25),"",C25+1))</f>
        <v>42760</v>
      </c>
      <c r="F25" s="74" t="str">
        <f>IFERROR(INDEX(Events!$A:$A,MATCH(E25,Events!$G:$G,0)),"")</f>
        <v/>
      </c>
      <c r="G25" s="72">
        <f>IF(E25="","",IF(MONTH(E25+1)&lt;&gt;MONTH(E25),"",E25+1))</f>
        <v>42761</v>
      </c>
      <c r="H25" s="74" t="str">
        <f>IFERROR(INDEX(Events!$A:$A,MATCH(G25,Events!$G:$G,0)),"")</f>
        <v/>
      </c>
      <c r="I25" s="72">
        <f>IF(G25="","",IF(MONTH(G25+1)&lt;&gt;MONTH(G25),"",G25+1))</f>
        <v>42762</v>
      </c>
      <c r="J25" s="74" t="str">
        <f>IFERROR(INDEX(Events!$A:$A,MATCH(I25,Events!$G:$G,0)),"")</f>
        <v/>
      </c>
      <c r="K25" s="72">
        <f>IF(I25="","",IF(MONTH(I25+1)&lt;&gt;MONTH(I25),"",I25+1))</f>
        <v>42763</v>
      </c>
      <c r="L25" s="74" t="str">
        <f>IFERROR(INDEX(Events!$A:$A,MATCH(K25,Events!$G:$G,0)),"")</f>
        <v>Chinese New  Year</v>
      </c>
      <c r="M25" s="72">
        <f>IF(K25="","",IF(MONTH(K25+1)&lt;&gt;MONTH(K25),"",K25+1))</f>
        <v>42764</v>
      </c>
      <c r="N25" s="74" t="str">
        <f>IFERROR(INDEX(Events!$A:$A,MATCH(M25,Events!$G:$G,0)),"")</f>
        <v/>
      </c>
    </row>
    <row r="26" spans="1:14" s="75" customFormat="1" ht="11.25" x14ac:dyDescent="0.2">
      <c r="A26" s="91" t="str">
        <f>IFERROR(INDEX(Events!$A:$A,MATCH(A25,Events!$H:$H,0)),"")</f>
        <v/>
      </c>
      <c r="B26" s="92" t="str">
        <f>IFERROR(INDEX(Events!#REF!,MATCH(A26,Events!A:A,0)),"")</f>
        <v/>
      </c>
      <c r="C26" s="91" t="str">
        <f>IFERROR(INDEX(Events!$A:$A,MATCH(C25,Events!$H:$H,0)),"")</f>
        <v/>
      </c>
      <c r="D26" s="92" t="str">
        <f>IFERROR(INDEX(Events!#REF!,MATCH(C26,Events!C:C,0)),"")</f>
        <v/>
      </c>
      <c r="E26" s="91" t="str">
        <f>IFERROR(INDEX(Events!$A:$A,MATCH(E25,Events!$H:$H,0)),"")</f>
        <v/>
      </c>
      <c r="F26" s="92" t="str">
        <f>IFERROR(INDEX(Events!#REF!,MATCH(E26,Events!E:E,0)),"")</f>
        <v/>
      </c>
      <c r="G26" s="91" t="str">
        <f>IFERROR(INDEX(Events!$A:$A,MATCH(G25,Events!$H:$H,0)),"")</f>
        <v/>
      </c>
      <c r="H26" s="92" t="str">
        <f>IFERROR(INDEX(Events!A:A,MATCH(G26,Events!G:G,0)),"")</f>
        <v/>
      </c>
      <c r="I26" s="91" t="str">
        <f>IFERROR(INDEX(Events!$A:$A,MATCH(I25,Events!$H:$H,0)),"")</f>
        <v/>
      </c>
      <c r="J26" s="92" t="str">
        <f>IFERROR(INDEX(Events!C:C,MATCH(I26,Events!I:I,0)),"")</f>
        <v/>
      </c>
      <c r="K26" s="91" t="str">
        <f>IFERROR(INDEX(Events!$A:$A,MATCH(K25,Events!$H:$H,0)),"")</f>
        <v/>
      </c>
      <c r="L26" s="92" t="str">
        <f>IFERROR(INDEX(Events!E:E,MATCH(K26,Events!#REF!,0)),"")</f>
        <v/>
      </c>
      <c r="M26" s="91" t="str">
        <f>IFERROR(INDEX(Events!$A:$A,MATCH(M25,Events!$H:$H,0)),"")</f>
        <v/>
      </c>
      <c r="N26" s="92" t="str">
        <f>IFERROR(INDEX(Events!G:G,MATCH(M26,Events!K:K,0)),"")</f>
        <v/>
      </c>
    </row>
    <row r="27" spans="1:14" s="75" customFormat="1" ht="11.25" x14ac:dyDescent="0.2">
      <c r="A27" s="91" t="str">
        <f>IFERROR(INDEX(Events!$A:$A,MATCH(A25,Events!$I:$I,0)),"")</f>
        <v/>
      </c>
      <c r="B27" s="92"/>
      <c r="C27" s="91" t="str">
        <f>IFERROR(INDEX(Events!$A:$A,MATCH(C25,Events!$I:$I,0)),"")</f>
        <v/>
      </c>
      <c r="D27" s="92"/>
      <c r="E27" s="91" t="str">
        <f>IFERROR(INDEX(Events!$A:$A,MATCH(E25,Events!$I:$I,0)),"")</f>
        <v/>
      </c>
      <c r="F27" s="92"/>
      <c r="G27" s="91" t="str">
        <f>IFERROR(INDEX(Events!$A:$A,MATCH(G25,Events!$I:$I,0)),"")</f>
        <v/>
      </c>
      <c r="H27" s="92"/>
      <c r="I27" s="91" t="str">
        <f>IFERROR(INDEX(Events!$A:$A,MATCH(I25,Events!$I:$I,0)),"")</f>
        <v/>
      </c>
      <c r="J27" s="92"/>
      <c r="K27" s="91" t="str">
        <f>IFERROR(INDEX(Events!$A:$A,MATCH(K25,Events!$I:$I,0)),"")</f>
        <v/>
      </c>
      <c r="L27" s="92"/>
      <c r="M27" s="91" t="str">
        <f>IFERROR(INDEX(Events!$A:$A,MATCH(M25,Events!$I:$I,0)),"")</f>
        <v/>
      </c>
      <c r="N27" s="92"/>
    </row>
    <row r="28" spans="1:14" s="75" customFormat="1" ht="11.25" x14ac:dyDescent="0.2">
      <c r="A28" s="91" t="str">
        <f>IFERROR(INDEX(Events!$A:$A,MATCH(A25,Events!$J:$J,0)),"")</f>
        <v/>
      </c>
      <c r="B28" s="92"/>
      <c r="C28" s="91" t="str">
        <f>IFERROR(INDEX(Events!$A:$A,MATCH(C25,Events!$J:$J,0)),"")</f>
        <v/>
      </c>
      <c r="D28" s="92"/>
      <c r="E28" s="98" t="str">
        <f>IFERROR(INDEX(Events!$A:$A,MATCH(E25,Events!$J:$J,0)),"")</f>
        <v/>
      </c>
      <c r="F28" s="99"/>
      <c r="G28" s="98" t="str">
        <f>IFERROR(INDEX(Events!$A:$A,MATCH(G25,Events!$J:$J,0)),"")</f>
        <v/>
      </c>
      <c r="H28" s="99"/>
      <c r="I28" s="98" t="str">
        <f>IFERROR(INDEX(Events!$A:$A,MATCH(I25,Events!$J:$J,0)),"")</f>
        <v/>
      </c>
      <c r="J28" s="99"/>
      <c r="K28" s="98" t="str">
        <f>IFERROR(INDEX(Events!$A:$A,MATCH(K25,Events!$J:$J,0)),"")</f>
        <v/>
      </c>
      <c r="L28" s="99"/>
      <c r="M28" s="98" t="str">
        <f>IFERROR(INDEX(Events!$A:$A,MATCH(M25,Events!$J:$J,0)),"")</f>
        <v/>
      </c>
      <c r="N28" s="99"/>
    </row>
    <row r="29" spans="1:14" x14ac:dyDescent="0.2">
      <c r="A29" s="72">
        <f>IF(M25="","",IF(MONTH(M25+1)&lt;&gt;MONTH(M25),"",M25+1))</f>
        <v>42765</v>
      </c>
      <c r="B29" s="74" t="str">
        <f>IFERROR(INDEX(Events!$A:$A,MATCH(A29,Events!$G:$G,0)),"")</f>
        <v/>
      </c>
      <c r="C29" s="72">
        <f>IF(A29="","",IF(MONTH(A29+1)&lt;&gt;MONTH(A29),"",A29+1))</f>
        <v>42766</v>
      </c>
      <c r="D29" s="74" t="str">
        <f>IFERROR(INDEX(Events!$A:$A,MATCH(C29,Events!$G:$G,0)),"")</f>
        <v/>
      </c>
    </row>
    <row r="30" spans="1:14" s="76" customFormat="1" ht="11.25" x14ac:dyDescent="0.2">
      <c r="A30" s="91" t="str">
        <f>IFERROR(INDEX(Events!$A:$A,MATCH(A29,Events!$H:$H,0)),"")</f>
        <v/>
      </c>
      <c r="B30" s="92" t="str">
        <f>IFERROR(INDEX(Events!#REF!,MATCH(A30,Events!A:A,0)),"")</f>
        <v/>
      </c>
      <c r="C30" s="91" t="str">
        <f>IFERROR(INDEX(Events!$A:$A,MATCH(C29,Events!$H:$H,0)),"")</f>
        <v/>
      </c>
      <c r="D30" s="92" t="str">
        <f>IFERROR(INDEX(Events!#REF!,MATCH(C30,Events!C:C,0)),"")</f>
        <v/>
      </c>
      <c r="H30" s="77"/>
      <c r="I30" s="77"/>
      <c r="J30" s="77"/>
      <c r="K30" s="77"/>
      <c r="L30" s="77"/>
      <c r="M30" s="77"/>
      <c r="N30" s="77"/>
    </row>
    <row r="31" spans="1:14" s="76" customFormat="1" ht="11.25" x14ac:dyDescent="0.2">
      <c r="A31" s="91" t="str">
        <f>IFERROR(INDEX(Events!$A:$A,MATCH(A29,Events!$I:$I,0)),"")</f>
        <v/>
      </c>
      <c r="B31" s="92"/>
      <c r="C31" s="91" t="str">
        <f>IFERROR(INDEX(Events!$A:$A,MATCH(C29,Events!$I:$I,0)),"")</f>
        <v/>
      </c>
      <c r="D31" s="92"/>
      <c r="G31" s="95">
        <f>B34</f>
        <v>42767</v>
      </c>
      <c r="H31" s="95"/>
      <c r="I31" s="95"/>
      <c r="J31" s="95"/>
      <c r="K31" s="95"/>
      <c r="L31" s="95"/>
      <c r="M31" s="95"/>
      <c r="N31" s="95"/>
    </row>
    <row r="32" spans="1:14" s="76" customFormat="1" ht="11.25" x14ac:dyDescent="0.2">
      <c r="A32" s="98" t="str">
        <f>IFERROR(INDEX(Events!$A:$A,MATCH(A29,Events!$J:$J,0)),"")</f>
        <v/>
      </c>
      <c r="B32" s="99"/>
      <c r="C32" s="98" t="str">
        <f>IFERROR(INDEX(Events!$A:$A,MATCH(C29,Events!$J:$J,0)),"")</f>
        <v/>
      </c>
      <c r="D32" s="99"/>
      <c r="G32" s="95"/>
      <c r="H32" s="95"/>
      <c r="I32" s="95"/>
      <c r="J32" s="95"/>
      <c r="K32" s="95"/>
      <c r="L32" s="95"/>
      <c r="M32" s="95"/>
      <c r="N32" s="95"/>
    </row>
    <row r="33" spans="1:14" ht="18" customHeight="1" x14ac:dyDescent="0.2">
      <c r="G33" s="95"/>
      <c r="H33" s="95"/>
      <c r="I33" s="95"/>
      <c r="J33" s="95"/>
      <c r="K33" s="95"/>
      <c r="L33" s="95"/>
      <c r="M33" s="95"/>
      <c r="N33" s="95"/>
    </row>
    <row r="34" spans="1:14" s="3" customFormat="1" ht="11.25" hidden="1" x14ac:dyDescent="0.2">
      <c r="A34" s="3" t="s">
        <v>2</v>
      </c>
      <c r="B34" s="8">
        <f>DATE(YEAR('Q1'!$B$7),MONTH('Q1'!$B$7)+4,1)</f>
        <v>42767</v>
      </c>
    </row>
    <row r="35" spans="1:14" s="78" customFormat="1" ht="18" customHeight="1" x14ac:dyDescent="0.2">
      <c r="A35" s="96">
        <f>A40</f>
        <v>42772</v>
      </c>
      <c r="B35" s="97"/>
      <c r="C35" s="96">
        <f>C40</f>
        <v>42773</v>
      </c>
      <c r="D35" s="97"/>
      <c r="E35" s="96">
        <f>E40</f>
        <v>42774</v>
      </c>
      <c r="F35" s="97"/>
      <c r="G35" s="96">
        <f>G40</f>
        <v>42775</v>
      </c>
      <c r="H35" s="97"/>
      <c r="I35" s="96">
        <f>I40</f>
        <v>42776</v>
      </c>
      <c r="J35" s="97"/>
      <c r="K35" s="96">
        <f>K40</f>
        <v>42777</v>
      </c>
      <c r="L35" s="97"/>
      <c r="M35" s="96">
        <f>M40</f>
        <v>42778</v>
      </c>
      <c r="N35" s="97"/>
    </row>
    <row r="36" spans="1:14" s="3" customFormat="1" x14ac:dyDescent="0.2">
      <c r="A36" s="72" t="str">
        <f>IF(WEEKDAY($B$34,1)=startday,$B$34,"")</f>
        <v/>
      </c>
      <c r="B36" s="74" t="str">
        <f>IFERROR(INDEX(Events!$A:$A,MATCH(A36,Events!$G:$G,0)),"")</f>
        <v/>
      </c>
      <c r="C36" s="72" t="str">
        <f>IF(A36="",IF(WEEKDAY($B$34,1)=MOD(startday,7)+1,$B$34,""),A36+1)</f>
        <v/>
      </c>
      <c r="D36" s="74" t="str">
        <f>IFERROR(INDEX(Events!$A:$A,MATCH(C36,Events!$G:$G,0)),"")</f>
        <v/>
      </c>
      <c r="E36" s="72">
        <f>IF(C36="",IF(WEEKDAY($B$34,1)=MOD(startday+1,7)+1,$B$34,""),C36+1)</f>
        <v>42767</v>
      </c>
      <c r="F36" s="74" t="str">
        <f>IFERROR(INDEX(Events!$A:$A,MATCH(E36,Events!$G:$G,0)),"")</f>
        <v/>
      </c>
      <c r="G36" s="72">
        <f>IF(E36="",IF(WEEKDAY($B$34,1)=MOD(startday+2,7)+1,$B$34,""),E36+1)</f>
        <v>42768</v>
      </c>
      <c r="H36" s="74" t="str">
        <f>IFERROR(INDEX(Events!$A:$A,MATCH(G36,Events!$G:$G,0)),"")</f>
        <v>Groundhog Day</v>
      </c>
      <c r="I36" s="72">
        <f>IF(G36="",IF(WEEKDAY($B$34,1)=MOD(startday+3,7)+1,$B$34,""),G36+1)</f>
        <v>42769</v>
      </c>
      <c r="J36" s="74" t="str">
        <f>IFERROR(INDEX(Events!$A:$A,MATCH(I36,Events!$G:$G,0)),"")</f>
        <v/>
      </c>
      <c r="K36" s="72">
        <f>IF(I36="",IF(WEEKDAY($B$34,1)=MOD(startday+4,7)+1,$B$34,""),I36+1)</f>
        <v>42770</v>
      </c>
      <c r="L36" s="74" t="str">
        <f>IFERROR(INDEX(Events!$A:$A,MATCH(K36,Events!$G:$G,0)),"")</f>
        <v/>
      </c>
      <c r="M36" s="72">
        <f>IF(K36="",IF(WEEKDAY($B$34,1)=MOD(startday+5,7)+1,$B$34,""),K36+1)</f>
        <v>42771</v>
      </c>
      <c r="N36" s="74" t="str">
        <f>IFERROR(INDEX(Events!$A:$A,MATCH(M36,Events!$G:$G,0)),"")</f>
        <v/>
      </c>
    </row>
    <row r="37" spans="1:14" s="76" customFormat="1" ht="11.25" x14ac:dyDescent="0.2">
      <c r="A37" s="91" t="str">
        <f>IFERROR(INDEX(Events!$A:$A,MATCH(A36,Events!$H:$H,0)),"")</f>
        <v/>
      </c>
      <c r="B37" s="92"/>
      <c r="C37" s="91" t="str">
        <f>IFERROR(INDEX(Events!$A:$A,MATCH(C36,Events!$H:$H,0)),"")</f>
        <v/>
      </c>
      <c r="D37" s="92"/>
      <c r="E37" s="91" t="str">
        <f>IFERROR(INDEX(Events!$A:$A,MATCH(E36,Events!$H:$H,0)),"")</f>
        <v/>
      </c>
      <c r="F37" s="92"/>
      <c r="G37" s="91" t="str">
        <f>IFERROR(INDEX(Events!$A:$A,MATCH(G36,Events!$H:$H,0)),"")</f>
        <v/>
      </c>
      <c r="H37" s="92"/>
      <c r="I37" s="91" t="str">
        <f>IFERROR(INDEX(Events!$A:$A,MATCH(I36,Events!$H:$H,0)),"")</f>
        <v/>
      </c>
      <c r="J37" s="92"/>
      <c r="K37" s="91" t="str">
        <f>IFERROR(INDEX(Events!$A:$A,MATCH(K36,Events!$H:$H,0)),"")</f>
        <v/>
      </c>
      <c r="L37" s="92"/>
      <c r="M37" s="91" t="str">
        <f>IFERROR(INDEX(Events!$A:$A,MATCH(M36,Events!$H:$H,0)),"")</f>
        <v/>
      </c>
      <c r="N37" s="92"/>
    </row>
    <row r="38" spans="1:14" s="76" customFormat="1" ht="11.25" x14ac:dyDescent="0.2">
      <c r="A38" s="91" t="str">
        <f>IFERROR(INDEX(Events!$A:$A,MATCH(A36,Events!$I:$I,0)),"")</f>
        <v/>
      </c>
      <c r="B38" s="92"/>
      <c r="C38" s="91" t="str">
        <f>IFERROR(INDEX(Events!$A:$A,MATCH(C36,Events!$I:$I,0)),"")</f>
        <v/>
      </c>
      <c r="D38" s="92"/>
      <c r="E38" s="91" t="str">
        <f>IFERROR(INDEX(Events!$A:$A,MATCH(E36,Events!$I:$I,0)),"")</f>
        <v/>
      </c>
      <c r="F38" s="92"/>
      <c r="G38" s="91" t="str">
        <f>IFERROR(INDEX(Events!$A:$A,MATCH(G36,Events!$I:$I,0)),"")</f>
        <v/>
      </c>
      <c r="H38" s="92"/>
      <c r="I38" s="91" t="str">
        <f>IFERROR(INDEX(Events!$A:$A,MATCH(I36,Events!$I:$I,0)),"")</f>
        <v/>
      </c>
      <c r="J38" s="92"/>
      <c r="K38" s="91" t="str">
        <f>IFERROR(INDEX(Events!$A:$A,MATCH(K36,Events!$I:$I,0)),"")</f>
        <v/>
      </c>
      <c r="L38" s="92"/>
      <c r="M38" s="91" t="str">
        <f>IFERROR(INDEX(Events!$A:$A,MATCH(M36,Events!$I:$I,0)),"")</f>
        <v/>
      </c>
      <c r="N38" s="92"/>
    </row>
    <row r="39" spans="1:14" s="76" customFormat="1" ht="11.25" x14ac:dyDescent="0.2">
      <c r="A39" s="91" t="str">
        <f>IFERROR(INDEX(Events!$A:$A,MATCH(A36,Events!$J:$J,0)),"")</f>
        <v/>
      </c>
      <c r="B39" s="92"/>
      <c r="C39" s="91" t="str">
        <f>IFERROR(INDEX(Events!$A:$A,MATCH(C36,Events!$J:$J,0)),"")</f>
        <v/>
      </c>
      <c r="D39" s="92"/>
      <c r="E39" s="91" t="str">
        <f>IFERROR(INDEX(Events!$A:$A,MATCH(E36,Events!$J:$J,0)),"")</f>
        <v/>
      </c>
      <c r="F39" s="92"/>
      <c r="G39" s="91" t="str">
        <f>IFERROR(INDEX(Events!$A:$A,MATCH(G36,Events!$J:$J,0)),"")</f>
        <v/>
      </c>
      <c r="H39" s="92"/>
      <c r="I39" s="91" t="str">
        <f>IFERROR(INDEX(Events!$A:$A,MATCH(I36,Events!$J:$J,0)),"")</f>
        <v/>
      </c>
      <c r="J39" s="92"/>
      <c r="K39" s="91" t="str">
        <f>IFERROR(INDEX(Events!$A:$A,MATCH(K36,Events!$J:$J,0)),"")</f>
        <v/>
      </c>
      <c r="L39" s="92"/>
      <c r="M39" s="91" t="str">
        <f>IFERROR(INDEX(Events!$A:$A,MATCH(M36,Events!$J:$J,0)),"")</f>
        <v/>
      </c>
      <c r="N39" s="92"/>
    </row>
    <row r="40" spans="1:14" s="3" customFormat="1" x14ac:dyDescent="0.2">
      <c r="A40" s="72">
        <f>IF(M36="","",IF(MONTH(M36+1)&lt;&gt;MONTH(M36),"",M36+1))</f>
        <v>42772</v>
      </c>
      <c r="B40" s="74" t="str">
        <f>IFERROR(INDEX(Events!$A:$A,MATCH(A40,Events!$G:$G,0)),"")</f>
        <v/>
      </c>
      <c r="C40" s="72">
        <f>IF(A40="","",IF(MONTH(A40+1)&lt;&gt;MONTH(A40),"",A40+1))</f>
        <v>42773</v>
      </c>
      <c r="D40" s="74" t="str">
        <f>IFERROR(INDEX(Events!$A:$A,MATCH(C40,Events!$G:$G,0)),"")</f>
        <v/>
      </c>
      <c r="E40" s="72">
        <f>IF(C40="","",IF(MONTH(C40+1)&lt;&gt;MONTH(C40),"",C40+1))</f>
        <v>42774</v>
      </c>
      <c r="F40" s="74" t="str">
        <f>IFERROR(INDEX(Events!$A:$A,MATCH(E40,Events!$G:$G,0)),"")</f>
        <v/>
      </c>
      <c r="G40" s="72">
        <f>IF(E40="","",IF(MONTH(E40+1)&lt;&gt;MONTH(E40),"",E40+1))</f>
        <v>42775</v>
      </c>
      <c r="H40" s="74" t="str">
        <f>IFERROR(INDEX(Events!$A:$A,MATCH(G40,Events!$G:$G,0)),"")</f>
        <v/>
      </c>
      <c r="I40" s="72">
        <f>IF(G40="","",IF(MONTH(G40+1)&lt;&gt;MONTH(G40),"",G40+1))</f>
        <v>42776</v>
      </c>
      <c r="J40" s="74" t="str">
        <f>IFERROR(INDEX(Events!$A:$A,MATCH(I40,Events!$G:$G,0)),"")</f>
        <v/>
      </c>
      <c r="K40" s="72">
        <f>IF(I40="","",IF(MONTH(I40+1)&lt;&gt;MONTH(I40),"",I40+1))</f>
        <v>42777</v>
      </c>
      <c r="L40" s="74" t="str">
        <f>IFERROR(INDEX(Events!$A:$A,MATCH(K40,Events!$G:$G,0)),"")</f>
        <v/>
      </c>
      <c r="M40" s="72">
        <f>IF(K40="","",IF(MONTH(K40+1)&lt;&gt;MONTH(K40),"",K40+1))</f>
        <v>42778</v>
      </c>
      <c r="N40" s="74" t="str">
        <f>IFERROR(INDEX(Events!$A:$A,MATCH(M40,Events!$G:$G,0)),"")</f>
        <v>Lincoln's B-Day</v>
      </c>
    </row>
    <row r="41" spans="1:14" s="76" customFormat="1" ht="11.25" x14ac:dyDescent="0.2">
      <c r="A41" s="91" t="str">
        <f>IFERROR(INDEX(Events!$A:$A,MATCH(A40,Events!$H:$H,0)),"")</f>
        <v/>
      </c>
      <c r="B41" s="92"/>
      <c r="C41" s="91" t="str">
        <f>IFERROR(INDEX(Events!$A:$A,MATCH(C40,Events!$H:$H,0)),"")</f>
        <v/>
      </c>
      <c r="D41" s="92"/>
      <c r="E41" s="91" t="str">
        <f>IFERROR(INDEX(Events!$A:$A,MATCH(E40,Events!$H:$H,0)),"")</f>
        <v/>
      </c>
      <c r="F41" s="92"/>
      <c r="G41" s="91" t="str">
        <f>IFERROR(INDEX(Events!$A:$A,MATCH(G40,Events!$H:$H,0)),"")</f>
        <v/>
      </c>
      <c r="H41" s="92"/>
      <c r="I41" s="91" t="str">
        <f>IFERROR(INDEX(Events!$A:$A,MATCH(I40,Events!$H:$H,0)),"")</f>
        <v/>
      </c>
      <c r="J41" s="92"/>
      <c r="K41" s="91" t="str">
        <f>IFERROR(INDEX(Events!$A:$A,MATCH(K40,Events!$H:$H,0)),"")</f>
        <v/>
      </c>
      <c r="L41" s="92"/>
      <c r="M41" s="91" t="str">
        <f>IFERROR(INDEX(Events!$A:$A,MATCH(M40,Events!$H:$H,0)),"")</f>
        <v/>
      </c>
      <c r="N41" s="92"/>
    </row>
    <row r="42" spans="1:14" s="76" customFormat="1" ht="11.25" x14ac:dyDescent="0.2">
      <c r="A42" s="91" t="str">
        <f>IFERROR(INDEX(Events!$A:$A,MATCH(A40,Events!$I:$I,0)),"")</f>
        <v/>
      </c>
      <c r="B42" s="92"/>
      <c r="C42" s="91" t="str">
        <f>IFERROR(INDEX(Events!$A:$A,MATCH(C40,Events!$I:$I,0)),"")</f>
        <v/>
      </c>
      <c r="D42" s="92"/>
      <c r="E42" s="91" t="str">
        <f>IFERROR(INDEX(Events!$A:$A,MATCH(E40,Events!$I:$I,0)),"")</f>
        <v/>
      </c>
      <c r="F42" s="92"/>
      <c r="G42" s="91" t="str">
        <f>IFERROR(INDEX(Events!$A:$A,MATCH(G40,Events!$I:$I,0)),"")</f>
        <v/>
      </c>
      <c r="H42" s="92"/>
      <c r="I42" s="91" t="str">
        <f>IFERROR(INDEX(Events!$A:$A,MATCH(I40,Events!$I:$I,0)),"")</f>
        <v/>
      </c>
      <c r="J42" s="92"/>
      <c r="K42" s="91" t="str">
        <f>IFERROR(INDEX(Events!$A:$A,MATCH(K40,Events!$I:$I,0)),"")</f>
        <v/>
      </c>
      <c r="L42" s="92"/>
      <c r="M42" s="91" t="str">
        <f>IFERROR(INDEX(Events!$A:$A,MATCH(M40,Events!$I:$I,0)),"")</f>
        <v/>
      </c>
      <c r="N42" s="92"/>
    </row>
    <row r="43" spans="1:14" s="76" customFormat="1" ht="11.25" x14ac:dyDescent="0.2">
      <c r="A43" s="91" t="str">
        <f>IFERROR(INDEX(Events!$A:$A,MATCH(A40,Events!$J:$J,0)),"")</f>
        <v/>
      </c>
      <c r="B43" s="92"/>
      <c r="C43" s="91" t="str">
        <f>IFERROR(INDEX(Events!$A:$A,MATCH(C40,Events!$J:$J,0)),"")</f>
        <v/>
      </c>
      <c r="D43" s="92"/>
      <c r="E43" s="91" t="str">
        <f>IFERROR(INDEX(Events!$A:$A,MATCH(E40,Events!$J:$J,0)),"")</f>
        <v/>
      </c>
      <c r="F43" s="92"/>
      <c r="G43" s="91" t="str">
        <f>IFERROR(INDEX(Events!$A:$A,MATCH(G40,Events!$J:$J,0)),"")</f>
        <v/>
      </c>
      <c r="H43" s="92"/>
      <c r="I43" s="91" t="str">
        <f>IFERROR(INDEX(Events!$A:$A,MATCH(I40,Events!$J:$J,0)),"")</f>
        <v/>
      </c>
      <c r="J43" s="92"/>
      <c r="K43" s="91" t="str">
        <f>IFERROR(INDEX(Events!$A:$A,MATCH(K40,Events!$J:$J,0)),"")</f>
        <v/>
      </c>
      <c r="L43" s="92"/>
      <c r="M43" s="91" t="str">
        <f>IFERROR(INDEX(Events!$A:$A,MATCH(M40,Events!$J:$J,0)),"")</f>
        <v/>
      </c>
      <c r="N43" s="92"/>
    </row>
    <row r="44" spans="1:14" s="3" customFormat="1" x14ac:dyDescent="0.2">
      <c r="A44" s="72">
        <f>IF(M40="","",IF(MONTH(M40+1)&lt;&gt;MONTH(M40),"",M40+1))</f>
        <v>42779</v>
      </c>
      <c r="B44" s="74" t="str">
        <f>IFERROR(INDEX(Events!$A:$A,MATCH(A44,Events!$G:$G,0)),"")</f>
        <v/>
      </c>
      <c r="C44" s="72">
        <f>IF(A44="","",IF(MONTH(A44+1)&lt;&gt;MONTH(A44),"",A44+1))</f>
        <v>42780</v>
      </c>
      <c r="D44" s="74" t="str">
        <f>IFERROR(INDEX(Events!$A:$A,MATCH(C44,Events!$G:$G,0)),"")</f>
        <v>Valentine's Day</v>
      </c>
      <c r="E44" s="72">
        <f>IF(C44="","",IF(MONTH(C44+1)&lt;&gt;MONTH(C44),"",C44+1))</f>
        <v>42781</v>
      </c>
      <c r="F44" s="74" t="str">
        <f>IFERROR(INDEX(Events!$A:$A,MATCH(E44,Events!$G:$G,0)),"")</f>
        <v/>
      </c>
      <c r="G44" s="72">
        <f>IF(E44="","",IF(MONTH(E44+1)&lt;&gt;MONTH(E44),"",E44+1))</f>
        <v>42782</v>
      </c>
      <c r="H44" s="74" t="str">
        <f>IFERROR(INDEX(Events!$A:$A,MATCH(G44,Events!$G:$G,0)),"")</f>
        <v/>
      </c>
      <c r="I44" s="72">
        <f>IF(G44="","",IF(MONTH(G44+1)&lt;&gt;MONTH(G44),"",G44+1))</f>
        <v>42783</v>
      </c>
      <c r="J44" s="74" t="str">
        <f>IFERROR(INDEX(Events!$A:$A,MATCH(I44,Events!$G:$G,0)),"")</f>
        <v/>
      </c>
      <c r="K44" s="72">
        <f>IF(I44="","",IF(MONTH(I44+1)&lt;&gt;MONTH(I44),"",I44+1))</f>
        <v>42784</v>
      </c>
      <c r="L44" s="74" t="str">
        <f>IFERROR(INDEX(Events!$A:$A,MATCH(K44,Events!$G:$G,0)),"")</f>
        <v/>
      </c>
      <c r="M44" s="72">
        <f>IF(K44="","",IF(MONTH(K44+1)&lt;&gt;MONTH(K44),"",K44+1))</f>
        <v>42785</v>
      </c>
      <c r="N44" s="74" t="str">
        <f>IFERROR(INDEX(Events!$A:$A,MATCH(M44,Events!$G:$G,0)),"")</f>
        <v/>
      </c>
    </row>
    <row r="45" spans="1:14" s="76" customFormat="1" ht="11.25" x14ac:dyDescent="0.2">
      <c r="A45" s="91" t="str">
        <f>IFERROR(INDEX(Events!$A:$A,MATCH(A44,Events!$H:$H,0)),"")</f>
        <v/>
      </c>
      <c r="B45" s="92"/>
      <c r="C45" s="91" t="str">
        <f>IFERROR(INDEX(Events!$A:$A,MATCH(C44,Events!$H:$H,0)),"")</f>
        <v/>
      </c>
      <c r="D45" s="92"/>
      <c r="E45" s="91" t="str">
        <f>IFERROR(INDEX(Events!$A:$A,MATCH(E44,Events!$H:$H,0)),"")</f>
        <v/>
      </c>
      <c r="F45" s="92"/>
      <c r="G45" s="91" t="str">
        <f>IFERROR(INDEX(Events!$A:$A,MATCH(G44,Events!$H:$H,0)),"")</f>
        <v/>
      </c>
      <c r="H45" s="92"/>
      <c r="I45" s="91" t="str">
        <f>IFERROR(INDEX(Events!$A:$A,MATCH(I44,Events!$H:$H,0)),"")</f>
        <v/>
      </c>
      <c r="J45" s="92"/>
      <c r="K45" s="91" t="str">
        <f>IFERROR(INDEX(Events!$A:$A,MATCH(K44,Events!$H:$H,0)),"")</f>
        <v/>
      </c>
      <c r="L45" s="92"/>
      <c r="M45" s="91" t="str">
        <f>IFERROR(INDEX(Events!$A:$A,MATCH(M44,Events!$H:$H,0)),"")</f>
        <v/>
      </c>
      <c r="N45" s="92"/>
    </row>
    <row r="46" spans="1:14" s="76" customFormat="1" ht="11.25" x14ac:dyDescent="0.2">
      <c r="A46" s="91" t="str">
        <f>IFERROR(INDEX(Events!$A:$A,MATCH(A44,Events!$I:$I,0)),"")</f>
        <v/>
      </c>
      <c r="B46" s="92"/>
      <c r="C46" s="91" t="str">
        <f>IFERROR(INDEX(Events!$A:$A,MATCH(C44,Events!$I:$I,0)),"")</f>
        <v/>
      </c>
      <c r="D46" s="92"/>
      <c r="E46" s="91" t="str">
        <f>IFERROR(INDEX(Events!$A:$A,MATCH(E44,Events!$I:$I,0)),"")</f>
        <v/>
      </c>
      <c r="F46" s="92"/>
      <c r="G46" s="91" t="str">
        <f>IFERROR(INDEX(Events!$A:$A,MATCH(G44,Events!$I:$I,0)),"")</f>
        <v/>
      </c>
      <c r="H46" s="92"/>
      <c r="I46" s="91" t="str">
        <f>IFERROR(INDEX(Events!$A:$A,MATCH(I44,Events!$I:$I,0)),"")</f>
        <v/>
      </c>
      <c r="J46" s="92"/>
      <c r="K46" s="91" t="str">
        <f>IFERROR(INDEX(Events!$A:$A,MATCH(K44,Events!$I:$I,0)),"")</f>
        <v/>
      </c>
      <c r="L46" s="92"/>
      <c r="M46" s="91" t="str">
        <f>IFERROR(INDEX(Events!$A:$A,MATCH(M44,Events!$I:$I,0)),"")</f>
        <v/>
      </c>
      <c r="N46" s="92"/>
    </row>
    <row r="47" spans="1:14" s="76" customFormat="1" ht="11.25" x14ac:dyDescent="0.2">
      <c r="A47" s="91" t="str">
        <f>IFERROR(INDEX(Events!$A:$A,MATCH(A44,Events!$J:$J,0)),"")</f>
        <v/>
      </c>
      <c r="B47" s="92"/>
      <c r="C47" s="91" t="str">
        <f>IFERROR(INDEX(Events!$A:$A,MATCH(C44,Events!$J:$J,0)),"")</f>
        <v/>
      </c>
      <c r="D47" s="92"/>
      <c r="E47" s="91" t="str">
        <f>IFERROR(INDEX(Events!$A:$A,MATCH(E44,Events!$J:$J,0)),"")</f>
        <v/>
      </c>
      <c r="F47" s="92"/>
      <c r="G47" s="91" t="str">
        <f>IFERROR(INDEX(Events!$A:$A,MATCH(G44,Events!$J:$J,0)),"")</f>
        <v/>
      </c>
      <c r="H47" s="92"/>
      <c r="I47" s="91" t="str">
        <f>IFERROR(INDEX(Events!$A:$A,MATCH(I44,Events!$J:$J,0)),"")</f>
        <v/>
      </c>
      <c r="J47" s="92"/>
      <c r="K47" s="91" t="str">
        <f>IFERROR(INDEX(Events!$A:$A,MATCH(K44,Events!$J:$J,0)),"")</f>
        <v/>
      </c>
      <c r="L47" s="92"/>
      <c r="M47" s="91" t="str">
        <f>IFERROR(INDEX(Events!$A:$A,MATCH(M44,Events!$J:$J,0)),"")</f>
        <v/>
      </c>
      <c r="N47" s="92"/>
    </row>
    <row r="48" spans="1:14" s="3" customFormat="1" x14ac:dyDescent="0.2">
      <c r="A48" s="72">
        <f>IF(M44="","",IF(MONTH(M44+1)&lt;&gt;MONTH(M44),"",M44+1))</f>
        <v>42786</v>
      </c>
      <c r="B48" s="74" t="str">
        <f>IFERROR(INDEX(Events!$A:$A,MATCH(A48,Events!$G:$G,0)),"")</f>
        <v>Presidents' Day</v>
      </c>
      <c r="C48" s="72">
        <f>IF(A48="","",IF(MONTH(A48+1)&lt;&gt;MONTH(A48),"",A48+1))</f>
        <v>42787</v>
      </c>
      <c r="D48" s="74" t="str">
        <f>IFERROR(INDEX(Events!$A:$A,MATCH(C48,Events!$G:$G,0)),"")</f>
        <v/>
      </c>
      <c r="E48" s="72">
        <f>IF(C48="","",IF(MONTH(C48+1)&lt;&gt;MONTH(C48),"",C48+1))</f>
        <v>42788</v>
      </c>
      <c r="F48" s="74" t="str">
        <f>IFERROR(INDEX(Events!$A:$A,MATCH(E48,Events!$G:$G,0)),"")</f>
        <v/>
      </c>
      <c r="G48" s="72">
        <f>IF(E48="","",IF(MONTH(E48+1)&lt;&gt;MONTH(E48),"",E48+1))</f>
        <v>42789</v>
      </c>
      <c r="H48" s="74" t="str">
        <f>IFERROR(INDEX(Events!$A:$A,MATCH(G48,Events!$G:$G,0)),"")</f>
        <v/>
      </c>
      <c r="I48" s="72">
        <f>IF(G48="","",IF(MONTH(G48+1)&lt;&gt;MONTH(G48),"",G48+1))</f>
        <v>42790</v>
      </c>
      <c r="J48" s="74" t="str">
        <f>IFERROR(INDEX(Events!$A:$A,MATCH(I48,Events!$G:$G,0)),"")</f>
        <v/>
      </c>
      <c r="K48" s="72">
        <f>IF(I48="","",IF(MONTH(I48+1)&lt;&gt;MONTH(I48),"",I48+1))</f>
        <v>42791</v>
      </c>
      <c r="L48" s="74" t="str">
        <f>IFERROR(INDEX(Events!$A:$A,MATCH(K48,Events!$G:$G,0)),"")</f>
        <v/>
      </c>
      <c r="M48" s="72">
        <f>IF(K48="","",IF(MONTH(K48+1)&lt;&gt;MONTH(K48),"",K48+1))</f>
        <v>42792</v>
      </c>
      <c r="N48" s="74" t="str">
        <f>IFERROR(INDEX(Events!$A:$A,MATCH(M48,Events!$G:$G,0)),"")</f>
        <v/>
      </c>
    </row>
    <row r="49" spans="1:14" s="76" customFormat="1" ht="11.25" x14ac:dyDescent="0.2">
      <c r="A49" s="91" t="str">
        <f>IFERROR(INDEX(Events!$A:$A,MATCH(A48,Events!$H:$H,0)),"")</f>
        <v/>
      </c>
      <c r="B49" s="92"/>
      <c r="C49" s="91" t="str">
        <f>IFERROR(INDEX(Events!$A:$A,MATCH(C48,Events!$H:$H,0)),"")</f>
        <v/>
      </c>
      <c r="D49" s="92"/>
      <c r="E49" s="91" t="str">
        <f>IFERROR(INDEX(Events!$A:$A,MATCH(E48,Events!$H:$H,0)),"")</f>
        <v/>
      </c>
      <c r="F49" s="92"/>
      <c r="G49" s="91" t="str">
        <f>IFERROR(INDEX(Events!$A:$A,MATCH(G48,Events!$H:$H,0)),"")</f>
        <v/>
      </c>
      <c r="H49" s="92"/>
      <c r="I49" s="91" t="str">
        <f>IFERROR(INDEX(Events!$A:$A,MATCH(I48,Events!$H:$H,0)),"")</f>
        <v/>
      </c>
      <c r="J49" s="92"/>
      <c r="K49" s="91" t="str">
        <f>IFERROR(INDEX(Events!$A:$A,MATCH(K48,Events!$H:$H,0)),"")</f>
        <v/>
      </c>
      <c r="L49" s="92"/>
      <c r="M49" s="91" t="str">
        <f>IFERROR(INDEX(Events!$A:$A,MATCH(M48,Events!$H:$H,0)),"")</f>
        <v/>
      </c>
      <c r="N49" s="92"/>
    </row>
    <row r="50" spans="1:14" s="76" customFormat="1" ht="11.25" x14ac:dyDescent="0.2">
      <c r="A50" s="91" t="str">
        <f>IFERROR(INDEX(Events!$A:$A,MATCH(A48,Events!$I:$I,0)),"")</f>
        <v/>
      </c>
      <c r="B50" s="92"/>
      <c r="C50" s="91" t="str">
        <f>IFERROR(INDEX(Events!$A:$A,MATCH(C48,Events!$I:$I,0)),"")</f>
        <v/>
      </c>
      <c r="D50" s="92"/>
      <c r="E50" s="91" t="str">
        <f>IFERROR(INDEX(Events!$A:$A,MATCH(E48,Events!$I:$I,0)),"")</f>
        <v/>
      </c>
      <c r="F50" s="92"/>
      <c r="G50" s="91" t="str">
        <f>IFERROR(INDEX(Events!$A:$A,MATCH(G48,Events!$I:$I,0)),"")</f>
        <v/>
      </c>
      <c r="H50" s="92"/>
      <c r="I50" s="91" t="str">
        <f>IFERROR(INDEX(Events!$A:$A,MATCH(I48,Events!$I:$I,0)),"")</f>
        <v/>
      </c>
      <c r="J50" s="92"/>
      <c r="K50" s="91" t="str">
        <f>IFERROR(INDEX(Events!$A:$A,MATCH(K48,Events!$I:$I,0)),"")</f>
        <v/>
      </c>
      <c r="L50" s="92"/>
      <c r="M50" s="91" t="str">
        <f>IFERROR(INDEX(Events!$A:$A,MATCH(M48,Events!$I:$I,0)),"")</f>
        <v/>
      </c>
      <c r="N50" s="92"/>
    </row>
    <row r="51" spans="1:14" s="76" customFormat="1" ht="11.25" x14ac:dyDescent="0.2">
      <c r="A51" s="91" t="str">
        <f>IFERROR(INDEX(Events!$A:$A,MATCH(A48,Events!$J:$J,0)),"")</f>
        <v/>
      </c>
      <c r="B51" s="92"/>
      <c r="C51" s="91" t="str">
        <f>IFERROR(INDEX(Events!$A:$A,MATCH(C48,Events!$J:$J,0)),"")</f>
        <v/>
      </c>
      <c r="D51" s="92"/>
      <c r="E51" s="91" t="str">
        <f>IFERROR(INDEX(Events!$A:$A,MATCH(E48,Events!$J:$J,0)),"")</f>
        <v/>
      </c>
      <c r="F51" s="92"/>
      <c r="G51" s="91" t="str">
        <f>IFERROR(INDEX(Events!$A:$A,MATCH(G48,Events!$J:$J,0)),"")</f>
        <v/>
      </c>
      <c r="H51" s="92"/>
      <c r="I51" s="91" t="str">
        <f>IFERROR(INDEX(Events!$A:$A,MATCH(I48,Events!$J:$J,0)),"")</f>
        <v/>
      </c>
      <c r="J51" s="92"/>
      <c r="K51" s="91" t="str">
        <f>IFERROR(INDEX(Events!$A:$A,MATCH(K48,Events!$J:$J,0)),"")</f>
        <v/>
      </c>
      <c r="L51" s="92"/>
      <c r="M51" s="91" t="str">
        <f>IFERROR(INDEX(Events!$A:$A,MATCH(M48,Events!$J:$J,0)),"")</f>
        <v/>
      </c>
      <c r="N51" s="92"/>
    </row>
    <row r="52" spans="1:14" x14ac:dyDescent="0.2">
      <c r="A52" s="72">
        <f>IF(M48="","",IF(MONTH(M48+1)&lt;&gt;MONTH(M48),"",M48+1))</f>
        <v>42793</v>
      </c>
      <c r="B52" s="74" t="str">
        <f>IFERROR(INDEX(Events!$A:$A,MATCH(A52,Events!$G:$G,0)),"")</f>
        <v/>
      </c>
      <c r="C52" s="72">
        <f>IF(A52="","",IF(MONTH(A52+1)&lt;&gt;MONTH(A52),"",A52+1))</f>
        <v>42794</v>
      </c>
      <c r="D52" s="74" t="str">
        <f>IFERROR(INDEX(Events!$A:$A,MATCH(C52,Events!$G:$G,0)),"")</f>
        <v>Mardi Gras</v>
      </c>
      <c r="E52" s="72" t="str">
        <f>IF(C52="","",IF(MONTH(C52+1)&lt;&gt;MONTH(C52),"",C52+1))</f>
        <v/>
      </c>
      <c r="F52" s="74" t="str">
        <f>IFERROR(INDEX(Events!$A:$A,MATCH(E52,Events!$G:$G,0)),"")</f>
        <v/>
      </c>
      <c r="G52" s="72" t="str">
        <f>IF(E52="","",IF(MONTH(E52+1)&lt;&gt;MONTH(E52),"",E52+1))</f>
        <v/>
      </c>
      <c r="H52" s="74" t="str">
        <f>IFERROR(INDEX(Events!$A:$A,MATCH(G52,Events!$G:$G,0)),"")</f>
        <v/>
      </c>
      <c r="I52" s="72" t="str">
        <f>IF(G52="","",IF(MONTH(G52+1)&lt;&gt;MONTH(G52),"",G52+1))</f>
        <v/>
      </c>
      <c r="J52" s="74" t="str">
        <f>IFERROR(INDEX(Events!$A:$A,MATCH(I52,Events!$G:$G,0)),"")</f>
        <v/>
      </c>
      <c r="K52" s="72" t="str">
        <f>IF(I52="","",IF(MONTH(I52+1)&lt;&gt;MONTH(I52),"",I52+1))</f>
        <v/>
      </c>
      <c r="L52" s="74" t="str">
        <f>IFERROR(INDEX(Events!$A:$A,MATCH(K52,Events!$G:$G,0)),"")</f>
        <v/>
      </c>
      <c r="M52" s="72" t="str">
        <f>IF(K52="","",IF(MONTH(K52+1)&lt;&gt;MONTH(K52),"",K52+1))</f>
        <v/>
      </c>
      <c r="N52" s="74" t="str">
        <f>IFERROR(INDEX(Events!$A:$A,MATCH(M52,Events!$G:$G,0)),"")</f>
        <v/>
      </c>
    </row>
    <row r="53" spans="1:14" s="76" customFormat="1" ht="11.25" x14ac:dyDescent="0.2">
      <c r="A53" s="91" t="str">
        <f>IFERROR(INDEX(Events!$A:$A,MATCH(A52,Events!$H:$H,0)),"")</f>
        <v/>
      </c>
      <c r="B53" s="92"/>
      <c r="C53" s="91" t="str">
        <f>IFERROR(INDEX(Events!$A:$A,MATCH(C52,Events!$H:$H,0)),"")</f>
        <v/>
      </c>
      <c r="D53" s="92"/>
      <c r="E53" s="91" t="str">
        <f>IFERROR(INDEX(Events!$A:$A,MATCH(E52,Events!$H:$H,0)),"")</f>
        <v/>
      </c>
      <c r="F53" s="92"/>
      <c r="G53" s="91" t="str">
        <f>IFERROR(INDEX(Events!$A:$A,MATCH(G52,Events!$H:$H,0)),"")</f>
        <v/>
      </c>
      <c r="H53" s="92"/>
      <c r="I53" s="91" t="str">
        <f>IFERROR(INDEX(Events!$A:$A,MATCH(I52,Events!$H:$H,0)),"")</f>
        <v/>
      </c>
      <c r="J53" s="92"/>
      <c r="K53" s="91" t="str">
        <f>IFERROR(INDEX(Events!$A:$A,MATCH(K52,Events!$H:$H,0)),"")</f>
        <v/>
      </c>
      <c r="L53" s="92"/>
      <c r="M53" s="91" t="str">
        <f>IFERROR(INDEX(Events!$A:$A,MATCH(M52,Events!$H:$H,0)),"")</f>
        <v/>
      </c>
      <c r="N53" s="92"/>
    </row>
    <row r="54" spans="1:14" s="76" customFormat="1" ht="11.25" x14ac:dyDescent="0.2">
      <c r="A54" s="91" t="str">
        <f>IFERROR(INDEX(Events!$A:$A,MATCH(A52,Events!$I:$I,0)),"")</f>
        <v/>
      </c>
      <c r="B54" s="92"/>
      <c r="C54" s="91" t="str">
        <f>IFERROR(INDEX(Events!$A:$A,MATCH(C52,Events!$I:$I,0)),"")</f>
        <v/>
      </c>
      <c r="D54" s="92"/>
      <c r="E54" s="91" t="str">
        <f>IFERROR(INDEX(Events!$A:$A,MATCH(E52,Events!$I:$I,0)),"")</f>
        <v/>
      </c>
      <c r="F54" s="92"/>
      <c r="G54" s="91" t="str">
        <f>IFERROR(INDEX(Events!$A:$A,MATCH(G52,Events!$I:$I,0)),"")</f>
        <v/>
      </c>
      <c r="H54" s="92"/>
      <c r="I54" s="91" t="str">
        <f>IFERROR(INDEX(Events!$A:$A,MATCH(I52,Events!$I:$I,0)),"")</f>
        <v/>
      </c>
      <c r="J54" s="92"/>
      <c r="K54" s="91" t="str">
        <f>IFERROR(INDEX(Events!$A:$A,MATCH(K52,Events!$I:$I,0)),"")</f>
        <v/>
      </c>
      <c r="L54" s="92"/>
      <c r="M54" s="91" t="str">
        <f>IFERROR(INDEX(Events!$A:$A,MATCH(M52,Events!$I:$I,0)),"")</f>
        <v/>
      </c>
      <c r="N54" s="92"/>
    </row>
    <row r="55" spans="1:14" s="76" customFormat="1" ht="11.25" x14ac:dyDescent="0.2">
      <c r="A55" s="91" t="str">
        <f>IFERROR(INDEX(Events!$A:$A,MATCH(A52,Events!$J:$J,0)),"")</f>
        <v/>
      </c>
      <c r="B55" s="92"/>
      <c r="C55" s="91" t="str">
        <f>IFERROR(INDEX(Events!$A:$A,MATCH(C52,Events!$J:$J,0)),"")</f>
        <v/>
      </c>
      <c r="D55" s="92"/>
      <c r="E55" s="98" t="str">
        <f>IFERROR(INDEX(Events!$A:$A,MATCH(E52,Events!$J:$J,0)),"")</f>
        <v/>
      </c>
      <c r="F55" s="99"/>
      <c r="G55" s="98" t="str">
        <f>IFERROR(INDEX(Events!$A:$A,MATCH(G52,Events!$J:$J,0)),"")</f>
        <v/>
      </c>
      <c r="H55" s="99"/>
      <c r="I55" s="98" t="str">
        <f>IFERROR(INDEX(Events!$A:$A,MATCH(I52,Events!$J:$J,0)),"")</f>
        <v/>
      </c>
      <c r="J55" s="99"/>
      <c r="K55" s="98" t="str">
        <f>IFERROR(INDEX(Events!$A:$A,MATCH(K52,Events!$J:$J,0)),"")</f>
        <v/>
      </c>
      <c r="L55" s="99"/>
      <c r="M55" s="98" t="str">
        <f>IFERROR(INDEX(Events!$A:$A,MATCH(M52,Events!$J:$J,0)),"")</f>
        <v/>
      </c>
      <c r="N55" s="99"/>
    </row>
    <row r="56" spans="1:14" x14ac:dyDescent="0.2">
      <c r="A56" s="72" t="str">
        <f>IF(M52="","",IF(MONTH(M52+1)&lt;&gt;MONTH(M52),"",M52+1))</f>
        <v/>
      </c>
      <c r="B56" s="74" t="str">
        <f>IFERROR(INDEX(Events!$A:$A,MATCH(A56,Events!$G:$G,0)),"")</f>
        <v/>
      </c>
      <c r="C56" s="72" t="str">
        <f>IF(A56="","",IF(MONTH(A56+1)&lt;&gt;MONTH(A56),"",A56+1))</f>
        <v/>
      </c>
      <c r="D56" s="74" t="str">
        <f>IFERROR(INDEX(Events!$A:$A,MATCH(C56,Events!$G:$G,0)),"")</f>
        <v/>
      </c>
    </row>
    <row r="57" spans="1:14" s="76" customFormat="1" ht="11.25" x14ac:dyDescent="0.2">
      <c r="A57" s="91" t="str">
        <f>IFERROR(INDEX(Events!$A:$A,MATCH(A56,Events!$H:$H,0)),"")</f>
        <v/>
      </c>
      <c r="B57" s="92"/>
      <c r="C57" s="91" t="str">
        <f>IFERROR(INDEX(Events!$A:$A,MATCH(C56,Events!$H:$H,0)),"")</f>
        <v/>
      </c>
      <c r="D57" s="92"/>
      <c r="H57" s="77"/>
      <c r="I57" s="77"/>
      <c r="J57" s="77"/>
      <c r="K57" s="77"/>
      <c r="L57" s="77"/>
      <c r="M57" s="77"/>
      <c r="N57" s="77"/>
    </row>
    <row r="58" spans="1:14" s="76" customFormat="1" ht="11.25" x14ac:dyDescent="0.2">
      <c r="A58" s="91" t="str">
        <f>IFERROR(INDEX(Events!$A:$A,MATCH(A56,Events!$I:$I,0)),"")</f>
        <v/>
      </c>
      <c r="B58" s="92"/>
      <c r="C58" s="91" t="str">
        <f>IFERROR(INDEX(Events!$A:$A,MATCH(C56,Events!$I:$I,0)),"")</f>
        <v/>
      </c>
      <c r="D58" s="92"/>
      <c r="G58" s="95">
        <f>B61</f>
        <v>42795</v>
      </c>
      <c r="H58" s="95"/>
      <c r="I58" s="95"/>
      <c r="J58" s="95"/>
      <c r="K58" s="95"/>
      <c r="L58" s="95"/>
      <c r="M58" s="95"/>
      <c r="N58" s="95"/>
    </row>
    <row r="59" spans="1:14" s="76" customFormat="1" ht="11.25" x14ac:dyDescent="0.2">
      <c r="A59" s="98" t="str">
        <f>IFERROR(INDEX(Events!$A:$A,MATCH(A56,Events!$J:$J,0)),"")</f>
        <v/>
      </c>
      <c r="B59" s="99"/>
      <c r="C59" s="98" t="str">
        <f>IFERROR(INDEX(Events!$A:$A,MATCH(C56,Events!$J:$J,0)),"")</f>
        <v/>
      </c>
      <c r="D59" s="99"/>
      <c r="G59" s="95"/>
      <c r="H59" s="95"/>
      <c r="I59" s="95"/>
      <c r="J59" s="95"/>
      <c r="K59" s="95"/>
      <c r="L59" s="95"/>
      <c r="M59" s="95"/>
      <c r="N59" s="95"/>
    </row>
    <row r="60" spans="1:14" ht="18" customHeight="1" x14ac:dyDescent="0.2">
      <c r="G60" s="95"/>
      <c r="H60" s="95"/>
      <c r="I60" s="95"/>
      <c r="J60" s="95"/>
      <c r="K60" s="95"/>
      <c r="L60" s="95"/>
      <c r="M60" s="95"/>
      <c r="N60" s="95"/>
    </row>
    <row r="61" spans="1:14" hidden="1" x14ac:dyDescent="0.2">
      <c r="A61" s="3" t="s">
        <v>2</v>
      </c>
      <c r="B61" s="8">
        <f>DATE(YEAR('Q1'!$B$7),MONTH('Q1'!$B$7)+5,1)</f>
        <v>42795</v>
      </c>
      <c r="C61" s="3"/>
      <c r="D61" s="3"/>
      <c r="E61" s="3"/>
      <c r="F61" s="3"/>
      <c r="G61" s="3"/>
      <c r="H61" s="3"/>
      <c r="I61" s="3"/>
      <c r="J61" s="3"/>
      <c r="K61" s="3"/>
      <c r="L61" s="3"/>
      <c r="M61" s="3"/>
      <c r="N61" s="3"/>
    </row>
    <row r="62" spans="1:14" s="78" customFormat="1" ht="18" customHeight="1" x14ac:dyDescent="0.2">
      <c r="A62" s="96">
        <f>A67</f>
        <v>42800</v>
      </c>
      <c r="B62" s="97"/>
      <c r="C62" s="96">
        <f>C67</f>
        <v>42801</v>
      </c>
      <c r="D62" s="97"/>
      <c r="E62" s="96">
        <f>E67</f>
        <v>42802</v>
      </c>
      <c r="F62" s="97"/>
      <c r="G62" s="96">
        <f>G67</f>
        <v>42803</v>
      </c>
      <c r="H62" s="97"/>
      <c r="I62" s="96">
        <f>I67</f>
        <v>42804</v>
      </c>
      <c r="J62" s="97"/>
      <c r="K62" s="96">
        <f>K67</f>
        <v>42805</v>
      </c>
      <c r="L62" s="97"/>
      <c r="M62" s="96">
        <f>M67</f>
        <v>42806</v>
      </c>
      <c r="N62" s="97"/>
    </row>
    <row r="63" spans="1:14" x14ac:dyDescent="0.2">
      <c r="A63" s="72" t="str">
        <f>IF(WEEKDAY($B$61,1)=startday,$B$61,"")</f>
        <v/>
      </c>
      <c r="B63" s="74" t="str">
        <f>IFERROR(INDEX(Events!$A:$A,MATCH(A63,Events!$G:$G,0)),"")</f>
        <v/>
      </c>
      <c r="C63" s="72" t="str">
        <f>IF(A63="",IF(WEEKDAY($B$61,1)=MOD(startday,7)+1,$B$61,""),A63+1)</f>
        <v/>
      </c>
      <c r="D63" s="74" t="str">
        <f>IFERROR(INDEX(Events!$A:$A,MATCH(C63,Events!$G:$G,0)),"")</f>
        <v/>
      </c>
      <c r="E63" s="72">
        <f>IF(C63="",IF(WEEKDAY($B$61,1)=MOD(startday+1,7)+1,$B$61,""),C63+1)</f>
        <v>42795</v>
      </c>
      <c r="F63" s="74" t="str">
        <f>IFERROR(INDEX(Events!$A:$A,MATCH(E63,Events!$G:$G,0)),"")</f>
        <v>Ash Wednesday</v>
      </c>
      <c r="G63" s="72">
        <f>IF(E63="",IF(WEEKDAY($B$61,1)=MOD(startday+2,7)+1,$B$61,""),E63+1)</f>
        <v>42796</v>
      </c>
      <c r="H63" s="74" t="str">
        <f>IFERROR(INDEX(Events!$A:$A,MATCH(G63,Events!$G:$G,0)),"")</f>
        <v/>
      </c>
      <c r="I63" s="72">
        <f>IF(G63="",IF(WEEKDAY($B$61,1)=MOD(startday+3,7)+1,$B$61,""),G63+1)</f>
        <v>42797</v>
      </c>
      <c r="J63" s="74" t="str">
        <f>IFERROR(INDEX(Events!$A:$A,MATCH(I63,Events!$G:$G,0)),"")</f>
        <v/>
      </c>
      <c r="K63" s="72">
        <f>IF(I63="",IF(WEEKDAY($B$61,1)=MOD(startday+4,7)+1,$B$61,""),I63+1)</f>
        <v>42798</v>
      </c>
      <c r="L63" s="74" t="str">
        <f>IFERROR(INDEX(Events!$A:$A,MATCH(K63,Events!$G:$G,0)),"")</f>
        <v/>
      </c>
      <c r="M63" s="72">
        <f>IF(K63="",IF(WEEKDAY($B$61,1)=MOD(startday+5,7)+1,$B$61,""),K63+1)</f>
        <v>42799</v>
      </c>
      <c r="N63" s="74" t="str">
        <f>IFERROR(INDEX(Events!$A:$A,MATCH(M63,Events!$G:$G,0)),"")</f>
        <v/>
      </c>
    </row>
    <row r="64" spans="1:14" s="76" customFormat="1" ht="11.25" x14ac:dyDescent="0.2">
      <c r="A64" s="91" t="str">
        <f>IFERROR(INDEX(Events!$A:$A,MATCH(A63,Events!$H:$H,0)),"")</f>
        <v/>
      </c>
      <c r="B64" s="92"/>
      <c r="C64" s="91" t="str">
        <f>IFERROR(INDEX(Events!$A:$A,MATCH(C63,Events!$H:$H,0)),"")</f>
        <v/>
      </c>
      <c r="D64" s="92"/>
      <c r="E64" s="91" t="str">
        <f>IFERROR(INDEX(Events!$A:$A,MATCH(E63,Events!$H:$H,0)),"")</f>
        <v/>
      </c>
      <c r="F64" s="92"/>
      <c r="G64" s="91" t="str">
        <f>IFERROR(INDEX(Events!$A:$A,MATCH(G63,Events!$H:$H,0)),"")</f>
        <v/>
      </c>
      <c r="H64" s="92"/>
      <c r="I64" s="91" t="str">
        <f>IFERROR(INDEX(Events!$A:$A,MATCH(I63,Events!$H:$H,0)),"")</f>
        <v/>
      </c>
      <c r="J64" s="92"/>
      <c r="K64" s="91" t="str">
        <f>IFERROR(INDEX(Events!$A:$A,MATCH(K63,Events!$H:$H,0)),"")</f>
        <v/>
      </c>
      <c r="L64" s="92"/>
      <c r="M64" s="91" t="str">
        <f>IFERROR(INDEX(Events!$A:$A,MATCH(M63,Events!$H:$H,0)),"")</f>
        <v/>
      </c>
      <c r="N64" s="92"/>
    </row>
    <row r="65" spans="1:14" s="76" customFormat="1" ht="11.25" x14ac:dyDescent="0.2">
      <c r="A65" s="91" t="str">
        <f>IFERROR(INDEX(Events!$A:$A,MATCH(A63,Events!$I:$I,0)),"")</f>
        <v/>
      </c>
      <c r="B65" s="92"/>
      <c r="C65" s="91" t="str">
        <f>IFERROR(INDEX(Events!$A:$A,MATCH(C63,Events!$I:$I,0)),"")</f>
        <v/>
      </c>
      <c r="D65" s="92"/>
      <c r="E65" s="91" t="str">
        <f>IFERROR(INDEX(Events!$A:$A,MATCH(E63,Events!$I:$I,0)),"")</f>
        <v/>
      </c>
      <c r="F65" s="92"/>
      <c r="G65" s="91" t="str">
        <f>IFERROR(INDEX(Events!$A:$A,MATCH(G63,Events!$I:$I,0)),"")</f>
        <v/>
      </c>
      <c r="H65" s="92"/>
      <c r="I65" s="91" t="str">
        <f>IFERROR(INDEX(Events!$A:$A,MATCH(I63,Events!$I:$I,0)),"")</f>
        <v/>
      </c>
      <c r="J65" s="92"/>
      <c r="K65" s="91" t="str">
        <f>IFERROR(INDEX(Events!$A:$A,MATCH(K63,Events!$I:$I,0)),"")</f>
        <v/>
      </c>
      <c r="L65" s="92"/>
      <c r="M65" s="91" t="str">
        <f>IFERROR(INDEX(Events!$A:$A,MATCH(M63,Events!$I:$I,0)),"")</f>
        <v/>
      </c>
      <c r="N65" s="92"/>
    </row>
    <row r="66" spans="1:14" s="76" customFormat="1" ht="11.25" x14ac:dyDescent="0.2">
      <c r="A66" s="91" t="str">
        <f>IFERROR(INDEX(Events!$A:$A,MATCH(A63,Events!$J:$J,0)),"")</f>
        <v/>
      </c>
      <c r="B66" s="92"/>
      <c r="C66" s="91" t="str">
        <f>IFERROR(INDEX(Events!$A:$A,MATCH(C63,Events!$J:$J,0)),"")</f>
        <v/>
      </c>
      <c r="D66" s="92"/>
      <c r="E66" s="91" t="str">
        <f>IFERROR(INDEX(Events!$A:$A,MATCH(E63,Events!$J:$J,0)),"")</f>
        <v/>
      </c>
      <c r="F66" s="92"/>
      <c r="G66" s="91" t="str">
        <f>IFERROR(INDEX(Events!$A:$A,MATCH(G63,Events!$J:$J,0)),"")</f>
        <v/>
      </c>
      <c r="H66" s="92"/>
      <c r="I66" s="91" t="str">
        <f>IFERROR(INDEX(Events!$A:$A,MATCH(I63,Events!$J:$J,0)),"")</f>
        <v/>
      </c>
      <c r="J66" s="92"/>
      <c r="K66" s="91" t="str">
        <f>IFERROR(INDEX(Events!$A:$A,MATCH(K63,Events!$J:$J,0)),"")</f>
        <v/>
      </c>
      <c r="L66" s="92"/>
      <c r="M66" s="91" t="str">
        <f>IFERROR(INDEX(Events!$A:$A,MATCH(M63,Events!$J:$J,0)),"")</f>
        <v/>
      </c>
      <c r="N66" s="92"/>
    </row>
    <row r="67" spans="1:14" x14ac:dyDescent="0.2">
      <c r="A67" s="72">
        <f>IF(M63="","",IF(MONTH(M63+1)&lt;&gt;MONTH(M63),"",M63+1))</f>
        <v>42800</v>
      </c>
      <c r="B67" s="74" t="str">
        <f>IFERROR(INDEX(Events!$A:$A,MATCH(A67,Events!$G:$G,0)),"")</f>
        <v/>
      </c>
      <c r="C67" s="72">
        <f>IF(A67="","",IF(MONTH(A67+1)&lt;&gt;MONTH(A67),"",A67+1))</f>
        <v>42801</v>
      </c>
      <c r="D67" s="74" t="str">
        <f>IFERROR(INDEX(Events!$A:$A,MATCH(C67,Events!$G:$G,0)),"")</f>
        <v/>
      </c>
      <c r="E67" s="72">
        <f>IF(C67="","",IF(MONTH(C67+1)&lt;&gt;MONTH(C67),"",C67+1))</f>
        <v>42802</v>
      </c>
      <c r="F67" s="74" t="str">
        <f>IFERROR(INDEX(Events!$A:$A,MATCH(E67,Events!$G:$G,0)),"")</f>
        <v/>
      </c>
      <c r="G67" s="72">
        <f>IF(E67="","",IF(MONTH(E67+1)&lt;&gt;MONTH(E67),"",E67+1))</f>
        <v>42803</v>
      </c>
      <c r="H67" s="74" t="str">
        <f>IFERROR(INDEX(Events!$A:$A,MATCH(G67,Events!$G:$G,0)),"")</f>
        <v/>
      </c>
      <c r="I67" s="72">
        <f>IF(G67="","",IF(MONTH(G67+1)&lt;&gt;MONTH(G67),"",G67+1))</f>
        <v>42804</v>
      </c>
      <c r="J67" s="74" t="str">
        <f>IFERROR(INDEX(Events!$A:$A,MATCH(I67,Events!$G:$G,0)),"")</f>
        <v/>
      </c>
      <c r="K67" s="72">
        <f>IF(I67="","",IF(MONTH(I67+1)&lt;&gt;MONTH(I67),"",I67+1))</f>
        <v>42805</v>
      </c>
      <c r="L67" s="74" t="str">
        <f>IFERROR(INDEX(Events!$A:$A,MATCH(K67,Events!$G:$G,0)),"")</f>
        <v/>
      </c>
      <c r="M67" s="72">
        <f>IF(K67="","",IF(MONTH(K67+1)&lt;&gt;MONTH(K67),"",K67+1))</f>
        <v>42806</v>
      </c>
      <c r="N67" s="74" t="str">
        <f>IFERROR(INDEX(Events!$A:$A,MATCH(M67,Events!$G:$G,0)),"")</f>
        <v>Daylight Saving</v>
      </c>
    </row>
    <row r="68" spans="1:14" s="76" customFormat="1" ht="11.25" x14ac:dyDescent="0.2">
      <c r="A68" s="91" t="str">
        <f>IFERROR(INDEX(Events!$A:$A,MATCH(A67,Events!$H:$H,0)),"")</f>
        <v/>
      </c>
      <c r="B68" s="92"/>
      <c r="C68" s="91" t="str">
        <f>IFERROR(INDEX(Events!$A:$A,MATCH(C67,Events!$H:$H,0)),"")</f>
        <v/>
      </c>
      <c r="D68" s="92"/>
      <c r="E68" s="91" t="str">
        <f>IFERROR(INDEX(Events!$A:$A,MATCH(E67,Events!$H:$H,0)),"")</f>
        <v/>
      </c>
      <c r="F68" s="92"/>
      <c r="G68" s="91" t="str">
        <f>IFERROR(INDEX(Events!$A:$A,MATCH(G67,Events!$H:$H,0)),"")</f>
        <v/>
      </c>
      <c r="H68" s="92"/>
      <c r="I68" s="91" t="str">
        <f>IFERROR(INDEX(Events!$A:$A,MATCH(I67,Events!$H:$H,0)),"")</f>
        <v/>
      </c>
      <c r="J68" s="92"/>
      <c r="K68" s="91" t="str">
        <f>IFERROR(INDEX(Events!$A:$A,MATCH(K67,Events!$H:$H,0)),"")</f>
        <v/>
      </c>
      <c r="L68" s="92"/>
      <c r="M68" s="91" t="str">
        <f>IFERROR(INDEX(Events!$A:$A,MATCH(M67,Events!$H:$H,0)),"")</f>
        <v/>
      </c>
      <c r="N68" s="92"/>
    </row>
    <row r="69" spans="1:14" s="76" customFormat="1" ht="11.25" x14ac:dyDescent="0.2">
      <c r="A69" s="91" t="str">
        <f>IFERROR(INDEX(Events!$A:$A,MATCH(A67,Events!$I:$I,0)),"")</f>
        <v/>
      </c>
      <c r="B69" s="92"/>
      <c r="C69" s="91" t="str">
        <f>IFERROR(INDEX(Events!$A:$A,MATCH(C67,Events!$I:$I,0)),"")</f>
        <v/>
      </c>
      <c r="D69" s="92"/>
      <c r="E69" s="91" t="str">
        <f>IFERROR(INDEX(Events!$A:$A,MATCH(E67,Events!$I:$I,0)),"")</f>
        <v/>
      </c>
      <c r="F69" s="92"/>
      <c r="G69" s="91" t="str">
        <f>IFERROR(INDEX(Events!$A:$A,MATCH(G67,Events!$I:$I,0)),"")</f>
        <v/>
      </c>
      <c r="H69" s="92"/>
      <c r="I69" s="91" t="str">
        <f>IFERROR(INDEX(Events!$A:$A,MATCH(I67,Events!$I:$I,0)),"")</f>
        <v/>
      </c>
      <c r="J69" s="92"/>
      <c r="K69" s="91" t="str">
        <f>IFERROR(INDEX(Events!$A:$A,MATCH(K67,Events!$I:$I,0)),"")</f>
        <v/>
      </c>
      <c r="L69" s="92"/>
      <c r="M69" s="91" t="str">
        <f>IFERROR(INDEX(Events!$A:$A,MATCH(M67,Events!$I:$I,0)),"")</f>
        <v/>
      </c>
      <c r="N69" s="92"/>
    </row>
    <row r="70" spans="1:14" s="76" customFormat="1" ht="11.25" x14ac:dyDescent="0.2">
      <c r="A70" s="91" t="str">
        <f>IFERROR(INDEX(Events!$A:$A,MATCH(A67,Events!$J:$J,0)),"")</f>
        <v/>
      </c>
      <c r="B70" s="92"/>
      <c r="C70" s="91" t="str">
        <f>IFERROR(INDEX(Events!$A:$A,MATCH(C67,Events!$J:$J,0)),"")</f>
        <v/>
      </c>
      <c r="D70" s="92"/>
      <c r="E70" s="91" t="str">
        <f>IFERROR(INDEX(Events!$A:$A,MATCH(E67,Events!$J:$J,0)),"")</f>
        <v/>
      </c>
      <c r="F70" s="92"/>
      <c r="G70" s="91" t="str">
        <f>IFERROR(INDEX(Events!$A:$A,MATCH(G67,Events!$J:$J,0)),"")</f>
        <v/>
      </c>
      <c r="H70" s="92"/>
      <c r="I70" s="91" t="str">
        <f>IFERROR(INDEX(Events!$A:$A,MATCH(I67,Events!$J:$J,0)),"")</f>
        <v/>
      </c>
      <c r="J70" s="92"/>
      <c r="K70" s="91" t="str">
        <f>IFERROR(INDEX(Events!$A:$A,MATCH(K67,Events!$J:$J,0)),"")</f>
        <v/>
      </c>
      <c r="L70" s="92"/>
      <c r="M70" s="91" t="str">
        <f>IFERROR(INDEX(Events!$A:$A,MATCH(M67,Events!$J:$J,0)),"")</f>
        <v/>
      </c>
      <c r="N70" s="92"/>
    </row>
    <row r="71" spans="1:14" x14ac:dyDescent="0.2">
      <c r="A71" s="72">
        <f>IF(M67="","",IF(MONTH(M67+1)&lt;&gt;MONTH(M67),"",M67+1))</f>
        <v>42807</v>
      </c>
      <c r="B71" s="74" t="str">
        <f>IFERROR(INDEX(Events!$A:$A,MATCH(A71,Events!$G:$G,0)),"")</f>
        <v/>
      </c>
      <c r="C71" s="72">
        <f>IF(A71="","",IF(MONTH(A71+1)&lt;&gt;MONTH(A71),"",A71+1))</f>
        <v>42808</v>
      </c>
      <c r="D71" s="74" t="str">
        <f>IFERROR(INDEX(Events!$A:$A,MATCH(C71,Events!$G:$G,0)),"")</f>
        <v/>
      </c>
      <c r="E71" s="72">
        <f>IF(C71="","",IF(MONTH(C71+1)&lt;&gt;MONTH(C71),"",C71+1))</f>
        <v>42809</v>
      </c>
      <c r="F71" s="74" t="str">
        <f>IFERROR(INDEX(Events!$A:$A,MATCH(E71,Events!$G:$G,0)),"")</f>
        <v/>
      </c>
      <c r="G71" s="72">
        <f>IF(E71="","",IF(MONTH(E71+1)&lt;&gt;MONTH(E71),"",E71+1))</f>
        <v>42810</v>
      </c>
      <c r="H71" s="74" t="str">
        <f>IFERROR(INDEX(Events!$A:$A,MATCH(G71,Events!$G:$G,0)),"")</f>
        <v/>
      </c>
      <c r="I71" s="72">
        <f>IF(G71="","",IF(MONTH(G71+1)&lt;&gt;MONTH(G71),"",G71+1))</f>
        <v>42811</v>
      </c>
      <c r="J71" s="74" t="str">
        <f>IFERROR(INDEX(Events!$A:$A,MATCH(I71,Events!$G:$G,0)),"")</f>
        <v>St. Patrick's Day</v>
      </c>
      <c r="K71" s="72">
        <f>IF(I71="","",IF(MONTH(I71+1)&lt;&gt;MONTH(I71),"",I71+1))</f>
        <v>42812</v>
      </c>
      <c r="L71" s="74" t="str">
        <f>IFERROR(INDEX(Events!$A:$A,MATCH(K71,Events!$G:$G,0)),"")</f>
        <v/>
      </c>
      <c r="M71" s="72">
        <f>IF(K71="","",IF(MONTH(K71+1)&lt;&gt;MONTH(K71),"",K71+1))</f>
        <v>42813</v>
      </c>
      <c r="N71" s="74" t="str">
        <f>IFERROR(INDEX(Events!$A:$A,MATCH(M71,Events!$G:$G,0)),"")</f>
        <v/>
      </c>
    </row>
    <row r="72" spans="1:14" s="76" customFormat="1" ht="11.25" x14ac:dyDescent="0.2">
      <c r="A72" s="91" t="str">
        <f>IFERROR(INDEX(Events!$A:$A,MATCH(A71,Events!$H:$H,0)),"")</f>
        <v/>
      </c>
      <c r="B72" s="92"/>
      <c r="C72" s="91" t="str">
        <f>IFERROR(INDEX(Events!$A:$A,MATCH(C71,Events!$H:$H,0)),"")</f>
        <v/>
      </c>
      <c r="D72" s="92"/>
      <c r="E72" s="91" t="str">
        <f>IFERROR(INDEX(Events!$A:$A,MATCH(E71,Events!$H:$H,0)),"")</f>
        <v/>
      </c>
      <c r="F72" s="92"/>
      <c r="G72" s="91" t="str">
        <f>IFERROR(INDEX(Events!$A:$A,MATCH(G71,Events!$H:$H,0)),"")</f>
        <v/>
      </c>
      <c r="H72" s="92"/>
      <c r="I72" s="91" t="str">
        <f>IFERROR(INDEX(Events!$A:$A,MATCH(I71,Events!$H:$H,0)),"")</f>
        <v/>
      </c>
      <c r="J72" s="92"/>
      <c r="K72" s="91" t="str">
        <f>IFERROR(INDEX(Events!$A:$A,MATCH(K71,Events!$H:$H,0)),"")</f>
        <v/>
      </c>
      <c r="L72" s="92"/>
      <c r="M72" s="91" t="str">
        <f>IFERROR(INDEX(Events!$A:$A,MATCH(M71,Events!$H:$H,0)),"")</f>
        <v/>
      </c>
      <c r="N72" s="92"/>
    </row>
    <row r="73" spans="1:14" s="76" customFormat="1" ht="11.25" x14ac:dyDescent="0.2">
      <c r="A73" s="91" t="str">
        <f>IFERROR(INDEX(Events!$A:$A,MATCH(A71,Events!$I:$I,0)),"")</f>
        <v/>
      </c>
      <c r="B73" s="92"/>
      <c r="C73" s="91" t="str">
        <f>IFERROR(INDEX(Events!$A:$A,MATCH(C71,Events!$I:$I,0)),"")</f>
        <v/>
      </c>
      <c r="D73" s="92"/>
      <c r="E73" s="91" t="str">
        <f>IFERROR(INDEX(Events!$A:$A,MATCH(E71,Events!$I:$I,0)),"")</f>
        <v/>
      </c>
      <c r="F73" s="92"/>
      <c r="G73" s="91" t="str">
        <f>IFERROR(INDEX(Events!$A:$A,MATCH(G71,Events!$I:$I,0)),"")</f>
        <v/>
      </c>
      <c r="H73" s="92"/>
      <c r="I73" s="91" t="str">
        <f>IFERROR(INDEX(Events!$A:$A,MATCH(I71,Events!$I:$I,0)),"")</f>
        <v/>
      </c>
      <c r="J73" s="92"/>
      <c r="K73" s="91" t="str">
        <f>IFERROR(INDEX(Events!$A:$A,MATCH(K71,Events!$I:$I,0)),"")</f>
        <v/>
      </c>
      <c r="L73" s="92"/>
      <c r="M73" s="91" t="str">
        <f>IFERROR(INDEX(Events!$A:$A,MATCH(M71,Events!$I:$I,0)),"")</f>
        <v/>
      </c>
      <c r="N73" s="92"/>
    </row>
    <row r="74" spans="1:14" s="76" customFormat="1" ht="11.25" x14ac:dyDescent="0.2">
      <c r="A74" s="91" t="str">
        <f>IFERROR(INDEX(Events!$A:$A,MATCH(A71,Events!$J:$J,0)),"")</f>
        <v/>
      </c>
      <c r="B74" s="92"/>
      <c r="C74" s="91" t="str">
        <f>IFERROR(INDEX(Events!$A:$A,MATCH(C71,Events!$J:$J,0)),"")</f>
        <v/>
      </c>
      <c r="D74" s="92"/>
      <c r="E74" s="91" t="str">
        <f>IFERROR(INDEX(Events!$A:$A,MATCH(E71,Events!$J:$J,0)),"")</f>
        <v/>
      </c>
      <c r="F74" s="92"/>
      <c r="G74" s="91" t="str">
        <f>IFERROR(INDEX(Events!$A:$A,MATCH(G71,Events!$J:$J,0)),"")</f>
        <v/>
      </c>
      <c r="H74" s="92"/>
      <c r="I74" s="91" t="str">
        <f>IFERROR(INDEX(Events!$A:$A,MATCH(I71,Events!$J:$J,0)),"")</f>
        <v/>
      </c>
      <c r="J74" s="92"/>
      <c r="K74" s="91" t="str">
        <f>IFERROR(INDEX(Events!$A:$A,MATCH(K71,Events!$J:$J,0)),"")</f>
        <v/>
      </c>
      <c r="L74" s="92"/>
      <c r="M74" s="91" t="str">
        <f>IFERROR(INDEX(Events!$A:$A,MATCH(M71,Events!$J:$J,0)),"")</f>
        <v/>
      </c>
      <c r="N74" s="92"/>
    </row>
    <row r="75" spans="1:14" x14ac:dyDescent="0.2">
      <c r="A75" s="72">
        <f>IF(M71="","",IF(MONTH(M71+1)&lt;&gt;MONTH(M71),"",M71+1))</f>
        <v>42814</v>
      </c>
      <c r="B75" s="74" t="str">
        <f>IFERROR(INDEX(Events!$A:$A,MATCH(A75,Events!$G:$G,0)),"")</f>
        <v>Vernal equinox</v>
      </c>
      <c r="C75" s="72">
        <f>IF(A75="","",IF(MONTH(A75+1)&lt;&gt;MONTH(A75),"",A75+1))</f>
        <v>42815</v>
      </c>
      <c r="D75" s="74" t="str">
        <f>IFERROR(INDEX(Events!$A:$A,MATCH(C75,Events!$G:$G,0)),"")</f>
        <v/>
      </c>
      <c r="E75" s="72">
        <f>IF(C75="","",IF(MONTH(C75+1)&lt;&gt;MONTH(C75),"",C75+1))</f>
        <v>42816</v>
      </c>
      <c r="F75" s="74" t="str">
        <f>IFERROR(INDEX(Events!$A:$A,MATCH(E75,Events!$G:$G,0)),"")</f>
        <v/>
      </c>
      <c r="G75" s="72">
        <f>IF(E75="","",IF(MONTH(E75+1)&lt;&gt;MONTH(E75),"",E75+1))</f>
        <v>42817</v>
      </c>
      <c r="H75" s="74" t="str">
        <f>IFERROR(INDEX(Events!$A:$A,MATCH(G75,Events!$G:$G,0)),"")</f>
        <v/>
      </c>
      <c r="I75" s="72">
        <f>IF(G75="","",IF(MONTH(G75+1)&lt;&gt;MONTH(G75),"",G75+1))</f>
        <v>42818</v>
      </c>
      <c r="J75" s="74" t="str">
        <f>IFERROR(INDEX(Events!$A:$A,MATCH(I75,Events!$G:$G,0)),"")</f>
        <v/>
      </c>
      <c r="K75" s="72">
        <f>IF(I75="","",IF(MONTH(I75+1)&lt;&gt;MONTH(I75),"",I75+1))</f>
        <v>42819</v>
      </c>
      <c r="L75" s="74" t="str">
        <f>IFERROR(INDEX(Events!$A:$A,MATCH(K75,Events!$G:$G,0)),"")</f>
        <v/>
      </c>
      <c r="M75" s="72">
        <f>IF(K75="","",IF(MONTH(K75+1)&lt;&gt;MONTH(K75),"",K75+1))</f>
        <v>42820</v>
      </c>
      <c r="N75" s="74" t="str">
        <f>IFERROR(INDEX(Events!$A:$A,MATCH(M75,Events!$G:$G,0)),"")</f>
        <v/>
      </c>
    </row>
    <row r="76" spans="1:14" s="76" customFormat="1" ht="11.25" x14ac:dyDescent="0.2">
      <c r="A76" s="91" t="str">
        <f>IFERROR(INDEX(Events!$A:$A,MATCH(A75,Events!$H:$H,0)),"")</f>
        <v/>
      </c>
      <c r="B76" s="92"/>
      <c r="C76" s="91" t="str">
        <f>IFERROR(INDEX(Events!$A:$A,MATCH(C75,Events!$H:$H,0)),"")</f>
        <v/>
      </c>
      <c r="D76" s="92"/>
      <c r="E76" s="91" t="str">
        <f>IFERROR(INDEX(Events!$A:$A,MATCH(E75,Events!$H:$H,0)),"")</f>
        <v/>
      </c>
      <c r="F76" s="92"/>
      <c r="G76" s="91" t="str">
        <f>IFERROR(INDEX(Events!$A:$A,MATCH(G75,Events!$H:$H,0)),"")</f>
        <v/>
      </c>
      <c r="H76" s="92"/>
      <c r="I76" s="91" t="str">
        <f>IFERROR(INDEX(Events!$A:$A,MATCH(I75,Events!$H:$H,0)),"")</f>
        <v/>
      </c>
      <c r="J76" s="92"/>
      <c r="K76" s="91" t="str">
        <f>IFERROR(INDEX(Events!$A:$A,MATCH(K75,Events!$H:$H,0)),"")</f>
        <v/>
      </c>
      <c r="L76" s="92"/>
      <c r="M76" s="91" t="str">
        <f>IFERROR(INDEX(Events!$A:$A,MATCH(M75,Events!$H:$H,0)),"")</f>
        <v/>
      </c>
      <c r="N76" s="92"/>
    </row>
    <row r="77" spans="1:14" s="76" customFormat="1" ht="11.25" x14ac:dyDescent="0.2">
      <c r="A77" s="91" t="str">
        <f>IFERROR(INDEX(Events!$A:$A,MATCH(A75,Events!$I:$I,0)),"")</f>
        <v/>
      </c>
      <c r="B77" s="92"/>
      <c r="C77" s="91" t="str">
        <f>IFERROR(INDEX(Events!$A:$A,MATCH(C75,Events!$I:$I,0)),"")</f>
        <v/>
      </c>
      <c r="D77" s="92"/>
      <c r="E77" s="91" t="str">
        <f>IFERROR(INDEX(Events!$A:$A,MATCH(E75,Events!$I:$I,0)),"")</f>
        <v/>
      </c>
      <c r="F77" s="92"/>
      <c r="G77" s="91" t="str">
        <f>IFERROR(INDEX(Events!$A:$A,MATCH(G75,Events!$I:$I,0)),"")</f>
        <v/>
      </c>
      <c r="H77" s="92"/>
      <c r="I77" s="91" t="str">
        <f>IFERROR(INDEX(Events!$A:$A,MATCH(I75,Events!$I:$I,0)),"")</f>
        <v/>
      </c>
      <c r="J77" s="92"/>
      <c r="K77" s="91" t="str">
        <f>IFERROR(INDEX(Events!$A:$A,MATCH(K75,Events!$I:$I,0)),"")</f>
        <v/>
      </c>
      <c r="L77" s="92"/>
      <c r="M77" s="91" t="str">
        <f>IFERROR(INDEX(Events!$A:$A,MATCH(M75,Events!$I:$I,0)),"")</f>
        <v/>
      </c>
      <c r="N77" s="92"/>
    </row>
    <row r="78" spans="1:14" s="76" customFormat="1" ht="11.25" x14ac:dyDescent="0.2">
      <c r="A78" s="91" t="str">
        <f>IFERROR(INDEX(Events!$A:$A,MATCH(A75,Events!$J:$J,0)),"")</f>
        <v/>
      </c>
      <c r="B78" s="92"/>
      <c r="C78" s="91" t="str">
        <f>IFERROR(INDEX(Events!$A:$A,MATCH(C75,Events!$J:$J,0)),"")</f>
        <v/>
      </c>
      <c r="D78" s="92"/>
      <c r="E78" s="91" t="str">
        <f>IFERROR(INDEX(Events!$A:$A,MATCH(E75,Events!$J:$J,0)),"")</f>
        <v/>
      </c>
      <c r="F78" s="92"/>
      <c r="G78" s="91" t="str">
        <f>IFERROR(INDEX(Events!$A:$A,MATCH(G75,Events!$J:$J,0)),"")</f>
        <v/>
      </c>
      <c r="H78" s="92"/>
      <c r="I78" s="91" t="str">
        <f>IFERROR(INDEX(Events!$A:$A,MATCH(I75,Events!$J:$J,0)),"")</f>
        <v/>
      </c>
      <c r="J78" s="92"/>
      <c r="K78" s="91" t="str">
        <f>IFERROR(INDEX(Events!$A:$A,MATCH(K75,Events!$J:$J,0)),"")</f>
        <v/>
      </c>
      <c r="L78" s="92"/>
      <c r="M78" s="91" t="str">
        <f>IFERROR(INDEX(Events!$A:$A,MATCH(M75,Events!$J:$J,0)),"")</f>
        <v/>
      </c>
      <c r="N78" s="92"/>
    </row>
    <row r="79" spans="1:14" x14ac:dyDescent="0.2">
      <c r="A79" s="72">
        <f>IF(M75="","",IF(MONTH(M75+1)&lt;&gt;MONTH(M75),"",M75+1))</f>
        <v>42821</v>
      </c>
      <c r="B79" s="74" t="str">
        <f>IFERROR(INDEX(Events!$A:$A,MATCH(A79,Events!$G:$G,0)),"")</f>
        <v/>
      </c>
      <c r="C79" s="72">
        <f>IF(A79="","",IF(MONTH(A79+1)&lt;&gt;MONTH(A79),"",A79+1))</f>
        <v>42822</v>
      </c>
      <c r="D79" s="74" t="str">
        <f>IFERROR(INDEX(Events!$A:$A,MATCH(C79,Events!$G:$G,0)),"")</f>
        <v/>
      </c>
      <c r="E79" s="72">
        <f>IF(C79="","",IF(MONTH(C79+1)&lt;&gt;MONTH(C79),"",C79+1))</f>
        <v>42823</v>
      </c>
      <c r="F79" s="74" t="str">
        <f>IFERROR(INDEX(Events!$A:$A,MATCH(E79,Events!$G:$G,0)),"")</f>
        <v/>
      </c>
      <c r="G79" s="72">
        <f>IF(E79="","",IF(MONTH(E79+1)&lt;&gt;MONTH(E79),"",E79+1))</f>
        <v>42824</v>
      </c>
      <c r="H79" s="74" t="str">
        <f>IFERROR(INDEX(Events!$A:$A,MATCH(G79,Events!$G:$G,0)),"")</f>
        <v/>
      </c>
      <c r="I79" s="72">
        <f>IF(G79="","",IF(MONTH(G79+1)&lt;&gt;MONTH(G79),"",G79+1))</f>
        <v>42825</v>
      </c>
      <c r="J79" s="74" t="str">
        <f>IFERROR(INDEX(Events!$A:$A,MATCH(I79,Events!$G:$G,0)),"")</f>
        <v/>
      </c>
      <c r="K79" s="72" t="str">
        <f>IF(I79="","",IF(MONTH(I79+1)&lt;&gt;MONTH(I79),"",I79+1))</f>
        <v/>
      </c>
      <c r="L79" s="74" t="str">
        <f>IFERROR(INDEX(Events!$A:$A,MATCH(K79,Events!$G:$G,0)),"")</f>
        <v/>
      </c>
      <c r="M79" s="72" t="str">
        <f>IF(K79="","",IF(MONTH(K79+1)&lt;&gt;MONTH(K79),"",K79+1))</f>
        <v/>
      </c>
      <c r="N79" s="74" t="str">
        <f>IFERROR(INDEX(Events!$A:$A,MATCH(M79,Events!$G:$G,0)),"")</f>
        <v/>
      </c>
    </row>
    <row r="80" spans="1:14" s="76" customFormat="1" ht="11.25" x14ac:dyDescent="0.2">
      <c r="A80" s="91" t="str">
        <f>IFERROR(INDEX(Events!$A:$A,MATCH(A79,Events!$H:$H,0)),"")</f>
        <v/>
      </c>
      <c r="B80" s="92"/>
      <c r="C80" s="91" t="str">
        <f>IFERROR(INDEX(Events!$A:$A,MATCH(C79,Events!$H:$H,0)),"")</f>
        <v/>
      </c>
      <c r="D80" s="92"/>
      <c r="E80" s="91" t="str">
        <f>IFERROR(INDEX(Events!$A:$A,MATCH(E79,Events!$H:$H,0)),"")</f>
        <v/>
      </c>
      <c r="F80" s="92"/>
      <c r="G80" s="91" t="str">
        <f>IFERROR(INDEX(Events!$A:$A,MATCH(G79,Events!$H:$H,0)),"")</f>
        <v/>
      </c>
      <c r="H80" s="92"/>
      <c r="I80" s="91" t="str">
        <f>IFERROR(INDEX(Events!$A:$A,MATCH(I79,Events!$H:$H,0)),"")</f>
        <v/>
      </c>
      <c r="J80" s="92"/>
      <c r="K80" s="91" t="str">
        <f>IFERROR(INDEX(Events!$A:$A,MATCH(K79,Events!$H:$H,0)),"")</f>
        <v/>
      </c>
      <c r="L80" s="92"/>
      <c r="M80" s="91" t="str">
        <f>IFERROR(INDEX(Events!$A:$A,MATCH(M79,Events!$H:$H,0)),"")</f>
        <v/>
      </c>
      <c r="N80" s="92"/>
    </row>
    <row r="81" spans="1:14" s="76" customFormat="1" ht="11.25" x14ac:dyDescent="0.2">
      <c r="A81" s="91" t="str">
        <f>IFERROR(INDEX(Events!$A:$A,MATCH(A79,Events!$I:$I,0)),"")</f>
        <v/>
      </c>
      <c r="B81" s="92"/>
      <c r="C81" s="91" t="str">
        <f>IFERROR(INDEX(Events!$A:$A,MATCH(C79,Events!$I:$I,0)),"")</f>
        <v/>
      </c>
      <c r="D81" s="92"/>
      <c r="E81" s="91" t="str">
        <f>IFERROR(INDEX(Events!$A:$A,MATCH(E79,Events!$I:$I,0)),"")</f>
        <v/>
      </c>
      <c r="F81" s="92"/>
      <c r="G81" s="91" t="str">
        <f>IFERROR(INDEX(Events!$A:$A,MATCH(G79,Events!$I:$I,0)),"")</f>
        <v/>
      </c>
      <c r="H81" s="92"/>
      <c r="I81" s="91" t="str">
        <f>IFERROR(INDEX(Events!$A:$A,MATCH(I79,Events!$I:$I,0)),"")</f>
        <v/>
      </c>
      <c r="J81" s="92"/>
      <c r="K81" s="91" t="str">
        <f>IFERROR(INDEX(Events!$A:$A,MATCH(K79,Events!$I:$I,0)),"")</f>
        <v/>
      </c>
      <c r="L81" s="92"/>
      <c r="M81" s="91" t="str">
        <f>IFERROR(INDEX(Events!$A:$A,MATCH(M79,Events!$I:$I,0)),"")</f>
        <v/>
      </c>
      <c r="N81" s="92"/>
    </row>
    <row r="82" spans="1:14" s="76" customFormat="1" ht="11.25" x14ac:dyDescent="0.2">
      <c r="A82" s="98" t="str">
        <f>IFERROR(INDEX(Events!$A:$A,MATCH(A79,Events!$J:$J,0)),"")</f>
        <v/>
      </c>
      <c r="B82" s="99"/>
      <c r="C82" s="98" t="str">
        <f>IFERROR(INDEX(Events!$A:$A,MATCH(C79,Events!$J:$J,0)),"")</f>
        <v/>
      </c>
      <c r="D82" s="99"/>
      <c r="E82" s="98" t="str">
        <f>IFERROR(INDEX(Events!$A:$A,MATCH(E79,Events!$J:$J,0)),"")</f>
        <v/>
      </c>
      <c r="F82" s="99"/>
      <c r="G82" s="98" t="str">
        <f>IFERROR(INDEX(Events!$A:$A,MATCH(G79,Events!$J:$J,0)),"")</f>
        <v/>
      </c>
      <c r="H82" s="99"/>
      <c r="I82" s="98" t="str">
        <f>IFERROR(INDEX(Events!$A:$A,MATCH(I79,Events!$J:$J,0)),"")</f>
        <v/>
      </c>
      <c r="J82" s="99"/>
      <c r="K82" s="98" t="str">
        <f>IFERROR(INDEX(Events!$A:$A,MATCH(K79,Events!$J:$J,0)),"")</f>
        <v/>
      </c>
      <c r="L82" s="99"/>
      <c r="M82" s="98" t="str">
        <f>IFERROR(INDEX(Events!$A:$A,MATCH(M79,Events!$J:$J,0)),"")</f>
        <v/>
      </c>
      <c r="N82" s="99"/>
    </row>
    <row r="83" spans="1:14" x14ac:dyDescent="0.2">
      <c r="A83" s="72" t="str">
        <f>IF(M79="","",IF(MONTH(M79+1)&lt;&gt;MONTH(M79),"",M79+1))</f>
        <v/>
      </c>
      <c r="B83" s="74" t="str">
        <f>IFERROR(INDEX(Events!$A:$A,MATCH(A83,Events!$G:$G,0)),"")</f>
        <v/>
      </c>
      <c r="C83" s="72" t="str">
        <f>IF(A83="","",IF(MONTH(A83+1)&lt;&gt;MONTH(A83),"",A83+1))</f>
        <v/>
      </c>
      <c r="D83" s="74" t="str">
        <f>IFERROR(INDEX(Events!$A:$A,MATCH(C83,Events!$G:$G,0)),"")</f>
        <v/>
      </c>
      <c r="E83" s="73"/>
      <c r="F83" s="7"/>
      <c r="G83" s="7"/>
      <c r="H83" s="7"/>
      <c r="I83" s="7"/>
      <c r="J83" s="7"/>
    </row>
    <row r="84" spans="1:14" s="76" customFormat="1" ht="11.25" x14ac:dyDescent="0.2">
      <c r="A84" s="91" t="str">
        <f>IFERROR(INDEX(Events!$A:$A,MATCH(A83,Events!$H:$H,0)),"")</f>
        <v/>
      </c>
      <c r="B84" s="92"/>
      <c r="C84" s="91" t="str">
        <f>IFERROR(INDEX(Events!$A:$A,MATCH(C83,Events!$H:$H,0)),"")</f>
        <v/>
      </c>
      <c r="D84" s="92"/>
      <c r="E84" s="81"/>
      <c r="F84" s="5"/>
      <c r="G84" s="5"/>
      <c r="H84" s="5"/>
      <c r="I84" s="5"/>
      <c r="J84" s="5"/>
    </row>
    <row r="85" spans="1:14" s="76" customFormat="1" ht="11.25" x14ac:dyDescent="0.2">
      <c r="A85" s="91" t="str">
        <f>IFERROR(INDEX(Events!$A:$A,MATCH(A83,Events!$I:$I,0)),"")</f>
        <v/>
      </c>
      <c r="B85" s="92"/>
      <c r="C85" s="91" t="str">
        <f>IFERROR(INDEX(Events!$A:$A,MATCH(C83,Events!$I:$I,0)),"")</f>
        <v/>
      </c>
      <c r="D85" s="92"/>
      <c r="E85" s="81"/>
      <c r="F85" s="5"/>
      <c r="G85" s="5"/>
      <c r="H85" s="5"/>
      <c r="I85" s="5"/>
      <c r="J85" s="5"/>
      <c r="N85" s="83" t="s">
        <v>102</v>
      </c>
    </row>
    <row r="86" spans="1:14" s="76" customFormat="1" ht="11.25" x14ac:dyDescent="0.2">
      <c r="A86" s="98" t="str">
        <f>IFERROR(INDEX(Events!$A:$A,MATCH(A83,Events!$J:$J,0)),"")</f>
        <v/>
      </c>
      <c r="B86" s="99"/>
      <c r="C86" s="98" t="str">
        <f>IFERROR(INDEX(Events!$A:$A,MATCH(C83,Events!$J:$J,0)),"")</f>
        <v/>
      </c>
      <c r="D86" s="99"/>
      <c r="E86" s="81"/>
      <c r="F86" s="5"/>
      <c r="G86" s="5"/>
      <c r="H86" s="5"/>
      <c r="I86" s="5"/>
      <c r="J86" s="5"/>
      <c r="N86" s="83" t="s">
        <v>106</v>
      </c>
    </row>
  </sheetData>
  <mergeCells count="357">
    <mergeCell ref="G5:N6"/>
    <mergeCell ref="A8:B8"/>
    <mergeCell ref="C8:D8"/>
    <mergeCell ref="E8:F8"/>
    <mergeCell ref="G8:H8"/>
    <mergeCell ref="I8:J8"/>
    <mergeCell ref="K8:L8"/>
    <mergeCell ref="M8:N8"/>
    <mergeCell ref="M10:N10"/>
    <mergeCell ref="A11:B11"/>
    <mergeCell ref="C11:D11"/>
    <mergeCell ref="E11:F11"/>
    <mergeCell ref="G11:H11"/>
    <mergeCell ref="I11:J11"/>
    <mergeCell ref="K11:L11"/>
    <mergeCell ref="M11:N11"/>
    <mergeCell ref="A10:B10"/>
    <mergeCell ref="C10:D10"/>
    <mergeCell ref="E10:F10"/>
    <mergeCell ref="G10:H10"/>
    <mergeCell ref="I10:J10"/>
    <mergeCell ref="K10:L10"/>
    <mergeCell ref="M12:N12"/>
    <mergeCell ref="A14:B14"/>
    <mergeCell ref="C14:D14"/>
    <mergeCell ref="E14:F14"/>
    <mergeCell ref="G14:H14"/>
    <mergeCell ref="I14:J14"/>
    <mergeCell ref="K14:L14"/>
    <mergeCell ref="M14:N14"/>
    <mergeCell ref="A12:B12"/>
    <mergeCell ref="C12:D12"/>
    <mergeCell ref="E12:F12"/>
    <mergeCell ref="G12:H12"/>
    <mergeCell ref="I12:J12"/>
    <mergeCell ref="K12:L12"/>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20:N20"/>
    <mergeCell ref="A22:B22"/>
    <mergeCell ref="C22:D22"/>
    <mergeCell ref="E22:F22"/>
    <mergeCell ref="G22:H22"/>
    <mergeCell ref="I22:J22"/>
    <mergeCell ref="K22:L22"/>
    <mergeCell ref="M22:N22"/>
    <mergeCell ref="A20:B20"/>
    <mergeCell ref="C20:D20"/>
    <mergeCell ref="E20:F20"/>
    <mergeCell ref="G20:H20"/>
    <mergeCell ref="I20:J20"/>
    <mergeCell ref="K20:L20"/>
    <mergeCell ref="M23:N23"/>
    <mergeCell ref="A24:B24"/>
    <mergeCell ref="C24:D24"/>
    <mergeCell ref="E24:F24"/>
    <mergeCell ref="G24:H24"/>
    <mergeCell ref="I24:J24"/>
    <mergeCell ref="K24:L24"/>
    <mergeCell ref="M24:N24"/>
    <mergeCell ref="A23:B23"/>
    <mergeCell ref="C23:D23"/>
    <mergeCell ref="E23:F23"/>
    <mergeCell ref="G23:H23"/>
    <mergeCell ref="I23:J23"/>
    <mergeCell ref="K23:L23"/>
    <mergeCell ref="M26:N26"/>
    <mergeCell ref="A27:B27"/>
    <mergeCell ref="C27:D27"/>
    <mergeCell ref="E27:F27"/>
    <mergeCell ref="G27:H27"/>
    <mergeCell ref="I27:J27"/>
    <mergeCell ref="K27:L27"/>
    <mergeCell ref="M27:N27"/>
    <mergeCell ref="A26:B26"/>
    <mergeCell ref="C26:D26"/>
    <mergeCell ref="E26:F26"/>
    <mergeCell ref="G26:H26"/>
    <mergeCell ref="I26:J26"/>
    <mergeCell ref="K26:L26"/>
    <mergeCell ref="M28:N28"/>
    <mergeCell ref="A30:B30"/>
    <mergeCell ref="C30:D30"/>
    <mergeCell ref="A31:B31"/>
    <mergeCell ref="C31:D31"/>
    <mergeCell ref="G31:N33"/>
    <mergeCell ref="A32:B32"/>
    <mergeCell ref="C32:D32"/>
    <mergeCell ref="A28:B28"/>
    <mergeCell ref="C28:D28"/>
    <mergeCell ref="E28:F28"/>
    <mergeCell ref="G28:H28"/>
    <mergeCell ref="I28:J28"/>
    <mergeCell ref="K28:L28"/>
    <mergeCell ref="M35:N35"/>
    <mergeCell ref="A37:B37"/>
    <mergeCell ref="C37:D37"/>
    <mergeCell ref="E37:F37"/>
    <mergeCell ref="G37:H37"/>
    <mergeCell ref="I37:J37"/>
    <mergeCell ref="K37:L37"/>
    <mergeCell ref="M37:N37"/>
    <mergeCell ref="A35:B35"/>
    <mergeCell ref="C35:D35"/>
    <mergeCell ref="E35:F35"/>
    <mergeCell ref="G35:H35"/>
    <mergeCell ref="I35:J35"/>
    <mergeCell ref="K35:L35"/>
    <mergeCell ref="M38:N38"/>
    <mergeCell ref="A39:B39"/>
    <mergeCell ref="C39:D39"/>
    <mergeCell ref="E39:F39"/>
    <mergeCell ref="G39:H39"/>
    <mergeCell ref="I39:J39"/>
    <mergeCell ref="K39:L39"/>
    <mergeCell ref="M39:N39"/>
    <mergeCell ref="A38:B38"/>
    <mergeCell ref="C38:D38"/>
    <mergeCell ref="E38:F38"/>
    <mergeCell ref="G38:H38"/>
    <mergeCell ref="I38:J38"/>
    <mergeCell ref="K38:L38"/>
    <mergeCell ref="M41:N41"/>
    <mergeCell ref="A42:B42"/>
    <mergeCell ref="C42:D42"/>
    <mergeCell ref="E42:F42"/>
    <mergeCell ref="G42:H42"/>
    <mergeCell ref="I42:J42"/>
    <mergeCell ref="K42:L42"/>
    <mergeCell ref="M42:N42"/>
    <mergeCell ref="A41:B41"/>
    <mergeCell ref="C41:D41"/>
    <mergeCell ref="E41:F41"/>
    <mergeCell ref="G41:H41"/>
    <mergeCell ref="I41:J41"/>
    <mergeCell ref="K41:L41"/>
    <mergeCell ref="M43:N43"/>
    <mergeCell ref="A45:B45"/>
    <mergeCell ref="C45:D45"/>
    <mergeCell ref="E45:F45"/>
    <mergeCell ref="G45:H45"/>
    <mergeCell ref="I45:J45"/>
    <mergeCell ref="K45:L45"/>
    <mergeCell ref="M45:N45"/>
    <mergeCell ref="A43:B43"/>
    <mergeCell ref="C43:D43"/>
    <mergeCell ref="E43:F43"/>
    <mergeCell ref="G43:H43"/>
    <mergeCell ref="I43:J43"/>
    <mergeCell ref="K43:L43"/>
    <mergeCell ref="M46:N46"/>
    <mergeCell ref="A47:B47"/>
    <mergeCell ref="C47:D47"/>
    <mergeCell ref="E47:F47"/>
    <mergeCell ref="G47:H47"/>
    <mergeCell ref="I47:J47"/>
    <mergeCell ref="K47:L47"/>
    <mergeCell ref="M47:N47"/>
    <mergeCell ref="A46:B46"/>
    <mergeCell ref="C46:D46"/>
    <mergeCell ref="E46:F46"/>
    <mergeCell ref="G46:H46"/>
    <mergeCell ref="I46:J46"/>
    <mergeCell ref="K46:L46"/>
    <mergeCell ref="M49:N49"/>
    <mergeCell ref="A50:B50"/>
    <mergeCell ref="C50:D50"/>
    <mergeCell ref="E50:F50"/>
    <mergeCell ref="G50:H50"/>
    <mergeCell ref="I50:J50"/>
    <mergeCell ref="K50:L50"/>
    <mergeCell ref="M50:N50"/>
    <mergeCell ref="A49:B49"/>
    <mergeCell ref="C49:D49"/>
    <mergeCell ref="E49:F49"/>
    <mergeCell ref="G49:H49"/>
    <mergeCell ref="I49:J49"/>
    <mergeCell ref="K49:L49"/>
    <mergeCell ref="M51:N51"/>
    <mergeCell ref="A53:B53"/>
    <mergeCell ref="C53:D53"/>
    <mergeCell ref="E53:F53"/>
    <mergeCell ref="G53:H53"/>
    <mergeCell ref="I53:J53"/>
    <mergeCell ref="K53:L53"/>
    <mergeCell ref="M53:N53"/>
    <mergeCell ref="A51:B51"/>
    <mergeCell ref="C51:D51"/>
    <mergeCell ref="E51:F51"/>
    <mergeCell ref="G51:H51"/>
    <mergeCell ref="I51:J51"/>
    <mergeCell ref="K51:L51"/>
    <mergeCell ref="A57:B57"/>
    <mergeCell ref="C57:D57"/>
    <mergeCell ref="A58:B58"/>
    <mergeCell ref="C58:D58"/>
    <mergeCell ref="G58:N60"/>
    <mergeCell ref="A59:B59"/>
    <mergeCell ref="C59:D59"/>
    <mergeCell ref="M54:N54"/>
    <mergeCell ref="A55:B55"/>
    <mergeCell ref="C55:D55"/>
    <mergeCell ref="E55:F55"/>
    <mergeCell ref="G55:H55"/>
    <mergeCell ref="I55:J55"/>
    <mergeCell ref="K55:L55"/>
    <mergeCell ref="M55:N55"/>
    <mergeCell ref="A54:B54"/>
    <mergeCell ref="C54:D54"/>
    <mergeCell ref="E54:F54"/>
    <mergeCell ref="G54:H54"/>
    <mergeCell ref="I54:J54"/>
    <mergeCell ref="K54:L54"/>
    <mergeCell ref="M62:N62"/>
    <mergeCell ref="A64:B64"/>
    <mergeCell ref="C64:D64"/>
    <mergeCell ref="E64:F64"/>
    <mergeCell ref="G64:H64"/>
    <mergeCell ref="I64:J64"/>
    <mergeCell ref="K64:L64"/>
    <mergeCell ref="M64:N64"/>
    <mergeCell ref="A62:B62"/>
    <mergeCell ref="C62:D62"/>
    <mergeCell ref="E62:F62"/>
    <mergeCell ref="G62:H62"/>
    <mergeCell ref="I62:J62"/>
    <mergeCell ref="K62:L62"/>
    <mergeCell ref="M65:N65"/>
    <mergeCell ref="A66:B66"/>
    <mergeCell ref="C66:D66"/>
    <mergeCell ref="E66:F66"/>
    <mergeCell ref="G66:H66"/>
    <mergeCell ref="I66:J66"/>
    <mergeCell ref="K66:L66"/>
    <mergeCell ref="M66:N66"/>
    <mergeCell ref="A65:B65"/>
    <mergeCell ref="C65:D65"/>
    <mergeCell ref="E65:F65"/>
    <mergeCell ref="G65:H65"/>
    <mergeCell ref="I65:J65"/>
    <mergeCell ref="K65:L65"/>
    <mergeCell ref="M68:N68"/>
    <mergeCell ref="A69:B69"/>
    <mergeCell ref="C69:D69"/>
    <mergeCell ref="E69:F69"/>
    <mergeCell ref="G69:H69"/>
    <mergeCell ref="I69:J69"/>
    <mergeCell ref="K69:L69"/>
    <mergeCell ref="M69:N69"/>
    <mergeCell ref="A68:B68"/>
    <mergeCell ref="C68:D68"/>
    <mergeCell ref="E68:F68"/>
    <mergeCell ref="G68:H68"/>
    <mergeCell ref="I68:J68"/>
    <mergeCell ref="K68:L68"/>
    <mergeCell ref="M70:N70"/>
    <mergeCell ref="A72:B72"/>
    <mergeCell ref="C72:D72"/>
    <mergeCell ref="E72:F72"/>
    <mergeCell ref="G72:H72"/>
    <mergeCell ref="I72:J72"/>
    <mergeCell ref="K72:L72"/>
    <mergeCell ref="M72:N72"/>
    <mergeCell ref="A70:B70"/>
    <mergeCell ref="C70:D70"/>
    <mergeCell ref="E70:F70"/>
    <mergeCell ref="G70:H70"/>
    <mergeCell ref="I70:J70"/>
    <mergeCell ref="K70:L70"/>
    <mergeCell ref="M73:N73"/>
    <mergeCell ref="A74:B74"/>
    <mergeCell ref="C74:D74"/>
    <mergeCell ref="E74:F74"/>
    <mergeCell ref="G74:H74"/>
    <mergeCell ref="I74:J74"/>
    <mergeCell ref="K74:L74"/>
    <mergeCell ref="M74:N74"/>
    <mergeCell ref="A73:B73"/>
    <mergeCell ref="C73:D73"/>
    <mergeCell ref="E73:F73"/>
    <mergeCell ref="G73:H73"/>
    <mergeCell ref="I73:J73"/>
    <mergeCell ref="K73:L73"/>
    <mergeCell ref="M76:N76"/>
    <mergeCell ref="A77:B77"/>
    <mergeCell ref="C77:D77"/>
    <mergeCell ref="E77:F77"/>
    <mergeCell ref="G77:H77"/>
    <mergeCell ref="I77:J77"/>
    <mergeCell ref="K77:L77"/>
    <mergeCell ref="M77:N77"/>
    <mergeCell ref="A76:B76"/>
    <mergeCell ref="C76:D76"/>
    <mergeCell ref="E76:F76"/>
    <mergeCell ref="G76:H76"/>
    <mergeCell ref="I76:J76"/>
    <mergeCell ref="K76:L76"/>
    <mergeCell ref="M78:N78"/>
    <mergeCell ref="A80:B80"/>
    <mergeCell ref="C80:D80"/>
    <mergeCell ref="E80:F80"/>
    <mergeCell ref="G80:H80"/>
    <mergeCell ref="I80:J80"/>
    <mergeCell ref="K80:L80"/>
    <mergeCell ref="M80:N80"/>
    <mergeCell ref="A78:B78"/>
    <mergeCell ref="C78:D78"/>
    <mergeCell ref="E78:F78"/>
    <mergeCell ref="G78:H78"/>
    <mergeCell ref="I78:J78"/>
    <mergeCell ref="K78:L78"/>
    <mergeCell ref="A84:B84"/>
    <mergeCell ref="C84:D84"/>
    <mergeCell ref="A85:B85"/>
    <mergeCell ref="C85:D85"/>
    <mergeCell ref="A86:B86"/>
    <mergeCell ref="C86:D86"/>
    <mergeCell ref="M81:N81"/>
    <mergeCell ref="A82:B82"/>
    <mergeCell ref="C82:D82"/>
    <mergeCell ref="E82:F82"/>
    <mergeCell ref="G82:H82"/>
    <mergeCell ref="I82:J82"/>
    <mergeCell ref="K82:L82"/>
    <mergeCell ref="M82:N82"/>
    <mergeCell ref="A81:B81"/>
    <mergeCell ref="C81:D81"/>
    <mergeCell ref="E81:F81"/>
    <mergeCell ref="G81:H81"/>
    <mergeCell ref="I81:J81"/>
    <mergeCell ref="K81:L81"/>
  </mergeCells>
  <conditionalFormatting sqref="B9 D9 F9 H9 J9 L9 N9 B13 D13 F13 H13 J13 L13 N13 B17 D17 F17 H17 J17 L17 N17 B21 D21 F21 H21 J21 L21 N21 B25 D25 F25 H25 J25 L25 N25 B29 D29">
    <cfRule type="expression" dxfId="45" priority="14">
      <formula>A9=""</formula>
    </cfRule>
  </conditionalFormatting>
  <conditionalFormatting sqref="A10:N10 A14:N14 A18:N18 A22:N22 A26:N26 A30:D30">
    <cfRule type="expression" dxfId="44" priority="13">
      <formula>A9=""</formula>
    </cfRule>
  </conditionalFormatting>
  <conditionalFormatting sqref="A11:N11 A15:N15 A19:N19 A23:N23 A27:N27 A31:D31">
    <cfRule type="expression" dxfId="43" priority="12">
      <formula>A9=""</formula>
    </cfRule>
  </conditionalFormatting>
  <conditionalFormatting sqref="A12:N12 A16:N16 A20:N20 A24:N24 A28:N28 A32:D32">
    <cfRule type="expression" dxfId="42" priority="11">
      <formula>A9=""</formula>
    </cfRule>
  </conditionalFormatting>
  <conditionalFormatting sqref="A9 C9 E9 G9 I9 K9 M9 A13 C13 E13 G13 I13 K13 M13 A17 C17 E17 G17 I17 K17 M17 A21 C21 E21 G21 I21 K21 M21 A25 C25 E25 G25 I25 K25 M25 A29 C29">
    <cfRule type="expression" dxfId="41" priority="15">
      <formula>A9=""</formula>
    </cfRule>
  </conditionalFormatting>
  <conditionalFormatting sqref="B36 D36 F36 H36 J36 L36 N36 B40 D40 F40 H40 J40 L40 N40 B44 D44 F44 H44 J44 L44 N44 B48 D48 F48 H48 J48 L48 N48 B52 D52 F52 H52 J52 L52 N52 B56 D56">
    <cfRule type="expression" dxfId="40" priority="9">
      <formula>A36=""</formula>
    </cfRule>
  </conditionalFormatting>
  <conditionalFormatting sqref="A37:N37 A41:N41 A45:N45 A49:N49 A53:N53 A57:D57">
    <cfRule type="expression" dxfId="39" priority="8">
      <formula>A36=""</formula>
    </cfRule>
  </conditionalFormatting>
  <conditionalFormatting sqref="A38:N38 A42:N42 A46:N46 A50:N50 A54:N54 A58:D58">
    <cfRule type="expression" dxfId="38" priority="7">
      <formula>A36=""</formula>
    </cfRule>
  </conditionalFormatting>
  <conditionalFormatting sqref="A39:N39 A43:N43 A47:N47 A51:N51 A55:N55 A59:D59">
    <cfRule type="expression" dxfId="37" priority="6">
      <formula>A36=""</formula>
    </cfRule>
  </conditionalFormatting>
  <conditionalFormatting sqref="A36 C36 E36 G36 I36 K36 M36 A40 C40 E40 G40 I40 K40 M40 A44 C44 E44 G44 I44 K44 M44 A48 C48 E48 G48 I48 K48 M48 A52 C52 E52 G52 I52 K52 M52 A56 C56">
    <cfRule type="expression" dxfId="36" priority="10">
      <formula>A36=""</formula>
    </cfRule>
  </conditionalFormatting>
  <conditionalFormatting sqref="B63 D63 F63 H63 J63 L63 N63 B67 D67 F67 H67 J67 L67 N67 B71 D71 F71 H71 J71 L71 N71 B75 D75 F75 H75 J75 L75 N75 B79 D79 F79 H79 J79 L79 N79 B83 D83">
    <cfRule type="expression" dxfId="35" priority="4">
      <formula>A63=""</formula>
    </cfRule>
  </conditionalFormatting>
  <conditionalFormatting sqref="A64:N64 A68:N68 A72:N72 A76:N76 A80:N80 A84:D84">
    <cfRule type="expression" dxfId="34" priority="3">
      <formula>A63=""</formula>
    </cfRule>
  </conditionalFormatting>
  <conditionalFormatting sqref="A65:N65 A69:N69 A73:N73 A77:N77 A81:N81 A85:D85">
    <cfRule type="expression" dxfId="33" priority="2">
      <formula>A63=""</formula>
    </cfRule>
  </conditionalFormatting>
  <conditionalFormatting sqref="A66:N66 A70:N70 A74:N74 A78:N78 A82:N82 A86:D86">
    <cfRule type="expression" dxfId="32" priority="1">
      <formula>A63=""</formula>
    </cfRule>
  </conditionalFormatting>
  <conditionalFormatting sqref="A63 C63 E63 G63 I63 K63 M63 A67 C67 E67 G67 I67 K67 M67 A71 C71 E71 G71 I71 K71 M71 A75 C75 E75 G75 I75 K75 M75 A79 C79 E79 G79 I79 K79 M79 A83 C83">
    <cfRule type="expression" dxfId="31" priority="5">
      <formula>A63=""</formula>
    </cfRule>
  </conditionalFormatting>
  <printOptions horizontalCentered="1"/>
  <pageMargins left="0.35" right="0.35" top="0.25" bottom="0.4" header="0.25" footer="0.25"/>
  <pageSetup scale="85" orientation="portrait" r:id="rId1"/>
  <ignoredErrors>
    <ignoredError sqref="C9:N8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86"/>
  <sheetViews>
    <sheetView showGridLines="0" topLeftCell="A5" zoomScaleNormal="100" workbookViewId="0">
      <selection activeCell="A5" sqref="A5"/>
    </sheetView>
  </sheetViews>
  <sheetFormatPr defaultColWidth="8.85546875" defaultRowHeight="12.75" x14ac:dyDescent="0.2"/>
  <cols>
    <col min="1" max="1" width="4.28515625" style="29" customWidth="1"/>
    <col min="2" max="2" width="12.28515625" style="29" customWidth="1"/>
    <col min="3" max="3" width="4.28515625" style="29" customWidth="1"/>
    <col min="4" max="4" width="12.28515625" style="29" customWidth="1"/>
    <col min="5" max="5" width="4.28515625" style="29" customWidth="1"/>
    <col min="6" max="6" width="12.28515625" style="29" customWidth="1"/>
    <col min="7" max="7" width="4.28515625" style="29" customWidth="1"/>
    <col min="8" max="8" width="12.28515625" style="29" customWidth="1"/>
    <col min="9" max="9" width="4.28515625" style="29" customWidth="1"/>
    <col min="10" max="10" width="12.28515625" style="29" customWidth="1"/>
    <col min="11" max="11" width="4.28515625" style="29" customWidth="1"/>
    <col min="12" max="12" width="12.28515625" style="29" customWidth="1"/>
    <col min="13" max="13" width="4.28515625" style="29" customWidth="1"/>
    <col min="14" max="14" width="12.28515625" style="29" customWidth="1"/>
    <col min="15" max="15" width="3.5703125" style="29" customWidth="1"/>
    <col min="16" max="16384" width="8.85546875" style="29"/>
  </cols>
  <sheetData>
    <row r="1" spans="1:14" hidden="1" x14ac:dyDescent="0.2">
      <c r="A1" s="6"/>
      <c r="B1" s="6"/>
      <c r="C1" s="6"/>
      <c r="D1" s="6"/>
      <c r="E1" s="6"/>
      <c r="F1" s="6"/>
      <c r="G1" s="6"/>
      <c r="H1" s="6"/>
      <c r="I1" s="6"/>
      <c r="J1" s="6"/>
      <c r="K1" s="6"/>
      <c r="L1" s="6"/>
      <c r="M1" s="6"/>
      <c r="N1" s="70"/>
    </row>
    <row r="2" spans="1:14" hidden="1" x14ac:dyDescent="0.2">
      <c r="A2" s="6"/>
      <c r="B2" s="6"/>
      <c r="C2" s="6"/>
      <c r="D2" s="6"/>
      <c r="E2" s="6"/>
      <c r="F2" s="6"/>
      <c r="G2" s="6"/>
      <c r="H2" s="6"/>
      <c r="I2" s="6"/>
      <c r="J2" s="6"/>
      <c r="K2" s="6"/>
      <c r="L2" s="6"/>
      <c r="M2" s="6"/>
      <c r="N2" s="70"/>
    </row>
    <row r="3" spans="1:14" hidden="1" x14ac:dyDescent="0.2">
      <c r="A3" s="6"/>
      <c r="B3" s="6"/>
      <c r="C3" s="6"/>
      <c r="D3" s="6"/>
      <c r="E3" s="6"/>
      <c r="F3" s="6"/>
      <c r="G3" s="6"/>
      <c r="H3" s="6"/>
      <c r="I3" s="6"/>
      <c r="J3" s="6"/>
      <c r="K3" s="6"/>
      <c r="L3" s="6"/>
      <c r="M3" s="6"/>
      <c r="N3" s="70"/>
    </row>
    <row r="4" spans="1:14" hidden="1" x14ac:dyDescent="0.2"/>
    <row r="5" spans="1:14" ht="23.45" customHeight="1" x14ac:dyDescent="0.2">
      <c r="A5" s="80" t="s">
        <v>97</v>
      </c>
      <c r="G5" s="95">
        <f>B7</f>
        <v>42826</v>
      </c>
      <c r="H5" s="95"/>
      <c r="I5" s="95"/>
      <c r="J5" s="95"/>
      <c r="K5" s="95"/>
      <c r="L5" s="95"/>
      <c r="M5" s="95"/>
      <c r="N5" s="95"/>
    </row>
    <row r="6" spans="1:14" ht="13.15" customHeight="1" x14ac:dyDescent="0.2">
      <c r="B6" s="79"/>
      <c r="C6" s="79"/>
      <c r="D6" s="79"/>
      <c r="E6" s="79"/>
      <c r="F6" s="79"/>
      <c r="G6" s="95"/>
      <c r="H6" s="95"/>
      <c r="I6" s="95"/>
      <c r="J6" s="95"/>
      <c r="K6" s="95"/>
      <c r="L6" s="95"/>
      <c r="M6" s="95"/>
      <c r="N6" s="95"/>
    </row>
    <row r="7" spans="1:14" s="3" customFormat="1" ht="11.25" hidden="1" x14ac:dyDescent="0.2">
      <c r="A7" s="3" t="s">
        <v>2</v>
      </c>
      <c r="B7" s="8">
        <f>DATE(YEAR('Q1'!$B$7),MONTH('Q1'!$B$7)+6,1)</f>
        <v>42826</v>
      </c>
    </row>
    <row r="8" spans="1:14" s="44" customFormat="1" ht="18" customHeight="1" x14ac:dyDescent="0.2">
      <c r="A8" s="96">
        <f>A13</f>
        <v>42828</v>
      </c>
      <c r="B8" s="97"/>
      <c r="C8" s="96">
        <f>C13</f>
        <v>42829</v>
      </c>
      <c r="D8" s="97"/>
      <c r="E8" s="96">
        <f>E13</f>
        <v>42830</v>
      </c>
      <c r="F8" s="97"/>
      <c r="G8" s="96">
        <f>G13</f>
        <v>42831</v>
      </c>
      <c r="H8" s="97"/>
      <c r="I8" s="96">
        <f>I13</f>
        <v>42832</v>
      </c>
      <c r="J8" s="97"/>
      <c r="K8" s="96">
        <f>K13</f>
        <v>42833</v>
      </c>
      <c r="L8" s="97"/>
      <c r="M8" s="96">
        <f>M13</f>
        <v>42834</v>
      </c>
      <c r="N8" s="97"/>
    </row>
    <row r="9" spans="1:14" s="44" customFormat="1" x14ac:dyDescent="0.2">
      <c r="A9" s="72" t="str">
        <f>IF(WEEKDAY($B$7,1)=startday,$B$7,"")</f>
        <v/>
      </c>
      <c r="B9" s="74" t="str">
        <f>IFERROR(INDEX(Events!$A:$A,MATCH(A9,Events!$G:$G,0)),"")</f>
        <v/>
      </c>
      <c r="C9" s="72" t="str">
        <f>IF(A9="",IF(WEEKDAY($B$7,1)=MOD(startday,7)+1,$B$7,""),A9+1)</f>
        <v/>
      </c>
      <c r="D9" s="74" t="str">
        <f>IFERROR(INDEX(Events!$A:$A,MATCH(C9,Events!$G:$G,0)),"")</f>
        <v/>
      </c>
      <c r="E9" s="72" t="str">
        <f>IF(C9="",IF(WEEKDAY($B$7,1)=MOD(startday+1,7)+1,$B$7,""),C9+1)</f>
        <v/>
      </c>
      <c r="F9" s="74" t="str">
        <f>IFERROR(INDEX(Events!$A:$A,MATCH(E9,Events!$G:$G,0)),"")</f>
        <v/>
      </c>
      <c r="G9" s="72" t="str">
        <f>IF(E9="",IF(WEEKDAY($B$7,1)=MOD(startday+2,7)+1,$B$7,""),E9+1)</f>
        <v/>
      </c>
      <c r="H9" s="74" t="str">
        <f>IFERROR(INDEX(Events!$A:$A,MATCH(G9,Events!$G:$G,0)),"")</f>
        <v/>
      </c>
      <c r="I9" s="72" t="str">
        <f>IF(G9="",IF(WEEKDAY($B$7,1)=MOD(startday+3,7)+1,$B$7,""),G9+1)</f>
        <v/>
      </c>
      <c r="J9" s="74" t="str">
        <f>IFERROR(INDEX(Events!$A:$A,MATCH(I9,Events!$G:$G,0)),"")</f>
        <v/>
      </c>
      <c r="K9" s="72">
        <f>IF(I9="",IF(WEEKDAY($B$7,1)=MOD(startday+4,7)+1,$B$7,""),I9+1)</f>
        <v>42826</v>
      </c>
      <c r="L9" s="74" t="str">
        <f>IFERROR(INDEX(Events!$A:$A,MATCH(K9,Events!$G:$G,0)),"")</f>
        <v>April Fool's Day</v>
      </c>
      <c r="M9" s="72">
        <f>IF(K9="",IF(WEEKDAY($B$7,1)=MOD(startday+5,7)+1,$B$7,""),K9+1)</f>
        <v>42827</v>
      </c>
      <c r="N9" s="74" t="str">
        <f>IFERROR(INDEX(Events!$A:$A,MATCH(M9,Events!$G:$G,0)),"")</f>
        <v/>
      </c>
    </row>
    <row r="10" spans="1:14" s="75" customFormat="1" ht="11.25" x14ac:dyDescent="0.2">
      <c r="A10" s="91" t="str">
        <f>IFERROR(INDEX(Events!$A:$A,MATCH(A9,Events!$H:$H,0)),"")</f>
        <v/>
      </c>
      <c r="B10" s="92" t="str">
        <f>IFERROR(INDEX(Events!#REF!,MATCH(A10,Events!A:A,0)),"")</f>
        <v/>
      </c>
      <c r="C10" s="91" t="str">
        <f>IFERROR(INDEX(Events!$A:$A,MATCH(C9,Events!$H:$H,0)),"")</f>
        <v/>
      </c>
      <c r="D10" s="92" t="str">
        <f>IFERROR(INDEX(Events!#REF!,MATCH(C10,Events!C:C,0)),"")</f>
        <v/>
      </c>
      <c r="E10" s="91" t="str">
        <f>IFERROR(INDEX(Events!$A:$A,MATCH(E9,Events!$H:$H,0)),"")</f>
        <v/>
      </c>
      <c r="F10" s="92" t="str">
        <f>IFERROR(INDEX(Events!#REF!,MATCH(E10,Events!E:E,0)),"")</f>
        <v/>
      </c>
      <c r="G10" s="91" t="str">
        <f>IFERROR(INDEX(Events!$A:$A,MATCH(G9,Events!$H:$H,0)),"")</f>
        <v/>
      </c>
      <c r="H10" s="92" t="str">
        <f>IFERROR(INDEX(Events!A:A,MATCH(G10,Events!G:G,0)),"")</f>
        <v/>
      </c>
      <c r="I10" s="91" t="str">
        <f>IFERROR(INDEX(Events!$A:$A,MATCH(I9,Events!$H:$H,0)),"")</f>
        <v/>
      </c>
      <c r="J10" s="92" t="str">
        <f>IFERROR(INDEX(Events!C:C,MATCH(I10,Events!I:I,0)),"")</f>
        <v/>
      </c>
      <c r="K10" s="91" t="str">
        <f>IFERROR(INDEX(Events!$A:$A,MATCH(K9,Events!$H:$H,0)),"")</f>
        <v/>
      </c>
      <c r="L10" s="92" t="str">
        <f>IFERROR(INDEX(Events!E:E,MATCH(K10,Events!#REF!,0)),"")</f>
        <v/>
      </c>
      <c r="M10" s="91" t="str">
        <f>IFERROR(INDEX(Events!$A:$A,MATCH(M9,Events!$H:$H,0)),"")</f>
        <v/>
      </c>
      <c r="N10" s="92" t="str">
        <f>IFERROR(INDEX(Events!G:G,MATCH(M10,Events!K:K,0)),"")</f>
        <v/>
      </c>
    </row>
    <row r="11" spans="1:14" s="75" customFormat="1" ht="11.25" x14ac:dyDescent="0.2">
      <c r="A11" s="91" t="str">
        <f>IFERROR(INDEX(Events!$A:$A,MATCH(A9,Events!$I:$I,0)),"")</f>
        <v/>
      </c>
      <c r="B11" s="92"/>
      <c r="C11" s="91" t="str">
        <f>IFERROR(INDEX(Events!$A:$A,MATCH(C9,Events!$I:$I,0)),"")</f>
        <v/>
      </c>
      <c r="D11" s="92"/>
      <c r="E11" s="91" t="str">
        <f>IFERROR(INDEX(Events!$A:$A,MATCH(E9,Events!$I:$I,0)),"")</f>
        <v/>
      </c>
      <c r="F11" s="92"/>
      <c r="G11" s="91" t="str">
        <f>IFERROR(INDEX(Events!$A:$A,MATCH(G9,Events!$I:$I,0)),"")</f>
        <v/>
      </c>
      <c r="H11" s="92"/>
      <c r="I11" s="91" t="str">
        <f>IFERROR(INDEX(Events!$A:$A,MATCH(I9,Events!$I:$I,0)),"")</f>
        <v/>
      </c>
      <c r="J11" s="92"/>
      <c r="K11" s="91" t="str">
        <f>IFERROR(INDEX(Events!$A:$A,MATCH(K9,Events!$I:$I,0)),"")</f>
        <v/>
      </c>
      <c r="L11" s="92"/>
      <c r="M11" s="91" t="str">
        <f>IFERROR(INDEX(Events!$A:$A,MATCH(M9,Events!$I:$I,0)),"")</f>
        <v/>
      </c>
      <c r="N11" s="92"/>
    </row>
    <row r="12" spans="1:14" s="75" customFormat="1" ht="11.25" x14ac:dyDescent="0.2">
      <c r="A12" s="91" t="str">
        <f>IFERROR(INDEX(Events!$A:$A,MATCH(A9,Events!$J:$J,0)),"")</f>
        <v/>
      </c>
      <c r="B12" s="92"/>
      <c r="C12" s="91" t="str">
        <f>IFERROR(INDEX(Events!$A:$A,MATCH(C9,Events!$J:$J,0)),"")</f>
        <v/>
      </c>
      <c r="D12" s="92"/>
      <c r="E12" s="91" t="str">
        <f>IFERROR(INDEX(Events!$A:$A,MATCH(E9,Events!$J:$J,0)),"")</f>
        <v/>
      </c>
      <c r="F12" s="92"/>
      <c r="G12" s="91" t="str">
        <f>IFERROR(INDEX(Events!$A:$A,MATCH(G9,Events!$J:$J,0)),"")</f>
        <v/>
      </c>
      <c r="H12" s="92"/>
      <c r="I12" s="91" t="str">
        <f>IFERROR(INDEX(Events!$A:$A,MATCH(I9,Events!$J:$J,0)),"")</f>
        <v/>
      </c>
      <c r="J12" s="92"/>
      <c r="K12" s="91" t="str">
        <f>IFERROR(INDEX(Events!$A:$A,MATCH(K9,Events!$J:$J,0)),"")</f>
        <v/>
      </c>
      <c r="L12" s="92"/>
      <c r="M12" s="91" t="str">
        <f>IFERROR(INDEX(Events!$A:$A,MATCH(M9,Events!$J:$J,0)),"")</f>
        <v/>
      </c>
      <c r="N12" s="92"/>
    </row>
    <row r="13" spans="1:14" s="44" customFormat="1" x14ac:dyDescent="0.2">
      <c r="A13" s="72">
        <f>IF(M9="","",IF(MONTH(M9+1)&lt;&gt;MONTH(M9),"",M9+1))</f>
        <v>42828</v>
      </c>
      <c r="B13" s="74" t="str">
        <f>IFERROR(INDEX(Events!$A:$A,MATCH(A13,Events!$G:$G,0)),"")</f>
        <v/>
      </c>
      <c r="C13" s="72">
        <f>IF(A13="","",IF(MONTH(A13+1)&lt;&gt;MONTH(A13),"",A13+1))</f>
        <v>42829</v>
      </c>
      <c r="D13" s="74" t="str">
        <f>IFERROR(INDEX(Events!$A:$A,MATCH(C13,Events!$G:$G,0)),"")</f>
        <v/>
      </c>
      <c r="E13" s="72">
        <f>IF(C13="","",IF(MONTH(C13+1)&lt;&gt;MONTH(C13),"",C13+1))</f>
        <v>42830</v>
      </c>
      <c r="F13" s="74" t="str">
        <f>IFERROR(INDEX(Events!$A:$A,MATCH(E13,Events!$G:$G,0)),"")</f>
        <v/>
      </c>
      <c r="G13" s="72">
        <f>IF(E13="","",IF(MONTH(E13+1)&lt;&gt;MONTH(E13),"",E13+1))</f>
        <v>42831</v>
      </c>
      <c r="H13" s="74" t="str">
        <f>IFERROR(INDEX(Events!$A:$A,MATCH(G13,Events!$G:$G,0)),"")</f>
        <v/>
      </c>
      <c r="I13" s="72">
        <f>IF(G13="","",IF(MONTH(G13+1)&lt;&gt;MONTH(G13),"",G13+1))</f>
        <v>42832</v>
      </c>
      <c r="J13" s="74" t="str">
        <f>IFERROR(INDEX(Events!$A:$A,MATCH(I13,Events!$G:$G,0)),"")</f>
        <v/>
      </c>
      <c r="K13" s="72">
        <f>IF(I13="","",IF(MONTH(I13+1)&lt;&gt;MONTH(I13),"",I13+1))</f>
        <v>42833</v>
      </c>
      <c r="L13" s="74" t="str">
        <f>IFERROR(INDEX(Events!$A:$A,MATCH(K13,Events!$G:$G,0)),"")</f>
        <v/>
      </c>
      <c r="M13" s="72">
        <f>IF(K13="","",IF(MONTH(K13+1)&lt;&gt;MONTH(K13),"",K13+1))</f>
        <v>42834</v>
      </c>
      <c r="N13" s="74" t="str">
        <f>IFERROR(INDEX(Events!$A:$A,MATCH(M13,Events!$G:$G,0)),"")</f>
        <v/>
      </c>
    </row>
    <row r="14" spans="1:14" s="75" customFormat="1" ht="11.25" x14ac:dyDescent="0.2">
      <c r="A14" s="91" t="str">
        <f>IFERROR(INDEX(Events!$A:$A,MATCH(A13,Events!$H:$H,0)),"")</f>
        <v/>
      </c>
      <c r="B14" s="92" t="str">
        <f>IFERROR(INDEX(Events!#REF!,MATCH(A14,Events!A:A,0)),"")</f>
        <v/>
      </c>
      <c r="C14" s="91" t="str">
        <f>IFERROR(INDEX(Events!$A:$A,MATCH(C13,Events!$H:$H,0)),"")</f>
        <v/>
      </c>
      <c r="D14" s="92" t="str">
        <f>IFERROR(INDEX(Events!#REF!,MATCH(C14,Events!C:C,0)),"")</f>
        <v/>
      </c>
      <c r="E14" s="91" t="str">
        <f>IFERROR(INDEX(Events!$A:$A,MATCH(E13,Events!$H:$H,0)),"")</f>
        <v/>
      </c>
      <c r="F14" s="92" t="str">
        <f>IFERROR(INDEX(Events!#REF!,MATCH(E14,Events!E:E,0)),"")</f>
        <v/>
      </c>
      <c r="G14" s="91" t="str">
        <f>IFERROR(INDEX(Events!$A:$A,MATCH(G13,Events!$H:$H,0)),"")</f>
        <v/>
      </c>
      <c r="H14" s="92" t="str">
        <f>IFERROR(INDEX(Events!A:A,MATCH(G14,Events!G:G,0)),"")</f>
        <v/>
      </c>
      <c r="I14" s="91" t="str">
        <f>IFERROR(INDEX(Events!$A:$A,MATCH(I13,Events!$H:$H,0)),"")</f>
        <v/>
      </c>
      <c r="J14" s="92" t="str">
        <f>IFERROR(INDEX(Events!C:C,MATCH(I14,Events!I:I,0)),"")</f>
        <v/>
      </c>
      <c r="K14" s="91" t="str">
        <f>IFERROR(INDEX(Events!$A:$A,MATCH(K13,Events!$H:$H,0)),"")</f>
        <v/>
      </c>
      <c r="L14" s="92" t="str">
        <f>IFERROR(INDEX(Events!E:E,MATCH(K14,Events!#REF!,0)),"")</f>
        <v/>
      </c>
      <c r="M14" s="91" t="str">
        <f>IFERROR(INDEX(Events!$A:$A,MATCH(M13,Events!$H:$H,0)),"")</f>
        <v/>
      </c>
      <c r="N14" s="92" t="str">
        <f>IFERROR(INDEX(Events!G:G,MATCH(M14,Events!K:K,0)),"")</f>
        <v/>
      </c>
    </row>
    <row r="15" spans="1:14" s="75" customFormat="1" ht="11.25" x14ac:dyDescent="0.2">
      <c r="A15" s="91" t="str">
        <f>IFERROR(INDEX(Events!$A:$A,MATCH(A13,Events!$I:$I,0)),"")</f>
        <v/>
      </c>
      <c r="B15" s="92"/>
      <c r="C15" s="91" t="str">
        <f>IFERROR(INDEX(Events!$A:$A,MATCH(C13,Events!$I:$I,0)),"")</f>
        <v/>
      </c>
      <c r="D15" s="92"/>
      <c r="E15" s="91" t="str">
        <f>IFERROR(INDEX(Events!$A:$A,MATCH(E13,Events!$I:$I,0)),"")</f>
        <v/>
      </c>
      <c r="F15" s="92"/>
      <c r="G15" s="91" t="str">
        <f>IFERROR(INDEX(Events!$A:$A,MATCH(G13,Events!$I:$I,0)),"")</f>
        <v/>
      </c>
      <c r="H15" s="92"/>
      <c r="I15" s="91" t="str">
        <f>IFERROR(INDEX(Events!$A:$A,MATCH(I13,Events!$I:$I,0)),"")</f>
        <v/>
      </c>
      <c r="J15" s="92"/>
      <c r="K15" s="91" t="str">
        <f>IFERROR(INDEX(Events!$A:$A,MATCH(K13,Events!$I:$I,0)),"")</f>
        <v/>
      </c>
      <c r="L15" s="92"/>
      <c r="M15" s="91" t="str">
        <f>IFERROR(INDEX(Events!$A:$A,MATCH(M13,Events!$I:$I,0)),"")</f>
        <v/>
      </c>
      <c r="N15" s="92"/>
    </row>
    <row r="16" spans="1:14" s="75" customFormat="1" ht="11.25" x14ac:dyDescent="0.2">
      <c r="A16" s="91" t="str">
        <f>IFERROR(INDEX(Events!$A:$A,MATCH(A13,Events!$J:$J,0)),"")</f>
        <v/>
      </c>
      <c r="B16" s="92"/>
      <c r="C16" s="91" t="str">
        <f>IFERROR(INDEX(Events!$A:$A,MATCH(C13,Events!$J:$J,0)),"")</f>
        <v/>
      </c>
      <c r="D16" s="92"/>
      <c r="E16" s="91" t="str">
        <f>IFERROR(INDEX(Events!$A:$A,MATCH(E13,Events!$J:$J,0)),"")</f>
        <v/>
      </c>
      <c r="F16" s="92"/>
      <c r="G16" s="91" t="str">
        <f>IFERROR(INDEX(Events!$A:$A,MATCH(G13,Events!$J:$J,0)),"")</f>
        <v/>
      </c>
      <c r="H16" s="92"/>
      <c r="I16" s="91" t="str">
        <f>IFERROR(INDEX(Events!$A:$A,MATCH(I13,Events!$J:$J,0)),"")</f>
        <v/>
      </c>
      <c r="J16" s="92"/>
      <c r="K16" s="91" t="str">
        <f>IFERROR(INDEX(Events!$A:$A,MATCH(K13,Events!$J:$J,0)),"")</f>
        <v/>
      </c>
      <c r="L16" s="92"/>
      <c r="M16" s="91" t="str">
        <f>IFERROR(INDEX(Events!$A:$A,MATCH(M13,Events!$J:$J,0)),"")</f>
        <v/>
      </c>
      <c r="N16" s="92"/>
    </row>
    <row r="17" spans="1:14" s="44" customFormat="1" x14ac:dyDescent="0.2">
      <c r="A17" s="72">
        <f>IF(M13="","",IF(MONTH(M13+1)&lt;&gt;MONTH(M13),"",M13+1))</f>
        <v>42835</v>
      </c>
      <c r="B17" s="74" t="str">
        <f>IFERROR(INDEX(Events!$A:$A,MATCH(A17,Events!$G:$G,0)),"")</f>
        <v/>
      </c>
      <c r="C17" s="72">
        <f>IF(A17="","",IF(MONTH(A17+1)&lt;&gt;MONTH(A17),"",A17+1))</f>
        <v>42836</v>
      </c>
      <c r="D17" s="74" t="str">
        <f>IFERROR(INDEX(Events!$A:$A,MATCH(C17,Events!$G:$G,0)),"")</f>
        <v>Passover</v>
      </c>
      <c r="E17" s="72">
        <f>IF(C17="","",IF(MONTH(C17+1)&lt;&gt;MONTH(C17),"",C17+1))</f>
        <v>42837</v>
      </c>
      <c r="F17" s="74" t="str">
        <f>IFERROR(INDEX(Events!$A:$A,MATCH(E17,Events!$G:$G,0)),"")</f>
        <v/>
      </c>
      <c r="G17" s="72">
        <f>IF(E17="","",IF(MONTH(E17+1)&lt;&gt;MONTH(E17),"",E17+1))</f>
        <v>42838</v>
      </c>
      <c r="H17" s="74" t="str">
        <f>IFERROR(INDEX(Events!$A:$A,MATCH(G17,Events!$G:$G,0)),"")</f>
        <v/>
      </c>
      <c r="I17" s="72">
        <f>IF(G17="","",IF(MONTH(G17+1)&lt;&gt;MONTH(G17),"",G17+1))</f>
        <v>42839</v>
      </c>
      <c r="J17" s="74" t="str">
        <f>IFERROR(INDEX(Events!$A:$A,MATCH(I17,Events!$G:$G,0)),"")</f>
        <v>Good Friday</v>
      </c>
      <c r="K17" s="72">
        <f>IF(I17="","",IF(MONTH(I17+1)&lt;&gt;MONTH(I17),"",I17+1))</f>
        <v>42840</v>
      </c>
      <c r="L17" s="74" t="str">
        <f>IFERROR(INDEX(Events!$A:$A,MATCH(K17,Events!$G:$G,0)),"")</f>
        <v/>
      </c>
      <c r="M17" s="72">
        <f>IF(K17="","",IF(MONTH(K17+1)&lt;&gt;MONTH(K17),"",K17+1))</f>
        <v>42841</v>
      </c>
      <c r="N17" s="74" t="str">
        <f>IFERROR(INDEX(Events!$A:$A,MATCH(M17,Events!$G:$G,0)),"")</f>
        <v>Easter</v>
      </c>
    </row>
    <row r="18" spans="1:14" s="75" customFormat="1" ht="11.25" x14ac:dyDescent="0.2">
      <c r="A18" s="91" t="str">
        <f>IFERROR(INDEX(Events!$A:$A,MATCH(A17,Events!$H:$H,0)),"")</f>
        <v/>
      </c>
      <c r="B18" s="92" t="str">
        <f>IFERROR(INDEX(Events!#REF!,MATCH(A18,Events!A:A,0)),"")</f>
        <v/>
      </c>
      <c r="C18" s="91" t="str">
        <f>IFERROR(INDEX(Events!$A:$A,MATCH(C17,Events!$H:$H,0)),"")</f>
        <v/>
      </c>
      <c r="D18" s="92" t="str">
        <f>IFERROR(INDEX(Events!#REF!,MATCH(C18,Events!C:C,0)),"")</f>
        <v/>
      </c>
      <c r="E18" s="91" t="str">
        <f>IFERROR(INDEX(Events!$A:$A,MATCH(E17,Events!$H:$H,0)),"")</f>
        <v/>
      </c>
      <c r="F18" s="92" t="str">
        <f>IFERROR(INDEX(Events!#REF!,MATCH(E18,Events!E:E,0)),"")</f>
        <v/>
      </c>
      <c r="G18" s="91" t="str">
        <f>IFERROR(INDEX(Events!$A:$A,MATCH(G17,Events!$H:$H,0)),"")</f>
        <v/>
      </c>
      <c r="H18" s="92" t="str">
        <f>IFERROR(INDEX(Events!A:A,MATCH(G18,Events!G:G,0)),"")</f>
        <v/>
      </c>
      <c r="I18" s="91" t="str">
        <f>IFERROR(INDEX(Events!$A:$A,MATCH(I17,Events!$H:$H,0)),"")</f>
        <v/>
      </c>
      <c r="J18" s="92" t="str">
        <f>IFERROR(INDEX(Events!C:C,MATCH(I18,Events!I:I,0)),"")</f>
        <v/>
      </c>
      <c r="K18" s="91" t="str">
        <f>IFERROR(INDEX(Events!$A:$A,MATCH(K17,Events!$H:$H,0)),"")</f>
        <v/>
      </c>
      <c r="L18" s="92" t="str">
        <f>IFERROR(INDEX(Events!E:E,MATCH(K18,Events!#REF!,0)),"")</f>
        <v/>
      </c>
      <c r="M18" s="91" t="str">
        <f>IFERROR(INDEX(Events!$A:$A,MATCH(M17,Events!$H:$H,0)),"")</f>
        <v/>
      </c>
      <c r="N18" s="92" t="str">
        <f>IFERROR(INDEX(Events!G:G,MATCH(M18,Events!K:K,0)),"")</f>
        <v/>
      </c>
    </row>
    <row r="19" spans="1:14" s="75" customFormat="1" ht="11.25" x14ac:dyDescent="0.2">
      <c r="A19" s="91" t="str">
        <f>IFERROR(INDEX(Events!$A:$A,MATCH(A17,Events!$I:$I,0)),"")</f>
        <v/>
      </c>
      <c r="B19" s="92"/>
      <c r="C19" s="91" t="str">
        <f>IFERROR(INDEX(Events!$A:$A,MATCH(C17,Events!$I:$I,0)),"")</f>
        <v/>
      </c>
      <c r="D19" s="92"/>
      <c r="E19" s="91" t="str">
        <f>IFERROR(INDEX(Events!$A:$A,MATCH(E17,Events!$I:$I,0)),"")</f>
        <v/>
      </c>
      <c r="F19" s="92"/>
      <c r="G19" s="91" t="str">
        <f>IFERROR(INDEX(Events!$A:$A,MATCH(G17,Events!$I:$I,0)),"")</f>
        <v/>
      </c>
      <c r="H19" s="92"/>
      <c r="I19" s="91" t="str">
        <f>IFERROR(INDEX(Events!$A:$A,MATCH(I17,Events!$I:$I,0)),"")</f>
        <v/>
      </c>
      <c r="J19" s="92"/>
      <c r="K19" s="91" t="str">
        <f>IFERROR(INDEX(Events!$A:$A,MATCH(K17,Events!$I:$I,0)),"")</f>
        <v/>
      </c>
      <c r="L19" s="92"/>
      <c r="M19" s="91" t="str">
        <f>IFERROR(INDEX(Events!$A:$A,MATCH(M17,Events!$I:$I,0)),"")</f>
        <v/>
      </c>
      <c r="N19" s="92"/>
    </row>
    <row r="20" spans="1:14" s="75" customFormat="1" ht="11.25" x14ac:dyDescent="0.2">
      <c r="A20" s="91" t="str">
        <f>IFERROR(INDEX(Events!$A:$A,MATCH(A17,Events!$J:$J,0)),"")</f>
        <v/>
      </c>
      <c r="B20" s="92"/>
      <c r="C20" s="91" t="str">
        <f>IFERROR(INDEX(Events!$A:$A,MATCH(C17,Events!$J:$J,0)),"")</f>
        <v/>
      </c>
      <c r="D20" s="92"/>
      <c r="E20" s="91" t="str">
        <f>IFERROR(INDEX(Events!$A:$A,MATCH(E17,Events!$J:$J,0)),"")</f>
        <v/>
      </c>
      <c r="F20" s="92"/>
      <c r="G20" s="91" t="str">
        <f>IFERROR(INDEX(Events!$A:$A,MATCH(G17,Events!$J:$J,0)),"")</f>
        <v/>
      </c>
      <c r="H20" s="92"/>
      <c r="I20" s="91" t="str">
        <f>IFERROR(INDEX(Events!$A:$A,MATCH(I17,Events!$J:$J,0)),"")</f>
        <v/>
      </c>
      <c r="J20" s="92"/>
      <c r="K20" s="91" t="str">
        <f>IFERROR(INDEX(Events!$A:$A,MATCH(K17,Events!$J:$J,0)),"")</f>
        <v/>
      </c>
      <c r="L20" s="92"/>
      <c r="M20" s="91" t="str">
        <f>IFERROR(INDEX(Events!$A:$A,MATCH(M17,Events!$J:$J,0)),"")</f>
        <v/>
      </c>
      <c r="N20" s="92"/>
    </row>
    <row r="21" spans="1:14" s="44" customFormat="1" x14ac:dyDescent="0.2">
      <c r="A21" s="72">
        <f>IF(M17="","",IF(MONTH(M17+1)&lt;&gt;MONTH(M17),"",M17+1))</f>
        <v>42842</v>
      </c>
      <c r="B21" s="74" t="str">
        <f>IFERROR(INDEX(Events!$A:$A,MATCH(A21,Events!$G:$G,0)),"")</f>
        <v>Taxes Due</v>
      </c>
      <c r="C21" s="72">
        <f>IF(A21="","",IF(MONTH(A21+1)&lt;&gt;MONTH(A21),"",A21+1))</f>
        <v>42843</v>
      </c>
      <c r="D21" s="74" t="str">
        <f>IFERROR(INDEX(Events!$A:$A,MATCH(C21,Events!$G:$G,0)),"")</f>
        <v/>
      </c>
      <c r="E21" s="72">
        <f>IF(C21="","",IF(MONTH(C21+1)&lt;&gt;MONTH(C21),"",C21+1))</f>
        <v>42844</v>
      </c>
      <c r="F21" s="74" t="str">
        <f>IFERROR(INDEX(Events!$A:$A,MATCH(E21,Events!$G:$G,0)),"")</f>
        <v/>
      </c>
      <c r="G21" s="72">
        <f>IF(E21="","",IF(MONTH(E21+1)&lt;&gt;MONTH(E21),"",E21+1))</f>
        <v>42845</v>
      </c>
      <c r="H21" s="74" t="str">
        <f>IFERROR(INDEX(Events!$A:$A,MATCH(G21,Events!$G:$G,0)),"")</f>
        <v/>
      </c>
      <c r="I21" s="72">
        <f>IF(G21="","",IF(MONTH(G21+1)&lt;&gt;MONTH(G21),"",G21+1))</f>
        <v>42846</v>
      </c>
      <c r="J21" s="74" t="str">
        <f>IFERROR(INDEX(Events!$A:$A,MATCH(I21,Events!$G:$G,0)),"")</f>
        <v/>
      </c>
      <c r="K21" s="72">
        <f>IF(I21="","",IF(MONTH(I21+1)&lt;&gt;MONTH(I21),"",I21+1))</f>
        <v>42847</v>
      </c>
      <c r="L21" s="74" t="str">
        <f>IFERROR(INDEX(Events!$A:$A,MATCH(K21,Events!$G:$G,0)),"")</f>
        <v>Earth Day</v>
      </c>
      <c r="M21" s="72">
        <f>IF(K21="","",IF(MONTH(K21+1)&lt;&gt;MONTH(K21),"",K21+1))</f>
        <v>42848</v>
      </c>
      <c r="N21" s="74" t="str">
        <f>IFERROR(INDEX(Events!$A:$A,MATCH(M21,Events!$G:$G,0)),"")</f>
        <v/>
      </c>
    </row>
    <row r="22" spans="1:14" s="75" customFormat="1" ht="11.25" x14ac:dyDescent="0.2">
      <c r="A22" s="91" t="str">
        <f>IFERROR(INDEX(Events!$A:$A,MATCH(A21,Events!$H:$H,0)),"")</f>
        <v/>
      </c>
      <c r="B22" s="92" t="str">
        <f>IFERROR(INDEX(Events!#REF!,MATCH(A22,Events!A:A,0)),"")</f>
        <v/>
      </c>
      <c r="C22" s="91" t="str">
        <f>IFERROR(INDEX(Events!$A:$A,MATCH(C21,Events!$H:$H,0)),"")</f>
        <v/>
      </c>
      <c r="D22" s="92" t="str">
        <f>IFERROR(INDEX(Events!#REF!,MATCH(C22,Events!C:C,0)),"")</f>
        <v/>
      </c>
      <c r="E22" s="91" t="str">
        <f>IFERROR(INDEX(Events!$A:$A,MATCH(E21,Events!$H:$H,0)),"")</f>
        <v/>
      </c>
      <c r="F22" s="92" t="str">
        <f>IFERROR(INDEX(Events!#REF!,MATCH(E22,Events!E:E,0)),"")</f>
        <v/>
      </c>
      <c r="G22" s="91" t="str">
        <f>IFERROR(INDEX(Events!$A:$A,MATCH(G21,Events!$H:$H,0)),"")</f>
        <v/>
      </c>
      <c r="H22" s="92" t="str">
        <f>IFERROR(INDEX(Events!A:A,MATCH(G22,Events!G:G,0)),"")</f>
        <v/>
      </c>
      <c r="I22" s="91" t="str">
        <f>IFERROR(INDEX(Events!$A:$A,MATCH(I21,Events!$H:$H,0)),"")</f>
        <v/>
      </c>
      <c r="J22" s="92" t="str">
        <f>IFERROR(INDEX(Events!C:C,MATCH(I22,Events!I:I,0)),"")</f>
        <v/>
      </c>
      <c r="K22" s="91" t="str">
        <f>IFERROR(INDEX(Events!$A:$A,MATCH(K21,Events!$H:$H,0)),"")</f>
        <v/>
      </c>
      <c r="L22" s="92" t="str">
        <f>IFERROR(INDEX(Events!E:E,MATCH(K22,Events!#REF!,0)),"")</f>
        <v/>
      </c>
      <c r="M22" s="91" t="str">
        <f>IFERROR(INDEX(Events!$A:$A,MATCH(M21,Events!$H:$H,0)),"")</f>
        <v/>
      </c>
      <c r="N22" s="92" t="str">
        <f>IFERROR(INDEX(Events!G:G,MATCH(M22,Events!K:K,0)),"")</f>
        <v/>
      </c>
    </row>
    <row r="23" spans="1:14" s="75" customFormat="1" ht="11.25" x14ac:dyDescent="0.2">
      <c r="A23" s="91" t="str">
        <f>IFERROR(INDEX(Events!$A:$A,MATCH(A21,Events!$I:$I,0)),"")</f>
        <v/>
      </c>
      <c r="B23" s="92"/>
      <c r="C23" s="91" t="str">
        <f>IFERROR(INDEX(Events!$A:$A,MATCH(C21,Events!$I:$I,0)),"")</f>
        <v/>
      </c>
      <c r="D23" s="92"/>
      <c r="E23" s="91" t="str">
        <f>IFERROR(INDEX(Events!$A:$A,MATCH(E21,Events!$I:$I,0)),"")</f>
        <v/>
      </c>
      <c r="F23" s="92"/>
      <c r="G23" s="91" t="str">
        <f>IFERROR(INDEX(Events!$A:$A,MATCH(G21,Events!$I:$I,0)),"")</f>
        <v/>
      </c>
      <c r="H23" s="92"/>
      <c r="I23" s="91" t="str">
        <f>IFERROR(INDEX(Events!$A:$A,MATCH(I21,Events!$I:$I,0)),"")</f>
        <v/>
      </c>
      <c r="J23" s="92"/>
      <c r="K23" s="91" t="str">
        <f>IFERROR(INDEX(Events!$A:$A,MATCH(K21,Events!$I:$I,0)),"")</f>
        <v/>
      </c>
      <c r="L23" s="92"/>
      <c r="M23" s="91" t="str">
        <f>IFERROR(INDEX(Events!$A:$A,MATCH(M21,Events!$I:$I,0)),"")</f>
        <v/>
      </c>
      <c r="N23" s="92"/>
    </row>
    <row r="24" spans="1:14" s="75" customFormat="1" ht="11.25" x14ac:dyDescent="0.2">
      <c r="A24" s="91" t="str">
        <f>IFERROR(INDEX(Events!$A:$A,MATCH(A21,Events!$J:$J,0)),"")</f>
        <v/>
      </c>
      <c r="B24" s="92"/>
      <c r="C24" s="91" t="str">
        <f>IFERROR(INDEX(Events!$A:$A,MATCH(C21,Events!$J:$J,0)),"")</f>
        <v/>
      </c>
      <c r="D24" s="92"/>
      <c r="E24" s="91" t="str">
        <f>IFERROR(INDEX(Events!$A:$A,MATCH(E21,Events!$J:$J,0)),"")</f>
        <v/>
      </c>
      <c r="F24" s="92"/>
      <c r="G24" s="91" t="str">
        <f>IFERROR(INDEX(Events!$A:$A,MATCH(G21,Events!$J:$J,0)),"")</f>
        <v/>
      </c>
      <c r="H24" s="92"/>
      <c r="I24" s="91" t="str">
        <f>IFERROR(INDEX(Events!$A:$A,MATCH(I21,Events!$J:$J,0)),"")</f>
        <v/>
      </c>
      <c r="J24" s="92"/>
      <c r="K24" s="91" t="str">
        <f>IFERROR(INDEX(Events!$A:$A,MATCH(K21,Events!$J:$J,0)),"")</f>
        <v/>
      </c>
      <c r="L24" s="92"/>
      <c r="M24" s="91" t="str">
        <f>IFERROR(INDEX(Events!$A:$A,MATCH(M21,Events!$J:$J,0)),"")</f>
        <v/>
      </c>
      <c r="N24" s="92"/>
    </row>
    <row r="25" spans="1:14" s="44" customFormat="1" x14ac:dyDescent="0.2">
      <c r="A25" s="72">
        <f>IF(M21="","",IF(MONTH(M21+1)&lt;&gt;MONTH(M21),"",M21+1))</f>
        <v>42849</v>
      </c>
      <c r="B25" s="74" t="str">
        <f>IFERROR(INDEX(Events!$A:$A,MATCH(A25,Events!$G:$G,0)),"")</f>
        <v/>
      </c>
      <c r="C25" s="72">
        <f>IF(A25="","",IF(MONTH(A25+1)&lt;&gt;MONTH(A25),"",A25+1))</f>
        <v>42850</v>
      </c>
      <c r="D25" s="74" t="str">
        <f>IFERROR(INDEX(Events!$A:$A,MATCH(C25,Events!$G:$G,0)),"")</f>
        <v/>
      </c>
      <c r="E25" s="72">
        <f>IF(C25="","",IF(MONTH(C25+1)&lt;&gt;MONTH(C25),"",C25+1))</f>
        <v>42851</v>
      </c>
      <c r="F25" s="74" t="str">
        <f>IFERROR(INDEX(Events!$A:$A,MATCH(E25,Events!$G:$G,0)),"")</f>
        <v>Admin Assist Day</v>
      </c>
      <c r="G25" s="72">
        <f>IF(E25="","",IF(MONTH(E25+1)&lt;&gt;MONTH(E25),"",E25+1))</f>
        <v>42852</v>
      </c>
      <c r="H25" s="74" t="str">
        <f>IFERROR(INDEX(Events!$A:$A,MATCH(G25,Events!$G:$G,0)),"")</f>
        <v/>
      </c>
      <c r="I25" s="72">
        <f>IF(G25="","",IF(MONTH(G25+1)&lt;&gt;MONTH(G25),"",G25+1))</f>
        <v>42853</v>
      </c>
      <c r="J25" s="74" t="str">
        <f>IFERROR(INDEX(Events!$A:$A,MATCH(I25,Events!$G:$G,0)),"")</f>
        <v/>
      </c>
      <c r="K25" s="72">
        <f>IF(I25="","",IF(MONTH(I25+1)&lt;&gt;MONTH(I25),"",I25+1))</f>
        <v>42854</v>
      </c>
      <c r="L25" s="74" t="str">
        <f>IFERROR(INDEX(Events!$A:$A,MATCH(K25,Events!$G:$G,0)),"")</f>
        <v/>
      </c>
      <c r="M25" s="72">
        <f>IF(K25="","",IF(MONTH(K25+1)&lt;&gt;MONTH(K25),"",K25+1))</f>
        <v>42855</v>
      </c>
      <c r="N25" s="74" t="str">
        <f>IFERROR(INDEX(Events!$A:$A,MATCH(M25,Events!$G:$G,0)),"")</f>
        <v/>
      </c>
    </row>
    <row r="26" spans="1:14" s="75" customFormat="1" ht="11.25" x14ac:dyDescent="0.2">
      <c r="A26" s="91" t="str">
        <f>IFERROR(INDEX(Events!$A:$A,MATCH(A25,Events!$H:$H,0)),"")</f>
        <v/>
      </c>
      <c r="B26" s="92" t="str">
        <f>IFERROR(INDEX(Events!#REF!,MATCH(A26,Events!A:A,0)),"")</f>
        <v/>
      </c>
      <c r="C26" s="91" t="str">
        <f>IFERROR(INDEX(Events!$A:$A,MATCH(C25,Events!$H:$H,0)),"")</f>
        <v/>
      </c>
      <c r="D26" s="92" t="str">
        <f>IFERROR(INDEX(Events!#REF!,MATCH(C26,Events!C:C,0)),"")</f>
        <v/>
      </c>
      <c r="E26" s="91" t="str">
        <f>IFERROR(INDEX(Events!$A:$A,MATCH(E25,Events!$H:$H,0)),"")</f>
        <v/>
      </c>
      <c r="F26" s="92" t="str">
        <f>IFERROR(INDEX(Events!#REF!,MATCH(E26,Events!E:E,0)),"")</f>
        <v/>
      </c>
      <c r="G26" s="91" t="str">
        <f>IFERROR(INDEX(Events!$A:$A,MATCH(G25,Events!$H:$H,0)),"")</f>
        <v/>
      </c>
      <c r="H26" s="92" t="str">
        <f>IFERROR(INDEX(Events!A:A,MATCH(G26,Events!G:G,0)),"")</f>
        <v/>
      </c>
      <c r="I26" s="91" t="str">
        <f>IFERROR(INDEX(Events!$A:$A,MATCH(I25,Events!$H:$H,0)),"")</f>
        <v/>
      </c>
      <c r="J26" s="92" t="str">
        <f>IFERROR(INDEX(Events!C:C,MATCH(I26,Events!I:I,0)),"")</f>
        <v/>
      </c>
      <c r="K26" s="91" t="str">
        <f>IFERROR(INDEX(Events!$A:$A,MATCH(K25,Events!$H:$H,0)),"")</f>
        <v/>
      </c>
      <c r="L26" s="92" t="str">
        <f>IFERROR(INDEX(Events!E:E,MATCH(K26,Events!#REF!,0)),"")</f>
        <v/>
      </c>
      <c r="M26" s="91" t="str">
        <f>IFERROR(INDEX(Events!$A:$A,MATCH(M25,Events!$H:$H,0)),"")</f>
        <v/>
      </c>
      <c r="N26" s="92" t="str">
        <f>IFERROR(INDEX(Events!G:G,MATCH(M26,Events!K:K,0)),"")</f>
        <v/>
      </c>
    </row>
    <row r="27" spans="1:14" s="75" customFormat="1" ht="11.25" x14ac:dyDescent="0.2">
      <c r="A27" s="91" t="str">
        <f>IFERROR(INDEX(Events!$A:$A,MATCH(A25,Events!$I:$I,0)),"")</f>
        <v/>
      </c>
      <c r="B27" s="92"/>
      <c r="C27" s="91" t="str">
        <f>IFERROR(INDEX(Events!$A:$A,MATCH(C25,Events!$I:$I,0)),"")</f>
        <v/>
      </c>
      <c r="D27" s="92"/>
      <c r="E27" s="91" t="str">
        <f>IFERROR(INDEX(Events!$A:$A,MATCH(E25,Events!$I:$I,0)),"")</f>
        <v/>
      </c>
      <c r="F27" s="92"/>
      <c r="G27" s="91" t="str">
        <f>IFERROR(INDEX(Events!$A:$A,MATCH(G25,Events!$I:$I,0)),"")</f>
        <v/>
      </c>
      <c r="H27" s="92"/>
      <c r="I27" s="91" t="str">
        <f>IFERROR(INDEX(Events!$A:$A,MATCH(I25,Events!$I:$I,0)),"")</f>
        <v/>
      </c>
      <c r="J27" s="92"/>
      <c r="K27" s="91" t="str">
        <f>IFERROR(INDEX(Events!$A:$A,MATCH(K25,Events!$I:$I,0)),"")</f>
        <v/>
      </c>
      <c r="L27" s="92"/>
      <c r="M27" s="91" t="str">
        <f>IFERROR(INDEX(Events!$A:$A,MATCH(M25,Events!$I:$I,0)),"")</f>
        <v/>
      </c>
      <c r="N27" s="92"/>
    </row>
    <row r="28" spans="1:14" s="75" customFormat="1" ht="11.25" x14ac:dyDescent="0.2">
      <c r="A28" s="91" t="str">
        <f>IFERROR(INDEX(Events!$A:$A,MATCH(A25,Events!$J:$J,0)),"")</f>
        <v/>
      </c>
      <c r="B28" s="92"/>
      <c r="C28" s="91" t="str">
        <f>IFERROR(INDEX(Events!$A:$A,MATCH(C25,Events!$J:$J,0)),"")</f>
        <v/>
      </c>
      <c r="D28" s="92"/>
      <c r="E28" s="98" t="str">
        <f>IFERROR(INDEX(Events!$A:$A,MATCH(E25,Events!$J:$J,0)),"")</f>
        <v/>
      </c>
      <c r="F28" s="99"/>
      <c r="G28" s="98" t="str">
        <f>IFERROR(INDEX(Events!$A:$A,MATCH(G25,Events!$J:$J,0)),"")</f>
        <v/>
      </c>
      <c r="H28" s="99"/>
      <c r="I28" s="98" t="str">
        <f>IFERROR(INDEX(Events!$A:$A,MATCH(I25,Events!$J:$J,0)),"")</f>
        <v/>
      </c>
      <c r="J28" s="99"/>
      <c r="K28" s="98" t="str">
        <f>IFERROR(INDEX(Events!$A:$A,MATCH(K25,Events!$J:$J,0)),"")</f>
        <v/>
      </c>
      <c r="L28" s="99"/>
      <c r="M28" s="98" t="str">
        <f>IFERROR(INDEX(Events!$A:$A,MATCH(M25,Events!$J:$J,0)),"")</f>
        <v/>
      </c>
      <c r="N28" s="99"/>
    </row>
    <row r="29" spans="1:14" x14ac:dyDescent="0.2">
      <c r="A29" s="72" t="str">
        <f>IF(M25="","",IF(MONTH(M25+1)&lt;&gt;MONTH(M25),"",M25+1))</f>
        <v/>
      </c>
      <c r="B29" s="74" t="str">
        <f>IFERROR(INDEX(Events!$A:$A,MATCH(A29,Events!$G:$G,0)),"")</f>
        <v/>
      </c>
      <c r="C29" s="72" t="str">
        <f>IF(A29="","",IF(MONTH(A29+1)&lt;&gt;MONTH(A29),"",A29+1))</f>
        <v/>
      </c>
      <c r="D29" s="74" t="str">
        <f>IFERROR(INDEX(Events!$A:$A,MATCH(C29,Events!$G:$G,0)),"")</f>
        <v/>
      </c>
    </row>
    <row r="30" spans="1:14" s="76" customFormat="1" ht="11.25" x14ac:dyDescent="0.2">
      <c r="A30" s="91" t="str">
        <f>IFERROR(INDEX(Events!$A:$A,MATCH(A29,Events!$H:$H,0)),"")</f>
        <v/>
      </c>
      <c r="B30" s="92" t="str">
        <f>IFERROR(INDEX(Events!#REF!,MATCH(A30,Events!A:A,0)),"")</f>
        <v/>
      </c>
      <c r="C30" s="91" t="str">
        <f>IFERROR(INDEX(Events!$A:$A,MATCH(C29,Events!$H:$H,0)),"")</f>
        <v/>
      </c>
      <c r="D30" s="92" t="str">
        <f>IFERROR(INDEX(Events!#REF!,MATCH(C30,Events!C:C,0)),"")</f>
        <v/>
      </c>
      <c r="H30" s="77"/>
      <c r="I30" s="77"/>
      <c r="J30" s="77"/>
      <c r="K30" s="77"/>
      <c r="L30" s="77"/>
      <c r="M30" s="77"/>
      <c r="N30" s="77"/>
    </row>
    <row r="31" spans="1:14" s="76" customFormat="1" ht="11.25" x14ac:dyDescent="0.2">
      <c r="A31" s="91" t="str">
        <f>IFERROR(INDEX(Events!$A:$A,MATCH(A29,Events!$I:$I,0)),"")</f>
        <v/>
      </c>
      <c r="B31" s="92"/>
      <c r="C31" s="91" t="str">
        <f>IFERROR(INDEX(Events!$A:$A,MATCH(C29,Events!$I:$I,0)),"")</f>
        <v/>
      </c>
      <c r="D31" s="92"/>
      <c r="G31" s="95">
        <f>B34</f>
        <v>42856</v>
      </c>
      <c r="H31" s="95"/>
      <c r="I31" s="95"/>
      <c r="J31" s="95"/>
      <c r="K31" s="95"/>
      <c r="L31" s="95"/>
      <c r="M31" s="95"/>
      <c r="N31" s="95"/>
    </row>
    <row r="32" spans="1:14" s="76" customFormat="1" ht="11.25" x14ac:dyDescent="0.2">
      <c r="A32" s="98" t="str">
        <f>IFERROR(INDEX(Events!$A:$A,MATCH(A29,Events!$J:$J,0)),"")</f>
        <v/>
      </c>
      <c r="B32" s="99"/>
      <c r="C32" s="98" t="str">
        <f>IFERROR(INDEX(Events!$A:$A,MATCH(C29,Events!$J:$J,0)),"")</f>
        <v/>
      </c>
      <c r="D32" s="99"/>
      <c r="G32" s="95"/>
      <c r="H32" s="95"/>
      <c r="I32" s="95"/>
      <c r="J32" s="95"/>
      <c r="K32" s="95"/>
      <c r="L32" s="95"/>
      <c r="M32" s="95"/>
      <c r="N32" s="95"/>
    </row>
    <row r="33" spans="1:14" ht="18" customHeight="1" x14ac:dyDescent="0.2">
      <c r="G33" s="95"/>
      <c r="H33" s="95"/>
      <c r="I33" s="95"/>
      <c r="J33" s="95"/>
      <c r="K33" s="95"/>
      <c r="L33" s="95"/>
      <c r="M33" s="95"/>
      <c r="N33" s="95"/>
    </row>
    <row r="34" spans="1:14" s="3" customFormat="1" ht="11.25" hidden="1" x14ac:dyDescent="0.2">
      <c r="A34" s="3" t="s">
        <v>2</v>
      </c>
      <c r="B34" s="8">
        <f>DATE(YEAR('Q1'!$B$7),MONTH('Q1'!$B$7)+7,1)</f>
        <v>42856</v>
      </c>
    </row>
    <row r="35" spans="1:14" s="78" customFormat="1" ht="18" customHeight="1" x14ac:dyDescent="0.2">
      <c r="A35" s="96">
        <f>A40</f>
        <v>42863</v>
      </c>
      <c r="B35" s="97"/>
      <c r="C35" s="96">
        <f>C40</f>
        <v>42864</v>
      </c>
      <c r="D35" s="97"/>
      <c r="E35" s="96">
        <f>E40</f>
        <v>42865</v>
      </c>
      <c r="F35" s="97"/>
      <c r="G35" s="96">
        <f>G40</f>
        <v>42866</v>
      </c>
      <c r="H35" s="97"/>
      <c r="I35" s="96">
        <f>I40</f>
        <v>42867</v>
      </c>
      <c r="J35" s="97"/>
      <c r="K35" s="96">
        <f>K40</f>
        <v>42868</v>
      </c>
      <c r="L35" s="97"/>
      <c r="M35" s="96">
        <f>M40</f>
        <v>42869</v>
      </c>
      <c r="N35" s="97"/>
    </row>
    <row r="36" spans="1:14" s="3" customFormat="1" x14ac:dyDescent="0.2">
      <c r="A36" s="72">
        <f>IF(WEEKDAY($B$34,1)=startday,$B$34,"")</f>
        <v>42856</v>
      </c>
      <c r="B36" s="74" t="str">
        <f>IFERROR(INDEX(Events!$A:$A,MATCH(A36,Events!$G:$G,0)),"")</f>
        <v/>
      </c>
      <c r="C36" s="72">
        <f>IF(A36="",IF(WEEKDAY($B$34,1)=MOD(startday,7)+1,$B$34,""),A36+1)</f>
        <v>42857</v>
      </c>
      <c r="D36" s="74" t="str">
        <f>IFERROR(INDEX(Events!$A:$A,MATCH(C36,Events!$G:$G,0)),"")</f>
        <v/>
      </c>
      <c r="E36" s="72">
        <f>IF(C36="",IF(WEEKDAY($B$34,1)=MOD(startday+1,7)+1,$B$34,""),C36+1)</f>
        <v>42858</v>
      </c>
      <c r="F36" s="74" t="str">
        <f>IFERROR(INDEX(Events!$A:$A,MATCH(E36,Events!$G:$G,0)),"")</f>
        <v/>
      </c>
      <c r="G36" s="72">
        <f>IF(E36="",IF(WEEKDAY($B$34,1)=MOD(startday+2,7)+1,$B$34,""),E36+1)</f>
        <v>42859</v>
      </c>
      <c r="H36" s="74" t="str">
        <f>IFERROR(INDEX(Events!$A:$A,MATCH(G36,Events!$G:$G,0)),"")</f>
        <v/>
      </c>
      <c r="I36" s="72">
        <f>IF(G36="",IF(WEEKDAY($B$34,1)=MOD(startday+3,7)+1,$B$34,""),G36+1)</f>
        <v>42860</v>
      </c>
      <c r="J36" s="74" t="str">
        <f>IFERROR(INDEX(Events!$A:$A,MATCH(I36,Events!$G:$G,0)),"")</f>
        <v>Cinco de Mayo</v>
      </c>
      <c r="K36" s="72">
        <f>IF(I36="",IF(WEEKDAY($B$34,1)=MOD(startday+4,7)+1,$B$34,""),I36+1)</f>
        <v>42861</v>
      </c>
      <c r="L36" s="74" t="str">
        <f>IFERROR(INDEX(Events!$A:$A,MATCH(K36,Events!$G:$G,0)),"")</f>
        <v/>
      </c>
      <c r="M36" s="72">
        <f>IF(K36="",IF(WEEKDAY($B$34,1)=MOD(startday+5,7)+1,$B$34,""),K36+1)</f>
        <v>42862</v>
      </c>
      <c r="N36" s="74" t="str">
        <f>IFERROR(INDEX(Events!$A:$A,MATCH(M36,Events!$G:$G,0)),"")</f>
        <v/>
      </c>
    </row>
    <row r="37" spans="1:14" s="76" customFormat="1" ht="11.25" x14ac:dyDescent="0.2">
      <c r="A37" s="91" t="str">
        <f>IFERROR(INDEX(Events!$A:$A,MATCH(A36,Events!$H:$H,0)),"")</f>
        <v/>
      </c>
      <c r="B37" s="92"/>
      <c r="C37" s="91" t="str">
        <f>IFERROR(INDEX(Events!$A:$A,MATCH(C36,Events!$H:$H,0)),"")</f>
        <v/>
      </c>
      <c r="D37" s="92"/>
      <c r="E37" s="91" t="str">
        <f>IFERROR(INDEX(Events!$A:$A,MATCH(E36,Events!$H:$H,0)),"")</f>
        <v/>
      </c>
      <c r="F37" s="92"/>
      <c r="G37" s="91" t="str">
        <f>IFERROR(INDEX(Events!$A:$A,MATCH(G36,Events!$H:$H,0)),"")</f>
        <v/>
      </c>
      <c r="H37" s="92"/>
      <c r="I37" s="91" t="str">
        <f>IFERROR(INDEX(Events!$A:$A,MATCH(I36,Events!$H:$H,0)),"")</f>
        <v/>
      </c>
      <c r="J37" s="92"/>
      <c r="K37" s="91" t="str">
        <f>IFERROR(INDEX(Events!$A:$A,MATCH(K36,Events!$H:$H,0)),"")</f>
        <v/>
      </c>
      <c r="L37" s="92"/>
      <c r="M37" s="91" t="str">
        <f>IFERROR(INDEX(Events!$A:$A,MATCH(M36,Events!$H:$H,0)),"")</f>
        <v/>
      </c>
      <c r="N37" s="92"/>
    </row>
    <row r="38" spans="1:14" s="76" customFormat="1" ht="11.25" x14ac:dyDescent="0.2">
      <c r="A38" s="91" t="str">
        <f>IFERROR(INDEX(Events!$A:$A,MATCH(A36,Events!$I:$I,0)),"")</f>
        <v/>
      </c>
      <c r="B38" s="92"/>
      <c r="C38" s="91" t="str">
        <f>IFERROR(INDEX(Events!$A:$A,MATCH(C36,Events!$I:$I,0)),"")</f>
        <v/>
      </c>
      <c r="D38" s="92"/>
      <c r="E38" s="91" t="str">
        <f>IFERROR(INDEX(Events!$A:$A,MATCH(E36,Events!$I:$I,0)),"")</f>
        <v/>
      </c>
      <c r="F38" s="92"/>
      <c r="G38" s="91" t="str">
        <f>IFERROR(INDEX(Events!$A:$A,MATCH(G36,Events!$I:$I,0)),"")</f>
        <v/>
      </c>
      <c r="H38" s="92"/>
      <c r="I38" s="91" t="str">
        <f>IFERROR(INDEX(Events!$A:$A,MATCH(I36,Events!$I:$I,0)),"")</f>
        <v/>
      </c>
      <c r="J38" s="92"/>
      <c r="K38" s="91" t="str">
        <f>IFERROR(INDEX(Events!$A:$A,MATCH(K36,Events!$I:$I,0)),"")</f>
        <v/>
      </c>
      <c r="L38" s="92"/>
      <c r="M38" s="91" t="str">
        <f>IFERROR(INDEX(Events!$A:$A,MATCH(M36,Events!$I:$I,0)),"")</f>
        <v/>
      </c>
      <c r="N38" s="92"/>
    </row>
    <row r="39" spans="1:14" s="76" customFormat="1" ht="11.25" x14ac:dyDescent="0.2">
      <c r="A39" s="91" t="str">
        <f>IFERROR(INDEX(Events!$A:$A,MATCH(A36,Events!$J:$J,0)),"")</f>
        <v/>
      </c>
      <c r="B39" s="92"/>
      <c r="C39" s="91" t="str">
        <f>IFERROR(INDEX(Events!$A:$A,MATCH(C36,Events!$J:$J,0)),"")</f>
        <v/>
      </c>
      <c r="D39" s="92"/>
      <c r="E39" s="91" t="str">
        <f>IFERROR(INDEX(Events!$A:$A,MATCH(E36,Events!$J:$J,0)),"")</f>
        <v/>
      </c>
      <c r="F39" s="92"/>
      <c r="G39" s="91" t="str">
        <f>IFERROR(INDEX(Events!$A:$A,MATCH(G36,Events!$J:$J,0)),"")</f>
        <v/>
      </c>
      <c r="H39" s="92"/>
      <c r="I39" s="91" t="str">
        <f>IFERROR(INDEX(Events!$A:$A,MATCH(I36,Events!$J:$J,0)),"")</f>
        <v/>
      </c>
      <c r="J39" s="92"/>
      <c r="K39" s="91" t="str">
        <f>IFERROR(INDEX(Events!$A:$A,MATCH(K36,Events!$J:$J,0)),"")</f>
        <v/>
      </c>
      <c r="L39" s="92"/>
      <c r="M39" s="91" t="str">
        <f>IFERROR(INDEX(Events!$A:$A,MATCH(M36,Events!$J:$J,0)),"")</f>
        <v/>
      </c>
      <c r="N39" s="92"/>
    </row>
    <row r="40" spans="1:14" s="3" customFormat="1" x14ac:dyDescent="0.2">
      <c r="A40" s="72">
        <f>IF(M36="","",IF(MONTH(M36+1)&lt;&gt;MONTH(M36),"",M36+1))</f>
        <v>42863</v>
      </c>
      <c r="B40" s="74" t="str">
        <f>IFERROR(INDEX(Events!$A:$A,MATCH(A40,Events!$G:$G,0)),"")</f>
        <v/>
      </c>
      <c r="C40" s="72">
        <f>IF(A40="","",IF(MONTH(A40+1)&lt;&gt;MONTH(A40),"",A40+1))</f>
        <v>42864</v>
      </c>
      <c r="D40" s="74" t="str">
        <f>IFERROR(INDEX(Events!$A:$A,MATCH(C40,Events!$G:$G,0)),"")</f>
        <v/>
      </c>
      <c r="E40" s="72">
        <f>IF(C40="","",IF(MONTH(C40+1)&lt;&gt;MONTH(C40),"",C40+1))</f>
        <v>42865</v>
      </c>
      <c r="F40" s="74" t="str">
        <f>IFERROR(INDEX(Events!$A:$A,MATCH(E40,Events!$G:$G,0)),"")</f>
        <v/>
      </c>
      <c r="G40" s="72">
        <f>IF(E40="","",IF(MONTH(E40+1)&lt;&gt;MONTH(E40),"",E40+1))</f>
        <v>42866</v>
      </c>
      <c r="H40" s="74" t="str">
        <f>IFERROR(INDEX(Events!$A:$A,MATCH(G40,Events!$G:$G,0)),"")</f>
        <v/>
      </c>
      <c r="I40" s="72">
        <f>IF(G40="","",IF(MONTH(G40+1)&lt;&gt;MONTH(G40),"",G40+1))</f>
        <v>42867</v>
      </c>
      <c r="J40" s="74" t="str">
        <f>IFERROR(INDEX(Events!$A:$A,MATCH(I40,Events!$G:$G,0)),"")</f>
        <v/>
      </c>
      <c r="K40" s="72">
        <f>IF(I40="","",IF(MONTH(I40+1)&lt;&gt;MONTH(I40),"",I40+1))</f>
        <v>42868</v>
      </c>
      <c r="L40" s="74" t="str">
        <f>IFERROR(INDEX(Events!$A:$A,MATCH(K40,Events!$G:$G,0)),"")</f>
        <v/>
      </c>
      <c r="M40" s="72">
        <f>IF(K40="","",IF(MONTH(K40+1)&lt;&gt;MONTH(K40),"",K40+1))</f>
        <v>42869</v>
      </c>
      <c r="N40" s="74" t="str">
        <f>IFERROR(INDEX(Events!$A:$A,MATCH(M40,Events!$G:$G,0)),"")</f>
        <v>Mother's Day</v>
      </c>
    </row>
    <row r="41" spans="1:14" s="76" customFormat="1" ht="11.25" x14ac:dyDescent="0.2">
      <c r="A41" s="91" t="str">
        <f>IFERROR(INDEX(Events!$A:$A,MATCH(A40,Events!$H:$H,0)),"")</f>
        <v/>
      </c>
      <c r="B41" s="92"/>
      <c r="C41" s="91" t="str">
        <f>IFERROR(INDEX(Events!$A:$A,MATCH(C40,Events!$H:$H,0)),"")</f>
        <v/>
      </c>
      <c r="D41" s="92"/>
      <c r="E41" s="91" t="str">
        <f>IFERROR(INDEX(Events!$A:$A,MATCH(E40,Events!$H:$H,0)),"")</f>
        <v/>
      </c>
      <c r="F41" s="92"/>
      <c r="G41" s="91" t="str">
        <f>IFERROR(INDEX(Events!$A:$A,MATCH(G40,Events!$H:$H,0)),"")</f>
        <v/>
      </c>
      <c r="H41" s="92"/>
      <c r="I41" s="91" t="str">
        <f>IFERROR(INDEX(Events!$A:$A,MATCH(I40,Events!$H:$H,0)),"")</f>
        <v/>
      </c>
      <c r="J41" s="92"/>
      <c r="K41" s="91" t="str">
        <f>IFERROR(INDEX(Events!$A:$A,MATCH(K40,Events!$H:$H,0)),"")</f>
        <v/>
      </c>
      <c r="L41" s="92"/>
      <c r="M41" s="91" t="str">
        <f>IFERROR(INDEX(Events!$A:$A,MATCH(M40,Events!$H:$H,0)),"")</f>
        <v/>
      </c>
      <c r="N41" s="92"/>
    </row>
    <row r="42" spans="1:14" s="76" customFormat="1" ht="11.25" x14ac:dyDescent="0.2">
      <c r="A42" s="91" t="str">
        <f>IFERROR(INDEX(Events!$A:$A,MATCH(A40,Events!$I:$I,0)),"")</f>
        <v/>
      </c>
      <c r="B42" s="92"/>
      <c r="C42" s="91" t="str">
        <f>IFERROR(INDEX(Events!$A:$A,MATCH(C40,Events!$I:$I,0)),"")</f>
        <v/>
      </c>
      <c r="D42" s="92"/>
      <c r="E42" s="91" t="str">
        <f>IFERROR(INDEX(Events!$A:$A,MATCH(E40,Events!$I:$I,0)),"")</f>
        <v/>
      </c>
      <c r="F42" s="92"/>
      <c r="G42" s="91" t="str">
        <f>IFERROR(INDEX(Events!$A:$A,MATCH(G40,Events!$I:$I,0)),"")</f>
        <v/>
      </c>
      <c r="H42" s="92"/>
      <c r="I42" s="91" t="str">
        <f>IFERROR(INDEX(Events!$A:$A,MATCH(I40,Events!$I:$I,0)),"")</f>
        <v/>
      </c>
      <c r="J42" s="92"/>
      <c r="K42" s="91" t="str">
        <f>IFERROR(INDEX(Events!$A:$A,MATCH(K40,Events!$I:$I,0)),"")</f>
        <v/>
      </c>
      <c r="L42" s="92"/>
      <c r="M42" s="91" t="str">
        <f>IFERROR(INDEX(Events!$A:$A,MATCH(M40,Events!$I:$I,0)),"")</f>
        <v/>
      </c>
      <c r="N42" s="92"/>
    </row>
    <row r="43" spans="1:14" s="76" customFormat="1" ht="11.25" x14ac:dyDescent="0.2">
      <c r="A43" s="91" t="str">
        <f>IFERROR(INDEX(Events!$A:$A,MATCH(A40,Events!$J:$J,0)),"")</f>
        <v/>
      </c>
      <c r="B43" s="92"/>
      <c r="C43" s="91" t="str">
        <f>IFERROR(INDEX(Events!$A:$A,MATCH(C40,Events!$J:$J,0)),"")</f>
        <v/>
      </c>
      <c r="D43" s="92"/>
      <c r="E43" s="91" t="str">
        <f>IFERROR(INDEX(Events!$A:$A,MATCH(E40,Events!$J:$J,0)),"")</f>
        <v/>
      </c>
      <c r="F43" s="92"/>
      <c r="G43" s="91" t="str">
        <f>IFERROR(INDEX(Events!$A:$A,MATCH(G40,Events!$J:$J,0)),"")</f>
        <v/>
      </c>
      <c r="H43" s="92"/>
      <c r="I43" s="91" t="str">
        <f>IFERROR(INDEX(Events!$A:$A,MATCH(I40,Events!$J:$J,0)),"")</f>
        <v/>
      </c>
      <c r="J43" s="92"/>
      <c r="K43" s="91" t="str">
        <f>IFERROR(INDEX(Events!$A:$A,MATCH(K40,Events!$J:$J,0)),"")</f>
        <v/>
      </c>
      <c r="L43" s="92"/>
      <c r="M43" s="91" t="str">
        <f>IFERROR(INDEX(Events!$A:$A,MATCH(M40,Events!$J:$J,0)),"")</f>
        <v/>
      </c>
      <c r="N43" s="92"/>
    </row>
    <row r="44" spans="1:14" s="3" customFormat="1" x14ac:dyDescent="0.2">
      <c r="A44" s="72">
        <f>IF(M40="","",IF(MONTH(M40+1)&lt;&gt;MONTH(M40),"",M40+1))</f>
        <v>42870</v>
      </c>
      <c r="B44" s="74" t="str">
        <f>IFERROR(INDEX(Events!$A:$A,MATCH(A44,Events!$G:$G,0)),"")</f>
        <v/>
      </c>
      <c r="C44" s="72">
        <f>IF(A44="","",IF(MONTH(A44+1)&lt;&gt;MONTH(A44),"",A44+1))</f>
        <v>42871</v>
      </c>
      <c r="D44" s="74" t="str">
        <f>IFERROR(INDEX(Events!$A:$A,MATCH(C44,Events!$G:$G,0)),"")</f>
        <v/>
      </c>
      <c r="E44" s="72">
        <f>IF(C44="","",IF(MONTH(C44+1)&lt;&gt;MONTH(C44),"",C44+1))</f>
        <v>42872</v>
      </c>
      <c r="F44" s="74" t="str">
        <f>IFERROR(INDEX(Events!$A:$A,MATCH(E44,Events!$G:$G,0)),"")</f>
        <v/>
      </c>
      <c r="G44" s="72">
        <f>IF(E44="","",IF(MONTH(E44+1)&lt;&gt;MONTH(E44),"",E44+1))</f>
        <v>42873</v>
      </c>
      <c r="H44" s="74" t="str">
        <f>IFERROR(INDEX(Events!$A:$A,MATCH(G44,Events!$G:$G,0)),"")</f>
        <v/>
      </c>
      <c r="I44" s="72">
        <f>IF(G44="","",IF(MONTH(G44+1)&lt;&gt;MONTH(G44),"",G44+1))</f>
        <v>42874</v>
      </c>
      <c r="J44" s="74" t="str">
        <f>IFERROR(INDEX(Events!$A:$A,MATCH(I44,Events!$G:$G,0)),"")</f>
        <v/>
      </c>
      <c r="K44" s="72">
        <f>IF(I44="","",IF(MONTH(I44+1)&lt;&gt;MONTH(I44),"",I44+1))</f>
        <v>42875</v>
      </c>
      <c r="L44" s="74" t="str">
        <f>IFERROR(INDEX(Events!$A:$A,MATCH(K44,Events!$G:$G,0)),"")</f>
        <v>Armed Forces Day</v>
      </c>
      <c r="M44" s="72">
        <f>IF(K44="","",IF(MONTH(K44+1)&lt;&gt;MONTH(K44),"",K44+1))</f>
        <v>42876</v>
      </c>
      <c r="N44" s="74" t="str">
        <f>IFERROR(INDEX(Events!$A:$A,MATCH(M44,Events!$G:$G,0)),"")</f>
        <v/>
      </c>
    </row>
    <row r="45" spans="1:14" s="76" customFormat="1" ht="11.25" x14ac:dyDescent="0.2">
      <c r="A45" s="91" t="str">
        <f>IFERROR(INDEX(Events!$A:$A,MATCH(A44,Events!$H:$H,0)),"")</f>
        <v/>
      </c>
      <c r="B45" s="92"/>
      <c r="C45" s="91" t="str">
        <f>IFERROR(INDEX(Events!$A:$A,MATCH(C44,Events!$H:$H,0)),"")</f>
        <v/>
      </c>
      <c r="D45" s="92"/>
      <c r="E45" s="91" t="str">
        <f>IFERROR(INDEX(Events!$A:$A,MATCH(E44,Events!$H:$H,0)),"")</f>
        <v/>
      </c>
      <c r="F45" s="92"/>
      <c r="G45" s="91" t="str">
        <f>IFERROR(INDEX(Events!$A:$A,MATCH(G44,Events!$H:$H,0)),"")</f>
        <v/>
      </c>
      <c r="H45" s="92"/>
      <c r="I45" s="91" t="str">
        <f>IFERROR(INDEX(Events!$A:$A,MATCH(I44,Events!$H:$H,0)),"")</f>
        <v/>
      </c>
      <c r="J45" s="92"/>
      <c r="K45" s="91" t="str">
        <f>IFERROR(INDEX(Events!$A:$A,MATCH(K44,Events!$H:$H,0)),"")</f>
        <v/>
      </c>
      <c r="L45" s="92"/>
      <c r="M45" s="91" t="str">
        <f>IFERROR(INDEX(Events!$A:$A,MATCH(M44,Events!$H:$H,0)),"")</f>
        <v/>
      </c>
      <c r="N45" s="92"/>
    </row>
    <row r="46" spans="1:14" s="76" customFormat="1" ht="11.25" x14ac:dyDescent="0.2">
      <c r="A46" s="91" t="str">
        <f>IFERROR(INDEX(Events!$A:$A,MATCH(A44,Events!$I:$I,0)),"")</f>
        <v/>
      </c>
      <c r="B46" s="92"/>
      <c r="C46" s="91" t="str">
        <f>IFERROR(INDEX(Events!$A:$A,MATCH(C44,Events!$I:$I,0)),"")</f>
        <v/>
      </c>
      <c r="D46" s="92"/>
      <c r="E46" s="91" t="str">
        <f>IFERROR(INDEX(Events!$A:$A,MATCH(E44,Events!$I:$I,0)),"")</f>
        <v/>
      </c>
      <c r="F46" s="92"/>
      <c r="G46" s="91" t="str">
        <f>IFERROR(INDEX(Events!$A:$A,MATCH(G44,Events!$I:$I,0)),"")</f>
        <v/>
      </c>
      <c r="H46" s="92"/>
      <c r="I46" s="91" t="str">
        <f>IFERROR(INDEX(Events!$A:$A,MATCH(I44,Events!$I:$I,0)),"")</f>
        <v/>
      </c>
      <c r="J46" s="92"/>
      <c r="K46" s="91" t="str">
        <f>IFERROR(INDEX(Events!$A:$A,MATCH(K44,Events!$I:$I,0)),"")</f>
        <v/>
      </c>
      <c r="L46" s="92"/>
      <c r="M46" s="91" t="str">
        <f>IFERROR(INDEX(Events!$A:$A,MATCH(M44,Events!$I:$I,0)),"")</f>
        <v/>
      </c>
      <c r="N46" s="92"/>
    </row>
    <row r="47" spans="1:14" s="76" customFormat="1" ht="11.25" x14ac:dyDescent="0.2">
      <c r="A47" s="91" t="str">
        <f>IFERROR(INDEX(Events!$A:$A,MATCH(A44,Events!$J:$J,0)),"")</f>
        <v/>
      </c>
      <c r="B47" s="92"/>
      <c r="C47" s="91" t="str">
        <f>IFERROR(INDEX(Events!$A:$A,MATCH(C44,Events!$J:$J,0)),"")</f>
        <v/>
      </c>
      <c r="D47" s="92"/>
      <c r="E47" s="91" t="str">
        <f>IFERROR(INDEX(Events!$A:$A,MATCH(E44,Events!$J:$J,0)),"")</f>
        <v/>
      </c>
      <c r="F47" s="92"/>
      <c r="G47" s="91" t="str">
        <f>IFERROR(INDEX(Events!$A:$A,MATCH(G44,Events!$J:$J,0)),"")</f>
        <v/>
      </c>
      <c r="H47" s="92"/>
      <c r="I47" s="91" t="str">
        <f>IFERROR(INDEX(Events!$A:$A,MATCH(I44,Events!$J:$J,0)),"")</f>
        <v/>
      </c>
      <c r="J47" s="92"/>
      <c r="K47" s="91" t="str">
        <f>IFERROR(INDEX(Events!$A:$A,MATCH(K44,Events!$J:$J,0)),"")</f>
        <v/>
      </c>
      <c r="L47" s="92"/>
      <c r="M47" s="91" t="str">
        <f>IFERROR(INDEX(Events!$A:$A,MATCH(M44,Events!$J:$J,0)),"")</f>
        <v/>
      </c>
      <c r="N47" s="92"/>
    </row>
    <row r="48" spans="1:14" s="3" customFormat="1" x14ac:dyDescent="0.2">
      <c r="A48" s="72">
        <f>IF(M44="","",IF(MONTH(M44+1)&lt;&gt;MONTH(M44),"",M44+1))</f>
        <v>42877</v>
      </c>
      <c r="B48" s="74" t="str">
        <f>IFERROR(INDEX(Events!$A:$A,MATCH(A48,Events!$G:$G,0)),"")</f>
        <v>Victoria Day (Canada)</v>
      </c>
      <c r="C48" s="72">
        <f>IF(A48="","",IF(MONTH(A48+1)&lt;&gt;MONTH(A48),"",A48+1))</f>
        <v>42878</v>
      </c>
      <c r="D48" s="74" t="str">
        <f>IFERROR(INDEX(Events!$A:$A,MATCH(C48,Events!$G:$G,0)),"")</f>
        <v/>
      </c>
      <c r="E48" s="72">
        <f>IF(C48="","",IF(MONTH(C48+1)&lt;&gt;MONTH(C48),"",C48+1))</f>
        <v>42879</v>
      </c>
      <c r="F48" s="74" t="str">
        <f>IFERROR(INDEX(Events!$A:$A,MATCH(E48,Events!$G:$G,0)),"")</f>
        <v/>
      </c>
      <c r="G48" s="72">
        <f>IF(E48="","",IF(MONTH(E48+1)&lt;&gt;MONTH(E48),"",E48+1))</f>
        <v>42880</v>
      </c>
      <c r="H48" s="74" t="str">
        <f>IFERROR(INDEX(Events!$A:$A,MATCH(G48,Events!$G:$G,0)),"")</f>
        <v/>
      </c>
      <c r="I48" s="72">
        <f>IF(G48="","",IF(MONTH(G48+1)&lt;&gt;MONTH(G48),"",G48+1))</f>
        <v>42881</v>
      </c>
      <c r="J48" s="74" t="str">
        <f>IFERROR(INDEX(Events!$A:$A,MATCH(I48,Events!$G:$G,0)),"")</f>
        <v/>
      </c>
      <c r="K48" s="72">
        <f>IF(I48="","",IF(MONTH(I48+1)&lt;&gt;MONTH(I48),"",I48+1))</f>
        <v>42882</v>
      </c>
      <c r="L48" s="74" t="str">
        <f>IFERROR(INDEX(Events!$A:$A,MATCH(K48,Events!$G:$G,0)),"")</f>
        <v>Ramadan begins</v>
      </c>
      <c r="M48" s="72">
        <f>IF(K48="","",IF(MONTH(K48+1)&lt;&gt;MONTH(K48),"",K48+1))</f>
        <v>42883</v>
      </c>
      <c r="N48" s="74" t="str">
        <f>IFERROR(INDEX(Events!$A:$A,MATCH(M48,Events!$G:$G,0)),"")</f>
        <v/>
      </c>
    </row>
    <row r="49" spans="1:14" s="76" customFormat="1" ht="11.25" x14ac:dyDescent="0.2">
      <c r="A49" s="91" t="str">
        <f>IFERROR(INDEX(Events!$A:$A,MATCH(A48,Events!$H:$H,0)),"")</f>
        <v/>
      </c>
      <c r="B49" s="92"/>
      <c r="C49" s="91" t="str">
        <f>IFERROR(INDEX(Events!$A:$A,MATCH(C48,Events!$H:$H,0)),"")</f>
        <v/>
      </c>
      <c r="D49" s="92"/>
      <c r="E49" s="91" t="str">
        <f>IFERROR(INDEX(Events!$A:$A,MATCH(E48,Events!$H:$H,0)),"")</f>
        <v/>
      </c>
      <c r="F49" s="92"/>
      <c r="G49" s="91" t="str">
        <f>IFERROR(INDEX(Events!$A:$A,MATCH(G48,Events!$H:$H,0)),"")</f>
        <v/>
      </c>
      <c r="H49" s="92"/>
      <c r="I49" s="91" t="str">
        <f>IFERROR(INDEX(Events!$A:$A,MATCH(I48,Events!$H:$H,0)),"")</f>
        <v/>
      </c>
      <c r="J49" s="92"/>
      <c r="K49" s="91" t="str">
        <f>IFERROR(INDEX(Events!$A:$A,MATCH(K48,Events!$H:$H,0)),"")</f>
        <v/>
      </c>
      <c r="L49" s="92"/>
      <c r="M49" s="91" t="str">
        <f>IFERROR(INDEX(Events!$A:$A,MATCH(M48,Events!$H:$H,0)),"")</f>
        <v/>
      </c>
      <c r="N49" s="92"/>
    </row>
    <row r="50" spans="1:14" s="76" customFormat="1" ht="11.25" x14ac:dyDescent="0.2">
      <c r="A50" s="91" t="str">
        <f>IFERROR(INDEX(Events!$A:$A,MATCH(A48,Events!$I:$I,0)),"")</f>
        <v/>
      </c>
      <c r="B50" s="92"/>
      <c r="C50" s="91" t="str">
        <f>IFERROR(INDEX(Events!$A:$A,MATCH(C48,Events!$I:$I,0)),"")</f>
        <v/>
      </c>
      <c r="D50" s="92"/>
      <c r="E50" s="91" t="str">
        <f>IFERROR(INDEX(Events!$A:$A,MATCH(E48,Events!$I:$I,0)),"")</f>
        <v/>
      </c>
      <c r="F50" s="92"/>
      <c r="G50" s="91" t="str">
        <f>IFERROR(INDEX(Events!$A:$A,MATCH(G48,Events!$I:$I,0)),"")</f>
        <v/>
      </c>
      <c r="H50" s="92"/>
      <c r="I50" s="91" t="str">
        <f>IFERROR(INDEX(Events!$A:$A,MATCH(I48,Events!$I:$I,0)),"")</f>
        <v/>
      </c>
      <c r="J50" s="92"/>
      <c r="K50" s="91" t="str">
        <f>IFERROR(INDEX(Events!$A:$A,MATCH(K48,Events!$I:$I,0)),"")</f>
        <v/>
      </c>
      <c r="L50" s="92"/>
      <c r="M50" s="91" t="str">
        <f>IFERROR(INDEX(Events!$A:$A,MATCH(M48,Events!$I:$I,0)),"")</f>
        <v/>
      </c>
      <c r="N50" s="92"/>
    </row>
    <row r="51" spans="1:14" s="76" customFormat="1" ht="11.25" x14ac:dyDescent="0.2">
      <c r="A51" s="91" t="str">
        <f>IFERROR(INDEX(Events!$A:$A,MATCH(A48,Events!$J:$J,0)),"")</f>
        <v/>
      </c>
      <c r="B51" s="92"/>
      <c r="C51" s="91" t="str">
        <f>IFERROR(INDEX(Events!$A:$A,MATCH(C48,Events!$J:$J,0)),"")</f>
        <v/>
      </c>
      <c r="D51" s="92"/>
      <c r="E51" s="91" t="str">
        <f>IFERROR(INDEX(Events!$A:$A,MATCH(E48,Events!$J:$J,0)),"")</f>
        <v/>
      </c>
      <c r="F51" s="92"/>
      <c r="G51" s="91" t="str">
        <f>IFERROR(INDEX(Events!$A:$A,MATCH(G48,Events!$J:$J,0)),"")</f>
        <v/>
      </c>
      <c r="H51" s="92"/>
      <c r="I51" s="91" t="str">
        <f>IFERROR(INDEX(Events!$A:$A,MATCH(I48,Events!$J:$J,0)),"")</f>
        <v/>
      </c>
      <c r="J51" s="92"/>
      <c r="K51" s="91" t="str">
        <f>IFERROR(INDEX(Events!$A:$A,MATCH(K48,Events!$J:$J,0)),"")</f>
        <v/>
      </c>
      <c r="L51" s="92"/>
      <c r="M51" s="91" t="str">
        <f>IFERROR(INDEX(Events!$A:$A,MATCH(M48,Events!$J:$J,0)),"")</f>
        <v/>
      </c>
      <c r="N51" s="92"/>
    </row>
    <row r="52" spans="1:14" x14ac:dyDescent="0.2">
      <c r="A52" s="72">
        <f>IF(M48="","",IF(MONTH(M48+1)&lt;&gt;MONTH(M48),"",M48+1))</f>
        <v>42884</v>
      </c>
      <c r="B52" s="74" t="str">
        <f>IFERROR(INDEX(Events!$A:$A,MATCH(A52,Events!$G:$G,0)),"")</f>
        <v>Memorial Day</v>
      </c>
      <c r="C52" s="72">
        <f>IF(A52="","",IF(MONTH(A52+1)&lt;&gt;MONTH(A52),"",A52+1))</f>
        <v>42885</v>
      </c>
      <c r="D52" s="74" t="str">
        <f>IFERROR(INDEX(Events!$A:$A,MATCH(C52,Events!$G:$G,0)),"")</f>
        <v/>
      </c>
      <c r="E52" s="72">
        <f>IF(C52="","",IF(MONTH(C52+1)&lt;&gt;MONTH(C52),"",C52+1))</f>
        <v>42886</v>
      </c>
      <c r="F52" s="74" t="str">
        <f>IFERROR(INDEX(Events!$A:$A,MATCH(E52,Events!$G:$G,0)),"")</f>
        <v/>
      </c>
      <c r="G52" s="72" t="str">
        <f>IF(E52="","",IF(MONTH(E52+1)&lt;&gt;MONTH(E52),"",E52+1))</f>
        <v/>
      </c>
      <c r="H52" s="74" t="str">
        <f>IFERROR(INDEX(Events!$A:$A,MATCH(G52,Events!$G:$G,0)),"")</f>
        <v/>
      </c>
      <c r="I52" s="72" t="str">
        <f>IF(G52="","",IF(MONTH(G52+1)&lt;&gt;MONTH(G52),"",G52+1))</f>
        <v/>
      </c>
      <c r="J52" s="74" t="str">
        <f>IFERROR(INDEX(Events!$A:$A,MATCH(I52,Events!$G:$G,0)),"")</f>
        <v/>
      </c>
      <c r="K52" s="72" t="str">
        <f>IF(I52="","",IF(MONTH(I52+1)&lt;&gt;MONTH(I52),"",I52+1))</f>
        <v/>
      </c>
      <c r="L52" s="74" t="str">
        <f>IFERROR(INDEX(Events!$A:$A,MATCH(K52,Events!$G:$G,0)),"")</f>
        <v/>
      </c>
      <c r="M52" s="72" t="str">
        <f>IF(K52="","",IF(MONTH(K52+1)&lt;&gt;MONTH(K52),"",K52+1))</f>
        <v/>
      </c>
      <c r="N52" s="74" t="str">
        <f>IFERROR(INDEX(Events!$A:$A,MATCH(M52,Events!$G:$G,0)),"")</f>
        <v/>
      </c>
    </row>
    <row r="53" spans="1:14" s="76" customFormat="1" ht="11.25" x14ac:dyDescent="0.2">
      <c r="A53" s="91" t="str">
        <f>IFERROR(INDEX(Events!$A:$A,MATCH(A52,Events!$H:$H,0)),"")</f>
        <v/>
      </c>
      <c r="B53" s="92"/>
      <c r="C53" s="91" t="str">
        <f>IFERROR(INDEX(Events!$A:$A,MATCH(C52,Events!$H:$H,0)),"")</f>
        <v/>
      </c>
      <c r="D53" s="92"/>
      <c r="E53" s="91" t="str">
        <f>IFERROR(INDEX(Events!$A:$A,MATCH(E52,Events!$H:$H,0)),"")</f>
        <v/>
      </c>
      <c r="F53" s="92"/>
      <c r="G53" s="91" t="str">
        <f>IFERROR(INDEX(Events!$A:$A,MATCH(G52,Events!$H:$H,0)),"")</f>
        <v/>
      </c>
      <c r="H53" s="92"/>
      <c r="I53" s="91" t="str">
        <f>IFERROR(INDEX(Events!$A:$A,MATCH(I52,Events!$H:$H,0)),"")</f>
        <v/>
      </c>
      <c r="J53" s="92"/>
      <c r="K53" s="91" t="str">
        <f>IFERROR(INDEX(Events!$A:$A,MATCH(K52,Events!$H:$H,0)),"")</f>
        <v/>
      </c>
      <c r="L53" s="92"/>
      <c r="M53" s="91" t="str">
        <f>IFERROR(INDEX(Events!$A:$A,MATCH(M52,Events!$H:$H,0)),"")</f>
        <v/>
      </c>
      <c r="N53" s="92"/>
    </row>
    <row r="54" spans="1:14" s="76" customFormat="1" ht="11.25" x14ac:dyDescent="0.2">
      <c r="A54" s="91" t="str">
        <f>IFERROR(INDEX(Events!$A:$A,MATCH(A52,Events!$I:$I,0)),"")</f>
        <v/>
      </c>
      <c r="B54" s="92"/>
      <c r="C54" s="91" t="str">
        <f>IFERROR(INDEX(Events!$A:$A,MATCH(C52,Events!$I:$I,0)),"")</f>
        <v/>
      </c>
      <c r="D54" s="92"/>
      <c r="E54" s="91" t="str">
        <f>IFERROR(INDEX(Events!$A:$A,MATCH(E52,Events!$I:$I,0)),"")</f>
        <v/>
      </c>
      <c r="F54" s="92"/>
      <c r="G54" s="91" t="str">
        <f>IFERROR(INDEX(Events!$A:$A,MATCH(G52,Events!$I:$I,0)),"")</f>
        <v/>
      </c>
      <c r="H54" s="92"/>
      <c r="I54" s="91" t="str">
        <f>IFERROR(INDEX(Events!$A:$A,MATCH(I52,Events!$I:$I,0)),"")</f>
        <v/>
      </c>
      <c r="J54" s="92"/>
      <c r="K54" s="91" t="str">
        <f>IFERROR(INDEX(Events!$A:$A,MATCH(K52,Events!$I:$I,0)),"")</f>
        <v/>
      </c>
      <c r="L54" s="92"/>
      <c r="M54" s="91" t="str">
        <f>IFERROR(INDEX(Events!$A:$A,MATCH(M52,Events!$I:$I,0)),"")</f>
        <v/>
      </c>
      <c r="N54" s="92"/>
    </row>
    <row r="55" spans="1:14" s="76" customFormat="1" ht="11.25" x14ac:dyDescent="0.2">
      <c r="A55" s="91" t="str">
        <f>IFERROR(INDEX(Events!$A:$A,MATCH(A52,Events!$J:$J,0)),"")</f>
        <v/>
      </c>
      <c r="B55" s="92"/>
      <c r="C55" s="91" t="str">
        <f>IFERROR(INDEX(Events!$A:$A,MATCH(C52,Events!$J:$J,0)),"")</f>
        <v/>
      </c>
      <c r="D55" s="92"/>
      <c r="E55" s="98" t="str">
        <f>IFERROR(INDEX(Events!$A:$A,MATCH(E52,Events!$J:$J,0)),"")</f>
        <v/>
      </c>
      <c r="F55" s="99"/>
      <c r="G55" s="98" t="str">
        <f>IFERROR(INDEX(Events!$A:$A,MATCH(G52,Events!$J:$J,0)),"")</f>
        <v/>
      </c>
      <c r="H55" s="99"/>
      <c r="I55" s="98" t="str">
        <f>IFERROR(INDEX(Events!$A:$A,MATCH(I52,Events!$J:$J,0)),"")</f>
        <v/>
      </c>
      <c r="J55" s="99"/>
      <c r="K55" s="98" t="str">
        <f>IFERROR(INDEX(Events!$A:$A,MATCH(K52,Events!$J:$J,0)),"")</f>
        <v/>
      </c>
      <c r="L55" s="99"/>
      <c r="M55" s="98" t="str">
        <f>IFERROR(INDEX(Events!$A:$A,MATCH(M52,Events!$J:$J,0)),"")</f>
        <v/>
      </c>
      <c r="N55" s="99"/>
    </row>
    <row r="56" spans="1:14" x14ac:dyDescent="0.2">
      <c r="A56" s="72" t="str">
        <f>IF(M52="","",IF(MONTH(M52+1)&lt;&gt;MONTH(M52),"",M52+1))</f>
        <v/>
      </c>
      <c r="B56" s="74" t="str">
        <f>IFERROR(INDEX(Events!$A:$A,MATCH(A56,Events!$G:$G,0)),"")</f>
        <v/>
      </c>
      <c r="C56" s="72" t="str">
        <f>IF(A56="","",IF(MONTH(A56+1)&lt;&gt;MONTH(A56),"",A56+1))</f>
        <v/>
      </c>
      <c r="D56" s="74" t="str">
        <f>IFERROR(INDEX(Events!$A:$A,MATCH(C56,Events!$G:$G,0)),"")</f>
        <v/>
      </c>
    </row>
    <row r="57" spans="1:14" s="76" customFormat="1" ht="11.25" x14ac:dyDescent="0.2">
      <c r="A57" s="91" t="str">
        <f>IFERROR(INDEX(Events!$A:$A,MATCH(A56,Events!$H:$H,0)),"")</f>
        <v/>
      </c>
      <c r="B57" s="92"/>
      <c r="C57" s="91" t="str">
        <f>IFERROR(INDEX(Events!$A:$A,MATCH(C56,Events!$H:$H,0)),"")</f>
        <v/>
      </c>
      <c r="D57" s="92"/>
      <c r="H57" s="77"/>
      <c r="I57" s="77"/>
      <c r="J57" s="77"/>
      <c r="K57" s="77"/>
      <c r="L57" s="77"/>
      <c r="M57" s="77"/>
      <c r="N57" s="77"/>
    </row>
    <row r="58" spans="1:14" s="76" customFormat="1" ht="11.25" x14ac:dyDescent="0.2">
      <c r="A58" s="91" t="str">
        <f>IFERROR(INDEX(Events!$A:$A,MATCH(A56,Events!$I:$I,0)),"")</f>
        <v/>
      </c>
      <c r="B58" s="92"/>
      <c r="C58" s="91" t="str">
        <f>IFERROR(INDEX(Events!$A:$A,MATCH(C56,Events!$I:$I,0)),"")</f>
        <v/>
      </c>
      <c r="D58" s="92"/>
      <c r="G58" s="95">
        <f>B61</f>
        <v>42887</v>
      </c>
      <c r="H58" s="95"/>
      <c r="I58" s="95"/>
      <c r="J58" s="95"/>
      <c r="K58" s="95"/>
      <c r="L58" s="95"/>
      <c r="M58" s="95"/>
      <c r="N58" s="95"/>
    </row>
    <row r="59" spans="1:14" s="76" customFormat="1" ht="11.25" x14ac:dyDescent="0.2">
      <c r="A59" s="98" t="str">
        <f>IFERROR(INDEX(Events!$A:$A,MATCH(A56,Events!$J:$J,0)),"")</f>
        <v/>
      </c>
      <c r="B59" s="99"/>
      <c r="C59" s="98" t="str">
        <f>IFERROR(INDEX(Events!$A:$A,MATCH(C56,Events!$J:$J,0)),"")</f>
        <v/>
      </c>
      <c r="D59" s="99"/>
      <c r="G59" s="95"/>
      <c r="H59" s="95"/>
      <c r="I59" s="95"/>
      <c r="J59" s="95"/>
      <c r="K59" s="95"/>
      <c r="L59" s="95"/>
      <c r="M59" s="95"/>
      <c r="N59" s="95"/>
    </row>
    <row r="60" spans="1:14" ht="18" customHeight="1" x14ac:dyDescent="0.2">
      <c r="G60" s="95"/>
      <c r="H60" s="95"/>
      <c r="I60" s="95"/>
      <c r="J60" s="95"/>
      <c r="K60" s="95"/>
      <c r="L60" s="95"/>
      <c r="M60" s="95"/>
      <c r="N60" s="95"/>
    </row>
    <row r="61" spans="1:14" hidden="1" x14ac:dyDescent="0.2">
      <c r="A61" s="3" t="s">
        <v>2</v>
      </c>
      <c r="B61" s="8">
        <f>DATE(YEAR('Q1'!$B$7),MONTH('Q1'!$B$7)+8,1)</f>
        <v>42887</v>
      </c>
      <c r="C61" s="3"/>
      <c r="D61" s="3"/>
      <c r="E61" s="3"/>
      <c r="F61" s="3"/>
      <c r="G61" s="3"/>
      <c r="H61" s="3"/>
      <c r="I61" s="3"/>
      <c r="J61" s="3"/>
      <c r="K61" s="3"/>
      <c r="L61" s="3"/>
      <c r="M61" s="3"/>
      <c r="N61" s="3"/>
    </row>
    <row r="62" spans="1:14" s="78" customFormat="1" ht="18" customHeight="1" x14ac:dyDescent="0.2">
      <c r="A62" s="96">
        <f>A67</f>
        <v>42891</v>
      </c>
      <c r="B62" s="97"/>
      <c r="C62" s="96">
        <f>C67</f>
        <v>42892</v>
      </c>
      <c r="D62" s="97"/>
      <c r="E62" s="96">
        <f>E67</f>
        <v>42893</v>
      </c>
      <c r="F62" s="97"/>
      <c r="G62" s="96">
        <f>G67</f>
        <v>42894</v>
      </c>
      <c r="H62" s="97"/>
      <c r="I62" s="96">
        <f>I67</f>
        <v>42895</v>
      </c>
      <c r="J62" s="97"/>
      <c r="K62" s="96">
        <f>K67</f>
        <v>42896</v>
      </c>
      <c r="L62" s="97"/>
      <c r="M62" s="96">
        <f>M67</f>
        <v>42897</v>
      </c>
      <c r="N62" s="97"/>
    </row>
    <row r="63" spans="1:14" x14ac:dyDescent="0.2">
      <c r="A63" s="72" t="str">
        <f>IF(WEEKDAY($B$61,1)=startday,$B$61,"")</f>
        <v/>
      </c>
      <c r="B63" s="74" t="str">
        <f>IFERROR(INDEX(Events!$A:$A,MATCH(A63,Events!$G:$G,0)),"")</f>
        <v/>
      </c>
      <c r="C63" s="72" t="str">
        <f>IF(A63="",IF(WEEKDAY($B$61,1)=MOD(startday,7)+1,$B$61,""),A63+1)</f>
        <v/>
      </c>
      <c r="D63" s="74" t="str">
        <f>IFERROR(INDEX(Events!$A:$A,MATCH(C63,Events!$G:$G,0)),"")</f>
        <v/>
      </c>
      <c r="E63" s="72" t="str">
        <f>IF(C63="",IF(WEEKDAY($B$61,1)=MOD(startday+1,7)+1,$B$61,""),C63+1)</f>
        <v/>
      </c>
      <c r="F63" s="74" t="str">
        <f>IFERROR(INDEX(Events!$A:$A,MATCH(E63,Events!$G:$G,0)),"")</f>
        <v/>
      </c>
      <c r="G63" s="72">
        <f>IF(E63="",IF(WEEKDAY($B$61,1)=MOD(startday+2,7)+1,$B$61,""),E63+1)</f>
        <v>42887</v>
      </c>
      <c r="H63" s="74" t="str">
        <f>IFERROR(INDEX(Events!$A:$A,MATCH(G63,Events!$G:$G,0)),"")</f>
        <v/>
      </c>
      <c r="I63" s="72">
        <f>IF(G63="",IF(WEEKDAY($B$61,1)=MOD(startday+3,7)+1,$B$61,""),G63+1)</f>
        <v>42888</v>
      </c>
      <c r="J63" s="74" t="str">
        <f>IFERROR(INDEX(Events!$A:$A,MATCH(I63,Events!$G:$G,0)),"")</f>
        <v/>
      </c>
      <c r="K63" s="72">
        <f>IF(I63="",IF(WEEKDAY($B$61,1)=MOD(startday+4,7)+1,$B$61,""),I63+1)</f>
        <v>42889</v>
      </c>
      <c r="L63" s="74" t="str">
        <f>IFERROR(INDEX(Events!$A:$A,MATCH(K63,Events!$G:$G,0)),"")</f>
        <v/>
      </c>
      <c r="M63" s="72">
        <f>IF(K63="",IF(WEEKDAY($B$61,1)=MOD(startday+5,7)+1,$B$61,""),K63+1)</f>
        <v>42890</v>
      </c>
      <c r="N63" s="74" t="str">
        <f>IFERROR(INDEX(Events!$A:$A,MATCH(M63,Events!$G:$G,0)),"")</f>
        <v>Pentecost</v>
      </c>
    </row>
    <row r="64" spans="1:14" s="76" customFormat="1" ht="11.25" x14ac:dyDescent="0.2">
      <c r="A64" s="91" t="str">
        <f>IFERROR(INDEX(Events!$A:$A,MATCH(A63,Events!$H:$H,0)),"")</f>
        <v/>
      </c>
      <c r="B64" s="92"/>
      <c r="C64" s="91" t="str">
        <f>IFERROR(INDEX(Events!$A:$A,MATCH(C63,Events!$H:$H,0)),"")</f>
        <v/>
      </c>
      <c r="D64" s="92"/>
      <c r="E64" s="91" t="str">
        <f>IFERROR(INDEX(Events!$A:$A,MATCH(E63,Events!$H:$H,0)),"")</f>
        <v/>
      </c>
      <c r="F64" s="92"/>
      <c r="G64" s="91" t="str">
        <f>IFERROR(INDEX(Events!$A:$A,MATCH(G63,Events!$H:$H,0)),"")</f>
        <v/>
      </c>
      <c r="H64" s="92"/>
      <c r="I64" s="91" t="str">
        <f>IFERROR(INDEX(Events!$A:$A,MATCH(I63,Events!$H:$H,0)),"")</f>
        <v/>
      </c>
      <c r="J64" s="92"/>
      <c r="K64" s="91" t="str">
        <f>IFERROR(INDEX(Events!$A:$A,MATCH(K63,Events!$H:$H,0)),"")</f>
        <v/>
      </c>
      <c r="L64" s="92"/>
      <c r="M64" s="91" t="str">
        <f>IFERROR(INDEX(Events!$A:$A,MATCH(M63,Events!$H:$H,0)),"")</f>
        <v/>
      </c>
      <c r="N64" s="92"/>
    </row>
    <row r="65" spans="1:14" s="76" customFormat="1" ht="11.25" x14ac:dyDescent="0.2">
      <c r="A65" s="91" t="str">
        <f>IFERROR(INDEX(Events!$A:$A,MATCH(A63,Events!$I:$I,0)),"")</f>
        <v/>
      </c>
      <c r="B65" s="92"/>
      <c r="C65" s="91" t="str">
        <f>IFERROR(INDEX(Events!$A:$A,MATCH(C63,Events!$I:$I,0)),"")</f>
        <v/>
      </c>
      <c r="D65" s="92"/>
      <c r="E65" s="91" t="str">
        <f>IFERROR(INDEX(Events!$A:$A,MATCH(E63,Events!$I:$I,0)),"")</f>
        <v/>
      </c>
      <c r="F65" s="92"/>
      <c r="G65" s="91" t="str">
        <f>IFERROR(INDEX(Events!$A:$A,MATCH(G63,Events!$I:$I,0)),"")</f>
        <v/>
      </c>
      <c r="H65" s="92"/>
      <c r="I65" s="91" t="str">
        <f>IFERROR(INDEX(Events!$A:$A,MATCH(I63,Events!$I:$I,0)),"")</f>
        <v/>
      </c>
      <c r="J65" s="92"/>
      <c r="K65" s="91" t="str">
        <f>IFERROR(INDEX(Events!$A:$A,MATCH(K63,Events!$I:$I,0)),"")</f>
        <v/>
      </c>
      <c r="L65" s="92"/>
      <c r="M65" s="91" t="str">
        <f>IFERROR(INDEX(Events!$A:$A,MATCH(M63,Events!$I:$I,0)),"")</f>
        <v/>
      </c>
      <c r="N65" s="92"/>
    </row>
    <row r="66" spans="1:14" s="76" customFormat="1" ht="11.25" x14ac:dyDescent="0.2">
      <c r="A66" s="91" t="str">
        <f>IFERROR(INDEX(Events!$A:$A,MATCH(A63,Events!$J:$J,0)),"")</f>
        <v/>
      </c>
      <c r="B66" s="92"/>
      <c r="C66" s="91" t="str">
        <f>IFERROR(INDEX(Events!$A:$A,MATCH(C63,Events!$J:$J,0)),"")</f>
        <v/>
      </c>
      <c r="D66" s="92"/>
      <c r="E66" s="91" t="str">
        <f>IFERROR(INDEX(Events!$A:$A,MATCH(E63,Events!$J:$J,0)),"")</f>
        <v/>
      </c>
      <c r="F66" s="92"/>
      <c r="G66" s="91" t="str">
        <f>IFERROR(INDEX(Events!$A:$A,MATCH(G63,Events!$J:$J,0)),"")</f>
        <v/>
      </c>
      <c r="H66" s="92"/>
      <c r="I66" s="91" t="str">
        <f>IFERROR(INDEX(Events!$A:$A,MATCH(I63,Events!$J:$J,0)),"")</f>
        <v/>
      </c>
      <c r="J66" s="92"/>
      <c r="K66" s="91" t="str">
        <f>IFERROR(INDEX(Events!$A:$A,MATCH(K63,Events!$J:$J,0)),"")</f>
        <v/>
      </c>
      <c r="L66" s="92"/>
      <c r="M66" s="91" t="str">
        <f>IFERROR(INDEX(Events!$A:$A,MATCH(M63,Events!$J:$J,0)),"")</f>
        <v/>
      </c>
      <c r="N66" s="92"/>
    </row>
    <row r="67" spans="1:14" x14ac:dyDescent="0.2">
      <c r="A67" s="72">
        <f>IF(M63="","",IF(MONTH(M63+1)&lt;&gt;MONTH(M63),"",M63+1))</f>
        <v>42891</v>
      </c>
      <c r="B67" s="74" t="str">
        <f>IFERROR(INDEX(Events!$A:$A,MATCH(A67,Events!$G:$G,0)),"")</f>
        <v/>
      </c>
      <c r="C67" s="72">
        <f>IF(A67="","",IF(MONTH(A67+1)&lt;&gt;MONTH(A67),"",A67+1))</f>
        <v>42892</v>
      </c>
      <c r="D67" s="74" t="str">
        <f>IFERROR(INDEX(Events!$A:$A,MATCH(C67,Events!$G:$G,0)),"")</f>
        <v/>
      </c>
      <c r="E67" s="72">
        <f>IF(C67="","",IF(MONTH(C67+1)&lt;&gt;MONTH(C67),"",C67+1))</f>
        <v>42893</v>
      </c>
      <c r="F67" s="74" t="str">
        <f>IFERROR(INDEX(Events!$A:$A,MATCH(E67,Events!$G:$G,0)),"")</f>
        <v/>
      </c>
      <c r="G67" s="72">
        <f>IF(E67="","",IF(MONTH(E67+1)&lt;&gt;MONTH(E67),"",E67+1))</f>
        <v>42894</v>
      </c>
      <c r="H67" s="74" t="str">
        <f>IFERROR(INDEX(Events!$A:$A,MATCH(G67,Events!$G:$G,0)),"")</f>
        <v/>
      </c>
      <c r="I67" s="72">
        <f>IF(G67="","",IF(MONTH(G67+1)&lt;&gt;MONTH(G67),"",G67+1))</f>
        <v>42895</v>
      </c>
      <c r="J67" s="74" t="str">
        <f>IFERROR(INDEX(Events!$A:$A,MATCH(I67,Events!$G:$G,0)),"")</f>
        <v/>
      </c>
      <c r="K67" s="72">
        <f>IF(I67="","",IF(MONTH(I67+1)&lt;&gt;MONTH(I67),"",I67+1))</f>
        <v>42896</v>
      </c>
      <c r="L67" s="74" t="str">
        <f>IFERROR(INDEX(Events!$A:$A,MATCH(K67,Events!$G:$G,0)),"")</f>
        <v/>
      </c>
      <c r="M67" s="72">
        <f>IF(K67="","",IF(MONTH(K67+1)&lt;&gt;MONTH(K67),"",K67+1))</f>
        <v>42897</v>
      </c>
      <c r="N67" s="74" t="str">
        <f>IFERROR(INDEX(Events!$A:$A,MATCH(M67,Events!$G:$G,0)),"")</f>
        <v/>
      </c>
    </row>
    <row r="68" spans="1:14" s="76" customFormat="1" ht="11.25" x14ac:dyDescent="0.2">
      <c r="A68" s="91" t="str">
        <f>IFERROR(INDEX(Events!$A:$A,MATCH(A67,Events!$H:$H,0)),"")</f>
        <v/>
      </c>
      <c r="B68" s="92"/>
      <c r="C68" s="91" t="str">
        <f>IFERROR(INDEX(Events!$A:$A,MATCH(C67,Events!$H:$H,0)),"")</f>
        <v/>
      </c>
      <c r="D68" s="92"/>
      <c r="E68" s="91" t="str">
        <f>IFERROR(INDEX(Events!$A:$A,MATCH(E67,Events!$H:$H,0)),"")</f>
        <v/>
      </c>
      <c r="F68" s="92"/>
      <c r="G68" s="91" t="str">
        <f>IFERROR(INDEX(Events!$A:$A,MATCH(G67,Events!$H:$H,0)),"")</f>
        <v/>
      </c>
      <c r="H68" s="92"/>
      <c r="I68" s="91" t="str">
        <f>IFERROR(INDEX(Events!$A:$A,MATCH(I67,Events!$H:$H,0)),"")</f>
        <v/>
      </c>
      <c r="J68" s="92"/>
      <c r="K68" s="91" t="str">
        <f>IFERROR(INDEX(Events!$A:$A,MATCH(K67,Events!$H:$H,0)),"")</f>
        <v/>
      </c>
      <c r="L68" s="92"/>
      <c r="M68" s="91" t="str">
        <f>IFERROR(INDEX(Events!$A:$A,MATCH(M67,Events!$H:$H,0)),"")</f>
        <v/>
      </c>
      <c r="N68" s="92"/>
    </row>
    <row r="69" spans="1:14" s="76" customFormat="1" ht="11.25" x14ac:dyDescent="0.2">
      <c r="A69" s="91" t="str">
        <f>IFERROR(INDEX(Events!$A:$A,MATCH(A67,Events!$I:$I,0)),"")</f>
        <v/>
      </c>
      <c r="B69" s="92"/>
      <c r="C69" s="91" t="str">
        <f>IFERROR(INDEX(Events!$A:$A,MATCH(C67,Events!$I:$I,0)),"")</f>
        <v/>
      </c>
      <c r="D69" s="92"/>
      <c r="E69" s="91" t="str">
        <f>IFERROR(INDEX(Events!$A:$A,MATCH(E67,Events!$I:$I,0)),"")</f>
        <v/>
      </c>
      <c r="F69" s="92"/>
      <c r="G69" s="91" t="str">
        <f>IFERROR(INDEX(Events!$A:$A,MATCH(G67,Events!$I:$I,0)),"")</f>
        <v/>
      </c>
      <c r="H69" s="92"/>
      <c r="I69" s="91" t="str">
        <f>IFERROR(INDEX(Events!$A:$A,MATCH(I67,Events!$I:$I,0)),"")</f>
        <v/>
      </c>
      <c r="J69" s="92"/>
      <c r="K69" s="91" t="str">
        <f>IFERROR(INDEX(Events!$A:$A,MATCH(K67,Events!$I:$I,0)),"")</f>
        <v/>
      </c>
      <c r="L69" s="92"/>
      <c r="M69" s="91" t="str">
        <f>IFERROR(INDEX(Events!$A:$A,MATCH(M67,Events!$I:$I,0)),"")</f>
        <v/>
      </c>
      <c r="N69" s="92"/>
    </row>
    <row r="70" spans="1:14" s="76" customFormat="1" ht="11.25" x14ac:dyDescent="0.2">
      <c r="A70" s="91" t="str">
        <f>IFERROR(INDEX(Events!$A:$A,MATCH(A67,Events!$J:$J,0)),"")</f>
        <v/>
      </c>
      <c r="B70" s="92"/>
      <c r="C70" s="91" t="str">
        <f>IFERROR(INDEX(Events!$A:$A,MATCH(C67,Events!$J:$J,0)),"")</f>
        <v/>
      </c>
      <c r="D70" s="92"/>
      <c r="E70" s="91" t="str">
        <f>IFERROR(INDEX(Events!$A:$A,MATCH(E67,Events!$J:$J,0)),"")</f>
        <v/>
      </c>
      <c r="F70" s="92"/>
      <c r="G70" s="91" t="str">
        <f>IFERROR(INDEX(Events!$A:$A,MATCH(G67,Events!$J:$J,0)),"")</f>
        <v/>
      </c>
      <c r="H70" s="92"/>
      <c r="I70" s="91" t="str">
        <f>IFERROR(INDEX(Events!$A:$A,MATCH(I67,Events!$J:$J,0)),"")</f>
        <v/>
      </c>
      <c r="J70" s="92"/>
      <c r="K70" s="91" t="str">
        <f>IFERROR(INDEX(Events!$A:$A,MATCH(K67,Events!$J:$J,0)),"")</f>
        <v/>
      </c>
      <c r="L70" s="92"/>
      <c r="M70" s="91" t="str">
        <f>IFERROR(INDEX(Events!$A:$A,MATCH(M67,Events!$J:$J,0)),"")</f>
        <v/>
      </c>
      <c r="N70" s="92"/>
    </row>
    <row r="71" spans="1:14" x14ac:dyDescent="0.2">
      <c r="A71" s="72">
        <f>IF(M67="","",IF(MONTH(M67+1)&lt;&gt;MONTH(M67),"",M67+1))</f>
        <v>42898</v>
      </c>
      <c r="B71" s="74" t="str">
        <f>IFERROR(INDEX(Events!$A:$A,MATCH(A71,Events!$G:$G,0)),"")</f>
        <v/>
      </c>
      <c r="C71" s="72">
        <f>IF(A71="","",IF(MONTH(A71+1)&lt;&gt;MONTH(A71),"",A71+1))</f>
        <v>42899</v>
      </c>
      <c r="D71" s="74" t="str">
        <f>IFERROR(INDEX(Events!$A:$A,MATCH(C71,Events!$G:$G,0)),"")</f>
        <v/>
      </c>
      <c r="E71" s="72">
        <f>IF(C71="","",IF(MONTH(C71+1)&lt;&gt;MONTH(C71),"",C71+1))</f>
        <v>42900</v>
      </c>
      <c r="F71" s="74" t="str">
        <f>IFERROR(INDEX(Events!$A:$A,MATCH(E71,Events!$G:$G,0)),"")</f>
        <v>Flag Day</v>
      </c>
      <c r="G71" s="72">
        <f>IF(E71="","",IF(MONTH(E71+1)&lt;&gt;MONTH(E71),"",E71+1))</f>
        <v>42901</v>
      </c>
      <c r="H71" s="74" t="str">
        <f>IFERROR(INDEX(Events!$A:$A,MATCH(G71,Events!$G:$G,0)),"")</f>
        <v/>
      </c>
      <c r="I71" s="72">
        <f>IF(G71="","",IF(MONTH(G71+1)&lt;&gt;MONTH(G71),"",G71+1))</f>
        <v>42902</v>
      </c>
      <c r="J71" s="74" t="str">
        <f>IFERROR(INDEX(Events!$A:$A,MATCH(I71,Events!$G:$G,0)),"")</f>
        <v/>
      </c>
      <c r="K71" s="72">
        <f>IF(I71="","",IF(MONTH(I71+1)&lt;&gt;MONTH(I71),"",I71+1))</f>
        <v>42903</v>
      </c>
      <c r="L71" s="74" t="str">
        <f>IFERROR(INDEX(Events!$A:$A,MATCH(K71,Events!$G:$G,0)),"")</f>
        <v/>
      </c>
      <c r="M71" s="72">
        <f>IF(K71="","",IF(MONTH(K71+1)&lt;&gt;MONTH(K71),"",K71+1))</f>
        <v>42904</v>
      </c>
      <c r="N71" s="74" t="str">
        <f>IFERROR(INDEX(Events!$A:$A,MATCH(M71,Events!$G:$G,0)),"")</f>
        <v>Father's Day</v>
      </c>
    </row>
    <row r="72" spans="1:14" s="76" customFormat="1" ht="11.25" x14ac:dyDescent="0.2">
      <c r="A72" s="91" t="str">
        <f>IFERROR(INDEX(Events!$A:$A,MATCH(A71,Events!$H:$H,0)),"")</f>
        <v/>
      </c>
      <c r="B72" s="92"/>
      <c r="C72" s="91" t="str">
        <f>IFERROR(INDEX(Events!$A:$A,MATCH(C71,Events!$H:$H,0)),"")</f>
        <v/>
      </c>
      <c r="D72" s="92"/>
      <c r="E72" s="91" t="str">
        <f>IFERROR(INDEX(Events!$A:$A,MATCH(E71,Events!$H:$H,0)),"")</f>
        <v/>
      </c>
      <c r="F72" s="92"/>
      <c r="G72" s="91" t="str">
        <f>IFERROR(INDEX(Events!$A:$A,MATCH(G71,Events!$H:$H,0)),"")</f>
        <v/>
      </c>
      <c r="H72" s="92"/>
      <c r="I72" s="91" t="str">
        <f>IFERROR(INDEX(Events!$A:$A,MATCH(I71,Events!$H:$H,0)),"")</f>
        <v/>
      </c>
      <c r="J72" s="92"/>
      <c r="K72" s="91" t="str">
        <f>IFERROR(INDEX(Events!$A:$A,MATCH(K71,Events!$H:$H,0)),"")</f>
        <v/>
      </c>
      <c r="L72" s="92"/>
      <c r="M72" s="91" t="str">
        <f>IFERROR(INDEX(Events!$A:$A,MATCH(M71,Events!$H:$H,0)),"")</f>
        <v/>
      </c>
      <c r="N72" s="92"/>
    </row>
    <row r="73" spans="1:14" s="76" customFormat="1" ht="11.25" x14ac:dyDescent="0.2">
      <c r="A73" s="91" t="str">
        <f>IFERROR(INDEX(Events!$A:$A,MATCH(A71,Events!$I:$I,0)),"")</f>
        <v/>
      </c>
      <c r="B73" s="92"/>
      <c r="C73" s="91" t="str">
        <f>IFERROR(INDEX(Events!$A:$A,MATCH(C71,Events!$I:$I,0)),"")</f>
        <v/>
      </c>
      <c r="D73" s="92"/>
      <c r="E73" s="91" t="str">
        <f>IFERROR(INDEX(Events!$A:$A,MATCH(E71,Events!$I:$I,0)),"")</f>
        <v/>
      </c>
      <c r="F73" s="92"/>
      <c r="G73" s="91" t="str">
        <f>IFERROR(INDEX(Events!$A:$A,MATCH(G71,Events!$I:$I,0)),"")</f>
        <v/>
      </c>
      <c r="H73" s="92"/>
      <c r="I73" s="91" t="str">
        <f>IFERROR(INDEX(Events!$A:$A,MATCH(I71,Events!$I:$I,0)),"")</f>
        <v/>
      </c>
      <c r="J73" s="92"/>
      <c r="K73" s="91" t="str">
        <f>IFERROR(INDEX(Events!$A:$A,MATCH(K71,Events!$I:$I,0)),"")</f>
        <v/>
      </c>
      <c r="L73" s="92"/>
      <c r="M73" s="91" t="str">
        <f>IFERROR(INDEX(Events!$A:$A,MATCH(M71,Events!$I:$I,0)),"")</f>
        <v/>
      </c>
      <c r="N73" s="92"/>
    </row>
    <row r="74" spans="1:14" s="76" customFormat="1" ht="11.25" x14ac:dyDescent="0.2">
      <c r="A74" s="91" t="str">
        <f>IFERROR(INDEX(Events!$A:$A,MATCH(A71,Events!$J:$J,0)),"")</f>
        <v/>
      </c>
      <c r="B74" s="92"/>
      <c r="C74" s="91" t="str">
        <f>IFERROR(INDEX(Events!$A:$A,MATCH(C71,Events!$J:$J,0)),"")</f>
        <v/>
      </c>
      <c r="D74" s="92"/>
      <c r="E74" s="91" t="str">
        <f>IFERROR(INDEX(Events!$A:$A,MATCH(E71,Events!$J:$J,0)),"")</f>
        <v/>
      </c>
      <c r="F74" s="92"/>
      <c r="G74" s="91" t="str">
        <f>IFERROR(INDEX(Events!$A:$A,MATCH(G71,Events!$J:$J,0)),"")</f>
        <v/>
      </c>
      <c r="H74" s="92"/>
      <c r="I74" s="91" t="str">
        <f>IFERROR(INDEX(Events!$A:$A,MATCH(I71,Events!$J:$J,0)),"")</f>
        <v/>
      </c>
      <c r="J74" s="92"/>
      <c r="K74" s="91" t="str">
        <f>IFERROR(INDEX(Events!$A:$A,MATCH(K71,Events!$J:$J,0)),"")</f>
        <v/>
      </c>
      <c r="L74" s="92"/>
      <c r="M74" s="91" t="str">
        <f>IFERROR(INDEX(Events!$A:$A,MATCH(M71,Events!$J:$J,0)),"")</f>
        <v/>
      </c>
      <c r="N74" s="92"/>
    </row>
    <row r="75" spans="1:14" x14ac:dyDescent="0.2">
      <c r="A75" s="72">
        <f>IF(M71="","",IF(MONTH(M71+1)&lt;&gt;MONTH(M71),"",M71+1))</f>
        <v>42905</v>
      </c>
      <c r="B75" s="74" t="str">
        <f>IFERROR(INDEX(Events!$A:$A,MATCH(A75,Events!$G:$G,0)),"")</f>
        <v/>
      </c>
      <c r="C75" s="72">
        <f>IF(A75="","",IF(MONTH(A75+1)&lt;&gt;MONTH(A75),"",A75+1))</f>
        <v>42906</v>
      </c>
      <c r="D75" s="74" t="str">
        <f>IFERROR(INDEX(Events!$A:$A,MATCH(C75,Events!$G:$G,0)),"")</f>
        <v/>
      </c>
      <c r="E75" s="72">
        <f>IF(C75="","",IF(MONTH(C75+1)&lt;&gt;MONTH(C75),"",C75+1))</f>
        <v>42907</v>
      </c>
      <c r="F75" s="74" t="str">
        <f>IFERROR(INDEX(Events!$A:$A,MATCH(E75,Events!$G:$G,0)),"")</f>
        <v>June Solstice</v>
      </c>
      <c r="G75" s="72">
        <f>IF(E75="","",IF(MONTH(E75+1)&lt;&gt;MONTH(E75),"",E75+1))</f>
        <v>42908</v>
      </c>
      <c r="H75" s="74" t="str">
        <f>IFERROR(INDEX(Events!$A:$A,MATCH(G75,Events!$G:$G,0)),"")</f>
        <v/>
      </c>
      <c r="I75" s="72">
        <f>IF(G75="","",IF(MONTH(G75+1)&lt;&gt;MONTH(G75),"",G75+1))</f>
        <v>42909</v>
      </c>
      <c r="J75" s="74" t="str">
        <f>IFERROR(INDEX(Events!$A:$A,MATCH(I75,Events!$G:$G,0)),"")</f>
        <v/>
      </c>
      <c r="K75" s="72">
        <f>IF(I75="","",IF(MONTH(I75+1)&lt;&gt;MONTH(I75),"",I75+1))</f>
        <v>42910</v>
      </c>
      <c r="L75" s="74" t="str">
        <f>IFERROR(INDEX(Events!$A:$A,MATCH(K75,Events!$G:$G,0)),"")</f>
        <v/>
      </c>
      <c r="M75" s="72">
        <f>IF(K75="","",IF(MONTH(K75+1)&lt;&gt;MONTH(K75),"",K75+1))</f>
        <v>42911</v>
      </c>
      <c r="N75" s="74" t="str">
        <f>IFERROR(INDEX(Events!$A:$A,MATCH(M75,Events!$G:$G,0)),"")</f>
        <v/>
      </c>
    </row>
    <row r="76" spans="1:14" s="76" customFormat="1" ht="11.25" x14ac:dyDescent="0.2">
      <c r="A76" s="91" t="str">
        <f>IFERROR(INDEX(Events!$A:$A,MATCH(A75,Events!$H:$H,0)),"")</f>
        <v/>
      </c>
      <c r="B76" s="92"/>
      <c r="C76" s="91" t="str">
        <f>IFERROR(INDEX(Events!$A:$A,MATCH(C75,Events!$H:$H,0)),"")</f>
        <v/>
      </c>
      <c r="D76" s="92"/>
      <c r="E76" s="91" t="str">
        <f>IFERROR(INDEX(Events!$A:$A,MATCH(E75,Events!$H:$H,0)),"")</f>
        <v/>
      </c>
      <c r="F76" s="92"/>
      <c r="G76" s="91" t="str">
        <f>IFERROR(INDEX(Events!$A:$A,MATCH(G75,Events!$H:$H,0)),"")</f>
        <v/>
      </c>
      <c r="H76" s="92"/>
      <c r="I76" s="91" t="str">
        <f>IFERROR(INDEX(Events!$A:$A,MATCH(I75,Events!$H:$H,0)),"")</f>
        <v/>
      </c>
      <c r="J76" s="92"/>
      <c r="K76" s="91" t="str">
        <f>IFERROR(INDEX(Events!$A:$A,MATCH(K75,Events!$H:$H,0)),"")</f>
        <v/>
      </c>
      <c r="L76" s="92"/>
      <c r="M76" s="91" t="str">
        <f>IFERROR(INDEX(Events!$A:$A,MATCH(M75,Events!$H:$H,0)),"")</f>
        <v/>
      </c>
      <c r="N76" s="92"/>
    </row>
    <row r="77" spans="1:14" s="76" customFormat="1" ht="11.25" x14ac:dyDescent="0.2">
      <c r="A77" s="91" t="str">
        <f>IFERROR(INDEX(Events!$A:$A,MATCH(A75,Events!$I:$I,0)),"")</f>
        <v/>
      </c>
      <c r="B77" s="92"/>
      <c r="C77" s="91" t="str">
        <f>IFERROR(INDEX(Events!$A:$A,MATCH(C75,Events!$I:$I,0)),"")</f>
        <v/>
      </c>
      <c r="D77" s="92"/>
      <c r="E77" s="91" t="str">
        <f>IFERROR(INDEX(Events!$A:$A,MATCH(E75,Events!$I:$I,0)),"")</f>
        <v/>
      </c>
      <c r="F77" s="92"/>
      <c r="G77" s="91" t="str">
        <f>IFERROR(INDEX(Events!$A:$A,MATCH(G75,Events!$I:$I,0)),"")</f>
        <v/>
      </c>
      <c r="H77" s="92"/>
      <c r="I77" s="91" t="str">
        <f>IFERROR(INDEX(Events!$A:$A,MATCH(I75,Events!$I:$I,0)),"")</f>
        <v/>
      </c>
      <c r="J77" s="92"/>
      <c r="K77" s="91" t="str">
        <f>IFERROR(INDEX(Events!$A:$A,MATCH(K75,Events!$I:$I,0)),"")</f>
        <v/>
      </c>
      <c r="L77" s="92"/>
      <c r="M77" s="91" t="str">
        <f>IFERROR(INDEX(Events!$A:$A,MATCH(M75,Events!$I:$I,0)),"")</f>
        <v/>
      </c>
      <c r="N77" s="92"/>
    </row>
    <row r="78" spans="1:14" s="76" customFormat="1" ht="11.25" x14ac:dyDescent="0.2">
      <c r="A78" s="91" t="str">
        <f>IFERROR(INDEX(Events!$A:$A,MATCH(A75,Events!$J:$J,0)),"")</f>
        <v/>
      </c>
      <c r="B78" s="92"/>
      <c r="C78" s="91" t="str">
        <f>IFERROR(INDEX(Events!$A:$A,MATCH(C75,Events!$J:$J,0)),"")</f>
        <v/>
      </c>
      <c r="D78" s="92"/>
      <c r="E78" s="91" t="str">
        <f>IFERROR(INDEX(Events!$A:$A,MATCH(E75,Events!$J:$J,0)),"")</f>
        <v/>
      </c>
      <c r="F78" s="92"/>
      <c r="G78" s="91" t="str">
        <f>IFERROR(INDEX(Events!$A:$A,MATCH(G75,Events!$J:$J,0)),"")</f>
        <v/>
      </c>
      <c r="H78" s="92"/>
      <c r="I78" s="91" t="str">
        <f>IFERROR(INDEX(Events!$A:$A,MATCH(I75,Events!$J:$J,0)),"")</f>
        <v/>
      </c>
      <c r="J78" s="92"/>
      <c r="K78" s="91" t="str">
        <f>IFERROR(INDEX(Events!$A:$A,MATCH(K75,Events!$J:$J,0)),"")</f>
        <v/>
      </c>
      <c r="L78" s="92"/>
      <c r="M78" s="91" t="str">
        <f>IFERROR(INDEX(Events!$A:$A,MATCH(M75,Events!$J:$J,0)),"")</f>
        <v/>
      </c>
      <c r="N78" s="92"/>
    </row>
    <row r="79" spans="1:14" x14ac:dyDescent="0.2">
      <c r="A79" s="72">
        <f>IF(M75="","",IF(MONTH(M75+1)&lt;&gt;MONTH(M75),"",M75+1))</f>
        <v>42912</v>
      </c>
      <c r="B79" s="74" t="str">
        <f>IFERROR(INDEX(Events!$A:$A,MATCH(A79,Events!$G:$G,0)),"")</f>
        <v>End of Ramadan</v>
      </c>
      <c r="C79" s="72">
        <f>IF(A79="","",IF(MONTH(A79+1)&lt;&gt;MONTH(A79),"",A79+1))</f>
        <v>42913</v>
      </c>
      <c r="D79" s="74" t="str">
        <f>IFERROR(INDEX(Events!$A:$A,MATCH(C79,Events!$G:$G,0)),"")</f>
        <v/>
      </c>
      <c r="E79" s="72">
        <f>IF(C79="","",IF(MONTH(C79+1)&lt;&gt;MONTH(C79),"",C79+1))</f>
        <v>42914</v>
      </c>
      <c r="F79" s="74" t="str">
        <f>IFERROR(INDEX(Events!$A:$A,MATCH(E79,Events!$G:$G,0)),"")</f>
        <v/>
      </c>
      <c r="G79" s="72">
        <f>IF(E79="","",IF(MONTH(E79+1)&lt;&gt;MONTH(E79),"",E79+1))</f>
        <v>42915</v>
      </c>
      <c r="H79" s="74" t="str">
        <f>IFERROR(INDEX(Events!$A:$A,MATCH(G79,Events!$G:$G,0)),"")</f>
        <v/>
      </c>
      <c r="I79" s="72">
        <f>IF(G79="","",IF(MONTH(G79+1)&lt;&gt;MONTH(G79),"",G79+1))</f>
        <v>42916</v>
      </c>
      <c r="J79" s="74" t="str">
        <f>IFERROR(INDEX(Events!$A:$A,MATCH(I79,Events!$G:$G,0)),"")</f>
        <v/>
      </c>
      <c r="K79" s="72" t="str">
        <f>IF(I79="","",IF(MONTH(I79+1)&lt;&gt;MONTH(I79),"",I79+1))</f>
        <v/>
      </c>
      <c r="L79" s="74" t="str">
        <f>IFERROR(INDEX(Events!$A:$A,MATCH(K79,Events!$G:$G,0)),"")</f>
        <v/>
      </c>
      <c r="M79" s="72" t="str">
        <f>IF(K79="","",IF(MONTH(K79+1)&lt;&gt;MONTH(K79),"",K79+1))</f>
        <v/>
      </c>
      <c r="N79" s="74" t="str">
        <f>IFERROR(INDEX(Events!$A:$A,MATCH(M79,Events!$G:$G,0)),"")</f>
        <v/>
      </c>
    </row>
    <row r="80" spans="1:14" s="76" customFormat="1" ht="11.25" x14ac:dyDescent="0.2">
      <c r="A80" s="91" t="str">
        <f>IFERROR(INDEX(Events!$A:$A,MATCH(A79,Events!$H:$H,0)),"")</f>
        <v/>
      </c>
      <c r="B80" s="92"/>
      <c r="C80" s="91" t="str">
        <f>IFERROR(INDEX(Events!$A:$A,MATCH(C79,Events!$H:$H,0)),"")</f>
        <v/>
      </c>
      <c r="D80" s="92"/>
      <c r="E80" s="91" t="str">
        <f>IFERROR(INDEX(Events!$A:$A,MATCH(E79,Events!$H:$H,0)),"")</f>
        <v/>
      </c>
      <c r="F80" s="92"/>
      <c r="G80" s="91" t="str">
        <f>IFERROR(INDEX(Events!$A:$A,MATCH(G79,Events!$H:$H,0)),"")</f>
        <v/>
      </c>
      <c r="H80" s="92"/>
      <c r="I80" s="91" t="str">
        <f>IFERROR(INDEX(Events!$A:$A,MATCH(I79,Events!$H:$H,0)),"")</f>
        <v/>
      </c>
      <c r="J80" s="92"/>
      <c r="K80" s="91" t="str">
        <f>IFERROR(INDEX(Events!$A:$A,MATCH(K79,Events!$H:$H,0)),"")</f>
        <v/>
      </c>
      <c r="L80" s="92"/>
      <c r="M80" s="91" t="str">
        <f>IFERROR(INDEX(Events!$A:$A,MATCH(M79,Events!$H:$H,0)),"")</f>
        <v/>
      </c>
      <c r="N80" s="92"/>
    </row>
    <row r="81" spans="1:14" s="76" customFormat="1" ht="11.25" x14ac:dyDescent="0.2">
      <c r="A81" s="91" t="str">
        <f>IFERROR(INDEX(Events!$A:$A,MATCH(A79,Events!$I:$I,0)),"")</f>
        <v/>
      </c>
      <c r="B81" s="92"/>
      <c r="C81" s="91" t="str">
        <f>IFERROR(INDEX(Events!$A:$A,MATCH(C79,Events!$I:$I,0)),"")</f>
        <v/>
      </c>
      <c r="D81" s="92"/>
      <c r="E81" s="91" t="str">
        <f>IFERROR(INDEX(Events!$A:$A,MATCH(E79,Events!$I:$I,0)),"")</f>
        <v/>
      </c>
      <c r="F81" s="92"/>
      <c r="G81" s="91" t="str">
        <f>IFERROR(INDEX(Events!$A:$A,MATCH(G79,Events!$I:$I,0)),"")</f>
        <v/>
      </c>
      <c r="H81" s="92"/>
      <c r="I81" s="91" t="str">
        <f>IFERROR(INDEX(Events!$A:$A,MATCH(I79,Events!$I:$I,0)),"")</f>
        <v/>
      </c>
      <c r="J81" s="92"/>
      <c r="K81" s="91" t="str">
        <f>IFERROR(INDEX(Events!$A:$A,MATCH(K79,Events!$I:$I,0)),"")</f>
        <v/>
      </c>
      <c r="L81" s="92"/>
      <c r="M81" s="91" t="str">
        <f>IFERROR(INDEX(Events!$A:$A,MATCH(M79,Events!$I:$I,0)),"")</f>
        <v/>
      </c>
      <c r="N81" s="92"/>
    </row>
    <row r="82" spans="1:14" s="76" customFormat="1" ht="11.25" x14ac:dyDescent="0.2">
      <c r="A82" s="98" t="str">
        <f>IFERROR(INDEX(Events!$A:$A,MATCH(A79,Events!$J:$J,0)),"")</f>
        <v/>
      </c>
      <c r="B82" s="99"/>
      <c r="C82" s="98" t="str">
        <f>IFERROR(INDEX(Events!$A:$A,MATCH(C79,Events!$J:$J,0)),"")</f>
        <v/>
      </c>
      <c r="D82" s="99"/>
      <c r="E82" s="98" t="str">
        <f>IFERROR(INDEX(Events!$A:$A,MATCH(E79,Events!$J:$J,0)),"")</f>
        <v/>
      </c>
      <c r="F82" s="99"/>
      <c r="G82" s="98" t="str">
        <f>IFERROR(INDEX(Events!$A:$A,MATCH(G79,Events!$J:$J,0)),"")</f>
        <v/>
      </c>
      <c r="H82" s="99"/>
      <c r="I82" s="98" t="str">
        <f>IFERROR(INDEX(Events!$A:$A,MATCH(I79,Events!$J:$J,0)),"")</f>
        <v/>
      </c>
      <c r="J82" s="99"/>
      <c r="K82" s="98" t="str">
        <f>IFERROR(INDEX(Events!$A:$A,MATCH(K79,Events!$J:$J,0)),"")</f>
        <v/>
      </c>
      <c r="L82" s="99"/>
      <c r="M82" s="98" t="str">
        <f>IFERROR(INDEX(Events!$A:$A,MATCH(M79,Events!$J:$J,0)),"")</f>
        <v/>
      </c>
      <c r="N82" s="99"/>
    </row>
    <row r="83" spans="1:14" x14ac:dyDescent="0.2">
      <c r="A83" s="72" t="str">
        <f>IF(M79="","",IF(MONTH(M79+1)&lt;&gt;MONTH(M79),"",M79+1))</f>
        <v/>
      </c>
      <c r="B83" s="74" t="str">
        <f>IFERROR(INDEX(Events!$A:$A,MATCH(A83,Events!$G:$G,0)),"")</f>
        <v/>
      </c>
      <c r="C83" s="72" t="str">
        <f>IF(A83="","",IF(MONTH(A83+1)&lt;&gt;MONTH(A83),"",A83+1))</f>
        <v/>
      </c>
      <c r="D83" s="74" t="str">
        <f>IFERROR(INDEX(Events!$A:$A,MATCH(C83,Events!$G:$G,0)),"")</f>
        <v/>
      </c>
      <c r="E83" s="73"/>
      <c r="F83" s="7"/>
      <c r="G83" s="7"/>
      <c r="H83" s="7"/>
      <c r="I83" s="7"/>
      <c r="J83" s="7"/>
    </row>
    <row r="84" spans="1:14" s="76" customFormat="1" ht="11.25" x14ac:dyDescent="0.2">
      <c r="A84" s="91" t="str">
        <f>IFERROR(INDEX(Events!$A:$A,MATCH(A83,Events!$H:$H,0)),"")</f>
        <v/>
      </c>
      <c r="B84" s="92"/>
      <c r="C84" s="91" t="str">
        <f>IFERROR(INDEX(Events!$A:$A,MATCH(C83,Events!$H:$H,0)),"")</f>
        <v/>
      </c>
      <c r="D84" s="92"/>
      <c r="E84" s="81"/>
      <c r="F84" s="5"/>
      <c r="G84" s="5"/>
      <c r="H84" s="5"/>
      <c r="I84" s="5"/>
      <c r="J84" s="5"/>
    </row>
    <row r="85" spans="1:14" s="76" customFormat="1" ht="11.25" x14ac:dyDescent="0.2">
      <c r="A85" s="91" t="str">
        <f>IFERROR(INDEX(Events!$A:$A,MATCH(A83,Events!$I:$I,0)),"")</f>
        <v/>
      </c>
      <c r="B85" s="92"/>
      <c r="C85" s="91" t="str">
        <f>IFERROR(INDEX(Events!$A:$A,MATCH(C83,Events!$I:$I,0)),"")</f>
        <v/>
      </c>
      <c r="D85" s="92"/>
      <c r="E85" s="81"/>
      <c r="F85" s="5"/>
      <c r="G85" s="5"/>
      <c r="H85" s="5"/>
      <c r="I85" s="5"/>
      <c r="J85" s="5"/>
      <c r="N85" s="83" t="s">
        <v>102</v>
      </c>
    </row>
    <row r="86" spans="1:14" s="76" customFormat="1" ht="11.25" x14ac:dyDescent="0.2">
      <c r="A86" s="98" t="str">
        <f>IFERROR(INDEX(Events!$A:$A,MATCH(A83,Events!$J:$J,0)),"")</f>
        <v/>
      </c>
      <c r="B86" s="99"/>
      <c r="C86" s="98" t="str">
        <f>IFERROR(INDEX(Events!$A:$A,MATCH(C83,Events!$J:$J,0)),"")</f>
        <v/>
      </c>
      <c r="D86" s="99"/>
      <c r="E86" s="81"/>
      <c r="F86" s="5"/>
      <c r="G86" s="5"/>
      <c r="H86" s="5"/>
      <c r="I86" s="5"/>
      <c r="J86" s="5"/>
      <c r="N86" s="83" t="s">
        <v>106</v>
      </c>
    </row>
  </sheetData>
  <mergeCells count="357">
    <mergeCell ref="G5:N6"/>
    <mergeCell ref="A8:B8"/>
    <mergeCell ref="C8:D8"/>
    <mergeCell ref="E8:F8"/>
    <mergeCell ref="G8:H8"/>
    <mergeCell ref="I8:J8"/>
    <mergeCell ref="K8:L8"/>
    <mergeCell ref="M8:N8"/>
    <mergeCell ref="M10:N10"/>
    <mergeCell ref="A11:B11"/>
    <mergeCell ref="C11:D11"/>
    <mergeCell ref="E11:F11"/>
    <mergeCell ref="G11:H11"/>
    <mergeCell ref="I11:J11"/>
    <mergeCell ref="K11:L11"/>
    <mergeCell ref="M11:N11"/>
    <mergeCell ref="A10:B10"/>
    <mergeCell ref="C10:D10"/>
    <mergeCell ref="E10:F10"/>
    <mergeCell ref="G10:H10"/>
    <mergeCell ref="I10:J10"/>
    <mergeCell ref="K10:L10"/>
    <mergeCell ref="M12:N12"/>
    <mergeCell ref="A14:B14"/>
    <mergeCell ref="C14:D14"/>
    <mergeCell ref="E14:F14"/>
    <mergeCell ref="G14:H14"/>
    <mergeCell ref="I14:J14"/>
    <mergeCell ref="K14:L14"/>
    <mergeCell ref="M14:N14"/>
    <mergeCell ref="A12:B12"/>
    <mergeCell ref="C12:D12"/>
    <mergeCell ref="E12:F12"/>
    <mergeCell ref="G12:H12"/>
    <mergeCell ref="I12:J12"/>
    <mergeCell ref="K12:L12"/>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20:N20"/>
    <mergeCell ref="A22:B22"/>
    <mergeCell ref="C22:D22"/>
    <mergeCell ref="E22:F22"/>
    <mergeCell ref="G22:H22"/>
    <mergeCell ref="I22:J22"/>
    <mergeCell ref="K22:L22"/>
    <mergeCell ref="M22:N22"/>
    <mergeCell ref="A20:B20"/>
    <mergeCell ref="C20:D20"/>
    <mergeCell ref="E20:F20"/>
    <mergeCell ref="G20:H20"/>
    <mergeCell ref="I20:J20"/>
    <mergeCell ref="K20:L20"/>
    <mergeCell ref="M23:N23"/>
    <mergeCell ref="A24:B24"/>
    <mergeCell ref="C24:D24"/>
    <mergeCell ref="E24:F24"/>
    <mergeCell ref="G24:H24"/>
    <mergeCell ref="I24:J24"/>
    <mergeCell ref="K24:L24"/>
    <mergeCell ref="M24:N24"/>
    <mergeCell ref="A23:B23"/>
    <mergeCell ref="C23:D23"/>
    <mergeCell ref="E23:F23"/>
    <mergeCell ref="G23:H23"/>
    <mergeCell ref="I23:J23"/>
    <mergeCell ref="K23:L23"/>
    <mergeCell ref="M26:N26"/>
    <mergeCell ref="A27:B27"/>
    <mergeCell ref="C27:D27"/>
    <mergeCell ref="E27:F27"/>
    <mergeCell ref="G27:H27"/>
    <mergeCell ref="I27:J27"/>
    <mergeCell ref="K27:L27"/>
    <mergeCell ref="M27:N27"/>
    <mergeCell ref="A26:B26"/>
    <mergeCell ref="C26:D26"/>
    <mergeCell ref="E26:F26"/>
    <mergeCell ref="G26:H26"/>
    <mergeCell ref="I26:J26"/>
    <mergeCell ref="K26:L26"/>
    <mergeCell ref="M28:N28"/>
    <mergeCell ref="A30:B30"/>
    <mergeCell ref="C30:D30"/>
    <mergeCell ref="A31:B31"/>
    <mergeCell ref="C31:D31"/>
    <mergeCell ref="G31:N33"/>
    <mergeCell ref="A32:B32"/>
    <mergeCell ref="C32:D32"/>
    <mergeCell ref="A28:B28"/>
    <mergeCell ref="C28:D28"/>
    <mergeCell ref="E28:F28"/>
    <mergeCell ref="G28:H28"/>
    <mergeCell ref="I28:J28"/>
    <mergeCell ref="K28:L28"/>
    <mergeCell ref="M35:N35"/>
    <mergeCell ref="A37:B37"/>
    <mergeCell ref="C37:D37"/>
    <mergeCell ref="E37:F37"/>
    <mergeCell ref="G37:H37"/>
    <mergeCell ref="I37:J37"/>
    <mergeCell ref="K37:L37"/>
    <mergeCell ref="M37:N37"/>
    <mergeCell ref="A35:B35"/>
    <mergeCell ref="C35:D35"/>
    <mergeCell ref="E35:F35"/>
    <mergeCell ref="G35:H35"/>
    <mergeCell ref="I35:J35"/>
    <mergeCell ref="K35:L35"/>
    <mergeCell ref="M38:N38"/>
    <mergeCell ref="A39:B39"/>
    <mergeCell ref="C39:D39"/>
    <mergeCell ref="E39:F39"/>
    <mergeCell ref="G39:H39"/>
    <mergeCell ref="I39:J39"/>
    <mergeCell ref="K39:L39"/>
    <mergeCell ref="M39:N39"/>
    <mergeCell ref="A38:B38"/>
    <mergeCell ref="C38:D38"/>
    <mergeCell ref="E38:F38"/>
    <mergeCell ref="G38:H38"/>
    <mergeCell ref="I38:J38"/>
    <mergeCell ref="K38:L38"/>
    <mergeCell ref="M41:N41"/>
    <mergeCell ref="A42:B42"/>
    <mergeCell ref="C42:D42"/>
    <mergeCell ref="E42:F42"/>
    <mergeCell ref="G42:H42"/>
    <mergeCell ref="I42:J42"/>
    <mergeCell ref="K42:L42"/>
    <mergeCell ref="M42:N42"/>
    <mergeCell ref="A41:B41"/>
    <mergeCell ref="C41:D41"/>
    <mergeCell ref="E41:F41"/>
    <mergeCell ref="G41:H41"/>
    <mergeCell ref="I41:J41"/>
    <mergeCell ref="K41:L41"/>
    <mergeCell ref="M43:N43"/>
    <mergeCell ref="A45:B45"/>
    <mergeCell ref="C45:D45"/>
    <mergeCell ref="E45:F45"/>
    <mergeCell ref="G45:H45"/>
    <mergeCell ref="I45:J45"/>
    <mergeCell ref="K45:L45"/>
    <mergeCell ref="M45:N45"/>
    <mergeCell ref="A43:B43"/>
    <mergeCell ref="C43:D43"/>
    <mergeCell ref="E43:F43"/>
    <mergeCell ref="G43:H43"/>
    <mergeCell ref="I43:J43"/>
    <mergeCell ref="K43:L43"/>
    <mergeCell ref="M46:N46"/>
    <mergeCell ref="A47:B47"/>
    <mergeCell ref="C47:D47"/>
    <mergeCell ref="E47:F47"/>
    <mergeCell ref="G47:H47"/>
    <mergeCell ref="I47:J47"/>
    <mergeCell ref="K47:L47"/>
    <mergeCell ref="M47:N47"/>
    <mergeCell ref="A46:B46"/>
    <mergeCell ref="C46:D46"/>
    <mergeCell ref="E46:F46"/>
    <mergeCell ref="G46:H46"/>
    <mergeCell ref="I46:J46"/>
    <mergeCell ref="K46:L46"/>
    <mergeCell ref="M49:N49"/>
    <mergeCell ref="A50:B50"/>
    <mergeCell ref="C50:D50"/>
    <mergeCell ref="E50:F50"/>
    <mergeCell ref="G50:H50"/>
    <mergeCell ref="I50:J50"/>
    <mergeCell ref="K50:L50"/>
    <mergeCell ref="M50:N50"/>
    <mergeCell ref="A49:B49"/>
    <mergeCell ref="C49:D49"/>
    <mergeCell ref="E49:F49"/>
    <mergeCell ref="G49:H49"/>
    <mergeCell ref="I49:J49"/>
    <mergeCell ref="K49:L49"/>
    <mergeCell ref="M51:N51"/>
    <mergeCell ref="A53:B53"/>
    <mergeCell ref="C53:D53"/>
    <mergeCell ref="E53:F53"/>
    <mergeCell ref="G53:H53"/>
    <mergeCell ref="I53:J53"/>
    <mergeCell ref="K53:L53"/>
    <mergeCell ref="M53:N53"/>
    <mergeCell ref="A51:B51"/>
    <mergeCell ref="C51:D51"/>
    <mergeCell ref="E51:F51"/>
    <mergeCell ref="G51:H51"/>
    <mergeCell ref="I51:J51"/>
    <mergeCell ref="K51:L51"/>
    <mergeCell ref="A57:B57"/>
    <mergeCell ref="C57:D57"/>
    <mergeCell ref="A58:B58"/>
    <mergeCell ref="C58:D58"/>
    <mergeCell ref="G58:N60"/>
    <mergeCell ref="A59:B59"/>
    <mergeCell ref="C59:D59"/>
    <mergeCell ref="M54:N54"/>
    <mergeCell ref="A55:B55"/>
    <mergeCell ref="C55:D55"/>
    <mergeCell ref="E55:F55"/>
    <mergeCell ref="G55:H55"/>
    <mergeCell ref="I55:J55"/>
    <mergeCell ref="K55:L55"/>
    <mergeCell ref="M55:N55"/>
    <mergeCell ref="A54:B54"/>
    <mergeCell ref="C54:D54"/>
    <mergeCell ref="E54:F54"/>
    <mergeCell ref="G54:H54"/>
    <mergeCell ref="I54:J54"/>
    <mergeCell ref="K54:L54"/>
    <mergeCell ref="M62:N62"/>
    <mergeCell ref="A64:B64"/>
    <mergeCell ref="C64:D64"/>
    <mergeCell ref="E64:F64"/>
    <mergeCell ref="G64:H64"/>
    <mergeCell ref="I64:J64"/>
    <mergeCell ref="K64:L64"/>
    <mergeCell ref="M64:N64"/>
    <mergeCell ref="A62:B62"/>
    <mergeCell ref="C62:D62"/>
    <mergeCell ref="E62:F62"/>
    <mergeCell ref="G62:H62"/>
    <mergeCell ref="I62:J62"/>
    <mergeCell ref="K62:L62"/>
    <mergeCell ref="M65:N65"/>
    <mergeCell ref="A66:B66"/>
    <mergeCell ref="C66:D66"/>
    <mergeCell ref="E66:F66"/>
    <mergeCell ref="G66:H66"/>
    <mergeCell ref="I66:J66"/>
    <mergeCell ref="K66:L66"/>
    <mergeCell ref="M66:N66"/>
    <mergeCell ref="A65:B65"/>
    <mergeCell ref="C65:D65"/>
    <mergeCell ref="E65:F65"/>
    <mergeCell ref="G65:H65"/>
    <mergeCell ref="I65:J65"/>
    <mergeCell ref="K65:L65"/>
    <mergeCell ref="M68:N68"/>
    <mergeCell ref="A69:B69"/>
    <mergeCell ref="C69:D69"/>
    <mergeCell ref="E69:F69"/>
    <mergeCell ref="G69:H69"/>
    <mergeCell ref="I69:J69"/>
    <mergeCell ref="K69:L69"/>
    <mergeCell ref="M69:N69"/>
    <mergeCell ref="A68:B68"/>
    <mergeCell ref="C68:D68"/>
    <mergeCell ref="E68:F68"/>
    <mergeCell ref="G68:H68"/>
    <mergeCell ref="I68:J68"/>
    <mergeCell ref="K68:L68"/>
    <mergeCell ref="M70:N70"/>
    <mergeCell ref="A72:B72"/>
    <mergeCell ref="C72:D72"/>
    <mergeCell ref="E72:F72"/>
    <mergeCell ref="G72:H72"/>
    <mergeCell ref="I72:J72"/>
    <mergeCell ref="K72:L72"/>
    <mergeCell ref="M72:N72"/>
    <mergeCell ref="A70:B70"/>
    <mergeCell ref="C70:D70"/>
    <mergeCell ref="E70:F70"/>
    <mergeCell ref="G70:H70"/>
    <mergeCell ref="I70:J70"/>
    <mergeCell ref="K70:L70"/>
    <mergeCell ref="M73:N73"/>
    <mergeCell ref="A74:B74"/>
    <mergeCell ref="C74:D74"/>
    <mergeCell ref="E74:F74"/>
    <mergeCell ref="G74:H74"/>
    <mergeCell ref="I74:J74"/>
    <mergeCell ref="K74:L74"/>
    <mergeCell ref="M74:N74"/>
    <mergeCell ref="A73:B73"/>
    <mergeCell ref="C73:D73"/>
    <mergeCell ref="E73:F73"/>
    <mergeCell ref="G73:H73"/>
    <mergeCell ref="I73:J73"/>
    <mergeCell ref="K73:L73"/>
    <mergeCell ref="M76:N76"/>
    <mergeCell ref="A77:B77"/>
    <mergeCell ref="C77:D77"/>
    <mergeCell ref="E77:F77"/>
    <mergeCell ref="G77:H77"/>
    <mergeCell ref="I77:J77"/>
    <mergeCell ref="K77:L77"/>
    <mergeCell ref="M77:N77"/>
    <mergeCell ref="A76:B76"/>
    <mergeCell ref="C76:D76"/>
    <mergeCell ref="E76:F76"/>
    <mergeCell ref="G76:H76"/>
    <mergeCell ref="I76:J76"/>
    <mergeCell ref="K76:L76"/>
    <mergeCell ref="M78:N78"/>
    <mergeCell ref="A80:B80"/>
    <mergeCell ref="C80:D80"/>
    <mergeCell ref="E80:F80"/>
    <mergeCell ref="G80:H80"/>
    <mergeCell ref="I80:J80"/>
    <mergeCell ref="K80:L80"/>
    <mergeCell ref="M80:N80"/>
    <mergeCell ref="A78:B78"/>
    <mergeCell ref="C78:D78"/>
    <mergeCell ref="E78:F78"/>
    <mergeCell ref="G78:H78"/>
    <mergeCell ref="I78:J78"/>
    <mergeCell ref="K78:L78"/>
    <mergeCell ref="A84:B84"/>
    <mergeCell ref="C84:D84"/>
    <mergeCell ref="A85:B85"/>
    <mergeCell ref="C85:D85"/>
    <mergeCell ref="A86:B86"/>
    <mergeCell ref="C86:D86"/>
    <mergeCell ref="M81:N81"/>
    <mergeCell ref="A82:B82"/>
    <mergeCell ref="C82:D82"/>
    <mergeCell ref="E82:F82"/>
    <mergeCell ref="G82:H82"/>
    <mergeCell ref="I82:J82"/>
    <mergeCell ref="K82:L82"/>
    <mergeCell ref="M82:N82"/>
    <mergeCell ref="A81:B81"/>
    <mergeCell ref="C81:D81"/>
    <mergeCell ref="E81:F81"/>
    <mergeCell ref="G81:H81"/>
    <mergeCell ref="I81:J81"/>
    <mergeCell ref="K81:L81"/>
  </mergeCells>
  <conditionalFormatting sqref="B9 D9 F9 H9 J9 L9 N9 B13 D13 F13 H13 J13 L13 N13 B17 D17 F17 H17 J17 L17 N17 B21 D21 F21 H21 J21 L21 N21 B25 D25 F25 H25 J25 L25 N25 B29 D29">
    <cfRule type="expression" dxfId="30" priority="14">
      <formula>A9=""</formula>
    </cfRule>
  </conditionalFormatting>
  <conditionalFormatting sqref="A10:N10 A14:N14 A18:N18 A22:N22 A26:N26 A30:D30">
    <cfRule type="expression" dxfId="29" priority="13">
      <formula>A9=""</formula>
    </cfRule>
  </conditionalFormatting>
  <conditionalFormatting sqref="A11:N11 A15:N15 A19:N19 A23:N23 A27:N27 A31:D31">
    <cfRule type="expression" dxfId="28" priority="12">
      <formula>A9=""</formula>
    </cfRule>
  </conditionalFormatting>
  <conditionalFormatting sqref="A12:N12 A16:N16 A20:N20 A24:N24 A28:N28 A32:D32">
    <cfRule type="expression" dxfId="27" priority="11">
      <formula>A9=""</formula>
    </cfRule>
  </conditionalFormatting>
  <conditionalFormatting sqref="A9 C9 E9 G9 I9 K9 M9 A13 C13 E13 G13 I13 K13 M13 A17 C17 E17 G17 I17 K17 M17 A21 C21 E21 G21 I21 K21 M21 A25 C25 E25 G25 I25 K25 M25 A29 C29">
    <cfRule type="expression" dxfId="26" priority="15">
      <formula>A9=""</formula>
    </cfRule>
  </conditionalFormatting>
  <conditionalFormatting sqref="B36 D36 F36 H36 J36 L36 N36 B40 D40 F40 H40 J40 L40 N40 B44 D44 F44 H44 J44 L44 N44 B48 D48 F48 H48 J48 L48 N48 B52 D52 F52 H52 J52 L52 N52 B56 D56">
    <cfRule type="expression" dxfId="25" priority="9">
      <formula>A36=""</formula>
    </cfRule>
  </conditionalFormatting>
  <conditionalFormatting sqref="A37:N37 A41:N41 A45:N45 A49:N49 A53:N53 A57:D57">
    <cfRule type="expression" dxfId="24" priority="8">
      <formula>A36=""</formula>
    </cfRule>
  </conditionalFormatting>
  <conditionalFormatting sqref="A38:N38 A42:N42 A46:N46 A50:N50 A54:N54 A58:D58">
    <cfRule type="expression" dxfId="23" priority="7">
      <formula>A36=""</formula>
    </cfRule>
  </conditionalFormatting>
  <conditionalFormatting sqref="A39:N39 A43:N43 A47:N47 A51:N51 A55:N55 A59:D59">
    <cfRule type="expression" dxfId="22" priority="6">
      <formula>A36=""</formula>
    </cfRule>
  </conditionalFormatting>
  <conditionalFormatting sqref="A36 C36 E36 G36 I36 K36 M36 A40 C40 E40 G40 I40 K40 M40 A44 C44 E44 G44 I44 K44 M44 A48 C48 E48 G48 I48 K48 M48 A52 C52 E52 G52 I52 K52 M52 A56 C56">
    <cfRule type="expression" dxfId="21" priority="10">
      <formula>A36=""</formula>
    </cfRule>
  </conditionalFormatting>
  <conditionalFormatting sqref="B63 D63 F63 H63 J63 L63 N63 B67 D67 F67 H67 J67 L67 N67 B71 D71 F71 H71 J71 L71 N71 B75 D75 F75 H75 J75 L75 N75 B79 D79 F79 H79 J79 L79 N79 B83 D83">
    <cfRule type="expression" dxfId="20" priority="4">
      <formula>A63=""</formula>
    </cfRule>
  </conditionalFormatting>
  <conditionalFormatting sqref="A64:N64 A68:N68 A72:N72 A76:N76 A80:N80 A84:D84">
    <cfRule type="expression" dxfId="19" priority="3">
      <formula>A63=""</formula>
    </cfRule>
  </conditionalFormatting>
  <conditionalFormatting sqref="A65:N65 A69:N69 A73:N73 A77:N77 A81:N81 A85:D85">
    <cfRule type="expression" dxfId="18" priority="2">
      <formula>A63=""</formula>
    </cfRule>
  </conditionalFormatting>
  <conditionalFormatting sqref="A66:N66 A70:N70 A74:N74 A78:N78 A82:N82 A86:D86">
    <cfRule type="expression" dxfId="17" priority="1">
      <formula>A63=""</formula>
    </cfRule>
  </conditionalFormatting>
  <conditionalFormatting sqref="A63 C63 E63 G63 I63 K63 M63 A67 C67 E67 G67 I67 K67 M67 A71 C71 E71 G71 I71 K71 M71 A75 C75 E75 G75 I75 K75 M75 A79 C79 E79 G79 I79 K79 M79 A83 C83">
    <cfRule type="expression" dxfId="16" priority="5">
      <formula>A63=""</formula>
    </cfRule>
  </conditionalFormatting>
  <printOptions horizontalCentered="1"/>
  <pageMargins left="0.35" right="0.35" top="0.25" bottom="0.4" header="0.25" footer="0.25"/>
  <pageSetup scale="85" orientation="portrait" r:id="rId1"/>
  <ignoredErrors>
    <ignoredError sqref="C9:N88"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86"/>
  <sheetViews>
    <sheetView showGridLines="0" topLeftCell="A5" zoomScaleNormal="100" workbookViewId="0">
      <selection activeCell="A5" sqref="A5"/>
    </sheetView>
  </sheetViews>
  <sheetFormatPr defaultColWidth="8.85546875" defaultRowHeight="12.75" x14ac:dyDescent="0.2"/>
  <cols>
    <col min="1" max="1" width="4.28515625" style="29" customWidth="1"/>
    <col min="2" max="2" width="12.28515625" style="29" customWidth="1"/>
    <col min="3" max="3" width="4.28515625" style="29" customWidth="1"/>
    <col min="4" max="4" width="12.28515625" style="29" customWidth="1"/>
    <col min="5" max="5" width="4.28515625" style="29" customWidth="1"/>
    <col min="6" max="6" width="12.28515625" style="29" customWidth="1"/>
    <col min="7" max="7" width="4.28515625" style="29" customWidth="1"/>
    <col min="8" max="8" width="12.28515625" style="29" customWidth="1"/>
    <col min="9" max="9" width="4.28515625" style="29" customWidth="1"/>
    <col min="10" max="10" width="12.28515625" style="29" customWidth="1"/>
    <col min="11" max="11" width="4.28515625" style="29" customWidth="1"/>
    <col min="12" max="12" width="12.28515625" style="29" customWidth="1"/>
    <col min="13" max="13" width="4.28515625" style="29" customWidth="1"/>
    <col min="14" max="14" width="12.28515625" style="29" customWidth="1"/>
    <col min="15" max="15" width="3.5703125" style="29" customWidth="1"/>
    <col min="16" max="16384" width="8.85546875" style="29"/>
  </cols>
  <sheetData>
    <row r="1" spans="1:14" hidden="1" x14ac:dyDescent="0.2">
      <c r="A1" s="6"/>
      <c r="B1" s="6"/>
      <c r="C1" s="6"/>
      <c r="D1" s="6"/>
      <c r="E1" s="6"/>
      <c r="F1" s="6"/>
      <c r="G1" s="6"/>
      <c r="H1" s="6"/>
      <c r="I1" s="6"/>
      <c r="J1" s="6"/>
      <c r="K1" s="6"/>
      <c r="L1" s="6"/>
      <c r="M1" s="6"/>
      <c r="N1" s="70"/>
    </row>
    <row r="2" spans="1:14" hidden="1" x14ac:dyDescent="0.2">
      <c r="A2" s="6"/>
      <c r="B2" s="6"/>
      <c r="C2" s="6"/>
      <c r="D2" s="6"/>
      <c r="E2" s="6"/>
      <c r="F2" s="6"/>
      <c r="G2" s="6"/>
      <c r="H2" s="6"/>
      <c r="I2" s="6"/>
      <c r="J2" s="6"/>
      <c r="K2" s="6"/>
      <c r="L2" s="6"/>
      <c r="M2" s="6"/>
      <c r="N2" s="70"/>
    </row>
    <row r="3" spans="1:14" hidden="1" x14ac:dyDescent="0.2">
      <c r="A3" s="6"/>
      <c r="B3" s="6"/>
      <c r="C3" s="6"/>
      <c r="D3" s="6"/>
      <c r="E3" s="6"/>
      <c r="F3" s="6"/>
      <c r="G3" s="6"/>
      <c r="H3" s="6"/>
      <c r="I3" s="6"/>
      <c r="J3" s="6"/>
      <c r="K3" s="6"/>
      <c r="L3" s="6"/>
      <c r="M3" s="6"/>
      <c r="N3" s="70"/>
    </row>
    <row r="4" spans="1:14" hidden="1" x14ac:dyDescent="0.2"/>
    <row r="5" spans="1:14" ht="23.45" customHeight="1" x14ac:dyDescent="0.2">
      <c r="A5" s="80" t="s">
        <v>97</v>
      </c>
      <c r="G5" s="95">
        <f>B7</f>
        <v>42917</v>
      </c>
      <c r="H5" s="95"/>
      <c r="I5" s="95"/>
      <c r="J5" s="95"/>
      <c r="K5" s="95"/>
      <c r="L5" s="95"/>
      <c r="M5" s="95"/>
      <c r="N5" s="95"/>
    </row>
    <row r="6" spans="1:14" ht="13.15" customHeight="1" x14ac:dyDescent="0.2">
      <c r="B6" s="79"/>
      <c r="C6" s="79"/>
      <c r="D6" s="79"/>
      <c r="E6" s="79"/>
      <c r="F6" s="79"/>
      <c r="G6" s="95"/>
      <c r="H6" s="95"/>
      <c r="I6" s="95"/>
      <c r="J6" s="95"/>
      <c r="K6" s="95"/>
      <c r="L6" s="95"/>
      <c r="M6" s="95"/>
      <c r="N6" s="95"/>
    </row>
    <row r="7" spans="1:14" s="3" customFormat="1" ht="11.25" hidden="1" x14ac:dyDescent="0.2">
      <c r="A7" s="3" t="s">
        <v>2</v>
      </c>
      <c r="B7" s="8">
        <f>DATE(YEAR('Q1'!$B$7),MONTH('Q1'!$B$7)+9,1)</f>
        <v>42917</v>
      </c>
    </row>
    <row r="8" spans="1:14" s="44" customFormat="1" ht="18" customHeight="1" x14ac:dyDescent="0.2">
      <c r="A8" s="96">
        <f>A13</f>
        <v>42919</v>
      </c>
      <c r="B8" s="97"/>
      <c r="C8" s="96">
        <f>C13</f>
        <v>42920</v>
      </c>
      <c r="D8" s="97"/>
      <c r="E8" s="96">
        <f>E13</f>
        <v>42921</v>
      </c>
      <c r="F8" s="97"/>
      <c r="G8" s="96">
        <f>G13</f>
        <v>42922</v>
      </c>
      <c r="H8" s="97"/>
      <c r="I8" s="96">
        <f>I13</f>
        <v>42923</v>
      </c>
      <c r="J8" s="97"/>
      <c r="K8" s="96">
        <f>K13</f>
        <v>42924</v>
      </c>
      <c r="L8" s="97"/>
      <c r="M8" s="96">
        <f>M13</f>
        <v>42925</v>
      </c>
      <c r="N8" s="97"/>
    </row>
    <row r="9" spans="1:14" s="44" customFormat="1" x14ac:dyDescent="0.2">
      <c r="A9" s="72" t="str">
        <f>IF(WEEKDAY($B$7,1)=startday,$B$7,"")</f>
        <v/>
      </c>
      <c r="B9" s="74" t="str">
        <f>IFERROR(INDEX(Events!$A:$A,MATCH(A9,Events!$G:$G,0)),"")</f>
        <v/>
      </c>
      <c r="C9" s="72" t="str">
        <f>IF(A9="",IF(WEEKDAY($B$7,1)=MOD(startday,7)+1,$B$7,""),A9+1)</f>
        <v/>
      </c>
      <c r="D9" s="74" t="str">
        <f>IFERROR(INDEX(Events!$A:$A,MATCH(C9,Events!$G:$G,0)),"")</f>
        <v/>
      </c>
      <c r="E9" s="72" t="str">
        <f>IF(C9="",IF(WEEKDAY($B$7,1)=MOD(startday+1,7)+1,$B$7,""),C9+1)</f>
        <v/>
      </c>
      <c r="F9" s="74" t="str">
        <f>IFERROR(INDEX(Events!$A:$A,MATCH(E9,Events!$G:$G,0)),"")</f>
        <v/>
      </c>
      <c r="G9" s="72" t="str">
        <f>IF(E9="",IF(WEEKDAY($B$7,1)=MOD(startday+2,7)+1,$B$7,""),E9+1)</f>
        <v/>
      </c>
      <c r="H9" s="74" t="str">
        <f>IFERROR(INDEX(Events!$A:$A,MATCH(G9,Events!$G:$G,0)),"")</f>
        <v/>
      </c>
      <c r="I9" s="72" t="str">
        <f>IF(G9="",IF(WEEKDAY($B$7,1)=MOD(startday+3,7)+1,$B$7,""),G9+1)</f>
        <v/>
      </c>
      <c r="J9" s="74" t="str">
        <f>IFERROR(INDEX(Events!$A:$A,MATCH(I9,Events!$G:$G,0)),"")</f>
        <v/>
      </c>
      <c r="K9" s="72">
        <f>IF(I9="",IF(WEEKDAY($B$7,1)=MOD(startday+4,7)+1,$B$7,""),I9+1)</f>
        <v>42917</v>
      </c>
      <c r="L9" s="74" t="str">
        <f>IFERROR(INDEX(Events!$A:$A,MATCH(K9,Events!$G:$G,0)),"")</f>
        <v/>
      </c>
      <c r="M9" s="72">
        <f>IF(K9="",IF(WEEKDAY($B$7,1)=MOD(startday+5,7)+1,$B$7,""),K9+1)</f>
        <v>42918</v>
      </c>
      <c r="N9" s="74" t="str">
        <f>IFERROR(INDEX(Events!$A:$A,MATCH(M9,Events!$G:$G,0)),"")</f>
        <v/>
      </c>
    </row>
    <row r="10" spans="1:14" s="75" customFormat="1" ht="11.25" x14ac:dyDescent="0.2">
      <c r="A10" s="91" t="str">
        <f>IFERROR(INDEX(Events!$A:$A,MATCH(A9,Events!$H:$H,0)),"")</f>
        <v/>
      </c>
      <c r="B10" s="92" t="str">
        <f>IFERROR(INDEX(Events!#REF!,MATCH(A10,Events!A:A,0)),"")</f>
        <v/>
      </c>
      <c r="C10" s="91" t="str">
        <f>IFERROR(INDEX(Events!$A:$A,MATCH(C9,Events!$H:$H,0)),"")</f>
        <v/>
      </c>
      <c r="D10" s="92" t="str">
        <f>IFERROR(INDEX(Events!#REF!,MATCH(C10,Events!C:C,0)),"")</f>
        <v/>
      </c>
      <c r="E10" s="91" t="str">
        <f>IFERROR(INDEX(Events!$A:$A,MATCH(E9,Events!$H:$H,0)),"")</f>
        <v/>
      </c>
      <c r="F10" s="92" t="str">
        <f>IFERROR(INDEX(Events!#REF!,MATCH(E10,Events!E:E,0)),"")</f>
        <v/>
      </c>
      <c r="G10" s="91" t="str">
        <f>IFERROR(INDEX(Events!$A:$A,MATCH(G9,Events!$H:$H,0)),"")</f>
        <v/>
      </c>
      <c r="H10" s="92" t="str">
        <f>IFERROR(INDEX(Events!A:A,MATCH(G10,Events!G:G,0)),"")</f>
        <v/>
      </c>
      <c r="I10" s="91" t="str">
        <f>IFERROR(INDEX(Events!$A:$A,MATCH(I9,Events!$H:$H,0)),"")</f>
        <v/>
      </c>
      <c r="J10" s="92" t="str">
        <f>IFERROR(INDEX(Events!C:C,MATCH(I10,Events!I:I,0)),"")</f>
        <v/>
      </c>
      <c r="K10" s="91" t="str">
        <f>IFERROR(INDEX(Events!$A:$A,MATCH(K9,Events!$H:$H,0)),"")</f>
        <v/>
      </c>
      <c r="L10" s="92" t="str">
        <f>IFERROR(INDEX(Events!E:E,MATCH(K10,Events!#REF!,0)),"")</f>
        <v/>
      </c>
      <c r="M10" s="91" t="str">
        <f>IFERROR(INDEX(Events!$A:$A,MATCH(M9,Events!$H:$H,0)),"")</f>
        <v/>
      </c>
      <c r="N10" s="92" t="str">
        <f>IFERROR(INDEX(Events!G:G,MATCH(M10,Events!K:K,0)),"")</f>
        <v/>
      </c>
    </row>
    <row r="11" spans="1:14" s="75" customFormat="1" ht="11.25" x14ac:dyDescent="0.2">
      <c r="A11" s="91" t="str">
        <f>IFERROR(INDEX(Events!$A:$A,MATCH(A9,Events!$I:$I,0)),"")</f>
        <v/>
      </c>
      <c r="B11" s="92"/>
      <c r="C11" s="91" t="str">
        <f>IFERROR(INDEX(Events!$A:$A,MATCH(C9,Events!$I:$I,0)),"")</f>
        <v/>
      </c>
      <c r="D11" s="92"/>
      <c r="E11" s="91" t="str">
        <f>IFERROR(INDEX(Events!$A:$A,MATCH(E9,Events!$I:$I,0)),"")</f>
        <v/>
      </c>
      <c r="F11" s="92"/>
      <c r="G11" s="91" t="str">
        <f>IFERROR(INDEX(Events!$A:$A,MATCH(G9,Events!$I:$I,0)),"")</f>
        <v/>
      </c>
      <c r="H11" s="92"/>
      <c r="I11" s="91" t="str">
        <f>IFERROR(INDEX(Events!$A:$A,MATCH(I9,Events!$I:$I,0)),"")</f>
        <v/>
      </c>
      <c r="J11" s="92"/>
      <c r="K11" s="91" t="str">
        <f>IFERROR(INDEX(Events!$A:$A,MATCH(K9,Events!$I:$I,0)),"")</f>
        <v/>
      </c>
      <c r="L11" s="92"/>
      <c r="M11" s="91" t="str">
        <f>IFERROR(INDEX(Events!$A:$A,MATCH(M9,Events!$I:$I,0)),"")</f>
        <v/>
      </c>
      <c r="N11" s="92"/>
    </row>
    <row r="12" spans="1:14" s="75" customFormat="1" ht="11.25" x14ac:dyDescent="0.2">
      <c r="A12" s="91" t="str">
        <f>IFERROR(INDEX(Events!$A:$A,MATCH(A9,Events!$J:$J,0)),"")</f>
        <v/>
      </c>
      <c r="B12" s="92"/>
      <c r="C12" s="91" t="str">
        <f>IFERROR(INDEX(Events!$A:$A,MATCH(C9,Events!$J:$J,0)),"")</f>
        <v/>
      </c>
      <c r="D12" s="92"/>
      <c r="E12" s="91" t="str">
        <f>IFERROR(INDEX(Events!$A:$A,MATCH(E9,Events!$J:$J,0)),"")</f>
        <v/>
      </c>
      <c r="F12" s="92"/>
      <c r="G12" s="91" t="str">
        <f>IFERROR(INDEX(Events!$A:$A,MATCH(G9,Events!$J:$J,0)),"")</f>
        <v/>
      </c>
      <c r="H12" s="92"/>
      <c r="I12" s="91" t="str">
        <f>IFERROR(INDEX(Events!$A:$A,MATCH(I9,Events!$J:$J,0)),"")</f>
        <v/>
      </c>
      <c r="J12" s="92"/>
      <c r="K12" s="91" t="str">
        <f>IFERROR(INDEX(Events!$A:$A,MATCH(K9,Events!$J:$J,0)),"")</f>
        <v/>
      </c>
      <c r="L12" s="92"/>
      <c r="M12" s="91" t="str">
        <f>IFERROR(INDEX(Events!$A:$A,MATCH(M9,Events!$J:$J,0)),"")</f>
        <v/>
      </c>
      <c r="N12" s="92"/>
    </row>
    <row r="13" spans="1:14" s="44" customFormat="1" x14ac:dyDescent="0.2">
      <c r="A13" s="72">
        <f>IF(M9="","",IF(MONTH(M9+1)&lt;&gt;MONTH(M9),"",M9+1))</f>
        <v>42919</v>
      </c>
      <c r="B13" s="74" t="str">
        <f>IFERROR(INDEX(Events!$A:$A,MATCH(A13,Events!$G:$G,0)),"")</f>
        <v/>
      </c>
      <c r="C13" s="72">
        <f>IF(A13="","",IF(MONTH(A13+1)&lt;&gt;MONTH(A13),"",A13+1))</f>
        <v>42920</v>
      </c>
      <c r="D13" s="74" t="str">
        <f>IFERROR(INDEX(Events!$A:$A,MATCH(C13,Events!$G:$G,0)),"")</f>
        <v>Independence Day</v>
      </c>
      <c r="E13" s="72">
        <f>IF(C13="","",IF(MONTH(C13+1)&lt;&gt;MONTH(C13),"",C13+1))</f>
        <v>42921</v>
      </c>
      <c r="F13" s="74" t="str">
        <f>IFERROR(INDEX(Events!$A:$A,MATCH(E13,Events!$G:$G,0)),"")</f>
        <v/>
      </c>
      <c r="G13" s="72">
        <f>IF(E13="","",IF(MONTH(E13+1)&lt;&gt;MONTH(E13),"",E13+1))</f>
        <v>42922</v>
      </c>
      <c r="H13" s="74" t="str">
        <f>IFERROR(INDEX(Events!$A:$A,MATCH(G13,Events!$G:$G,0)),"")</f>
        <v/>
      </c>
      <c r="I13" s="72">
        <f>IF(G13="","",IF(MONTH(G13+1)&lt;&gt;MONTH(G13),"",G13+1))</f>
        <v>42923</v>
      </c>
      <c r="J13" s="74" t="str">
        <f>IFERROR(INDEX(Events!$A:$A,MATCH(I13,Events!$G:$G,0)),"")</f>
        <v/>
      </c>
      <c r="K13" s="72">
        <f>IF(I13="","",IF(MONTH(I13+1)&lt;&gt;MONTH(I13),"",I13+1))</f>
        <v>42924</v>
      </c>
      <c r="L13" s="74" t="str">
        <f>IFERROR(INDEX(Events!$A:$A,MATCH(K13,Events!$G:$G,0)),"")</f>
        <v/>
      </c>
      <c r="M13" s="72">
        <f>IF(K13="","",IF(MONTH(K13+1)&lt;&gt;MONTH(K13),"",K13+1))</f>
        <v>42925</v>
      </c>
      <c r="N13" s="74" t="str">
        <f>IFERROR(INDEX(Events!$A:$A,MATCH(M13,Events!$G:$G,0)),"")</f>
        <v/>
      </c>
    </row>
    <row r="14" spans="1:14" s="75" customFormat="1" ht="11.25" x14ac:dyDescent="0.2">
      <c r="A14" s="91" t="str">
        <f>IFERROR(INDEX(Events!$A:$A,MATCH(A13,Events!$H:$H,0)),"")</f>
        <v/>
      </c>
      <c r="B14" s="92" t="str">
        <f>IFERROR(INDEX(Events!#REF!,MATCH(A14,Events!A:A,0)),"")</f>
        <v/>
      </c>
      <c r="C14" s="91" t="str">
        <f>IFERROR(INDEX(Events!$A:$A,MATCH(C13,Events!$H:$H,0)),"")</f>
        <v/>
      </c>
      <c r="D14" s="92" t="str">
        <f>IFERROR(INDEX(Events!#REF!,MATCH(C14,Events!C:C,0)),"")</f>
        <v/>
      </c>
      <c r="E14" s="91" t="str">
        <f>IFERROR(INDEX(Events!$A:$A,MATCH(E13,Events!$H:$H,0)),"")</f>
        <v/>
      </c>
      <c r="F14" s="92" t="str">
        <f>IFERROR(INDEX(Events!#REF!,MATCH(E14,Events!E:E,0)),"")</f>
        <v/>
      </c>
      <c r="G14" s="91" t="str">
        <f>IFERROR(INDEX(Events!$A:$A,MATCH(G13,Events!$H:$H,0)),"")</f>
        <v/>
      </c>
      <c r="H14" s="92" t="str">
        <f>IFERROR(INDEX(Events!A:A,MATCH(G14,Events!G:G,0)),"")</f>
        <v/>
      </c>
      <c r="I14" s="91" t="str">
        <f>IFERROR(INDEX(Events!$A:$A,MATCH(I13,Events!$H:$H,0)),"")</f>
        <v/>
      </c>
      <c r="J14" s="92" t="str">
        <f>IFERROR(INDEX(Events!C:C,MATCH(I14,Events!I:I,0)),"")</f>
        <v/>
      </c>
      <c r="K14" s="91" t="str">
        <f>IFERROR(INDEX(Events!$A:$A,MATCH(K13,Events!$H:$H,0)),"")</f>
        <v/>
      </c>
      <c r="L14" s="92" t="str">
        <f>IFERROR(INDEX(Events!E:E,MATCH(K14,Events!#REF!,0)),"")</f>
        <v/>
      </c>
      <c r="M14" s="91" t="str">
        <f>IFERROR(INDEX(Events!$A:$A,MATCH(M13,Events!$H:$H,0)),"")</f>
        <v/>
      </c>
      <c r="N14" s="92" t="str">
        <f>IFERROR(INDEX(Events!G:G,MATCH(M14,Events!K:K,0)),"")</f>
        <v/>
      </c>
    </row>
    <row r="15" spans="1:14" s="75" customFormat="1" ht="11.25" x14ac:dyDescent="0.2">
      <c r="A15" s="91" t="str">
        <f>IFERROR(INDEX(Events!$A:$A,MATCH(A13,Events!$I:$I,0)),"")</f>
        <v/>
      </c>
      <c r="B15" s="92"/>
      <c r="C15" s="91" t="str">
        <f>IFERROR(INDEX(Events!$A:$A,MATCH(C13,Events!$I:$I,0)),"")</f>
        <v/>
      </c>
      <c r="D15" s="92"/>
      <c r="E15" s="91" t="str">
        <f>IFERROR(INDEX(Events!$A:$A,MATCH(E13,Events!$I:$I,0)),"")</f>
        <v/>
      </c>
      <c r="F15" s="92"/>
      <c r="G15" s="91" t="str">
        <f>IFERROR(INDEX(Events!$A:$A,MATCH(G13,Events!$I:$I,0)),"")</f>
        <v/>
      </c>
      <c r="H15" s="92"/>
      <c r="I15" s="91" t="str">
        <f>IFERROR(INDEX(Events!$A:$A,MATCH(I13,Events!$I:$I,0)),"")</f>
        <v/>
      </c>
      <c r="J15" s="92"/>
      <c r="K15" s="91" t="str">
        <f>IFERROR(INDEX(Events!$A:$A,MATCH(K13,Events!$I:$I,0)),"")</f>
        <v/>
      </c>
      <c r="L15" s="92"/>
      <c r="M15" s="91" t="str">
        <f>IFERROR(INDEX(Events!$A:$A,MATCH(M13,Events!$I:$I,0)),"")</f>
        <v/>
      </c>
      <c r="N15" s="92"/>
    </row>
    <row r="16" spans="1:14" s="75" customFormat="1" ht="11.25" x14ac:dyDescent="0.2">
      <c r="A16" s="91" t="str">
        <f>IFERROR(INDEX(Events!$A:$A,MATCH(A13,Events!$J:$J,0)),"")</f>
        <v/>
      </c>
      <c r="B16" s="92"/>
      <c r="C16" s="91" t="str">
        <f>IFERROR(INDEX(Events!$A:$A,MATCH(C13,Events!$J:$J,0)),"")</f>
        <v/>
      </c>
      <c r="D16" s="92"/>
      <c r="E16" s="91" t="str">
        <f>IFERROR(INDEX(Events!$A:$A,MATCH(E13,Events!$J:$J,0)),"")</f>
        <v/>
      </c>
      <c r="F16" s="92"/>
      <c r="G16" s="91" t="str">
        <f>IFERROR(INDEX(Events!$A:$A,MATCH(G13,Events!$J:$J,0)),"")</f>
        <v/>
      </c>
      <c r="H16" s="92"/>
      <c r="I16" s="91" t="str">
        <f>IFERROR(INDEX(Events!$A:$A,MATCH(I13,Events!$J:$J,0)),"")</f>
        <v/>
      </c>
      <c r="J16" s="92"/>
      <c r="K16" s="91" t="str">
        <f>IFERROR(INDEX(Events!$A:$A,MATCH(K13,Events!$J:$J,0)),"")</f>
        <v/>
      </c>
      <c r="L16" s="92"/>
      <c r="M16" s="91" t="str">
        <f>IFERROR(INDEX(Events!$A:$A,MATCH(M13,Events!$J:$J,0)),"")</f>
        <v/>
      </c>
      <c r="N16" s="92"/>
    </row>
    <row r="17" spans="1:14" s="44" customFormat="1" x14ac:dyDescent="0.2">
      <c r="A17" s="72">
        <f>IF(M13="","",IF(MONTH(M13+1)&lt;&gt;MONTH(M13),"",M13+1))</f>
        <v>42926</v>
      </c>
      <c r="B17" s="74" t="str">
        <f>IFERROR(INDEX(Events!$A:$A,MATCH(A17,Events!$G:$G,0)),"")</f>
        <v/>
      </c>
      <c r="C17" s="72">
        <f>IF(A17="","",IF(MONTH(A17+1)&lt;&gt;MONTH(A17),"",A17+1))</f>
        <v>42927</v>
      </c>
      <c r="D17" s="74" t="str">
        <f>IFERROR(INDEX(Events!$A:$A,MATCH(C17,Events!$G:$G,0)),"")</f>
        <v/>
      </c>
      <c r="E17" s="72">
        <f>IF(C17="","",IF(MONTH(C17+1)&lt;&gt;MONTH(C17),"",C17+1))</f>
        <v>42928</v>
      </c>
      <c r="F17" s="74" t="str">
        <f>IFERROR(INDEX(Events!$A:$A,MATCH(E17,Events!$G:$G,0)),"")</f>
        <v/>
      </c>
      <c r="G17" s="72">
        <f>IF(E17="","",IF(MONTH(E17+1)&lt;&gt;MONTH(E17),"",E17+1))</f>
        <v>42929</v>
      </c>
      <c r="H17" s="74" t="str">
        <f>IFERROR(INDEX(Events!$A:$A,MATCH(G17,Events!$G:$G,0)),"")</f>
        <v/>
      </c>
      <c r="I17" s="72">
        <f>IF(G17="","",IF(MONTH(G17+1)&lt;&gt;MONTH(G17),"",G17+1))</f>
        <v>42930</v>
      </c>
      <c r="J17" s="74" t="str">
        <f>IFERROR(INDEX(Events!$A:$A,MATCH(I17,Events!$G:$G,0)),"")</f>
        <v/>
      </c>
      <c r="K17" s="72">
        <f>IF(I17="","",IF(MONTH(I17+1)&lt;&gt;MONTH(I17),"",I17+1))</f>
        <v>42931</v>
      </c>
      <c r="L17" s="74" t="str">
        <f>IFERROR(INDEX(Events!$A:$A,MATCH(K17,Events!$G:$G,0)),"")</f>
        <v/>
      </c>
      <c r="M17" s="72">
        <f>IF(K17="","",IF(MONTH(K17+1)&lt;&gt;MONTH(K17),"",K17+1))</f>
        <v>42932</v>
      </c>
      <c r="N17" s="74" t="str">
        <f>IFERROR(INDEX(Events!$A:$A,MATCH(M17,Events!$G:$G,0)),"")</f>
        <v/>
      </c>
    </row>
    <row r="18" spans="1:14" s="75" customFormat="1" ht="11.25" x14ac:dyDescent="0.2">
      <c r="A18" s="91" t="str">
        <f>IFERROR(INDEX(Events!$A:$A,MATCH(A17,Events!$H:$H,0)),"")</f>
        <v/>
      </c>
      <c r="B18" s="92" t="str">
        <f>IFERROR(INDEX(Events!#REF!,MATCH(A18,Events!A:A,0)),"")</f>
        <v/>
      </c>
      <c r="C18" s="91" t="str">
        <f>IFERROR(INDEX(Events!$A:$A,MATCH(C17,Events!$H:$H,0)),"")</f>
        <v/>
      </c>
      <c r="D18" s="92" t="str">
        <f>IFERROR(INDEX(Events!#REF!,MATCH(C18,Events!C:C,0)),"")</f>
        <v/>
      </c>
      <c r="E18" s="91" t="str">
        <f>IFERROR(INDEX(Events!$A:$A,MATCH(E17,Events!$H:$H,0)),"")</f>
        <v/>
      </c>
      <c r="F18" s="92" t="str">
        <f>IFERROR(INDEX(Events!#REF!,MATCH(E18,Events!E:E,0)),"")</f>
        <v/>
      </c>
      <c r="G18" s="91" t="str">
        <f>IFERROR(INDEX(Events!$A:$A,MATCH(G17,Events!$H:$H,0)),"")</f>
        <v/>
      </c>
      <c r="H18" s="92" t="str">
        <f>IFERROR(INDEX(Events!A:A,MATCH(G18,Events!G:G,0)),"")</f>
        <v/>
      </c>
      <c r="I18" s="91" t="str">
        <f>IFERROR(INDEX(Events!$A:$A,MATCH(I17,Events!$H:$H,0)),"")</f>
        <v/>
      </c>
      <c r="J18" s="92" t="str">
        <f>IFERROR(INDEX(Events!C:C,MATCH(I18,Events!I:I,0)),"")</f>
        <v/>
      </c>
      <c r="K18" s="91" t="str">
        <f>IFERROR(INDEX(Events!$A:$A,MATCH(K17,Events!$H:$H,0)),"")</f>
        <v/>
      </c>
      <c r="L18" s="92" t="str">
        <f>IFERROR(INDEX(Events!E:E,MATCH(K18,Events!#REF!,0)),"")</f>
        <v/>
      </c>
      <c r="M18" s="91" t="str">
        <f>IFERROR(INDEX(Events!$A:$A,MATCH(M17,Events!$H:$H,0)),"")</f>
        <v/>
      </c>
      <c r="N18" s="92" t="str">
        <f>IFERROR(INDEX(Events!G:G,MATCH(M18,Events!K:K,0)),"")</f>
        <v/>
      </c>
    </row>
    <row r="19" spans="1:14" s="75" customFormat="1" ht="11.25" x14ac:dyDescent="0.2">
      <c r="A19" s="91" t="str">
        <f>IFERROR(INDEX(Events!$A:$A,MATCH(A17,Events!$I:$I,0)),"")</f>
        <v/>
      </c>
      <c r="B19" s="92"/>
      <c r="C19" s="91" t="str">
        <f>IFERROR(INDEX(Events!$A:$A,MATCH(C17,Events!$I:$I,0)),"")</f>
        <v/>
      </c>
      <c r="D19" s="92"/>
      <c r="E19" s="91" t="str">
        <f>IFERROR(INDEX(Events!$A:$A,MATCH(E17,Events!$I:$I,0)),"")</f>
        <v/>
      </c>
      <c r="F19" s="92"/>
      <c r="G19" s="91" t="str">
        <f>IFERROR(INDEX(Events!$A:$A,MATCH(G17,Events!$I:$I,0)),"")</f>
        <v/>
      </c>
      <c r="H19" s="92"/>
      <c r="I19" s="91" t="str">
        <f>IFERROR(INDEX(Events!$A:$A,MATCH(I17,Events!$I:$I,0)),"")</f>
        <v/>
      </c>
      <c r="J19" s="92"/>
      <c r="K19" s="91" t="str">
        <f>IFERROR(INDEX(Events!$A:$A,MATCH(K17,Events!$I:$I,0)),"")</f>
        <v/>
      </c>
      <c r="L19" s="92"/>
      <c r="M19" s="91" t="str">
        <f>IFERROR(INDEX(Events!$A:$A,MATCH(M17,Events!$I:$I,0)),"")</f>
        <v/>
      </c>
      <c r="N19" s="92"/>
    </row>
    <row r="20" spans="1:14" s="75" customFormat="1" ht="11.25" x14ac:dyDescent="0.2">
      <c r="A20" s="91" t="str">
        <f>IFERROR(INDEX(Events!$A:$A,MATCH(A17,Events!$J:$J,0)),"")</f>
        <v/>
      </c>
      <c r="B20" s="92"/>
      <c r="C20" s="91" t="str">
        <f>IFERROR(INDEX(Events!$A:$A,MATCH(C17,Events!$J:$J,0)),"")</f>
        <v/>
      </c>
      <c r="D20" s="92"/>
      <c r="E20" s="91" t="str">
        <f>IFERROR(INDEX(Events!$A:$A,MATCH(E17,Events!$J:$J,0)),"")</f>
        <v/>
      </c>
      <c r="F20" s="92"/>
      <c r="G20" s="91" t="str">
        <f>IFERROR(INDEX(Events!$A:$A,MATCH(G17,Events!$J:$J,0)),"")</f>
        <v/>
      </c>
      <c r="H20" s="92"/>
      <c r="I20" s="91" t="str">
        <f>IFERROR(INDEX(Events!$A:$A,MATCH(I17,Events!$J:$J,0)),"")</f>
        <v/>
      </c>
      <c r="J20" s="92"/>
      <c r="K20" s="91" t="str">
        <f>IFERROR(INDEX(Events!$A:$A,MATCH(K17,Events!$J:$J,0)),"")</f>
        <v/>
      </c>
      <c r="L20" s="92"/>
      <c r="M20" s="91" t="str">
        <f>IFERROR(INDEX(Events!$A:$A,MATCH(M17,Events!$J:$J,0)),"")</f>
        <v/>
      </c>
      <c r="N20" s="92"/>
    </row>
    <row r="21" spans="1:14" s="44" customFormat="1" x14ac:dyDescent="0.2">
      <c r="A21" s="72">
        <f>IF(M17="","",IF(MONTH(M17+1)&lt;&gt;MONTH(M17),"",M17+1))</f>
        <v>42933</v>
      </c>
      <c r="B21" s="74" t="str">
        <f>IFERROR(INDEX(Events!$A:$A,MATCH(A21,Events!$G:$G,0)),"")</f>
        <v/>
      </c>
      <c r="C21" s="72">
        <f>IF(A21="","",IF(MONTH(A21+1)&lt;&gt;MONTH(A21),"",A21+1))</f>
        <v>42934</v>
      </c>
      <c r="D21" s="74" t="str">
        <f>IFERROR(INDEX(Events!$A:$A,MATCH(C21,Events!$G:$G,0)),"")</f>
        <v/>
      </c>
      <c r="E21" s="72">
        <f>IF(C21="","",IF(MONTH(C21+1)&lt;&gt;MONTH(C21),"",C21+1))</f>
        <v>42935</v>
      </c>
      <c r="F21" s="74" t="str">
        <f>IFERROR(INDEX(Events!$A:$A,MATCH(E21,Events!$G:$G,0)),"")</f>
        <v/>
      </c>
      <c r="G21" s="72">
        <f>IF(E21="","",IF(MONTH(E21+1)&lt;&gt;MONTH(E21),"",E21+1))</f>
        <v>42936</v>
      </c>
      <c r="H21" s="74" t="str">
        <f>IFERROR(INDEX(Events!$A:$A,MATCH(G21,Events!$G:$G,0)),"")</f>
        <v/>
      </c>
      <c r="I21" s="72">
        <f>IF(G21="","",IF(MONTH(G21+1)&lt;&gt;MONTH(G21),"",G21+1))</f>
        <v>42937</v>
      </c>
      <c r="J21" s="74" t="str">
        <f>IFERROR(INDEX(Events!$A:$A,MATCH(I21,Events!$G:$G,0)),"")</f>
        <v/>
      </c>
      <c r="K21" s="72">
        <f>IF(I21="","",IF(MONTH(I21+1)&lt;&gt;MONTH(I21),"",I21+1))</f>
        <v>42938</v>
      </c>
      <c r="L21" s="74" t="str">
        <f>IFERROR(INDEX(Events!$A:$A,MATCH(K21,Events!$G:$G,0)),"")</f>
        <v/>
      </c>
      <c r="M21" s="72">
        <f>IF(K21="","",IF(MONTH(K21+1)&lt;&gt;MONTH(K21),"",K21+1))</f>
        <v>42939</v>
      </c>
      <c r="N21" s="74" t="str">
        <f>IFERROR(INDEX(Events!$A:$A,MATCH(M21,Events!$G:$G,0)),"")</f>
        <v>Parents' Day</v>
      </c>
    </row>
    <row r="22" spans="1:14" s="75" customFormat="1" ht="11.25" x14ac:dyDescent="0.2">
      <c r="A22" s="91" t="str">
        <f>IFERROR(INDEX(Events!$A:$A,MATCH(A21,Events!$H:$H,0)),"")</f>
        <v/>
      </c>
      <c r="B22" s="92" t="str">
        <f>IFERROR(INDEX(Events!#REF!,MATCH(A22,Events!A:A,0)),"")</f>
        <v/>
      </c>
      <c r="C22" s="91" t="str">
        <f>IFERROR(INDEX(Events!$A:$A,MATCH(C21,Events!$H:$H,0)),"")</f>
        <v/>
      </c>
      <c r="D22" s="92" t="str">
        <f>IFERROR(INDEX(Events!#REF!,MATCH(C22,Events!C:C,0)),"")</f>
        <v/>
      </c>
      <c r="E22" s="91" t="str">
        <f>IFERROR(INDEX(Events!$A:$A,MATCH(E21,Events!$H:$H,0)),"")</f>
        <v/>
      </c>
      <c r="F22" s="92" t="str">
        <f>IFERROR(INDEX(Events!#REF!,MATCH(E22,Events!E:E,0)),"")</f>
        <v/>
      </c>
      <c r="G22" s="91" t="str">
        <f>IFERROR(INDEX(Events!$A:$A,MATCH(G21,Events!$H:$H,0)),"")</f>
        <v/>
      </c>
      <c r="H22" s="92" t="str">
        <f>IFERROR(INDEX(Events!A:A,MATCH(G22,Events!G:G,0)),"")</f>
        <v/>
      </c>
      <c r="I22" s="91" t="str">
        <f>IFERROR(INDEX(Events!$A:$A,MATCH(I21,Events!$H:$H,0)),"")</f>
        <v/>
      </c>
      <c r="J22" s="92" t="str">
        <f>IFERROR(INDEX(Events!C:C,MATCH(I22,Events!I:I,0)),"")</f>
        <v/>
      </c>
      <c r="K22" s="91" t="str">
        <f>IFERROR(INDEX(Events!$A:$A,MATCH(K21,Events!$H:$H,0)),"")</f>
        <v/>
      </c>
      <c r="L22" s="92" t="str">
        <f>IFERROR(INDEX(Events!E:E,MATCH(K22,Events!#REF!,0)),"")</f>
        <v/>
      </c>
      <c r="M22" s="91" t="str">
        <f>IFERROR(INDEX(Events!$A:$A,MATCH(M21,Events!$H:$H,0)),"")</f>
        <v/>
      </c>
      <c r="N22" s="92" t="str">
        <f>IFERROR(INDEX(Events!G:G,MATCH(M22,Events!K:K,0)),"")</f>
        <v/>
      </c>
    </row>
    <row r="23" spans="1:14" s="75" customFormat="1" ht="11.25" x14ac:dyDescent="0.2">
      <c r="A23" s="91" t="str">
        <f>IFERROR(INDEX(Events!$A:$A,MATCH(A21,Events!$I:$I,0)),"")</f>
        <v/>
      </c>
      <c r="B23" s="92"/>
      <c r="C23" s="91" t="str">
        <f>IFERROR(INDEX(Events!$A:$A,MATCH(C21,Events!$I:$I,0)),"")</f>
        <v/>
      </c>
      <c r="D23" s="92"/>
      <c r="E23" s="91" t="str">
        <f>IFERROR(INDEX(Events!$A:$A,MATCH(E21,Events!$I:$I,0)),"")</f>
        <v/>
      </c>
      <c r="F23" s="92"/>
      <c r="G23" s="91" t="str">
        <f>IFERROR(INDEX(Events!$A:$A,MATCH(G21,Events!$I:$I,0)),"")</f>
        <v/>
      </c>
      <c r="H23" s="92"/>
      <c r="I23" s="91" t="str">
        <f>IFERROR(INDEX(Events!$A:$A,MATCH(I21,Events!$I:$I,0)),"")</f>
        <v/>
      </c>
      <c r="J23" s="92"/>
      <c r="K23" s="91" t="str">
        <f>IFERROR(INDEX(Events!$A:$A,MATCH(K21,Events!$I:$I,0)),"")</f>
        <v/>
      </c>
      <c r="L23" s="92"/>
      <c r="M23" s="91" t="str">
        <f>IFERROR(INDEX(Events!$A:$A,MATCH(M21,Events!$I:$I,0)),"")</f>
        <v/>
      </c>
      <c r="N23" s="92"/>
    </row>
    <row r="24" spans="1:14" s="75" customFormat="1" ht="11.25" x14ac:dyDescent="0.2">
      <c r="A24" s="91" t="str">
        <f>IFERROR(INDEX(Events!$A:$A,MATCH(A21,Events!$J:$J,0)),"")</f>
        <v/>
      </c>
      <c r="B24" s="92"/>
      <c r="C24" s="91" t="str">
        <f>IFERROR(INDEX(Events!$A:$A,MATCH(C21,Events!$J:$J,0)),"")</f>
        <v/>
      </c>
      <c r="D24" s="92"/>
      <c r="E24" s="91" t="str">
        <f>IFERROR(INDEX(Events!$A:$A,MATCH(E21,Events!$J:$J,0)),"")</f>
        <v/>
      </c>
      <c r="F24" s="92"/>
      <c r="G24" s="91" t="str">
        <f>IFERROR(INDEX(Events!$A:$A,MATCH(G21,Events!$J:$J,0)),"")</f>
        <v/>
      </c>
      <c r="H24" s="92"/>
      <c r="I24" s="91" t="str">
        <f>IFERROR(INDEX(Events!$A:$A,MATCH(I21,Events!$J:$J,0)),"")</f>
        <v/>
      </c>
      <c r="J24" s="92"/>
      <c r="K24" s="91" t="str">
        <f>IFERROR(INDEX(Events!$A:$A,MATCH(K21,Events!$J:$J,0)),"")</f>
        <v/>
      </c>
      <c r="L24" s="92"/>
      <c r="M24" s="91" t="str">
        <f>IFERROR(INDEX(Events!$A:$A,MATCH(M21,Events!$J:$J,0)),"")</f>
        <v/>
      </c>
      <c r="N24" s="92"/>
    </row>
    <row r="25" spans="1:14" s="44" customFormat="1" x14ac:dyDescent="0.2">
      <c r="A25" s="72">
        <f>IF(M21="","",IF(MONTH(M21+1)&lt;&gt;MONTH(M21),"",M21+1))</f>
        <v>42940</v>
      </c>
      <c r="B25" s="74" t="str">
        <f>IFERROR(INDEX(Events!$A:$A,MATCH(A25,Events!$G:$G,0)),"")</f>
        <v/>
      </c>
      <c r="C25" s="72">
        <f>IF(A25="","",IF(MONTH(A25+1)&lt;&gt;MONTH(A25),"",A25+1))</f>
        <v>42941</v>
      </c>
      <c r="D25" s="74" t="str">
        <f>IFERROR(INDEX(Events!$A:$A,MATCH(C25,Events!$G:$G,0)),"")</f>
        <v/>
      </c>
      <c r="E25" s="72">
        <f>IF(C25="","",IF(MONTH(C25+1)&lt;&gt;MONTH(C25),"",C25+1))</f>
        <v>42942</v>
      </c>
      <c r="F25" s="74" t="str">
        <f>IFERROR(INDEX(Events!$A:$A,MATCH(E25,Events!$G:$G,0)),"")</f>
        <v/>
      </c>
      <c r="G25" s="72">
        <f>IF(E25="","",IF(MONTH(E25+1)&lt;&gt;MONTH(E25),"",E25+1))</f>
        <v>42943</v>
      </c>
      <c r="H25" s="74" t="str">
        <f>IFERROR(INDEX(Events!$A:$A,MATCH(G25,Events!$G:$G,0)),"")</f>
        <v/>
      </c>
      <c r="I25" s="72">
        <f>IF(G25="","",IF(MONTH(G25+1)&lt;&gt;MONTH(G25),"",G25+1))</f>
        <v>42944</v>
      </c>
      <c r="J25" s="74" t="str">
        <f>IFERROR(INDEX(Events!$A:$A,MATCH(I25,Events!$G:$G,0)),"")</f>
        <v/>
      </c>
      <c r="K25" s="72">
        <f>IF(I25="","",IF(MONTH(I25+1)&lt;&gt;MONTH(I25),"",I25+1))</f>
        <v>42945</v>
      </c>
      <c r="L25" s="74" t="str">
        <f>IFERROR(INDEX(Events!$A:$A,MATCH(K25,Events!$G:$G,0)),"")</f>
        <v/>
      </c>
      <c r="M25" s="72">
        <f>IF(K25="","",IF(MONTH(K25+1)&lt;&gt;MONTH(K25),"",K25+1))</f>
        <v>42946</v>
      </c>
      <c r="N25" s="74" t="str">
        <f>IFERROR(INDEX(Events!$A:$A,MATCH(M25,Events!$G:$G,0)),"")</f>
        <v/>
      </c>
    </row>
    <row r="26" spans="1:14" s="75" customFormat="1" ht="11.25" x14ac:dyDescent="0.2">
      <c r="A26" s="91" t="str">
        <f>IFERROR(INDEX(Events!$A:$A,MATCH(A25,Events!$H:$H,0)),"")</f>
        <v/>
      </c>
      <c r="B26" s="92" t="str">
        <f>IFERROR(INDEX(Events!#REF!,MATCH(A26,Events!A:A,0)),"")</f>
        <v/>
      </c>
      <c r="C26" s="91" t="str">
        <f>IFERROR(INDEX(Events!$A:$A,MATCH(C25,Events!$H:$H,0)),"")</f>
        <v/>
      </c>
      <c r="D26" s="92" t="str">
        <f>IFERROR(INDEX(Events!#REF!,MATCH(C26,Events!C:C,0)),"")</f>
        <v/>
      </c>
      <c r="E26" s="91" t="str">
        <f>IFERROR(INDEX(Events!$A:$A,MATCH(E25,Events!$H:$H,0)),"")</f>
        <v/>
      </c>
      <c r="F26" s="92" t="str">
        <f>IFERROR(INDEX(Events!#REF!,MATCH(E26,Events!E:E,0)),"")</f>
        <v/>
      </c>
      <c r="G26" s="91" t="str">
        <f>IFERROR(INDEX(Events!$A:$A,MATCH(G25,Events!$H:$H,0)),"")</f>
        <v/>
      </c>
      <c r="H26" s="92" t="str">
        <f>IFERROR(INDEX(Events!A:A,MATCH(G26,Events!G:G,0)),"")</f>
        <v/>
      </c>
      <c r="I26" s="91" t="str">
        <f>IFERROR(INDEX(Events!$A:$A,MATCH(I25,Events!$H:$H,0)),"")</f>
        <v/>
      </c>
      <c r="J26" s="92" t="str">
        <f>IFERROR(INDEX(Events!C:C,MATCH(I26,Events!I:I,0)),"")</f>
        <v/>
      </c>
      <c r="K26" s="91" t="str">
        <f>IFERROR(INDEX(Events!$A:$A,MATCH(K25,Events!$H:$H,0)),"")</f>
        <v/>
      </c>
      <c r="L26" s="92" t="str">
        <f>IFERROR(INDEX(Events!E:E,MATCH(K26,Events!#REF!,0)),"")</f>
        <v/>
      </c>
      <c r="M26" s="91" t="str">
        <f>IFERROR(INDEX(Events!$A:$A,MATCH(M25,Events!$H:$H,0)),"")</f>
        <v/>
      </c>
      <c r="N26" s="92" t="str">
        <f>IFERROR(INDEX(Events!G:G,MATCH(M26,Events!K:K,0)),"")</f>
        <v/>
      </c>
    </row>
    <row r="27" spans="1:14" s="75" customFormat="1" ht="11.25" x14ac:dyDescent="0.2">
      <c r="A27" s="91" t="str">
        <f>IFERROR(INDEX(Events!$A:$A,MATCH(A25,Events!$I:$I,0)),"")</f>
        <v/>
      </c>
      <c r="B27" s="92"/>
      <c r="C27" s="91" t="str">
        <f>IFERROR(INDEX(Events!$A:$A,MATCH(C25,Events!$I:$I,0)),"")</f>
        <v/>
      </c>
      <c r="D27" s="92"/>
      <c r="E27" s="91" t="str">
        <f>IFERROR(INDEX(Events!$A:$A,MATCH(E25,Events!$I:$I,0)),"")</f>
        <v/>
      </c>
      <c r="F27" s="92"/>
      <c r="G27" s="91" t="str">
        <f>IFERROR(INDEX(Events!$A:$A,MATCH(G25,Events!$I:$I,0)),"")</f>
        <v/>
      </c>
      <c r="H27" s="92"/>
      <c r="I27" s="91" t="str">
        <f>IFERROR(INDEX(Events!$A:$A,MATCH(I25,Events!$I:$I,0)),"")</f>
        <v/>
      </c>
      <c r="J27" s="92"/>
      <c r="K27" s="91" t="str">
        <f>IFERROR(INDEX(Events!$A:$A,MATCH(K25,Events!$I:$I,0)),"")</f>
        <v/>
      </c>
      <c r="L27" s="92"/>
      <c r="M27" s="91" t="str">
        <f>IFERROR(INDEX(Events!$A:$A,MATCH(M25,Events!$I:$I,0)),"")</f>
        <v/>
      </c>
      <c r="N27" s="92"/>
    </row>
    <row r="28" spans="1:14" s="75" customFormat="1" ht="11.25" x14ac:dyDescent="0.2">
      <c r="A28" s="91" t="str">
        <f>IFERROR(INDEX(Events!$A:$A,MATCH(A25,Events!$J:$J,0)),"")</f>
        <v/>
      </c>
      <c r="B28" s="92"/>
      <c r="C28" s="91" t="str">
        <f>IFERROR(INDEX(Events!$A:$A,MATCH(C25,Events!$J:$J,0)),"")</f>
        <v/>
      </c>
      <c r="D28" s="92"/>
      <c r="E28" s="98" t="str">
        <f>IFERROR(INDEX(Events!$A:$A,MATCH(E25,Events!$J:$J,0)),"")</f>
        <v/>
      </c>
      <c r="F28" s="99"/>
      <c r="G28" s="98" t="str">
        <f>IFERROR(INDEX(Events!$A:$A,MATCH(G25,Events!$J:$J,0)),"")</f>
        <v/>
      </c>
      <c r="H28" s="99"/>
      <c r="I28" s="98" t="str">
        <f>IFERROR(INDEX(Events!$A:$A,MATCH(I25,Events!$J:$J,0)),"")</f>
        <v/>
      </c>
      <c r="J28" s="99"/>
      <c r="K28" s="98" t="str">
        <f>IFERROR(INDEX(Events!$A:$A,MATCH(K25,Events!$J:$J,0)),"")</f>
        <v/>
      </c>
      <c r="L28" s="99"/>
      <c r="M28" s="98" t="str">
        <f>IFERROR(INDEX(Events!$A:$A,MATCH(M25,Events!$J:$J,0)),"")</f>
        <v/>
      </c>
      <c r="N28" s="99"/>
    </row>
    <row r="29" spans="1:14" x14ac:dyDescent="0.2">
      <c r="A29" s="72">
        <f>IF(M25="","",IF(MONTH(M25+1)&lt;&gt;MONTH(M25),"",M25+1))</f>
        <v>42947</v>
      </c>
      <c r="B29" s="74" t="str">
        <f>IFERROR(INDEX(Events!$A:$A,MATCH(A29,Events!$G:$G,0)),"")</f>
        <v/>
      </c>
      <c r="C29" s="72" t="str">
        <f>IF(A29="","",IF(MONTH(A29+1)&lt;&gt;MONTH(A29),"",A29+1))</f>
        <v/>
      </c>
      <c r="D29" s="74" t="str">
        <f>IFERROR(INDEX(Events!$A:$A,MATCH(C29,Events!$G:$G,0)),"")</f>
        <v/>
      </c>
    </row>
    <row r="30" spans="1:14" s="76" customFormat="1" ht="11.25" x14ac:dyDescent="0.2">
      <c r="A30" s="91" t="str">
        <f>IFERROR(INDEX(Events!$A:$A,MATCH(A29,Events!$H:$H,0)),"")</f>
        <v/>
      </c>
      <c r="B30" s="92" t="str">
        <f>IFERROR(INDEX(Events!#REF!,MATCH(A30,Events!A:A,0)),"")</f>
        <v/>
      </c>
      <c r="C30" s="91" t="str">
        <f>IFERROR(INDEX(Events!$A:$A,MATCH(C29,Events!$H:$H,0)),"")</f>
        <v/>
      </c>
      <c r="D30" s="92" t="str">
        <f>IFERROR(INDEX(Events!#REF!,MATCH(C30,Events!C:C,0)),"")</f>
        <v/>
      </c>
      <c r="H30" s="77"/>
      <c r="I30" s="77"/>
      <c r="J30" s="77"/>
      <c r="K30" s="77"/>
      <c r="L30" s="77"/>
      <c r="M30" s="77"/>
      <c r="N30" s="77"/>
    </row>
    <row r="31" spans="1:14" s="76" customFormat="1" ht="11.25" x14ac:dyDescent="0.2">
      <c r="A31" s="91" t="str">
        <f>IFERROR(INDEX(Events!$A:$A,MATCH(A29,Events!$I:$I,0)),"")</f>
        <v/>
      </c>
      <c r="B31" s="92"/>
      <c r="C31" s="91" t="str">
        <f>IFERROR(INDEX(Events!$A:$A,MATCH(C29,Events!$I:$I,0)),"")</f>
        <v/>
      </c>
      <c r="D31" s="92"/>
      <c r="G31" s="95">
        <f>B34</f>
        <v>42948</v>
      </c>
      <c r="H31" s="95"/>
      <c r="I31" s="95"/>
      <c r="J31" s="95"/>
      <c r="K31" s="95"/>
      <c r="L31" s="95"/>
      <c r="M31" s="95"/>
      <c r="N31" s="95"/>
    </row>
    <row r="32" spans="1:14" s="76" customFormat="1" ht="11.25" x14ac:dyDescent="0.2">
      <c r="A32" s="98" t="str">
        <f>IFERROR(INDEX(Events!$A:$A,MATCH(A29,Events!$J:$J,0)),"")</f>
        <v/>
      </c>
      <c r="B32" s="99"/>
      <c r="C32" s="98" t="str">
        <f>IFERROR(INDEX(Events!$A:$A,MATCH(C29,Events!$J:$J,0)),"")</f>
        <v/>
      </c>
      <c r="D32" s="99"/>
      <c r="G32" s="95"/>
      <c r="H32" s="95"/>
      <c r="I32" s="95"/>
      <c r="J32" s="95"/>
      <c r="K32" s="95"/>
      <c r="L32" s="95"/>
      <c r="M32" s="95"/>
      <c r="N32" s="95"/>
    </row>
    <row r="33" spans="1:14" ht="18" customHeight="1" x14ac:dyDescent="0.2">
      <c r="G33" s="95"/>
      <c r="H33" s="95"/>
      <c r="I33" s="95"/>
      <c r="J33" s="95"/>
      <c r="K33" s="95"/>
      <c r="L33" s="95"/>
      <c r="M33" s="95"/>
      <c r="N33" s="95"/>
    </row>
    <row r="34" spans="1:14" s="3" customFormat="1" ht="11.25" hidden="1" x14ac:dyDescent="0.2">
      <c r="A34" s="3" t="s">
        <v>2</v>
      </c>
      <c r="B34" s="8">
        <f>DATE(YEAR('Q1'!$B$7),MONTH('Q1'!$B$7)+10,1)</f>
        <v>42948</v>
      </c>
    </row>
    <row r="35" spans="1:14" s="78" customFormat="1" ht="18" customHeight="1" x14ac:dyDescent="0.2">
      <c r="A35" s="96">
        <f>A40</f>
        <v>42954</v>
      </c>
      <c r="B35" s="97"/>
      <c r="C35" s="96">
        <f>C40</f>
        <v>42955</v>
      </c>
      <c r="D35" s="97"/>
      <c r="E35" s="96">
        <f>E40</f>
        <v>42956</v>
      </c>
      <c r="F35" s="97"/>
      <c r="G35" s="96">
        <f>G40</f>
        <v>42957</v>
      </c>
      <c r="H35" s="97"/>
      <c r="I35" s="96">
        <f>I40</f>
        <v>42958</v>
      </c>
      <c r="J35" s="97"/>
      <c r="K35" s="96">
        <f>K40</f>
        <v>42959</v>
      </c>
      <c r="L35" s="97"/>
      <c r="M35" s="96">
        <f>M40</f>
        <v>42960</v>
      </c>
      <c r="N35" s="97"/>
    </row>
    <row r="36" spans="1:14" s="3" customFormat="1" x14ac:dyDescent="0.2">
      <c r="A36" s="72" t="str">
        <f>IF(WEEKDAY($B$34,1)=startday,$B$34,"")</f>
        <v/>
      </c>
      <c r="B36" s="74" t="str">
        <f>IFERROR(INDEX(Events!$A:$A,MATCH(A36,Events!$G:$G,0)),"")</f>
        <v/>
      </c>
      <c r="C36" s="72">
        <f>IF(A36="",IF(WEEKDAY($B$34,1)=MOD(startday,7)+1,$B$34,""),A36+1)</f>
        <v>42948</v>
      </c>
      <c r="D36" s="74" t="str">
        <f>IFERROR(INDEX(Events!$A:$A,MATCH(C36,Events!$G:$G,0)),"")</f>
        <v/>
      </c>
      <c r="E36" s="72">
        <f>IF(C36="",IF(WEEKDAY($B$34,1)=MOD(startday+1,7)+1,$B$34,""),C36+1)</f>
        <v>42949</v>
      </c>
      <c r="F36" s="74" t="str">
        <f>IFERROR(INDEX(Events!$A:$A,MATCH(E36,Events!$G:$G,0)),"")</f>
        <v/>
      </c>
      <c r="G36" s="72">
        <f>IF(E36="",IF(WEEKDAY($B$34,1)=MOD(startday+2,7)+1,$B$34,""),E36+1)</f>
        <v>42950</v>
      </c>
      <c r="H36" s="74" t="str">
        <f>IFERROR(INDEX(Events!$A:$A,MATCH(G36,Events!$G:$G,0)),"")</f>
        <v/>
      </c>
      <c r="I36" s="72">
        <f>IF(G36="",IF(WEEKDAY($B$34,1)=MOD(startday+3,7)+1,$B$34,""),G36+1)</f>
        <v>42951</v>
      </c>
      <c r="J36" s="74" t="str">
        <f>IFERROR(INDEX(Events!$A:$A,MATCH(I36,Events!$G:$G,0)),"")</f>
        <v/>
      </c>
      <c r="K36" s="72">
        <f>IF(I36="",IF(WEEKDAY($B$34,1)=MOD(startday+4,7)+1,$B$34,""),I36+1)</f>
        <v>42952</v>
      </c>
      <c r="L36" s="74" t="str">
        <f>IFERROR(INDEX(Events!$A:$A,MATCH(K36,Events!$G:$G,0)),"")</f>
        <v/>
      </c>
      <c r="M36" s="72">
        <f>IF(K36="",IF(WEEKDAY($B$34,1)=MOD(startday+5,7)+1,$B$34,""),K36+1)</f>
        <v>42953</v>
      </c>
      <c r="N36" s="74" t="str">
        <f>IFERROR(INDEX(Events!$A:$A,MATCH(M36,Events!$G:$G,0)),"")</f>
        <v/>
      </c>
    </row>
    <row r="37" spans="1:14" s="76" customFormat="1" ht="11.25" x14ac:dyDescent="0.2">
      <c r="A37" s="91" t="str">
        <f>IFERROR(INDEX(Events!$A:$A,MATCH(A36,Events!$H:$H,0)),"")</f>
        <v/>
      </c>
      <c r="B37" s="92"/>
      <c r="C37" s="91" t="str">
        <f>IFERROR(INDEX(Events!$A:$A,MATCH(C36,Events!$H:$H,0)),"")</f>
        <v/>
      </c>
      <c r="D37" s="92"/>
      <c r="E37" s="91" t="str">
        <f>IFERROR(INDEX(Events!$A:$A,MATCH(E36,Events!$H:$H,0)),"")</f>
        <v/>
      </c>
      <c r="F37" s="92"/>
      <c r="G37" s="91" t="str">
        <f>IFERROR(INDEX(Events!$A:$A,MATCH(G36,Events!$H:$H,0)),"")</f>
        <v/>
      </c>
      <c r="H37" s="92"/>
      <c r="I37" s="91" t="str">
        <f>IFERROR(INDEX(Events!$A:$A,MATCH(I36,Events!$H:$H,0)),"")</f>
        <v/>
      </c>
      <c r="J37" s="92"/>
      <c r="K37" s="91" t="str">
        <f>IFERROR(INDEX(Events!$A:$A,MATCH(K36,Events!$H:$H,0)),"")</f>
        <v/>
      </c>
      <c r="L37" s="92"/>
      <c r="M37" s="91" t="str">
        <f>IFERROR(INDEX(Events!$A:$A,MATCH(M36,Events!$H:$H,0)),"")</f>
        <v/>
      </c>
      <c r="N37" s="92"/>
    </row>
    <row r="38" spans="1:14" s="76" customFormat="1" ht="11.25" x14ac:dyDescent="0.2">
      <c r="A38" s="91" t="str">
        <f>IFERROR(INDEX(Events!$A:$A,MATCH(A36,Events!$I:$I,0)),"")</f>
        <v/>
      </c>
      <c r="B38" s="92"/>
      <c r="C38" s="91" t="str">
        <f>IFERROR(INDEX(Events!$A:$A,MATCH(C36,Events!$I:$I,0)),"")</f>
        <v/>
      </c>
      <c r="D38" s="92"/>
      <c r="E38" s="91" t="str">
        <f>IFERROR(INDEX(Events!$A:$A,MATCH(E36,Events!$I:$I,0)),"")</f>
        <v/>
      </c>
      <c r="F38" s="92"/>
      <c r="G38" s="91" t="str">
        <f>IFERROR(INDEX(Events!$A:$A,MATCH(G36,Events!$I:$I,0)),"")</f>
        <v/>
      </c>
      <c r="H38" s="92"/>
      <c r="I38" s="91" t="str">
        <f>IFERROR(INDEX(Events!$A:$A,MATCH(I36,Events!$I:$I,0)),"")</f>
        <v/>
      </c>
      <c r="J38" s="92"/>
      <c r="K38" s="91" t="str">
        <f>IFERROR(INDEX(Events!$A:$A,MATCH(K36,Events!$I:$I,0)),"")</f>
        <v/>
      </c>
      <c r="L38" s="92"/>
      <c r="M38" s="91" t="str">
        <f>IFERROR(INDEX(Events!$A:$A,MATCH(M36,Events!$I:$I,0)),"")</f>
        <v/>
      </c>
      <c r="N38" s="92"/>
    </row>
    <row r="39" spans="1:14" s="76" customFormat="1" ht="11.25" x14ac:dyDescent="0.2">
      <c r="A39" s="91" t="str">
        <f>IFERROR(INDEX(Events!$A:$A,MATCH(A36,Events!$J:$J,0)),"")</f>
        <v/>
      </c>
      <c r="B39" s="92"/>
      <c r="C39" s="91" t="str">
        <f>IFERROR(INDEX(Events!$A:$A,MATCH(C36,Events!$J:$J,0)),"")</f>
        <v/>
      </c>
      <c r="D39" s="92"/>
      <c r="E39" s="91" t="str">
        <f>IFERROR(INDEX(Events!$A:$A,MATCH(E36,Events!$J:$J,0)),"")</f>
        <v/>
      </c>
      <c r="F39" s="92"/>
      <c r="G39" s="91" t="str">
        <f>IFERROR(INDEX(Events!$A:$A,MATCH(G36,Events!$J:$J,0)),"")</f>
        <v/>
      </c>
      <c r="H39" s="92"/>
      <c r="I39" s="91" t="str">
        <f>IFERROR(INDEX(Events!$A:$A,MATCH(I36,Events!$J:$J,0)),"")</f>
        <v/>
      </c>
      <c r="J39" s="92"/>
      <c r="K39" s="91" t="str">
        <f>IFERROR(INDEX(Events!$A:$A,MATCH(K36,Events!$J:$J,0)),"")</f>
        <v/>
      </c>
      <c r="L39" s="92"/>
      <c r="M39" s="91" t="str">
        <f>IFERROR(INDEX(Events!$A:$A,MATCH(M36,Events!$J:$J,0)),"")</f>
        <v/>
      </c>
      <c r="N39" s="92"/>
    </row>
    <row r="40" spans="1:14" s="3" customFormat="1" x14ac:dyDescent="0.2">
      <c r="A40" s="72">
        <f>IF(M36="","",IF(MONTH(M36+1)&lt;&gt;MONTH(M36),"",M36+1))</f>
        <v>42954</v>
      </c>
      <c r="B40" s="74" t="str">
        <f>IFERROR(INDEX(Events!$A:$A,MATCH(A40,Events!$G:$G,0)),"")</f>
        <v/>
      </c>
      <c r="C40" s="72">
        <f>IF(A40="","",IF(MONTH(A40+1)&lt;&gt;MONTH(A40),"",A40+1))</f>
        <v>42955</v>
      </c>
      <c r="D40" s="74" t="str">
        <f>IFERROR(INDEX(Events!$A:$A,MATCH(C40,Events!$G:$G,0)),"")</f>
        <v/>
      </c>
      <c r="E40" s="72">
        <f>IF(C40="","",IF(MONTH(C40+1)&lt;&gt;MONTH(C40),"",C40+1))</f>
        <v>42956</v>
      </c>
      <c r="F40" s="74" t="str">
        <f>IFERROR(INDEX(Events!$A:$A,MATCH(E40,Events!$G:$G,0)),"")</f>
        <v/>
      </c>
      <c r="G40" s="72">
        <f>IF(E40="","",IF(MONTH(E40+1)&lt;&gt;MONTH(E40),"",E40+1))</f>
        <v>42957</v>
      </c>
      <c r="H40" s="74" t="str">
        <f>IFERROR(INDEX(Events!$A:$A,MATCH(G40,Events!$G:$G,0)),"")</f>
        <v/>
      </c>
      <c r="I40" s="72">
        <f>IF(G40="","",IF(MONTH(G40+1)&lt;&gt;MONTH(G40),"",G40+1))</f>
        <v>42958</v>
      </c>
      <c r="J40" s="74" t="str">
        <f>IFERROR(INDEX(Events!$A:$A,MATCH(I40,Events!$G:$G,0)),"")</f>
        <v/>
      </c>
      <c r="K40" s="72">
        <f>IF(I40="","",IF(MONTH(I40+1)&lt;&gt;MONTH(I40),"",I40+1))</f>
        <v>42959</v>
      </c>
      <c r="L40" s="74" t="str">
        <f>IFERROR(INDEX(Events!$A:$A,MATCH(K40,Events!$G:$G,0)),"")</f>
        <v/>
      </c>
      <c r="M40" s="72">
        <f>IF(K40="","",IF(MONTH(K40+1)&lt;&gt;MONTH(K40),"",K40+1))</f>
        <v>42960</v>
      </c>
      <c r="N40" s="74" t="str">
        <f>IFERROR(INDEX(Events!$A:$A,MATCH(M40,Events!$G:$G,0)),"")</f>
        <v/>
      </c>
    </row>
    <row r="41" spans="1:14" s="76" customFormat="1" ht="11.25" x14ac:dyDescent="0.2">
      <c r="A41" s="91" t="str">
        <f>IFERROR(INDEX(Events!$A:$A,MATCH(A40,Events!$H:$H,0)),"")</f>
        <v/>
      </c>
      <c r="B41" s="92"/>
      <c r="C41" s="91" t="str">
        <f>IFERROR(INDEX(Events!$A:$A,MATCH(C40,Events!$H:$H,0)),"")</f>
        <v/>
      </c>
      <c r="D41" s="92"/>
      <c r="E41" s="91" t="str">
        <f>IFERROR(INDEX(Events!$A:$A,MATCH(E40,Events!$H:$H,0)),"")</f>
        <v/>
      </c>
      <c r="F41" s="92"/>
      <c r="G41" s="91" t="str">
        <f>IFERROR(INDEX(Events!$A:$A,MATCH(G40,Events!$H:$H,0)),"")</f>
        <v/>
      </c>
      <c r="H41" s="92"/>
      <c r="I41" s="91" t="str">
        <f>IFERROR(INDEX(Events!$A:$A,MATCH(I40,Events!$H:$H,0)),"")</f>
        <v/>
      </c>
      <c r="J41" s="92"/>
      <c r="K41" s="91" t="str">
        <f>IFERROR(INDEX(Events!$A:$A,MATCH(K40,Events!$H:$H,0)),"")</f>
        <v/>
      </c>
      <c r="L41" s="92"/>
      <c r="M41" s="91" t="str">
        <f>IFERROR(INDEX(Events!$A:$A,MATCH(M40,Events!$H:$H,0)),"")</f>
        <v/>
      </c>
      <c r="N41" s="92"/>
    </row>
    <row r="42" spans="1:14" s="76" customFormat="1" ht="11.25" x14ac:dyDescent="0.2">
      <c r="A42" s="91" t="str">
        <f>IFERROR(INDEX(Events!$A:$A,MATCH(A40,Events!$I:$I,0)),"")</f>
        <v/>
      </c>
      <c r="B42" s="92"/>
      <c r="C42" s="91" t="str">
        <f>IFERROR(INDEX(Events!$A:$A,MATCH(C40,Events!$I:$I,0)),"")</f>
        <v/>
      </c>
      <c r="D42" s="92"/>
      <c r="E42" s="91" t="str">
        <f>IFERROR(INDEX(Events!$A:$A,MATCH(E40,Events!$I:$I,0)),"")</f>
        <v/>
      </c>
      <c r="F42" s="92"/>
      <c r="G42" s="91" t="str">
        <f>IFERROR(INDEX(Events!$A:$A,MATCH(G40,Events!$I:$I,0)),"")</f>
        <v/>
      </c>
      <c r="H42" s="92"/>
      <c r="I42" s="91" t="str">
        <f>IFERROR(INDEX(Events!$A:$A,MATCH(I40,Events!$I:$I,0)),"")</f>
        <v/>
      </c>
      <c r="J42" s="92"/>
      <c r="K42" s="91" t="str">
        <f>IFERROR(INDEX(Events!$A:$A,MATCH(K40,Events!$I:$I,0)),"")</f>
        <v/>
      </c>
      <c r="L42" s="92"/>
      <c r="M42" s="91" t="str">
        <f>IFERROR(INDEX(Events!$A:$A,MATCH(M40,Events!$I:$I,0)),"")</f>
        <v/>
      </c>
      <c r="N42" s="92"/>
    </row>
    <row r="43" spans="1:14" s="76" customFormat="1" ht="11.25" x14ac:dyDescent="0.2">
      <c r="A43" s="91" t="str">
        <f>IFERROR(INDEX(Events!$A:$A,MATCH(A40,Events!$J:$J,0)),"")</f>
        <v/>
      </c>
      <c r="B43" s="92"/>
      <c r="C43" s="91" t="str">
        <f>IFERROR(INDEX(Events!$A:$A,MATCH(C40,Events!$J:$J,0)),"")</f>
        <v/>
      </c>
      <c r="D43" s="92"/>
      <c r="E43" s="91" t="str">
        <f>IFERROR(INDEX(Events!$A:$A,MATCH(E40,Events!$J:$J,0)),"")</f>
        <v/>
      </c>
      <c r="F43" s="92"/>
      <c r="G43" s="91" t="str">
        <f>IFERROR(INDEX(Events!$A:$A,MATCH(G40,Events!$J:$J,0)),"")</f>
        <v/>
      </c>
      <c r="H43" s="92"/>
      <c r="I43" s="91" t="str">
        <f>IFERROR(INDEX(Events!$A:$A,MATCH(I40,Events!$J:$J,0)),"")</f>
        <v/>
      </c>
      <c r="J43" s="92"/>
      <c r="K43" s="91" t="str">
        <f>IFERROR(INDEX(Events!$A:$A,MATCH(K40,Events!$J:$J,0)),"")</f>
        <v/>
      </c>
      <c r="L43" s="92"/>
      <c r="M43" s="91" t="str">
        <f>IFERROR(INDEX(Events!$A:$A,MATCH(M40,Events!$J:$J,0)),"")</f>
        <v/>
      </c>
      <c r="N43" s="92"/>
    </row>
    <row r="44" spans="1:14" s="3" customFormat="1" x14ac:dyDescent="0.2">
      <c r="A44" s="72">
        <f>IF(M40="","",IF(MONTH(M40+1)&lt;&gt;MONTH(M40),"",M40+1))</f>
        <v>42961</v>
      </c>
      <c r="B44" s="74" t="str">
        <f>IFERROR(INDEX(Events!$A:$A,MATCH(A44,Events!$G:$G,0)),"")</f>
        <v/>
      </c>
      <c r="C44" s="72">
        <f>IF(A44="","",IF(MONTH(A44+1)&lt;&gt;MONTH(A44),"",A44+1))</f>
        <v>42962</v>
      </c>
      <c r="D44" s="74" t="str">
        <f>IFERROR(INDEX(Events!$A:$A,MATCH(C44,Events!$G:$G,0)),"")</f>
        <v/>
      </c>
      <c r="E44" s="72">
        <f>IF(C44="","",IF(MONTH(C44+1)&lt;&gt;MONTH(C44),"",C44+1))</f>
        <v>42963</v>
      </c>
      <c r="F44" s="74" t="str">
        <f>IFERROR(INDEX(Events!$A:$A,MATCH(E44,Events!$G:$G,0)),"")</f>
        <v/>
      </c>
      <c r="G44" s="72">
        <f>IF(E44="","",IF(MONTH(E44+1)&lt;&gt;MONTH(E44),"",E44+1))</f>
        <v>42964</v>
      </c>
      <c r="H44" s="74" t="str">
        <f>IFERROR(INDEX(Events!$A:$A,MATCH(G44,Events!$G:$G,0)),"")</f>
        <v/>
      </c>
      <c r="I44" s="72">
        <f>IF(G44="","",IF(MONTH(G44+1)&lt;&gt;MONTH(G44),"",G44+1))</f>
        <v>42965</v>
      </c>
      <c r="J44" s="74" t="str">
        <f>IFERROR(INDEX(Events!$A:$A,MATCH(I44,Events!$G:$G,0)),"")</f>
        <v/>
      </c>
      <c r="K44" s="72">
        <f>IF(I44="","",IF(MONTH(I44+1)&lt;&gt;MONTH(I44),"",I44+1))</f>
        <v>42966</v>
      </c>
      <c r="L44" s="74" t="str">
        <f>IFERROR(INDEX(Events!$A:$A,MATCH(K44,Events!$G:$G,0)),"")</f>
        <v>Aviation Day</v>
      </c>
      <c r="M44" s="72">
        <f>IF(K44="","",IF(MONTH(K44+1)&lt;&gt;MONTH(K44),"",K44+1))</f>
        <v>42967</v>
      </c>
      <c r="N44" s="74" t="str">
        <f>IFERROR(INDEX(Events!$A:$A,MATCH(M44,Events!$G:$G,0)),"")</f>
        <v/>
      </c>
    </row>
    <row r="45" spans="1:14" s="76" customFormat="1" ht="11.25" x14ac:dyDescent="0.2">
      <c r="A45" s="91" t="str">
        <f>IFERROR(INDEX(Events!$A:$A,MATCH(A44,Events!$H:$H,0)),"")</f>
        <v/>
      </c>
      <c r="B45" s="92"/>
      <c r="C45" s="91" t="str">
        <f>IFERROR(INDEX(Events!$A:$A,MATCH(C44,Events!$H:$H,0)),"")</f>
        <v/>
      </c>
      <c r="D45" s="92"/>
      <c r="E45" s="91" t="str">
        <f>IFERROR(INDEX(Events!$A:$A,MATCH(E44,Events!$H:$H,0)),"")</f>
        <v/>
      </c>
      <c r="F45" s="92"/>
      <c r="G45" s="91" t="str">
        <f>IFERROR(INDEX(Events!$A:$A,MATCH(G44,Events!$H:$H,0)),"")</f>
        <v/>
      </c>
      <c r="H45" s="92"/>
      <c r="I45" s="91" t="str">
        <f>IFERROR(INDEX(Events!$A:$A,MATCH(I44,Events!$H:$H,0)),"")</f>
        <v/>
      </c>
      <c r="J45" s="92"/>
      <c r="K45" s="91" t="str">
        <f>IFERROR(INDEX(Events!$A:$A,MATCH(K44,Events!$H:$H,0)),"")</f>
        <v/>
      </c>
      <c r="L45" s="92"/>
      <c r="M45" s="91" t="str">
        <f>IFERROR(INDEX(Events!$A:$A,MATCH(M44,Events!$H:$H,0)),"")</f>
        <v/>
      </c>
      <c r="N45" s="92"/>
    </row>
    <row r="46" spans="1:14" s="76" customFormat="1" ht="11.25" x14ac:dyDescent="0.2">
      <c r="A46" s="91" t="str">
        <f>IFERROR(INDEX(Events!$A:$A,MATCH(A44,Events!$I:$I,0)),"")</f>
        <v/>
      </c>
      <c r="B46" s="92"/>
      <c r="C46" s="91" t="str">
        <f>IFERROR(INDEX(Events!$A:$A,MATCH(C44,Events!$I:$I,0)),"")</f>
        <v/>
      </c>
      <c r="D46" s="92"/>
      <c r="E46" s="91" t="str">
        <f>IFERROR(INDEX(Events!$A:$A,MATCH(E44,Events!$I:$I,0)),"")</f>
        <v/>
      </c>
      <c r="F46" s="92"/>
      <c r="G46" s="91" t="str">
        <f>IFERROR(INDEX(Events!$A:$A,MATCH(G44,Events!$I:$I,0)),"")</f>
        <v/>
      </c>
      <c r="H46" s="92"/>
      <c r="I46" s="91" t="str">
        <f>IFERROR(INDEX(Events!$A:$A,MATCH(I44,Events!$I:$I,0)),"")</f>
        <v/>
      </c>
      <c r="J46" s="92"/>
      <c r="K46" s="91" t="str">
        <f>IFERROR(INDEX(Events!$A:$A,MATCH(K44,Events!$I:$I,0)),"")</f>
        <v/>
      </c>
      <c r="L46" s="92"/>
      <c r="M46" s="91" t="str">
        <f>IFERROR(INDEX(Events!$A:$A,MATCH(M44,Events!$I:$I,0)),"")</f>
        <v/>
      </c>
      <c r="N46" s="92"/>
    </row>
    <row r="47" spans="1:14" s="76" customFormat="1" ht="11.25" x14ac:dyDescent="0.2">
      <c r="A47" s="91" t="str">
        <f>IFERROR(INDEX(Events!$A:$A,MATCH(A44,Events!$J:$J,0)),"")</f>
        <v/>
      </c>
      <c r="B47" s="92"/>
      <c r="C47" s="91" t="str">
        <f>IFERROR(INDEX(Events!$A:$A,MATCH(C44,Events!$J:$J,0)),"")</f>
        <v/>
      </c>
      <c r="D47" s="92"/>
      <c r="E47" s="91" t="str">
        <f>IFERROR(INDEX(Events!$A:$A,MATCH(E44,Events!$J:$J,0)),"")</f>
        <v/>
      </c>
      <c r="F47" s="92"/>
      <c r="G47" s="91" t="str">
        <f>IFERROR(INDEX(Events!$A:$A,MATCH(G44,Events!$J:$J,0)),"")</f>
        <v/>
      </c>
      <c r="H47" s="92"/>
      <c r="I47" s="91" t="str">
        <f>IFERROR(INDEX(Events!$A:$A,MATCH(I44,Events!$J:$J,0)),"")</f>
        <v/>
      </c>
      <c r="J47" s="92"/>
      <c r="K47" s="91" t="str">
        <f>IFERROR(INDEX(Events!$A:$A,MATCH(K44,Events!$J:$J,0)),"")</f>
        <v/>
      </c>
      <c r="L47" s="92"/>
      <c r="M47" s="91" t="str">
        <f>IFERROR(INDEX(Events!$A:$A,MATCH(M44,Events!$J:$J,0)),"")</f>
        <v/>
      </c>
      <c r="N47" s="92"/>
    </row>
    <row r="48" spans="1:14" s="3" customFormat="1" x14ac:dyDescent="0.2">
      <c r="A48" s="72">
        <f>IF(M44="","",IF(MONTH(M44+1)&lt;&gt;MONTH(M44),"",M44+1))</f>
        <v>42968</v>
      </c>
      <c r="B48" s="74" t="str">
        <f>IFERROR(INDEX(Events!$A:$A,MATCH(A48,Events!$G:$G,0)),"")</f>
        <v/>
      </c>
      <c r="C48" s="72">
        <f>IF(A48="","",IF(MONTH(A48+1)&lt;&gt;MONTH(A48),"",A48+1))</f>
        <v>42969</v>
      </c>
      <c r="D48" s="74" t="str">
        <f>IFERROR(INDEX(Events!$A:$A,MATCH(C48,Events!$G:$G,0)),"")</f>
        <v/>
      </c>
      <c r="E48" s="72">
        <f>IF(C48="","",IF(MONTH(C48+1)&lt;&gt;MONTH(C48),"",C48+1))</f>
        <v>42970</v>
      </c>
      <c r="F48" s="74" t="str">
        <f>IFERROR(INDEX(Events!$A:$A,MATCH(E48,Events!$G:$G,0)),"")</f>
        <v/>
      </c>
      <c r="G48" s="72">
        <f>IF(E48="","",IF(MONTH(E48+1)&lt;&gt;MONTH(E48),"",E48+1))</f>
        <v>42971</v>
      </c>
      <c r="H48" s="74" t="str">
        <f>IFERROR(INDEX(Events!$A:$A,MATCH(G48,Events!$G:$G,0)),"")</f>
        <v/>
      </c>
      <c r="I48" s="72">
        <f>IF(G48="","",IF(MONTH(G48+1)&lt;&gt;MONTH(G48),"",G48+1))</f>
        <v>42972</v>
      </c>
      <c r="J48" s="74" t="str">
        <f>IFERROR(INDEX(Events!$A:$A,MATCH(I48,Events!$G:$G,0)),"")</f>
        <v/>
      </c>
      <c r="K48" s="72">
        <f>IF(I48="","",IF(MONTH(I48+1)&lt;&gt;MONTH(I48),"",I48+1))</f>
        <v>42973</v>
      </c>
      <c r="L48" s="74" t="str">
        <f>IFERROR(INDEX(Events!$A:$A,MATCH(K48,Events!$G:$G,0)),"")</f>
        <v/>
      </c>
      <c r="M48" s="72">
        <f>IF(K48="","",IF(MONTH(K48+1)&lt;&gt;MONTH(K48),"",K48+1))</f>
        <v>42974</v>
      </c>
      <c r="N48" s="74" t="str">
        <f>IFERROR(INDEX(Events!$A:$A,MATCH(M48,Events!$G:$G,0)),"")</f>
        <v/>
      </c>
    </row>
    <row r="49" spans="1:14" s="76" customFormat="1" ht="11.25" x14ac:dyDescent="0.2">
      <c r="A49" s="91" t="str">
        <f>IFERROR(INDEX(Events!$A:$A,MATCH(A48,Events!$H:$H,0)),"")</f>
        <v/>
      </c>
      <c r="B49" s="92"/>
      <c r="C49" s="91" t="str">
        <f>IFERROR(INDEX(Events!$A:$A,MATCH(C48,Events!$H:$H,0)),"")</f>
        <v/>
      </c>
      <c r="D49" s="92"/>
      <c r="E49" s="91" t="str">
        <f>IFERROR(INDEX(Events!$A:$A,MATCH(E48,Events!$H:$H,0)),"")</f>
        <v/>
      </c>
      <c r="F49" s="92"/>
      <c r="G49" s="91" t="str">
        <f>IFERROR(INDEX(Events!$A:$A,MATCH(G48,Events!$H:$H,0)),"")</f>
        <v/>
      </c>
      <c r="H49" s="92"/>
      <c r="I49" s="91" t="str">
        <f>IFERROR(INDEX(Events!$A:$A,MATCH(I48,Events!$H:$H,0)),"")</f>
        <v/>
      </c>
      <c r="J49" s="92"/>
      <c r="K49" s="91" t="str">
        <f>IFERROR(INDEX(Events!$A:$A,MATCH(K48,Events!$H:$H,0)),"")</f>
        <v/>
      </c>
      <c r="L49" s="92"/>
      <c r="M49" s="91" t="str">
        <f>IFERROR(INDEX(Events!$A:$A,MATCH(M48,Events!$H:$H,0)),"")</f>
        <v/>
      </c>
      <c r="N49" s="92"/>
    </row>
    <row r="50" spans="1:14" s="76" customFormat="1" ht="11.25" x14ac:dyDescent="0.2">
      <c r="A50" s="91" t="str">
        <f>IFERROR(INDEX(Events!$A:$A,MATCH(A48,Events!$I:$I,0)),"")</f>
        <v/>
      </c>
      <c r="B50" s="92"/>
      <c r="C50" s="91" t="str">
        <f>IFERROR(INDEX(Events!$A:$A,MATCH(C48,Events!$I:$I,0)),"")</f>
        <v/>
      </c>
      <c r="D50" s="92"/>
      <c r="E50" s="91" t="str">
        <f>IFERROR(INDEX(Events!$A:$A,MATCH(E48,Events!$I:$I,0)),"")</f>
        <v/>
      </c>
      <c r="F50" s="92"/>
      <c r="G50" s="91" t="str">
        <f>IFERROR(INDEX(Events!$A:$A,MATCH(G48,Events!$I:$I,0)),"")</f>
        <v/>
      </c>
      <c r="H50" s="92"/>
      <c r="I50" s="91" t="str">
        <f>IFERROR(INDEX(Events!$A:$A,MATCH(I48,Events!$I:$I,0)),"")</f>
        <v/>
      </c>
      <c r="J50" s="92"/>
      <c r="K50" s="91" t="str">
        <f>IFERROR(INDEX(Events!$A:$A,MATCH(K48,Events!$I:$I,0)),"")</f>
        <v/>
      </c>
      <c r="L50" s="92"/>
      <c r="M50" s="91" t="str">
        <f>IFERROR(INDEX(Events!$A:$A,MATCH(M48,Events!$I:$I,0)),"")</f>
        <v/>
      </c>
      <c r="N50" s="92"/>
    </row>
    <row r="51" spans="1:14" s="76" customFormat="1" ht="11.25" x14ac:dyDescent="0.2">
      <c r="A51" s="91" t="str">
        <f>IFERROR(INDEX(Events!$A:$A,MATCH(A48,Events!$J:$J,0)),"")</f>
        <v/>
      </c>
      <c r="B51" s="92"/>
      <c r="C51" s="91" t="str">
        <f>IFERROR(INDEX(Events!$A:$A,MATCH(C48,Events!$J:$J,0)),"")</f>
        <v/>
      </c>
      <c r="D51" s="92"/>
      <c r="E51" s="91" t="str">
        <f>IFERROR(INDEX(Events!$A:$A,MATCH(E48,Events!$J:$J,0)),"")</f>
        <v/>
      </c>
      <c r="F51" s="92"/>
      <c r="G51" s="91" t="str">
        <f>IFERROR(INDEX(Events!$A:$A,MATCH(G48,Events!$J:$J,0)),"")</f>
        <v/>
      </c>
      <c r="H51" s="92"/>
      <c r="I51" s="91" t="str">
        <f>IFERROR(INDEX(Events!$A:$A,MATCH(I48,Events!$J:$J,0)),"")</f>
        <v/>
      </c>
      <c r="J51" s="92"/>
      <c r="K51" s="91" t="str">
        <f>IFERROR(INDEX(Events!$A:$A,MATCH(K48,Events!$J:$J,0)),"")</f>
        <v/>
      </c>
      <c r="L51" s="92"/>
      <c r="M51" s="91" t="str">
        <f>IFERROR(INDEX(Events!$A:$A,MATCH(M48,Events!$J:$J,0)),"")</f>
        <v/>
      </c>
      <c r="N51" s="92"/>
    </row>
    <row r="52" spans="1:14" x14ac:dyDescent="0.2">
      <c r="A52" s="72">
        <f>IF(M48="","",IF(MONTH(M48+1)&lt;&gt;MONTH(M48),"",M48+1))</f>
        <v>42975</v>
      </c>
      <c r="B52" s="74" t="str">
        <f>IFERROR(INDEX(Events!$A:$A,MATCH(A52,Events!$G:$G,0)),"")</f>
        <v/>
      </c>
      <c r="C52" s="72">
        <f>IF(A52="","",IF(MONTH(A52+1)&lt;&gt;MONTH(A52),"",A52+1))</f>
        <v>42976</v>
      </c>
      <c r="D52" s="74" t="str">
        <f>IFERROR(INDEX(Events!$A:$A,MATCH(C52,Events!$G:$G,0)),"")</f>
        <v/>
      </c>
      <c r="E52" s="72">
        <f>IF(C52="","",IF(MONTH(C52+1)&lt;&gt;MONTH(C52),"",C52+1))</f>
        <v>42977</v>
      </c>
      <c r="F52" s="74" t="str">
        <f>IFERROR(INDEX(Events!$A:$A,MATCH(E52,Events!$G:$G,0)),"")</f>
        <v/>
      </c>
      <c r="G52" s="72">
        <f>IF(E52="","",IF(MONTH(E52+1)&lt;&gt;MONTH(E52),"",E52+1))</f>
        <v>42978</v>
      </c>
      <c r="H52" s="74" t="str">
        <f>IFERROR(INDEX(Events!$A:$A,MATCH(G52,Events!$G:$G,0)),"")</f>
        <v/>
      </c>
      <c r="I52" s="72" t="str">
        <f>IF(G52="","",IF(MONTH(G52+1)&lt;&gt;MONTH(G52),"",G52+1))</f>
        <v/>
      </c>
      <c r="J52" s="74" t="str">
        <f>IFERROR(INDEX(Events!$A:$A,MATCH(I52,Events!$G:$G,0)),"")</f>
        <v/>
      </c>
      <c r="K52" s="72" t="str">
        <f>IF(I52="","",IF(MONTH(I52+1)&lt;&gt;MONTH(I52),"",I52+1))</f>
        <v/>
      </c>
      <c r="L52" s="74" t="str">
        <f>IFERROR(INDEX(Events!$A:$A,MATCH(K52,Events!$G:$G,0)),"")</f>
        <v/>
      </c>
      <c r="M52" s="72" t="str">
        <f>IF(K52="","",IF(MONTH(K52+1)&lt;&gt;MONTH(K52),"",K52+1))</f>
        <v/>
      </c>
      <c r="N52" s="74" t="str">
        <f>IFERROR(INDEX(Events!$A:$A,MATCH(M52,Events!$G:$G,0)),"")</f>
        <v/>
      </c>
    </row>
    <row r="53" spans="1:14" s="76" customFormat="1" ht="11.25" x14ac:dyDescent="0.2">
      <c r="A53" s="91" t="str">
        <f>IFERROR(INDEX(Events!$A:$A,MATCH(A52,Events!$H:$H,0)),"")</f>
        <v/>
      </c>
      <c r="B53" s="92"/>
      <c r="C53" s="91" t="str">
        <f>IFERROR(INDEX(Events!$A:$A,MATCH(C52,Events!$H:$H,0)),"")</f>
        <v/>
      </c>
      <c r="D53" s="92"/>
      <c r="E53" s="91" t="str">
        <f>IFERROR(INDEX(Events!$A:$A,MATCH(E52,Events!$H:$H,0)),"")</f>
        <v/>
      </c>
      <c r="F53" s="92"/>
      <c r="G53" s="91" t="str">
        <f>IFERROR(INDEX(Events!$A:$A,MATCH(G52,Events!$H:$H,0)),"")</f>
        <v/>
      </c>
      <c r="H53" s="92"/>
      <c r="I53" s="91" t="str">
        <f>IFERROR(INDEX(Events!$A:$A,MATCH(I52,Events!$H:$H,0)),"")</f>
        <v/>
      </c>
      <c r="J53" s="92"/>
      <c r="K53" s="91" t="str">
        <f>IFERROR(INDEX(Events!$A:$A,MATCH(K52,Events!$H:$H,0)),"")</f>
        <v/>
      </c>
      <c r="L53" s="92"/>
      <c r="M53" s="91" t="str">
        <f>IFERROR(INDEX(Events!$A:$A,MATCH(M52,Events!$H:$H,0)),"")</f>
        <v/>
      </c>
      <c r="N53" s="92"/>
    </row>
    <row r="54" spans="1:14" s="76" customFormat="1" ht="11.25" x14ac:dyDescent="0.2">
      <c r="A54" s="91" t="str">
        <f>IFERROR(INDEX(Events!$A:$A,MATCH(A52,Events!$I:$I,0)),"")</f>
        <v/>
      </c>
      <c r="B54" s="92"/>
      <c r="C54" s="91" t="str">
        <f>IFERROR(INDEX(Events!$A:$A,MATCH(C52,Events!$I:$I,0)),"")</f>
        <v/>
      </c>
      <c r="D54" s="92"/>
      <c r="E54" s="91" t="str">
        <f>IFERROR(INDEX(Events!$A:$A,MATCH(E52,Events!$I:$I,0)),"")</f>
        <v/>
      </c>
      <c r="F54" s="92"/>
      <c r="G54" s="91" t="str">
        <f>IFERROR(INDEX(Events!$A:$A,MATCH(G52,Events!$I:$I,0)),"")</f>
        <v/>
      </c>
      <c r="H54" s="92"/>
      <c r="I54" s="91" t="str">
        <f>IFERROR(INDEX(Events!$A:$A,MATCH(I52,Events!$I:$I,0)),"")</f>
        <v/>
      </c>
      <c r="J54" s="92"/>
      <c r="K54" s="91" t="str">
        <f>IFERROR(INDEX(Events!$A:$A,MATCH(K52,Events!$I:$I,0)),"")</f>
        <v/>
      </c>
      <c r="L54" s="92"/>
      <c r="M54" s="91" t="str">
        <f>IFERROR(INDEX(Events!$A:$A,MATCH(M52,Events!$I:$I,0)),"")</f>
        <v/>
      </c>
      <c r="N54" s="92"/>
    </row>
    <row r="55" spans="1:14" s="76" customFormat="1" ht="11.25" x14ac:dyDescent="0.2">
      <c r="A55" s="91" t="str">
        <f>IFERROR(INDEX(Events!$A:$A,MATCH(A52,Events!$J:$J,0)),"")</f>
        <v/>
      </c>
      <c r="B55" s="92"/>
      <c r="C55" s="91" t="str">
        <f>IFERROR(INDEX(Events!$A:$A,MATCH(C52,Events!$J:$J,0)),"")</f>
        <v/>
      </c>
      <c r="D55" s="92"/>
      <c r="E55" s="98" t="str">
        <f>IFERROR(INDEX(Events!$A:$A,MATCH(E52,Events!$J:$J,0)),"")</f>
        <v/>
      </c>
      <c r="F55" s="99"/>
      <c r="G55" s="98" t="str">
        <f>IFERROR(INDEX(Events!$A:$A,MATCH(G52,Events!$J:$J,0)),"")</f>
        <v/>
      </c>
      <c r="H55" s="99"/>
      <c r="I55" s="98" t="str">
        <f>IFERROR(INDEX(Events!$A:$A,MATCH(I52,Events!$J:$J,0)),"")</f>
        <v/>
      </c>
      <c r="J55" s="99"/>
      <c r="K55" s="98" t="str">
        <f>IFERROR(INDEX(Events!$A:$A,MATCH(K52,Events!$J:$J,0)),"")</f>
        <v/>
      </c>
      <c r="L55" s="99"/>
      <c r="M55" s="98" t="str">
        <f>IFERROR(INDEX(Events!$A:$A,MATCH(M52,Events!$J:$J,0)),"")</f>
        <v/>
      </c>
      <c r="N55" s="99"/>
    </row>
    <row r="56" spans="1:14" x14ac:dyDescent="0.2">
      <c r="A56" s="72" t="str">
        <f>IF(M52="","",IF(MONTH(M52+1)&lt;&gt;MONTH(M52),"",M52+1))</f>
        <v/>
      </c>
      <c r="B56" s="74" t="str">
        <f>IFERROR(INDEX(Events!$A:$A,MATCH(A56,Events!$G:$G,0)),"")</f>
        <v/>
      </c>
      <c r="C56" s="72" t="str">
        <f>IF(A56="","",IF(MONTH(A56+1)&lt;&gt;MONTH(A56),"",A56+1))</f>
        <v/>
      </c>
      <c r="D56" s="74" t="str">
        <f>IFERROR(INDEX(Events!$A:$A,MATCH(C56,Events!$G:$G,0)),"")</f>
        <v/>
      </c>
    </row>
    <row r="57" spans="1:14" s="76" customFormat="1" ht="11.25" x14ac:dyDescent="0.2">
      <c r="A57" s="91" t="str">
        <f>IFERROR(INDEX(Events!$A:$A,MATCH(A56,Events!$H:$H,0)),"")</f>
        <v/>
      </c>
      <c r="B57" s="92"/>
      <c r="C57" s="91" t="str">
        <f>IFERROR(INDEX(Events!$A:$A,MATCH(C56,Events!$H:$H,0)),"")</f>
        <v/>
      </c>
      <c r="D57" s="92"/>
      <c r="H57" s="77"/>
      <c r="I57" s="77"/>
      <c r="J57" s="77"/>
      <c r="K57" s="77"/>
      <c r="L57" s="77"/>
      <c r="M57" s="77"/>
      <c r="N57" s="77"/>
    </row>
    <row r="58" spans="1:14" s="76" customFormat="1" ht="11.25" x14ac:dyDescent="0.2">
      <c r="A58" s="91" t="str">
        <f>IFERROR(INDEX(Events!$A:$A,MATCH(A56,Events!$I:$I,0)),"")</f>
        <v/>
      </c>
      <c r="B58" s="92"/>
      <c r="C58" s="91" t="str">
        <f>IFERROR(INDEX(Events!$A:$A,MATCH(C56,Events!$I:$I,0)),"")</f>
        <v/>
      </c>
      <c r="D58" s="92"/>
      <c r="G58" s="95">
        <f>B61</f>
        <v>42979</v>
      </c>
      <c r="H58" s="95"/>
      <c r="I58" s="95"/>
      <c r="J58" s="95"/>
      <c r="K58" s="95"/>
      <c r="L58" s="95"/>
      <c r="M58" s="95"/>
      <c r="N58" s="95"/>
    </row>
    <row r="59" spans="1:14" s="76" customFormat="1" ht="11.25" x14ac:dyDescent="0.2">
      <c r="A59" s="98" t="str">
        <f>IFERROR(INDEX(Events!$A:$A,MATCH(A56,Events!$J:$J,0)),"")</f>
        <v/>
      </c>
      <c r="B59" s="99"/>
      <c r="C59" s="98" t="str">
        <f>IFERROR(INDEX(Events!$A:$A,MATCH(C56,Events!$J:$J,0)),"")</f>
        <v/>
      </c>
      <c r="D59" s="99"/>
      <c r="G59" s="95"/>
      <c r="H59" s="95"/>
      <c r="I59" s="95"/>
      <c r="J59" s="95"/>
      <c r="K59" s="95"/>
      <c r="L59" s="95"/>
      <c r="M59" s="95"/>
      <c r="N59" s="95"/>
    </row>
    <row r="60" spans="1:14" ht="18" customHeight="1" x14ac:dyDescent="0.2">
      <c r="G60" s="95"/>
      <c r="H60" s="95"/>
      <c r="I60" s="95"/>
      <c r="J60" s="95"/>
      <c r="K60" s="95"/>
      <c r="L60" s="95"/>
      <c r="M60" s="95"/>
      <c r="N60" s="95"/>
    </row>
    <row r="61" spans="1:14" hidden="1" x14ac:dyDescent="0.2">
      <c r="A61" s="3" t="s">
        <v>2</v>
      </c>
      <c r="B61" s="8">
        <f>DATE(YEAR('Q1'!$B$7),MONTH('Q1'!$B$7)+11,1)</f>
        <v>42979</v>
      </c>
      <c r="C61" s="3"/>
      <c r="D61" s="3"/>
      <c r="E61" s="3"/>
      <c r="F61" s="3"/>
      <c r="G61" s="3"/>
      <c r="H61" s="3"/>
      <c r="I61" s="3"/>
      <c r="J61" s="3"/>
      <c r="K61" s="3"/>
      <c r="L61" s="3"/>
      <c r="M61" s="3"/>
      <c r="N61" s="3"/>
    </row>
    <row r="62" spans="1:14" s="78" customFormat="1" ht="18" customHeight="1" x14ac:dyDescent="0.2">
      <c r="A62" s="96">
        <f>A67</f>
        <v>42982</v>
      </c>
      <c r="B62" s="97"/>
      <c r="C62" s="96">
        <f>C67</f>
        <v>42983</v>
      </c>
      <c r="D62" s="97"/>
      <c r="E62" s="96">
        <f>E67</f>
        <v>42984</v>
      </c>
      <c r="F62" s="97"/>
      <c r="G62" s="96">
        <f>G67</f>
        <v>42985</v>
      </c>
      <c r="H62" s="97"/>
      <c r="I62" s="96">
        <f>I67</f>
        <v>42986</v>
      </c>
      <c r="J62" s="97"/>
      <c r="K62" s="96">
        <f>K67</f>
        <v>42987</v>
      </c>
      <c r="L62" s="97"/>
      <c r="M62" s="96">
        <f>M67</f>
        <v>42988</v>
      </c>
      <c r="N62" s="97"/>
    </row>
    <row r="63" spans="1:14" x14ac:dyDescent="0.2">
      <c r="A63" s="72" t="str">
        <f>IF(WEEKDAY($B$61,1)=startday,$B$61,"")</f>
        <v/>
      </c>
      <c r="B63" s="74" t="str">
        <f>IFERROR(INDEX(Events!$A:$A,MATCH(A63,Events!$G:$G,0)),"")</f>
        <v/>
      </c>
      <c r="C63" s="72" t="str">
        <f>IF(A63="",IF(WEEKDAY($B$61,1)=MOD(startday,7)+1,$B$61,""),A63+1)</f>
        <v/>
      </c>
      <c r="D63" s="74" t="str">
        <f>IFERROR(INDEX(Events!$A:$A,MATCH(C63,Events!$G:$G,0)),"")</f>
        <v/>
      </c>
      <c r="E63" s="72" t="str">
        <f>IF(C63="",IF(WEEKDAY($B$61,1)=MOD(startday+1,7)+1,$B$61,""),C63+1)</f>
        <v/>
      </c>
      <c r="F63" s="74" t="str">
        <f>IFERROR(INDEX(Events!$A:$A,MATCH(E63,Events!$G:$G,0)),"")</f>
        <v/>
      </c>
      <c r="G63" s="72" t="str">
        <f>IF(E63="",IF(WEEKDAY($B$61,1)=MOD(startday+2,7)+1,$B$61,""),E63+1)</f>
        <v/>
      </c>
      <c r="H63" s="74" t="str">
        <f>IFERROR(INDEX(Events!$A:$A,MATCH(G63,Events!$G:$G,0)),"")</f>
        <v/>
      </c>
      <c r="I63" s="72">
        <f>IF(G63="",IF(WEEKDAY($B$61,1)=MOD(startday+3,7)+1,$B$61,""),G63+1)</f>
        <v>42979</v>
      </c>
      <c r="J63" s="74" t="str">
        <f>IFERROR(INDEX(Events!$A:$A,MATCH(I63,Events!$G:$G,0)),"")</f>
        <v/>
      </c>
      <c r="K63" s="72">
        <f>IF(I63="",IF(WEEKDAY($B$61,1)=MOD(startday+4,7)+1,$B$61,""),I63+1)</f>
        <v>42980</v>
      </c>
      <c r="L63" s="74" t="str">
        <f>IFERROR(INDEX(Events!$A:$A,MATCH(K63,Events!$G:$G,0)),"")</f>
        <v/>
      </c>
      <c r="M63" s="72">
        <f>IF(K63="",IF(WEEKDAY($B$61,1)=MOD(startday+5,7)+1,$B$61,""),K63+1)</f>
        <v>42981</v>
      </c>
      <c r="N63" s="74" t="str">
        <f>IFERROR(INDEX(Events!$A:$A,MATCH(M63,Events!$G:$G,0)),"")</f>
        <v/>
      </c>
    </row>
    <row r="64" spans="1:14" s="76" customFormat="1" ht="11.25" x14ac:dyDescent="0.2">
      <c r="A64" s="91" t="str">
        <f>IFERROR(INDEX(Events!$A:$A,MATCH(A63,Events!$H:$H,0)),"")</f>
        <v/>
      </c>
      <c r="B64" s="92"/>
      <c r="C64" s="91" t="str">
        <f>IFERROR(INDEX(Events!$A:$A,MATCH(C63,Events!$H:$H,0)),"")</f>
        <v/>
      </c>
      <c r="D64" s="92"/>
      <c r="E64" s="91" t="str">
        <f>IFERROR(INDEX(Events!$A:$A,MATCH(E63,Events!$H:$H,0)),"")</f>
        <v/>
      </c>
      <c r="F64" s="92"/>
      <c r="G64" s="91" t="str">
        <f>IFERROR(INDEX(Events!$A:$A,MATCH(G63,Events!$H:$H,0)),"")</f>
        <v/>
      </c>
      <c r="H64" s="92"/>
      <c r="I64" s="91" t="str">
        <f>IFERROR(INDEX(Events!$A:$A,MATCH(I63,Events!$H:$H,0)),"")</f>
        <v/>
      </c>
      <c r="J64" s="92"/>
      <c r="K64" s="91" t="str">
        <f>IFERROR(INDEX(Events!$A:$A,MATCH(K63,Events!$H:$H,0)),"")</f>
        <v/>
      </c>
      <c r="L64" s="92"/>
      <c r="M64" s="91" t="str">
        <f>IFERROR(INDEX(Events!$A:$A,MATCH(M63,Events!$H:$H,0)),"")</f>
        <v/>
      </c>
      <c r="N64" s="92"/>
    </row>
    <row r="65" spans="1:14" s="76" customFormat="1" ht="11.25" x14ac:dyDescent="0.2">
      <c r="A65" s="91" t="str">
        <f>IFERROR(INDEX(Events!$A:$A,MATCH(A63,Events!$I:$I,0)),"")</f>
        <v/>
      </c>
      <c r="B65" s="92"/>
      <c r="C65" s="91" t="str">
        <f>IFERROR(INDEX(Events!$A:$A,MATCH(C63,Events!$I:$I,0)),"")</f>
        <v/>
      </c>
      <c r="D65" s="92"/>
      <c r="E65" s="91" t="str">
        <f>IFERROR(INDEX(Events!$A:$A,MATCH(E63,Events!$I:$I,0)),"")</f>
        <v/>
      </c>
      <c r="F65" s="92"/>
      <c r="G65" s="91" t="str">
        <f>IFERROR(INDEX(Events!$A:$A,MATCH(G63,Events!$I:$I,0)),"")</f>
        <v/>
      </c>
      <c r="H65" s="92"/>
      <c r="I65" s="91" t="str">
        <f>IFERROR(INDEX(Events!$A:$A,MATCH(I63,Events!$I:$I,0)),"")</f>
        <v/>
      </c>
      <c r="J65" s="92"/>
      <c r="K65" s="91" t="str">
        <f>IFERROR(INDEX(Events!$A:$A,MATCH(K63,Events!$I:$I,0)),"")</f>
        <v/>
      </c>
      <c r="L65" s="92"/>
      <c r="M65" s="91" t="str">
        <f>IFERROR(INDEX(Events!$A:$A,MATCH(M63,Events!$I:$I,0)),"")</f>
        <v/>
      </c>
      <c r="N65" s="92"/>
    </row>
    <row r="66" spans="1:14" s="76" customFormat="1" ht="11.25" x14ac:dyDescent="0.2">
      <c r="A66" s="91" t="str">
        <f>IFERROR(INDEX(Events!$A:$A,MATCH(A63,Events!$J:$J,0)),"")</f>
        <v/>
      </c>
      <c r="B66" s="92"/>
      <c r="C66" s="91" t="str">
        <f>IFERROR(INDEX(Events!$A:$A,MATCH(C63,Events!$J:$J,0)),"")</f>
        <v/>
      </c>
      <c r="D66" s="92"/>
      <c r="E66" s="91" t="str">
        <f>IFERROR(INDEX(Events!$A:$A,MATCH(E63,Events!$J:$J,0)),"")</f>
        <v/>
      </c>
      <c r="F66" s="92"/>
      <c r="G66" s="91" t="str">
        <f>IFERROR(INDEX(Events!$A:$A,MATCH(G63,Events!$J:$J,0)),"")</f>
        <v/>
      </c>
      <c r="H66" s="92"/>
      <c r="I66" s="91" t="str">
        <f>IFERROR(INDEX(Events!$A:$A,MATCH(I63,Events!$J:$J,0)),"")</f>
        <v/>
      </c>
      <c r="J66" s="92"/>
      <c r="K66" s="91" t="str">
        <f>IFERROR(INDEX(Events!$A:$A,MATCH(K63,Events!$J:$J,0)),"")</f>
        <v/>
      </c>
      <c r="L66" s="92"/>
      <c r="M66" s="91" t="str">
        <f>IFERROR(INDEX(Events!$A:$A,MATCH(M63,Events!$J:$J,0)),"")</f>
        <v/>
      </c>
      <c r="N66" s="92"/>
    </row>
    <row r="67" spans="1:14" x14ac:dyDescent="0.2">
      <c r="A67" s="72">
        <f>IF(M63="","",IF(MONTH(M63+1)&lt;&gt;MONTH(M63),"",M63+1))</f>
        <v>42982</v>
      </c>
      <c r="B67" s="74" t="str">
        <f>IFERROR(INDEX(Events!$A:$A,MATCH(A67,Events!$G:$G,0)),"")</f>
        <v>Labor Day</v>
      </c>
      <c r="C67" s="72">
        <f>IF(A67="","",IF(MONTH(A67+1)&lt;&gt;MONTH(A67),"",A67+1))</f>
        <v>42983</v>
      </c>
      <c r="D67" s="74" t="str">
        <f>IFERROR(INDEX(Events!$A:$A,MATCH(C67,Events!$G:$G,0)),"")</f>
        <v/>
      </c>
      <c r="E67" s="72">
        <f>IF(C67="","",IF(MONTH(C67+1)&lt;&gt;MONTH(C67),"",C67+1))</f>
        <v>42984</v>
      </c>
      <c r="F67" s="74" t="str">
        <f>IFERROR(INDEX(Events!$A:$A,MATCH(E67,Events!$G:$G,0)),"")</f>
        <v/>
      </c>
      <c r="G67" s="72">
        <f>IF(E67="","",IF(MONTH(E67+1)&lt;&gt;MONTH(E67),"",E67+1))</f>
        <v>42985</v>
      </c>
      <c r="H67" s="74" t="str">
        <f>IFERROR(INDEX(Events!$A:$A,MATCH(G67,Events!$G:$G,0)),"")</f>
        <v/>
      </c>
      <c r="I67" s="72">
        <f>IF(G67="","",IF(MONTH(G67+1)&lt;&gt;MONTH(G67),"",G67+1))</f>
        <v>42986</v>
      </c>
      <c r="J67" s="74" t="str">
        <f>IFERROR(INDEX(Events!$A:$A,MATCH(I67,Events!$G:$G,0)),"")</f>
        <v/>
      </c>
      <c r="K67" s="72">
        <f>IF(I67="","",IF(MONTH(I67+1)&lt;&gt;MONTH(I67),"",I67+1))</f>
        <v>42987</v>
      </c>
      <c r="L67" s="74" t="str">
        <f>IFERROR(INDEX(Events!$A:$A,MATCH(K67,Events!$G:$G,0)),"")</f>
        <v/>
      </c>
      <c r="M67" s="72">
        <f>IF(K67="","",IF(MONTH(K67+1)&lt;&gt;MONTH(K67),"",K67+1))</f>
        <v>42988</v>
      </c>
      <c r="N67" s="74" t="str">
        <f>IFERROR(INDEX(Events!$A:$A,MATCH(M67,Events!$G:$G,0)),"")</f>
        <v>Grandparents Day</v>
      </c>
    </row>
    <row r="68" spans="1:14" s="76" customFormat="1" ht="11.25" x14ac:dyDescent="0.2">
      <c r="A68" s="91" t="str">
        <f>IFERROR(INDEX(Events!$A:$A,MATCH(A67,Events!$H:$H,0)),"")</f>
        <v/>
      </c>
      <c r="B68" s="92"/>
      <c r="C68" s="91" t="str">
        <f>IFERROR(INDEX(Events!$A:$A,MATCH(C67,Events!$H:$H,0)),"")</f>
        <v/>
      </c>
      <c r="D68" s="92"/>
      <c r="E68" s="91" t="str">
        <f>IFERROR(INDEX(Events!$A:$A,MATCH(E67,Events!$H:$H,0)),"")</f>
        <v/>
      </c>
      <c r="F68" s="92"/>
      <c r="G68" s="91" t="str">
        <f>IFERROR(INDEX(Events!$A:$A,MATCH(G67,Events!$H:$H,0)),"")</f>
        <v/>
      </c>
      <c r="H68" s="92"/>
      <c r="I68" s="91" t="str">
        <f>IFERROR(INDEX(Events!$A:$A,MATCH(I67,Events!$H:$H,0)),"")</f>
        <v/>
      </c>
      <c r="J68" s="92"/>
      <c r="K68" s="91" t="str">
        <f>IFERROR(INDEX(Events!$A:$A,MATCH(K67,Events!$H:$H,0)),"")</f>
        <v/>
      </c>
      <c r="L68" s="92"/>
      <c r="M68" s="91" t="str">
        <f>IFERROR(INDEX(Events!$A:$A,MATCH(M67,Events!$H:$H,0)),"")</f>
        <v/>
      </c>
      <c r="N68" s="92"/>
    </row>
    <row r="69" spans="1:14" s="76" customFormat="1" ht="11.25" x14ac:dyDescent="0.2">
      <c r="A69" s="91" t="str">
        <f>IFERROR(INDEX(Events!$A:$A,MATCH(A67,Events!$I:$I,0)),"")</f>
        <v/>
      </c>
      <c r="B69" s="92"/>
      <c r="C69" s="91" t="str">
        <f>IFERROR(INDEX(Events!$A:$A,MATCH(C67,Events!$I:$I,0)),"")</f>
        <v/>
      </c>
      <c r="D69" s="92"/>
      <c r="E69" s="91" t="str">
        <f>IFERROR(INDEX(Events!$A:$A,MATCH(E67,Events!$I:$I,0)),"")</f>
        <v/>
      </c>
      <c r="F69" s="92"/>
      <c r="G69" s="91" t="str">
        <f>IFERROR(INDEX(Events!$A:$A,MATCH(G67,Events!$I:$I,0)),"")</f>
        <v/>
      </c>
      <c r="H69" s="92"/>
      <c r="I69" s="91" t="str">
        <f>IFERROR(INDEX(Events!$A:$A,MATCH(I67,Events!$I:$I,0)),"")</f>
        <v/>
      </c>
      <c r="J69" s="92"/>
      <c r="K69" s="91" t="str">
        <f>IFERROR(INDEX(Events!$A:$A,MATCH(K67,Events!$I:$I,0)),"")</f>
        <v/>
      </c>
      <c r="L69" s="92"/>
      <c r="M69" s="91" t="str">
        <f>IFERROR(INDEX(Events!$A:$A,MATCH(M67,Events!$I:$I,0)),"")</f>
        <v/>
      </c>
      <c r="N69" s="92"/>
    </row>
    <row r="70" spans="1:14" s="76" customFormat="1" ht="11.25" x14ac:dyDescent="0.2">
      <c r="A70" s="91" t="str">
        <f>IFERROR(INDEX(Events!$A:$A,MATCH(A67,Events!$J:$J,0)),"")</f>
        <v/>
      </c>
      <c r="B70" s="92"/>
      <c r="C70" s="91" t="str">
        <f>IFERROR(INDEX(Events!$A:$A,MATCH(C67,Events!$J:$J,0)),"")</f>
        <v/>
      </c>
      <c r="D70" s="92"/>
      <c r="E70" s="91" t="str">
        <f>IFERROR(INDEX(Events!$A:$A,MATCH(E67,Events!$J:$J,0)),"")</f>
        <v/>
      </c>
      <c r="F70" s="92"/>
      <c r="G70" s="91" t="str">
        <f>IFERROR(INDEX(Events!$A:$A,MATCH(G67,Events!$J:$J,0)),"")</f>
        <v/>
      </c>
      <c r="H70" s="92"/>
      <c r="I70" s="91" t="str">
        <f>IFERROR(INDEX(Events!$A:$A,MATCH(I67,Events!$J:$J,0)),"")</f>
        <v/>
      </c>
      <c r="J70" s="92"/>
      <c r="K70" s="91" t="str">
        <f>IFERROR(INDEX(Events!$A:$A,MATCH(K67,Events!$J:$J,0)),"")</f>
        <v/>
      </c>
      <c r="L70" s="92"/>
      <c r="M70" s="91" t="str">
        <f>IFERROR(INDEX(Events!$A:$A,MATCH(M67,Events!$J:$J,0)),"")</f>
        <v/>
      </c>
      <c r="N70" s="92"/>
    </row>
    <row r="71" spans="1:14" x14ac:dyDescent="0.2">
      <c r="A71" s="72">
        <f>IF(M67="","",IF(MONTH(M67+1)&lt;&gt;MONTH(M67),"",M67+1))</f>
        <v>42989</v>
      </c>
      <c r="B71" s="74" t="str">
        <f>IFERROR(INDEX(Events!$A:$A,MATCH(A71,Events!$G:$G,0)),"")</f>
        <v>Patriot Day</v>
      </c>
      <c r="C71" s="72">
        <f>IF(A71="","",IF(MONTH(A71+1)&lt;&gt;MONTH(A71),"",A71+1))</f>
        <v>42990</v>
      </c>
      <c r="D71" s="74" t="str">
        <f>IFERROR(INDEX(Events!$A:$A,MATCH(C71,Events!$G:$G,0)),"")</f>
        <v/>
      </c>
      <c r="E71" s="72">
        <f>IF(C71="","",IF(MONTH(C71+1)&lt;&gt;MONTH(C71),"",C71+1))</f>
        <v>42991</v>
      </c>
      <c r="F71" s="74" t="str">
        <f>IFERROR(INDEX(Events!$A:$A,MATCH(E71,Events!$G:$G,0)),"")</f>
        <v/>
      </c>
      <c r="G71" s="72">
        <f>IF(E71="","",IF(MONTH(E71+1)&lt;&gt;MONTH(E71),"",E71+1))</f>
        <v>42992</v>
      </c>
      <c r="H71" s="74" t="str">
        <f>IFERROR(INDEX(Events!$A:$A,MATCH(G71,Events!$G:$G,0)),"")</f>
        <v/>
      </c>
      <c r="I71" s="72">
        <f>IF(G71="","",IF(MONTH(G71+1)&lt;&gt;MONTH(G71),"",G71+1))</f>
        <v>42993</v>
      </c>
      <c r="J71" s="74" t="str">
        <f>IFERROR(INDEX(Events!$A:$A,MATCH(I71,Events!$G:$G,0)),"")</f>
        <v/>
      </c>
      <c r="K71" s="72">
        <f>IF(I71="","",IF(MONTH(I71+1)&lt;&gt;MONTH(I71),"",I71+1))</f>
        <v>42994</v>
      </c>
      <c r="L71" s="74" t="str">
        <f>IFERROR(INDEX(Events!$A:$A,MATCH(K71,Events!$G:$G,0)),"")</f>
        <v/>
      </c>
      <c r="M71" s="72">
        <f>IF(K71="","",IF(MONTH(K71+1)&lt;&gt;MONTH(K71),"",K71+1))</f>
        <v>42995</v>
      </c>
      <c r="N71" s="74" t="str">
        <f>IFERROR(INDEX(Events!$A:$A,MATCH(M71,Events!$G:$G,0)),"")</f>
        <v>Constitution Day</v>
      </c>
    </row>
    <row r="72" spans="1:14" s="76" customFormat="1" ht="11.25" x14ac:dyDescent="0.2">
      <c r="A72" s="91" t="str">
        <f>IFERROR(INDEX(Events!$A:$A,MATCH(A71,Events!$H:$H,0)),"")</f>
        <v/>
      </c>
      <c r="B72" s="92"/>
      <c r="C72" s="91" t="str">
        <f>IFERROR(INDEX(Events!$A:$A,MATCH(C71,Events!$H:$H,0)),"")</f>
        <v/>
      </c>
      <c r="D72" s="92"/>
      <c r="E72" s="91" t="str">
        <f>IFERROR(INDEX(Events!$A:$A,MATCH(E71,Events!$H:$H,0)),"")</f>
        <v/>
      </c>
      <c r="F72" s="92"/>
      <c r="G72" s="91" t="str">
        <f>IFERROR(INDEX(Events!$A:$A,MATCH(G71,Events!$H:$H,0)),"")</f>
        <v/>
      </c>
      <c r="H72" s="92"/>
      <c r="I72" s="91" t="str">
        <f>IFERROR(INDEX(Events!$A:$A,MATCH(I71,Events!$H:$H,0)),"")</f>
        <v/>
      </c>
      <c r="J72" s="92"/>
      <c r="K72" s="91" t="str">
        <f>IFERROR(INDEX(Events!$A:$A,MATCH(K71,Events!$H:$H,0)),"")</f>
        <v/>
      </c>
      <c r="L72" s="92"/>
      <c r="M72" s="91" t="str">
        <f>IFERROR(INDEX(Events!$A:$A,MATCH(M71,Events!$H:$H,0)),"")</f>
        <v/>
      </c>
      <c r="N72" s="92"/>
    </row>
    <row r="73" spans="1:14" s="76" customFormat="1" ht="11.25" x14ac:dyDescent="0.2">
      <c r="A73" s="91" t="str">
        <f>IFERROR(INDEX(Events!$A:$A,MATCH(A71,Events!$I:$I,0)),"")</f>
        <v/>
      </c>
      <c r="B73" s="92"/>
      <c r="C73" s="91" t="str">
        <f>IFERROR(INDEX(Events!$A:$A,MATCH(C71,Events!$I:$I,0)),"")</f>
        <v/>
      </c>
      <c r="D73" s="92"/>
      <c r="E73" s="91" t="str">
        <f>IFERROR(INDEX(Events!$A:$A,MATCH(E71,Events!$I:$I,0)),"")</f>
        <v/>
      </c>
      <c r="F73" s="92"/>
      <c r="G73" s="91" t="str">
        <f>IFERROR(INDEX(Events!$A:$A,MATCH(G71,Events!$I:$I,0)),"")</f>
        <v/>
      </c>
      <c r="H73" s="92"/>
      <c r="I73" s="91" t="str">
        <f>IFERROR(INDEX(Events!$A:$A,MATCH(I71,Events!$I:$I,0)),"")</f>
        <v/>
      </c>
      <c r="J73" s="92"/>
      <c r="K73" s="91" t="str">
        <f>IFERROR(INDEX(Events!$A:$A,MATCH(K71,Events!$I:$I,0)),"")</f>
        <v/>
      </c>
      <c r="L73" s="92"/>
      <c r="M73" s="91" t="str">
        <f>IFERROR(INDEX(Events!$A:$A,MATCH(M71,Events!$I:$I,0)),"")</f>
        <v/>
      </c>
      <c r="N73" s="92"/>
    </row>
    <row r="74" spans="1:14" s="76" customFormat="1" ht="11.25" x14ac:dyDescent="0.2">
      <c r="A74" s="91" t="str">
        <f>IFERROR(INDEX(Events!$A:$A,MATCH(A71,Events!$J:$J,0)),"")</f>
        <v/>
      </c>
      <c r="B74" s="92"/>
      <c r="C74" s="91" t="str">
        <f>IFERROR(INDEX(Events!$A:$A,MATCH(C71,Events!$J:$J,0)),"")</f>
        <v/>
      </c>
      <c r="D74" s="92"/>
      <c r="E74" s="91" t="str">
        <f>IFERROR(INDEX(Events!$A:$A,MATCH(E71,Events!$J:$J,0)),"")</f>
        <v/>
      </c>
      <c r="F74" s="92"/>
      <c r="G74" s="91" t="str">
        <f>IFERROR(INDEX(Events!$A:$A,MATCH(G71,Events!$J:$J,0)),"")</f>
        <v/>
      </c>
      <c r="H74" s="92"/>
      <c r="I74" s="91" t="str">
        <f>IFERROR(INDEX(Events!$A:$A,MATCH(I71,Events!$J:$J,0)),"")</f>
        <v/>
      </c>
      <c r="J74" s="92"/>
      <c r="K74" s="91" t="str">
        <f>IFERROR(INDEX(Events!$A:$A,MATCH(K71,Events!$J:$J,0)),"")</f>
        <v/>
      </c>
      <c r="L74" s="92"/>
      <c r="M74" s="91" t="str">
        <f>IFERROR(INDEX(Events!$A:$A,MATCH(M71,Events!$J:$J,0)),"")</f>
        <v/>
      </c>
      <c r="N74" s="92"/>
    </row>
    <row r="75" spans="1:14" x14ac:dyDescent="0.2">
      <c r="A75" s="72">
        <f>IF(M71="","",IF(MONTH(M71+1)&lt;&gt;MONTH(M71),"",M71+1))</f>
        <v>42996</v>
      </c>
      <c r="B75" s="74" t="str">
        <f>IFERROR(INDEX(Events!$A:$A,MATCH(A75,Events!$G:$G,0)),"")</f>
        <v/>
      </c>
      <c r="C75" s="72">
        <f>IF(A75="","",IF(MONTH(A75+1)&lt;&gt;MONTH(A75),"",A75+1))</f>
        <v>42997</v>
      </c>
      <c r="D75" s="74" t="str">
        <f>IFERROR(INDEX(Events!$A:$A,MATCH(C75,Events!$G:$G,0)),"")</f>
        <v/>
      </c>
      <c r="E75" s="72">
        <f>IF(C75="","",IF(MONTH(C75+1)&lt;&gt;MONTH(C75),"",C75+1))</f>
        <v>42998</v>
      </c>
      <c r="F75" s="74" t="str">
        <f>IFERROR(INDEX(Events!$A:$A,MATCH(E75,Events!$G:$G,0)),"")</f>
        <v/>
      </c>
      <c r="G75" s="72">
        <f>IF(E75="","",IF(MONTH(E75+1)&lt;&gt;MONTH(E75),"",E75+1))</f>
        <v>42999</v>
      </c>
      <c r="H75" s="74" t="str">
        <f>IFERROR(INDEX(Events!$A:$A,MATCH(G75,Events!$G:$G,0)),"")</f>
        <v>Rosh Hashanah</v>
      </c>
      <c r="I75" s="72">
        <f>IF(G75="","",IF(MONTH(G75+1)&lt;&gt;MONTH(G75),"",G75+1))</f>
        <v>43000</v>
      </c>
      <c r="J75" s="74" t="str">
        <f>IFERROR(INDEX(Events!$A:$A,MATCH(I75,Events!$G:$G,0)),"")</f>
        <v>Autumnal equinox</v>
      </c>
      <c r="K75" s="72">
        <f>IF(I75="","",IF(MONTH(I75+1)&lt;&gt;MONTH(I75),"",I75+1))</f>
        <v>43001</v>
      </c>
      <c r="L75" s="74" t="str">
        <f>IFERROR(INDEX(Events!$A:$A,MATCH(K75,Events!$G:$G,0)),"")</f>
        <v/>
      </c>
      <c r="M75" s="72">
        <f>IF(K75="","",IF(MONTH(K75+1)&lt;&gt;MONTH(K75),"",K75+1))</f>
        <v>43002</v>
      </c>
      <c r="N75" s="74" t="str">
        <f>IFERROR(INDEX(Events!$A:$A,MATCH(M75,Events!$G:$G,0)),"")</f>
        <v/>
      </c>
    </row>
    <row r="76" spans="1:14" s="76" customFormat="1" ht="11.25" x14ac:dyDescent="0.2">
      <c r="A76" s="91" t="str">
        <f>IFERROR(INDEX(Events!$A:$A,MATCH(A75,Events!$H:$H,0)),"")</f>
        <v/>
      </c>
      <c r="B76" s="92"/>
      <c r="C76" s="91" t="str">
        <f>IFERROR(INDEX(Events!$A:$A,MATCH(C75,Events!$H:$H,0)),"")</f>
        <v/>
      </c>
      <c r="D76" s="92"/>
      <c r="E76" s="91" t="str">
        <f>IFERROR(INDEX(Events!$A:$A,MATCH(E75,Events!$H:$H,0)),"")</f>
        <v/>
      </c>
      <c r="F76" s="92"/>
      <c r="G76" s="91" t="str">
        <f>IFERROR(INDEX(Events!$A:$A,MATCH(G75,Events!$H:$H,0)),"")</f>
        <v/>
      </c>
      <c r="H76" s="92"/>
      <c r="I76" s="91" t="str">
        <f>IFERROR(INDEX(Events!$A:$A,MATCH(I75,Events!$H:$H,0)),"")</f>
        <v/>
      </c>
      <c r="J76" s="92"/>
      <c r="K76" s="91" t="str">
        <f>IFERROR(INDEX(Events!$A:$A,MATCH(K75,Events!$H:$H,0)),"")</f>
        <v/>
      </c>
      <c r="L76" s="92"/>
      <c r="M76" s="91" t="str">
        <f>IFERROR(INDEX(Events!$A:$A,MATCH(M75,Events!$H:$H,0)),"")</f>
        <v/>
      </c>
      <c r="N76" s="92"/>
    </row>
    <row r="77" spans="1:14" s="76" customFormat="1" ht="11.25" x14ac:dyDescent="0.2">
      <c r="A77" s="91" t="str">
        <f>IFERROR(INDEX(Events!$A:$A,MATCH(A75,Events!$I:$I,0)),"")</f>
        <v/>
      </c>
      <c r="B77" s="92"/>
      <c r="C77" s="91" t="str">
        <f>IFERROR(INDEX(Events!$A:$A,MATCH(C75,Events!$I:$I,0)),"")</f>
        <v/>
      </c>
      <c r="D77" s="92"/>
      <c r="E77" s="91" t="str">
        <f>IFERROR(INDEX(Events!$A:$A,MATCH(E75,Events!$I:$I,0)),"")</f>
        <v/>
      </c>
      <c r="F77" s="92"/>
      <c r="G77" s="91" t="str">
        <f>IFERROR(INDEX(Events!$A:$A,MATCH(G75,Events!$I:$I,0)),"")</f>
        <v/>
      </c>
      <c r="H77" s="92"/>
      <c r="I77" s="91" t="str">
        <f>IFERROR(INDEX(Events!$A:$A,MATCH(I75,Events!$I:$I,0)),"")</f>
        <v/>
      </c>
      <c r="J77" s="92"/>
      <c r="K77" s="91" t="str">
        <f>IFERROR(INDEX(Events!$A:$A,MATCH(K75,Events!$I:$I,0)),"")</f>
        <v/>
      </c>
      <c r="L77" s="92"/>
      <c r="M77" s="91" t="str">
        <f>IFERROR(INDEX(Events!$A:$A,MATCH(M75,Events!$I:$I,0)),"")</f>
        <v/>
      </c>
      <c r="N77" s="92"/>
    </row>
    <row r="78" spans="1:14" s="76" customFormat="1" ht="11.25" x14ac:dyDescent="0.2">
      <c r="A78" s="91" t="str">
        <f>IFERROR(INDEX(Events!$A:$A,MATCH(A75,Events!$J:$J,0)),"")</f>
        <v/>
      </c>
      <c r="B78" s="92"/>
      <c r="C78" s="91" t="str">
        <f>IFERROR(INDEX(Events!$A:$A,MATCH(C75,Events!$J:$J,0)),"")</f>
        <v/>
      </c>
      <c r="D78" s="92"/>
      <c r="E78" s="91" t="str">
        <f>IFERROR(INDEX(Events!$A:$A,MATCH(E75,Events!$J:$J,0)),"")</f>
        <v/>
      </c>
      <c r="F78" s="92"/>
      <c r="G78" s="91" t="str">
        <f>IFERROR(INDEX(Events!$A:$A,MATCH(G75,Events!$J:$J,0)),"")</f>
        <v/>
      </c>
      <c r="H78" s="92"/>
      <c r="I78" s="91" t="str">
        <f>IFERROR(INDEX(Events!$A:$A,MATCH(I75,Events!$J:$J,0)),"")</f>
        <v/>
      </c>
      <c r="J78" s="92"/>
      <c r="K78" s="91" t="str">
        <f>IFERROR(INDEX(Events!$A:$A,MATCH(K75,Events!$J:$J,0)),"")</f>
        <v/>
      </c>
      <c r="L78" s="92"/>
      <c r="M78" s="91" t="str">
        <f>IFERROR(INDEX(Events!$A:$A,MATCH(M75,Events!$J:$J,0)),"")</f>
        <v/>
      </c>
      <c r="N78" s="92"/>
    </row>
    <row r="79" spans="1:14" x14ac:dyDescent="0.2">
      <c r="A79" s="72">
        <f>IF(M75="","",IF(MONTH(M75+1)&lt;&gt;MONTH(M75),"",M75+1))</f>
        <v>43003</v>
      </c>
      <c r="B79" s="74" t="str">
        <f>IFERROR(INDEX(Events!$A:$A,MATCH(A79,Events!$G:$G,0)),"")</f>
        <v/>
      </c>
      <c r="C79" s="72">
        <f>IF(A79="","",IF(MONTH(A79+1)&lt;&gt;MONTH(A79),"",A79+1))</f>
        <v>43004</v>
      </c>
      <c r="D79" s="74" t="str">
        <f>IFERROR(INDEX(Events!$A:$A,MATCH(C79,Events!$G:$G,0)),"")</f>
        <v/>
      </c>
      <c r="E79" s="72">
        <f>IF(C79="","",IF(MONTH(C79+1)&lt;&gt;MONTH(C79),"",C79+1))</f>
        <v>43005</v>
      </c>
      <c r="F79" s="74" t="str">
        <f>IFERROR(INDEX(Events!$A:$A,MATCH(E79,Events!$G:$G,0)),"")</f>
        <v/>
      </c>
      <c r="G79" s="72">
        <f>IF(E79="","",IF(MONTH(E79+1)&lt;&gt;MONTH(E79),"",E79+1))</f>
        <v>43006</v>
      </c>
      <c r="H79" s="74" t="str">
        <f>IFERROR(INDEX(Events!$A:$A,MATCH(G79,Events!$G:$G,0)),"")</f>
        <v/>
      </c>
      <c r="I79" s="72">
        <f>IF(G79="","",IF(MONTH(G79+1)&lt;&gt;MONTH(G79),"",G79+1))</f>
        <v>43007</v>
      </c>
      <c r="J79" s="74" t="str">
        <f>IFERROR(INDEX(Events!$A:$A,MATCH(I79,Events!$G:$G,0)),"")</f>
        <v/>
      </c>
      <c r="K79" s="72">
        <f>IF(I79="","",IF(MONTH(I79+1)&lt;&gt;MONTH(I79),"",I79+1))</f>
        <v>43008</v>
      </c>
      <c r="L79" s="74" t="str">
        <f>IFERROR(INDEX(Events!$A:$A,MATCH(K79,Events!$G:$G,0)),"")</f>
        <v>Yom Kippur</v>
      </c>
      <c r="M79" s="72" t="str">
        <f>IF(K79="","",IF(MONTH(K79+1)&lt;&gt;MONTH(K79),"",K79+1))</f>
        <v/>
      </c>
      <c r="N79" s="74" t="str">
        <f>IFERROR(INDEX(Events!$A:$A,MATCH(M79,Events!$G:$G,0)),"")</f>
        <v/>
      </c>
    </row>
    <row r="80" spans="1:14" s="76" customFormat="1" ht="11.25" x14ac:dyDescent="0.2">
      <c r="A80" s="91" t="str">
        <f>IFERROR(INDEX(Events!$A:$A,MATCH(A79,Events!$H:$H,0)),"")</f>
        <v/>
      </c>
      <c r="B80" s="92"/>
      <c r="C80" s="91" t="str">
        <f>IFERROR(INDEX(Events!$A:$A,MATCH(C79,Events!$H:$H,0)),"")</f>
        <v/>
      </c>
      <c r="D80" s="92"/>
      <c r="E80" s="91" t="str">
        <f>IFERROR(INDEX(Events!$A:$A,MATCH(E79,Events!$H:$H,0)),"")</f>
        <v/>
      </c>
      <c r="F80" s="92"/>
      <c r="G80" s="91" t="str">
        <f>IFERROR(INDEX(Events!$A:$A,MATCH(G79,Events!$H:$H,0)),"")</f>
        <v/>
      </c>
      <c r="H80" s="92"/>
      <c r="I80" s="91" t="str">
        <f>IFERROR(INDEX(Events!$A:$A,MATCH(I79,Events!$H:$H,0)),"")</f>
        <v/>
      </c>
      <c r="J80" s="92"/>
      <c r="K80" s="91" t="str">
        <f>IFERROR(INDEX(Events!$A:$A,MATCH(K79,Events!$H:$H,0)),"")</f>
        <v/>
      </c>
      <c r="L80" s="92"/>
      <c r="M80" s="91" t="str">
        <f>IFERROR(INDEX(Events!$A:$A,MATCH(M79,Events!$H:$H,0)),"")</f>
        <v/>
      </c>
      <c r="N80" s="92"/>
    </row>
    <row r="81" spans="1:14" s="76" customFormat="1" ht="11.25" x14ac:dyDescent="0.2">
      <c r="A81" s="91" t="str">
        <f>IFERROR(INDEX(Events!$A:$A,MATCH(A79,Events!$I:$I,0)),"")</f>
        <v/>
      </c>
      <c r="B81" s="92"/>
      <c r="C81" s="91" t="str">
        <f>IFERROR(INDEX(Events!$A:$A,MATCH(C79,Events!$I:$I,0)),"")</f>
        <v/>
      </c>
      <c r="D81" s="92"/>
      <c r="E81" s="91" t="str">
        <f>IFERROR(INDEX(Events!$A:$A,MATCH(E79,Events!$I:$I,0)),"")</f>
        <v/>
      </c>
      <c r="F81" s="92"/>
      <c r="G81" s="91" t="str">
        <f>IFERROR(INDEX(Events!$A:$A,MATCH(G79,Events!$I:$I,0)),"")</f>
        <v/>
      </c>
      <c r="H81" s="92"/>
      <c r="I81" s="91" t="str">
        <f>IFERROR(INDEX(Events!$A:$A,MATCH(I79,Events!$I:$I,0)),"")</f>
        <v/>
      </c>
      <c r="J81" s="92"/>
      <c r="K81" s="91" t="str">
        <f>IFERROR(INDEX(Events!$A:$A,MATCH(K79,Events!$I:$I,0)),"")</f>
        <v/>
      </c>
      <c r="L81" s="92"/>
      <c r="M81" s="91" t="str">
        <f>IFERROR(INDEX(Events!$A:$A,MATCH(M79,Events!$I:$I,0)),"")</f>
        <v/>
      </c>
      <c r="N81" s="92"/>
    </row>
    <row r="82" spans="1:14" s="76" customFormat="1" ht="11.25" x14ac:dyDescent="0.2">
      <c r="A82" s="98" t="str">
        <f>IFERROR(INDEX(Events!$A:$A,MATCH(A79,Events!$J:$J,0)),"")</f>
        <v/>
      </c>
      <c r="B82" s="99"/>
      <c r="C82" s="98" t="str">
        <f>IFERROR(INDEX(Events!$A:$A,MATCH(C79,Events!$J:$J,0)),"")</f>
        <v/>
      </c>
      <c r="D82" s="99"/>
      <c r="E82" s="98" t="str">
        <f>IFERROR(INDEX(Events!$A:$A,MATCH(E79,Events!$J:$J,0)),"")</f>
        <v/>
      </c>
      <c r="F82" s="99"/>
      <c r="G82" s="98" t="str">
        <f>IFERROR(INDEX(Events!$A:$A,MATCH(G79,Events!$J:$J,0)),"")</f>
        <v/>
      </c>
      <c r="H82" s="99"/>
      <c r="I82" s="98" t="str">
        <f>IFERROR(INDEX(Events!$A:$A,MATCH(I79,Events!$J:$J,0)),"")</f>
        <v/>
      </c>
      <c r="J82" s="99"/>
      <c r="K82" s="98" t="str">
        <f>IFERROR(INDEX(Events!$A:$A,MATCH(K79,Events!$J:$J,0)),"")</f>
        <v/>
      </c>
      <c r="L82" s="99"/>
      <c r="M82" s="98" t="str">
        <f>IFERROR(INDEX(Events!$A:$A,MATCH(M79,Events!$J:$J,0)),"")</f>
        <v/>
      </c>
      <c r="N82" s="99"/>
    </row>
    <row r="83" spans="1:14" x14ac:dyDescent="0.2">
      <c r="A83" s="72" t="str">
        <f>IF(M79="","",IF(MONTH(M79+1)&lt;&gt;MONTH(M79),"",M79+1))</f>
        <v/>
      </c>
      <c r="B83" s="74" t="str">
        <f>IFERROR(INDEX(Events!$A:$A,MATCH(A83,Events!$G:$G,0)),"")</f>
        <v/>
      </c>
      <c r="C83" s="72" t="str">
        <f>IF(A83="","",IF(MONTH(A83+1)&lt;&gt;MONTH(A83),"",A83+1))</f>
        <v/>
      </c>
      <c r="D83" s="74" t="str">
        <f>IFERROR(INDEX(Events!$A:$A,MATCH(C83,Events!$G:$G,0)),"")</f>
        <v/>
      </c>
      <c r="E83" s="73"/>
      <c r="F83" s="7"/>
      <c r="G83" s="7"/>
      <c r="H83" s="7"/>
      <c r="I83" s="7"/>
      <c r="J83" s="7"/>
    </row>
    <row r="84" spans="1:14" s="76" customFormat="1" ht="11.25" x14ac:dyDescent="0.2">
      <c r="A84" s="91" t="str">
        <f>IFERROR(INDEX(Events!$A:$A,MATCH(A83,Events!$H:$H,0)),"")</f>
        <v/>
      </c>
      <c r="B84" s="92"/>
      <c r="C84" s="91" t="str">
        <f>IFERROR(INDEX(Events!$A:$A,MATCH(C83,Events!$H:$H,0)),"")</f>
        <v/>
      </c>
      <c r="D84" s="92"/>
      <c r="E84" s="81"/>
      <c r="F84" s="5"/>
      <c r="G84" s="5"/>
      <c r="H84" s="5"/>
      <c r="I84" s="5"/>
      <c r="J84" s="5"/>
    </row>
    <row r="85" spans="1:14" s="76" customFormat="1" ht="11.25" x14ac:dyDescent="0.2">
      <c r="A85" s="91" t="str">
        <f>IFERROR(INDEX(Events!$A:$A,MATCH(A83,Events!$I:$I,0)),"")</f>
        <v/>
      </c>
      <c r="B85" s="92"/>
      <c r="C85" s="91" t="str">
        <f>IFERROR(INDEX(Events!$A:$A,MATCH(C83,Events!$I:$I,0)),"")</f>
        <v/>
      </c>
      <c r="D85" s="92"/>
      <c r="E85" s="81"/>
      <c r="F85" s="5"/>
      <c r="G85" s="5"/>
      <c r="H85" s="5"/>
      <c r="I85" s="5"/>
      <c r="J85" s="5"/>
      <c r="N85" s="83" t="s">
        <v>102</v>
      </c>
    </row>
    <row r="86" spans="1:14" s="76" customFormat="1" ht="11.25" x14ac:dyDescent="0.2">
      <c r="A86" s="98" t="str">
        <f>IFERROR(INDEX(Events!$A:$A,MATCH(A83,Events!$J:$J,0)),"")</f>
        <v/>
      </c>
      <c r="B86" s="99"/>
      <c r="C86" s="98" t="str">
        <f>IFERROR(INDEX(Events!$A:$A,MATCH(C83,Events!$J:$J,0)),"")</f>
        <v/>
      </c>
      <c r="D86" s="99"/>
      <c r="E86" s="81"/>
      <c r="F86" s="5"/>
      <c r="G86" s="5"/>
      <c r="H86" s="5"/>
      <c r="I86" s="5"/>
      <c r="J86" s="5"/>
      <c r="N86" s="83" t="s">
        <v>106</v>
      </c>
    </row>
  </sheetData>
  <mergeCells count="357">
    <mergeCell ref="G5:N6"/>
    <mergeCell ref="A8:B8"/>
    <mergeCell ref="C8:D8"/>
    <mergeCell ref="E8:F8"/>
    <mergeCell ref="G8:H8"/>
    <mergeCell ref="I8:J8"/>
    <mergeCell ref="K8:L8"/>
    <mergeCell ref="M8:N8"/>
    <mergeCell ref="M10:N10"/>
    <mergeCell ref="A11:B11"/>
    <mergeCell ref="C11:D11"/>
    <mergeCell ref="E11:F11"/>
    <mergeCell ref="G11:H11"/>
    <mergeCell ref="I11:J11"/>
    <mergeCell ref="K11:L11"/>
    <mergeCell ref="M11:N11"/>
    <mergeCell ref="A10:B10"/>
    <mergeCell ref="C10:D10"/>
    <mergeCell ref="E10:F10"/>
    <mergeCell ref="G10:H10"/>
    <mergeCell ref="I10:J10"/>
    <mergeCell ref="K10:L10"/>
    <mergeCell ref="M12:N12"/>
    <mergeCell ref="A14:B14"/>
    <mergeCell ref="C14:D14"/>
    <mergeCell ref="E14:F14"/>
    <mergeCell ref="G14:H14"/>
    <mergeCell ref="I14:J14"/>
    <mergeCell ref="K14:L14"/>
    <mergeCell ref="M14:N14"/>
    <mergeCell ref="A12:B12"/>
    <mergeCell ref="C12:D12"/>
    <mergeCell ref="E12:F12"/>
    <mergeCell ref="G12:H12"/>
    <mergeCell ref="I12:J12"/>
    <mergeCell ref="K12:L12"/>
    <mergeCell ref="M15:N15"/>
    <mergeCell ref="A16:B16"/>
    <mergeCell ref="C16:D16"/>
    <mergeCell ref="E16:F16"/>
    <mergeCell ref="G16:H16"/>
    <mergeCell ref="I16:J16"/>
    <mergeCell ref="K16:L16"/>
    <mergeCell ref="M16:N16"/>
    <mergeCell ref="A15:B15"/>
    <mergeCell ref="C15:D15"/>
    <mergeCell ref="E15:F15"/>
    <mergeCell ref="G15:H15"/>
    <mergeCell ref="I15:J15"/>
    <mergeCell ref="K15:L15"/>
    <mergeCell ref="M18:N18"/>
    <mergeCell ref="A19:B19"/>
    <mergeCell ref="C19:D19"/>
    <mergeCell ref="E19:F19"/>
    <mergeCell ref="G19:H19"/>
    <mergeCell ref="I19:J19"/>
    <mergeCell ref="K19:L19"/>
    <mergeCell ref="M19:N19"/>
    <mergeCell ref="A18:B18"/>
    <mergeCell ref="C18:D18"/>
    <mergeCell ref="E18:F18"/>
    <mergeCell ref="G18:H18"/>
    <mergeCell ref="I18:J18"/>
    <mergeCell ref="K18:L18"/>
    <mergeCell ref="M20:N20"/>
    <mergeCell ref="A22:B22"/>
    <mergeCell ref="C22:D22"/>
    <mergeCell ref="E22:F22"/>
    <mergeCell ref="G22:H22"/>
    <mergeCell ref="I22:J22"/>
    <mergeCell ref="K22:L22"/>
    <mergeCell ref="M22:N22"/>
    <mergeCell ref="A20:B20"/>
    <mergeCell ref="C20:D20"/>
    <mergeCell ref="E20:F20"/>
    <mergeCell ref="G20:H20"/>
    <mergeCell ref="I20:J20"/>
    <mergeCell ref="K20:L20"/>
    <mergeCell ref="M23:N23"/>
    <mergeCell ref="A24:B24"/>
    <mergeCell ref="C24:D24"/>
    <mergeCell ref="E24:F24"/>
    <mergeCell ref="G24:H24"/>
    <mergeCell ref="I24:J24"/>
    <mergeCell ref="K24:L24"/>
    <mergeCell ref="M24:N24"/>
    <mergeCell ref="A23:B23"/>
    <mergeCell ref="C23:D23"/>
    <mergeCell ref="E23:F23"/>
    <mergeCell ref="G23:H23"/>
    <mergeCell ref="I23:J23"/>
    <mergeCell ref="K23:L23"/>
    <mergeCell ref="M26:N26"/>
    <mergeCell ref="A27:B27"/>
    <mergeCell ref="C27:D27"/>
    <mergeCell ref="E27:F27"/>
    <mergeCell ref="G27:H27"/>
    <mergeCell ref="I27:J27"/>
    <mergeCell ref="K27:L27"/>
    <mergeCell ref="M27:N27"/>
    <mergeCell ref="A26:B26"/>
    <mergeCell ref="C26:D26"/>
    <mergeCell ref="E26:F26"/>
    <mergeCell ref="G26:H26"/>
    <mergeCell ref="I26:J26"/>
    <mergeCell ref="K26:L26"/>
    <mergeCell ref="M28:N28"/>
    <mergeCell ref="A30:B30"/>
    <mergeCell ref="C30:D30"/>
    <mergeCell ref="A31:B31"/>
    <mergeCell ref="C31:D31"/>
    <mergeCell ref="G31:N33"/>
    <mergeCell ref="A32:B32"/>
    <mergeCell ref="C32:D32"/>
    <mergeCell ref="A28:B28"/>
    <mergeCell ref="C28:D28"/>
    <mergeCell ref="E28:F28"/>
    <mergeCell ref="G28:H28"/>
    <mergeCell ref="I28:J28"/>
    <mergeCell ref="K28:L28"/>
    <mergeCell ref="M35:N35"/>
    <mergeCell ref="A37:B37"/>
    <mergeCell ref="C37:D37"/>
    <mergeCell ref="E37:F37"/>
    <mergeCell ref="G37:H37"/>
    <mergeCell ref="I37:J37"/>
    <mergeCell ref="K37:L37"/>
    <mergeCell ref="M37:N37"/>
    <mergeCell ref="A35:B35"/>
    <mergeCell ref="C35:D35"/>
    <mergeCell ref="E35:F35"/>
    <mergeCell ref="G35:H35"/>
    <mergeCell ref="I35:J35"/>
    <mergeCell ref="K35:L35"/>
    <mergeCell ref="M38:N38"/>
    <mergeCell ref="A39:B39"/>
    <mergeCell ref="C39:D39"/>
    <mergeCell ref="E39:F39"/>
    <mergeCell ref="G39:H39"/>
    <mergeCell ref="I39:J39"/>
    <mergeCell ref="K39:L39"/>
    <mergeCell ref="M39:N39"/>
    <mergeCell ref="A38:B38"/>
    <mergeCell ref="C38:D38"/>
    <mergeCell ref="E38:F38"/>
    <mergeCell ref="G38:H38"/>
    <mergeCell ref="I38:J38"/>
    <mergeCell ref="K38:L38"/>
    <mergeCell ref="M41:N41"/>
    <mergeCell ref="A42:B42"/>
    <mergeCell ref="C42:D42"/>
    <mergeCell ref="E42:F42"/>
    <mergeCell ref="G42:H42"/>
    <mergeCell ref="I42:J42"/>
    <mergeCell ref="K42:L42"/>
    <mergeCell ref="M42:N42"/>
    <mergeCell ref="A41:B41"/>
    <mergeCell ref="C41:D41"/>
    <mergeCell ref="E41:F41"/>
    <mergeCell ref="G41:H41"/>
    <mergeCell ref="I41:J41"/>
    <mergeCell ref="K41:L41"/>
    <mergeCell ref="M43:N43"/>
    <mergeCell ref="A45:B45"/>
    <mergeCell ref="C45:D45"/>
    <mergeCell ref="E45:F45"/>
    <mergeCell ref="G45:H45"/>
    <mergeCell ref="I45:J45"/>
    <mergeCell ref="K45:L45"/>
    <mergeCell ref="M45:N45"/>
    <mergeCell ref="A43:B43"/>
    <mergeCell ref="C43:D43"/>
    <mergeCell ref="E43:F43"/>
    <mergeCell ref="G43:H43"/>
    <mergeCell ref="I43:J43"/>
    <mergeCell ref="K43:L43"/>
    <mergeCell ref="M46:N46"/>
    <mergeCell ref="A47:B47"/>
    <mergeCell ref="C47:D47"/>
    <mergeCell ref="E47:F47"/>
    <mergeCell ref="G47:H47"/>
    <mergeCell ref="I47:J47"/>
    <mergeCell ref="K47:L47"/>
    <mergeCell ref="M47:N47"/>
    <mergeCell ref="A46:B46"/>
    <mergeCell ref="C46:D46"/>
    <mergeCell ref="E46:F46"/>
    <mergeCell ref="G46:H46"/>
    <mergeCell ref="I46:J46"/>
    <mergeCell ref="K46:L46"/>
    <mergeCell ref="M49:N49"/>
    <mergeCell ref="A50:B50"/>
    <mergeCell ref="C50:D50"/>
    <mergeCell ref="E50:F50"/>
    <mergeCell ref="G50:H50"/>
    <mergeCell ref="I50:J50"/>
    <mergeCell ref="K50:L50"/>
    <mergeCell ref="M50:N50"/>
    <mergeCell ref="A49:B49"/>
    <mergeCell ref="C49:D49"/>
    <mergeCell ref="E49:F49"/>
    <mergeCell ref="G49:H49"/>
    <mergeCell ref="I49:J49"/>
    <mergeCell ref="K49:L49"/>
    <mergeCell ref="M51:N51"/>
    <mergeCell ref="A53:B53"/>
    <mergeCell ref="C53:D53"/>
    <mergeCell ref="E53:F53"/>
    <mergeCell ref="G53:H53"/>
    <mergeCell ref="I53:J53"/>
    <mergeCell ref="K53:L53"/>
    <mergeCell ref="M53:N53"/>
    <mergeCell ref="A51:B51"/>
    <mergeCell ref="C51:D51"/>
    <mergeCell ref="E51:F51"/>
    <mergeCell ref="G51:H51"/>
    <mergeCell ref="I51:J51"/>
    <mergeCell ref="K51:L51"/>
    <mergeCell ref="A57:B57"/>
    <mergeCell ref="C57:D57"/>
    <mergeCell ref="A58:B58"/>
    <mergeCell ref="C58:D58"/>
    <mergeCell ref="G58:N60"/>
    <mergeCell ref="A59:B59"/>
    <mergeCell ref="C59:D59"/>
    <mergeCell ref="M54:N54"/>
    <mergeCell ref="A55:B55"/>
    <mergeCell ref="C55:D55"/>
    <mergeCell ref="E55:F55"/>
    <mergeCell ref="G55:H55"/>
    <mergeCell ref="I55:J55"/>
    <mergeCell ref="K55:L55"/>
    <mergeCell ref="M55:N55"/>
    <mergeCell ref="A54:B54"/>
    <mergeCell ref="C54:D54"/>
    <mergeCell ref="E54:F54"/>
    <mergeCell ref="G54:H54"/>
    <mergeCell ref="I54:J54"/>
    <mergeCell ref="K54:L54"/>
    <mergeCell ref="M62:N62"/>
    <mergeCell ref="A64:B64"/>
    <mergeCell ref="C64:D64"/>
    <mergeCell ref="E64:F64"/>
    <mergeCell ref="G64:H64"/>
    <mergeCell ref="I64:J64"/>
    <mergeCell ref="K64:L64"/>
    <mergeCell ref="M64:N64"/>
    <mergeCell ref="A62:B62"/>
    <mergeCell ref="C62:D62"/>
    <mergeCell ref="E62:F62"/>
    <mergeCell ref="G62:H62"/>
    <mergeCell ref="I62:J62"/>
    <mergeCell ref="K62:L62"/>
    <mergeCell ref="M65:N65"/>
    <mergeCell ref="A66:B66"/>
    <mergeCell ref="C66:D66"/>
    <mergeCell ref="E66:F66"/>
    <mergeCell ref="G66:H66"/>
    <mergeCell ref="I66:J66"/>
    <mergeCell ref="K66:L66"/>
    <mergeCell ref="M66:N66"/>
    <mergeCell ref="A65:B65"/>
    <mergeCell ref="C65:D65"/>
    <mergeCell ref="E65:F65"/>
    <mergeCell ref="G65:H65"/>
    <mergeCell ref="I65:J65"/>
    <mergeCell ref="K65:L65"/>
    <mergeCell ref="M68:N68"/>
    <mergeCell ref="A69:B69"/>
    <mergeCell ref="C69:D69"/>
    <mergeCell ref="E69:F69"/>
    <mergeCell ref="G69:H69"/>
    <mergeCell ref="I69:J69"/>
    <mergeCell ref="K69:L69"/>
    <mergeCell ref="M69:N69"/>
    <mergeCell ref="A68:B68"/>
    <mergeCell ref="C68:D68"/>
    <mergeCell ref="E68:F68"/>
    <mergeCell ref="G68:H68"/>
    <mergeCell ref="I68:J68"/>
    <mergeCell ref="K68:L68"/>
    <mergeCell ref="M70:N70"/>
    <mergeCell ref="A72:B72"/>
    <mergeCell ref="C72:D72"/>
    <mergeCell ref="E72:F72"/>
    <mergeCell ref="G72:H72"/>
    <mergeCell ref="I72:J72"/>
    <mergeCell ref="K72:L72"/>
    <mergeCell ref="M72:N72"/>
    <mergeCell ref="A70:B70"/>
    <mergeCell ref="C70:D70"/>
    <mergeCell ref="E70:F70"/>
    <mergeCell ref="G70:H70"/>
    <mergeCell ref="I70:J70"/>
    <mergeCell ref="K70:L70"/>
    <mergeCell ref="M73:N73"/>
    <mergeCell ref="A74:B74"/>
    <mergeCell ref="C74:D74"/>
    <mergeCell ref="E74:F74"/>
    <mergeCell ref="G74:H74"/>
    <mergeCell ref="I74:J74"/>
    <mergeCell ref="K74:L74"/>
    <mergeCell ref="M74:N74"/>
    <mergeCell ref="A73:B73"/>
    <mergeCell ref="C73:D73"/>
    <mergeCell ref="E73:F73"/>
    <mergeCell ref="G73:H73"/>
    <mergeCell ref="I73:J73"/>
    <mergeCell ref="K73:L73"/>
    <mergeCell ref="M76:N76"/>
    <mergeCell ref="A77:B77"/>
    <mergeCell ref="C77:D77"/>
    <mergeCell ref="E77:F77"/>
    <mergeCell ref="G77:H77"/>
    <mergeCell ref="I77:J77"/>
    <mergeCell ref="K77:L77"/>
    <mergeCell ref="M77:N77"/>
    <mergeCell ref="A76:B76"/>
    <mergeCell ref="C76:D76"/>
    <mergeCell ref="E76:F76"/>
    <mergeCell ref="G76:H76"/>
    <mergeCell ref="I76:J76"/>
    <mergeCell ref="K76:L76"/>
    <mergeCell ref="M78:N78"/>
    <mergeCell ref="A80:B80"/>
    <mergeCell ref="C80:D80"/>
    <mergeCell ref="E80:F80"/>
    <mergeCell ref="G80:H80"/>
    <mergeCell ref="I80:J80"/>
    <mergeCell ref="K80:L80"/>
    <mergeCell ref="M80:N80"/>
    <mergeCell ref="A78:B78"/>
    <mergeCell ref="C78:D78"/>
    <mergeCell ref="E78:F78"/>
    <mergeCell ref="G78:H78"/>
    <mergeCell ref="I78:J78"/>
    <mergeCell ref="K78:L78"/>
    <mergeCell ref="A84:B84"/>
    <mergeCell ref="C84:D84"/>
    <mergeCell ref="A85:B85"/>
    <mergeCell ref="C85:D85"/>
    <mergeCell ref="A86:B86"/>
    <mergeCell ref="C86:D86"/>
    <mergeCell ref="M81:N81"/>
    <mergeCell ref="A82:B82"/>
    <mergeCell ref="C82:D82"/>
    <mergeCell ref="E82:F82"/>
    <mergeCell ref="G82:H82"/>
    <mergeCell ref="I82:J82"/>
    <mergeCell ref="K82:L82"/>
    <mergeCell ref="M82:N82"/>
    <mergeCell ref="A81:B81"/>
    <mergeCell ref="C81:D81"/>
    <mergeCell ref="E81:F81"/>
    <mergeCell ref="G81:H81"/>
    <mergeCell ref="I81:J81"/>
    <mergeCell ref="K81:L81"/>
  </mergeCells>
  <conditionalFormatting sqref="B9 D9 F9 H9 J9 L9 N9 B13 D13 F13 H13 J13 L13 N13 B17 D17 F17 H17 J17 L17 N17 B21 D21 F21 H21 J21 L21 N21 B25 D25 F25 H25 J25 L25 N25 B29 D29">
    <cfRule type="expression" dxfId="15" priority="14">
      <formula>A9=""</formula>
    </cfRule>
  </conditionalFormatting>
  <conditionalFormatting sqref="A10:N10 A14:N14 A18:N18 A22:N22 A26:N26 A30:D30">
    <cfRule type="expression" dxfId="14" priority="13">
      <formula>A9=""</formula>
    </cfRule>
  </conditionalFormatting>
  <conditionalFormatting sqref="A11:N11 A15:N15 A19:N19 A23:N23 A27:N27 A31:D31">
    <cfRule type="expression" dxfId="13" priority="12">
      <formula>A9=""</formula>
    </cfRule>
  </conditionalFormatting>
  <conditionalFormatting sqref="A12:N12 A16:N16 A20:N20 A24:N24 A28:N28 A32:D32">
    <cfRule type="expression" dxfId="12" priority="11">
      <formula>A9=""</formula>
    </cfRule>
  </conditionalFormatting>
  <conditionalFormatting sqref="A9 C9 E9 G9 I9 K9 M9 A13 C13 E13 G13 I13 K13 M13 A17 C17 E17 G17 I17 K17 M17 A21 C21 E21 G21 I21 K21 M21 A25 C25 E25 G25 I25 K25 M25 A29 C29">
    <cfRule type="expression" dxfId="11" priority="15">
      <formula>A9=""</formula>
    </cfRule>
  </conditionalFormatting>
  <conditionalFormatting sqref="B36 D36 F36 H36 J36 L36 N36 B40 D40 F40 H40 J40 L40 N40 B44 D44 F44 H44 J44 L44 N44 B48 D48 F48 H48 J48 L48 N48 B52 D52 F52 H52 J52 L52 N52 B56 D56">
    <cfRule type="expression" dxfId="10" priority="9">
      <formula>A36=""</formula>
    </cfRule>
  </conditionalFormatting>
  <conditionalFormatting sqref="A37:N37 A41:N41 A45:N45 A49:N49 A53:N53 A57:D57">
    <cfRule type="expression" dxfId="9" priority="8">
      <formula>A36=""</formula>
    </cfRule>
  </conditionalFormatting>
  <conditionalFormatting sqref="A38:N38 A42:N42 A46:N46 A50:N50 A54:N54 A58:D58">
    <cfRule type="expression" dxfId="8" priority="7">
      <formula>A36=""</formula>
    </cfRule>
  </conditionalFormatting>
  <conditionalFormatting sqref="A39:N39 A43:N43 A47:N47 A51:N51 A55:N55 A59:D59">
    <cfRule type="expression" dxfId="7" priority="6">
      <formula>A36=""</formula>
    </cfRule>
  </conditionalFormatting>
  <conditionalFormatting sqref="A36 C36 E36 G36 I36 K36 M36 A40 C40 E40 G40 I40 K40 M40 A44 C44 E44 G44 I44 K44 M44 A48 C48 E48 G48 I48 K48 M48 A52 C52 E52 G52 I52 K52 M52 A56 C56">
    <cfRule type="expression" dxfId="6" priority="10">
      <formula>A36=""</formula>
    </cfRule>
  </conditionalFormatting>
  <conditionalFormatting sqref="B63 D63 F63 H63 J63 L63 N63 B67 D67 F67 H67 J67 L67 N67 B71 D71 F71 H71 J71 L71 N71 B75 D75 F75 H75 J75 L75 N75 B79 D79 F79 H79 J79 L79 N79 B83 D83">
    <cfRule type="expression" dxfId="5" priority="4">
      <formula>A63=""</formula>
    </cfRule>
  </conditionalFormatting>
  <conditionalFormatting sqref="A64:N64 A68:N68 A72:N72 A76:N76 A80:N80 A84:D84">
    <cfRule type="expression" dxfId="4" priority="3">
      <formula>A63=""</formula>
    </cfRule>
  </conditionalFormatting>
  <conditionalFormatting sqref="A65:N65 A69:N69 A73:N73 A77:N77 A81:N81 A85:D85">
    <cfRule type="expression" dxfId="3" priority="2">
      <formula>A63=""</formula>
    </cfRule>
  </conditionalFormatting>
  <conditionalFormatting sqref="A66:N66 A70:N70 A74:N74 A78:N78 A82:N82 A86:D86">
    <cfRule type="expression" dxfId="2" priority="1">
      <formula>A63=""</formula>
    </cfRule>
  </conditionalFormatting>
  <conditionalFormatting sqref="A63 C63 E63 G63 I63 K63 M63 A67 C67 E67 G67 I67 K67 M67 A71 C71 E71 G71 I71 K71 M71 A75 C75 E75 G75 I75 K75 M75 A79 C79 E79 G79 I79 K79 M79 A83 C83">
    <cfRule type="expression" dxfId="1" priority="5">
      <formula>A63=""</formula>
    </cfRule>
  </conditionalFormatting>
  <printOptions horizontalCentered="1"/>
  <pageMargins left="0.35" right="0.35" top="0.25" bottom="0.4" header="0.25" footer="0.25"/>
  <pageSetup scale="85" orientation="portrait" r:id="rId1"/>
  <ignoredErrors>
    <ignoredError sqref="C9:N87" formula="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95"/>
  <sheetViews>
    <sheetView showGridLines="0" workbookViewId="0">
      <selection activeCell="B10" sqref="B10"/>
    </sheetView>
  </sheetViews>
  <sheetFormatPr defaultColWidth="9.140625" defaultRowHeight="12.75" x14ac:dyDescent="0.2"/>
  <cols>
    <col min="1" max="1" width="21.5703125" style="29" customWidth="1"/>
    <col min="2" max="6" width="8.28515625" style="29" customWidth="1"/>
    <col min="7" max="10" width="9.42578125" style="58" customWidth="1"/>
    <col min="11" max="16384" width="9.140625" style="29"/>
  </cols>
  <sheetData>
    <row r="1" spans="1:10" ht="28.15" customHeight="1" x14ac:dyDescent="0.2">
      <c r="A1" s="25"/>
      <c r="B1" s="26" t="s">
        <v>8</v>
      </c>
      <c r="C1" s="25"/>
      <c r="D1" s="25"/>
      <c r="E1" s="25"/>
      <c r="F1" s="25"/>
      <c r="G1" s="27"/>
      <c r="H1" s="27"/>
      <c r="I1" s="27"/>
      <c r="J1" s="28" t="s">
        <v>85</v>
      </c>
    </row>
    <row r="2" spans="1:10" x14ac:dyDescent="0.2">
      <c r="A2" s="30"/>
      <c r="B2" s="30"/>
      <c r="C2" s="30"/>
      <c r="D2" s="30"/>
      <c r="E2" s="30"/>
      <c r="F2" s="30"/>
      <c r="G2" s="31"/>
      <c r="H2" s="31"/>
      <c r="I2" s="31"/>
      <c r="J2" s="31"/>
    </row>
    <row r="3" spans="1:10" ht="12.75" customHeight="1" x14ac:dyDescent="0.2">
      <c r="A3" s="32" t="s">
        <v>9</v>
      </c>
      <c r="B3" s="33"/>
      <c r="C3" s="33"/>
      <c r="D3" s="33"/>
      <c r="E3" s="33"/>
      <c r="F3" s="33"/>
      <c r="G3" s="33"/>
      <c r="H3" s="33"/>
      <c r="I3" s="34"/>
      <c r="J3" s="34"/>
    </row>
    <row r="4" spans="1:10" x14ac:dyDescent="0.2">
      <c r="A4" s="32" t="s">
        <v>10</v>
      </c>
      <c r="B4" s="33"/>
      <c r="C4" s="33"/>
      <c r="D4" s="33"/>
      <c r="E4" s="33"/>
      <c r="F4" s="33"/>
      <c r="G4" s="33"/>
      <c r="H4" s="33"/>
      <c r="I4" s="34"/>
      <c r="J4" s="34"/>
    </row>
    <row r="5" spans="1:10" x14ac:dyDescent="0.2">
      <c r="A5" s="32" t="s">
        <v>101</v>
      </c>
      <c r="B5" s="33"/>
      <c r="C5" s="33"/>
      <c r="D5" s="33"/>
      <c r="E5" s="33"/>
      <c r="F5" s="33"/>
      <c r="G5" s="33"/>
      <c r="H5" s="33"/>
      <c r="I5" s="34"/>
      <c r="J5" s="34"/>
    </row>
    <row r="6" spans="1:10" x14ac:dyDescent="0.2">
      <c r="A6" s="32" t="s">
        <v>95</v>
      </c>
      <c r="B6" s="34"/>
      <c r="C6" s="34"/>
      <c r="D6" s="34"/>
      <c r="E6" s="34"/>
      <c r="F6" s="34"/>
      <c r="G6" s="34"/>
      <c r="H6" s="34"/>
      <c r="I6" s="34"/>
      <c r="J6" s="34"/>
    </row>
    <row r="7" spans="1:10" x14ac:dyDescent="0.2">
      <c r="A7" s="32" t="s">
        <v>96</v>
      </c>
      <c r="B7" s="34"/>
      <c r="C7" s="34"/>
      <c r="D7" s="34"/>
      <c r="E7" s="34"/>
      <c r="F7" s="34"/>
      <c r="G7" s="34"/>
      <c r="H7" s="34"/>
      <c r="I7" s="34"/>
      <c r="J7" s="34"/>
    </row>
    <row r="8" spans="1:10" x14ac:dyDescent="0.2">
      <c r="A8" s="34"/>
      <c r="B8" s="34"/>
      <c r="C8" s="34"/>
      <c r="D8" s="34"/>
      <c r="E8" s="34"/>
      <c r="F8" s="34"/>
      <c r="G8" s="34"/>
      <c r="H8" s="34"/>
      <c r="I8" s="34"/>
      <c r="J8" s="34"/>
    </row>
    <row r="9" spans="1:10" x14ac:dyDescent="0.2">
      <c r="A9" s="35"/>
      <c r="B9" s="35"/>
      <c r="C9" s="35"/>
      <c r="D9" s="35"/>
      <c r="E9" s="35"/>
      <c r="F9" s="35"/>
      <c r="G9" s="36"/>
      <c r="H9" s="36"/>
      <c r="I9" s="36"/>
      <c r="J9" s="36"/>
    </row>
    <row r="10" spans="1:10" x14ac:dyDescent="0.2">
      <c r="A10" s="37" t="s">
        <v>7</v>
      </c>
      <c r="B10" s="38">
        <f>'Q1'!B2</f>
        <v>2016</v>
      </c>
      <c r="C10" s="35"/>
      <c r="D10" s="39"/>
      <c r="E10" s="35"/>
      <c r="F10" s="35"/>
      <c r="G10" s="36"/>
      <c r="H10" s="36"/>
      <c r="I10" s="36"/>
      <c r="J10" s="36"/>
    </row>
    <row r="11" spans="1:10" x14ac:dyDescent="0.2">
      <c r="A11" s="35"/>
      <c r="B11" s="35"/>
      <c r="C11" s="35"/>
      <c r="D11" s="35"/>
      <c r="E11" s="35"/>
      <c r="F11" s="35"/>
      <c r="G11" s="36"/>
      <c r="H11" s="36"/>
      <c r="I11" s="36"/>
      <c r="J11" s="36"/>
    </row>
    <row r="12" spans="1:10" s="44" customFormat="1" ht="18" customHeight="1" x14ac:dyDescent="0.2">
      <c r="A12" s="40" t="s">
        <v>11</v>
      </c>
      <c r="B12" s="41"/>
      <c r="C12" s="41"/>
      <c r="D12" s="41"/>
      <c r="E12" s="42"/>
      <c r="F12" s="42"/>
      <c r="G12" s="43"/>
      <c r="H12" s="43"/>
      <c r="I12" s="43"/>
      <c r="J12" s="43"/>
    </row>
    <row r="13" spans="1:10" ht="18" customHeight="1" x14ac:dyDescent="0.2">
      <c r="A13" s="45" t="s">
        <v>12</v>
      </c>
      <c r="B13" s="46" t="s">
        <v>13</v>
      </c>
      <c r="C13" s="46" t="s">
        <v>14</v>
      </c>
      <c r="D13" s="46" t="s">
        <v>15</v>
      </c>
      <c r="E13" s="46" t="s">
        <v>16</v>
      </c>
      <c r="F13" s="69" t="s">
        <v>17</v>
      </c>
      <c r="G13" s="47" t="s">
        <v>18</v>
      </c>
      <c r="H13" s="47" t="s">
        <v>19</v>
      </c>
      <c r="I13" s="47" t="s">
        <v>20</v>
      </c>
      <c r="J13" s="47" t="s">
        <v>21</v>
      </c>
    </row>
    <row r="14" spans="1:10" x14ac:dyDescent="0.2">
      <c r="A14" s="35" t="s">
        <v>22</v>
      </c>
      <c r="B14" s="48">
        <f>$B$10</f>
        <v>2016</v>
      </c>
      <c r="C14" s="48">
        <v>1</v>
      </c>
      <c r="D14" s="48"/>
      <c r="E14" s="48">
        <v>3</v>
      </c>
      <c r="F14" s="48">
        <v>2</v>
      </c>
      <c r="G14" s="49">
        <f t="shared" ref="G14:G33" si="0">IF(OR(OR(C14="",E14=""),F14=""),"",(DATE(B14,C14,1)+(E14-1)*7)+F14-WEEKDAY(DATE(B14,C14,1))+IF(F14&lt;WEEKDAY(DATE(B14,C14,1)),7,0))</f>
        <v>42387</v>
      </c>
      <c r="H14" s="49" t="str">
        <f>IF(COUNTIF(G$13:G13,$G14)&gt;=1,$G14," - ")</f>
        <v xml:space="preserve"> - </v>
      </c>
      <c r="I14" s="49" t="str">
        <f>IF(COUNTIF(H$13:H13,$G14)&gt;=1,$G14," - ")</f>
        <v xml:space="preserve"> - </v>
      </c>
      <c r="J14" s="49" t="str">
        <f>IF(COUNTIF(I$13:I13,$G14)&gt;=1,$G14," - ")</f>
        <v xml:space="preserve"> - </v>
      </c>
    </row>
    <row r="15" spans="1:10" x14ac:dyDescent="0.2">
      <c r="A15" s="35" t="s">
        <v>22</v>
      </c>
      <c r="B15" s="48">
        <f>B14+1</f>
        <v>2017</v>
      </c>
      <c r="C15" s="48">
        <v>1</v>
      </c>
      <c r="D15" s="48"/>
      <c r="E15" s="48">
        <v>3</v>
      </c>
      <c r="F15" s="48">
        <v>2</v>
      </c>
      <c r="G15" s="49">
        <f t="shared" si="0"/>
        <v>42751</v>
      </c>
      <c r="H15" s="49" t="str">
        <f>IF(COUNTIF(G$13:G14,$G15)&gt;=1,$G15," - ")</f>
        <v xml:space="preserve"> - </v>
      </c>
      <c r="I15" s="49" t="str">
        <f>IF(COUNTIF(H$13:H14,$G15)&gt;=1,$G15," - ")</f>
        <v xml:space="preserve"> - </v>
      </c>
      <c r="J15" s="49" t="str">
        <f>IF(COUNTIF(I$13:I14,$G15)&gt;=1,$G15," - ")</f>
        <v xml:space="preserve"> - </v>
      </c>
    </row>
    <row r="16" spans="1:10" x14ac:dyDescent="0.2">
      <c r="A16" s="35" t="s">
        <v>23</v>
      </c>
      <c r="B16" s="48">
        <f>$B$10</f>
        <v>2016</v>
      </c>
      <c r="C16" s="48">
        <v>2</v>
      </c>
      <c r="D16" s="35"/>
      <c r="E16" s="48">
        <v>3</v>
      </c>
      <c r="F16" s="48">
        <v>2</v>
      </c>
      <c r="G16" s="49">
        <f t="shared" si="0"/>
        <v>42415</v>
      </c>
      <c r="H16" s="49" t="str">
        <f>IF(COUNTIF(G$13:G15,$G16)&gt;=1,$G16," - ")</f>
        <v xml:space="preserve"> - </v>
      </c>
      <c r="I16" s="49" t="str">
        <f>IF(COUNTIF(H$13:H15,$G16)&gt;=1,$G16," - ")</f>
        <v xml:space="preserve"> - </v>
      </c>
      <c r="J16" s="49" t="str">
        <f>IF(COUNTIF(I$13:I15,$G16)&gt;=1,$G16," - ")</f>
        <v xml:space="preserve"> - </v>
      </c>
    </row>
    <row r="17" spans="1:10" x14ac:dyDescent="0.2">
      <c r="A17" s="35" t="s">
        <v>23</v>
      </c>
      <c r="B17" s="48">
        <f>B16+1</f>
        <v>2017</v>
      </c>
      <c r="C17" s="48">
        <v>2</v>
      </c>
      <c r="D17" s="35"/>
      <c r="E17" s="48">
        <v>3</v>
      </c>
      <c r="F17" s="48">
        <v>2</v>
      </c>
      <c r="G17" s="49">
        <f>IF(OR(OR(C17="",E17=""),F17=""),"",(DATE(B17,C17,1)+(E17-1)*7)+F17-WEEKDAY(DATE(B17,C17,1))+IF(F17&lt;WEEKDAY(DATE(B17,C17,1)),7,0))</f>
        <v>42786</v>
      </c>
      <c r="H17" s="49" t="str">
        <f>IF(COUNTIF(G$13:G16,$G17)&gt;=1,$G17," - ")</f>
        <v xml:space="preserve"> - </v>
      </c>
      <c r="I17" s="49" t="str">
        <f>IF(COUNTIF(H$13:H16,$G17)&gt;=1,$G17," - ")</f>
        <v xml:space="preserve"> - </v>
      </c>
      <c r="J17" s="49" t="str">
        <f>IF(COUNTIF(I$13:I16,$G17)&gt;=1,$G17," - ")</f>
        <v xml:space="preserve"> - </v>
      </c>
    </row>
    <row r="18" spans="1:10" ht="13.5" customHeight="1" x14ac:dyDescent="0.2">
      <c r="A18" s="35" t="s">
        <v>24</v>
      </c>
      <c r="B18" s="48">
        <f>$B$10</f>
        <v>2016</v>
      </c>
      <c r="C18" s="48">
        <v>5</v>
      </c>
      <c r="D18" s="35"/>
      <c r="E18" s="48">
        <v>2</v>
      </c>
      <c r="F18" s="48">
        <v>1</v>
      </c>
      <c r="G18" s="49">
        <f t="shared" si="0"/>
        <v>42498</v>
      </c>
      <c r="H18" s="49" t="str">
        <f>IF(COUNTIF(G$13:G17,$G18)&gt;=1,$G18," - ")</f>
        <v xml:space="preserve"> - </v>
      </c>
      <c r="I18" s="49" t="str">
        <f>IF(COUNTIF(H$13:H17,$G18)&gt;=1,$G18," - ")</f>
        <v xml:space="preserve"> - </v>
      </c>
      <c r="J18" s="49" t="str">
        <f>IF(COUNTIF(I$13:I17,$G18)&gt;=1,$G18," - ")</f>
        <v xml:space="preserve"> - </v>
      </c>
    </row>
    <row r="19" spans="1:10" x14ac:dyDescent="0.2">
      <c r="A19" s="35" t="s">
        <v>24</v>
      </c>
      <c r="B19" s="48">
        <f>B18+1</f>
        <v>2017</v>
      </c>
      <c r="C19" s="48">
        <v>5</v>
      </c>
      <c r="D19" s="35"/>
      <c r="E19" s="48">
        <v>2</v>
      </c>
      <c r="F19" s="48">
        <v>1</v>
      </c>
      <c r="G19" s="49">
        <f t="shared" si="0"/>
        <v>42869</v>
      </c>
      <c r="H19" s="49" t="str">
        <f>IF(COUNTIF(G$13:G18,$G19)&gt;=1,$G19," - ")</f>
        <v xml:space="preserve"> - </v>
      </c>
      <c r="I19" s="49" t="str">
        <f>IF(COUNTIF(H$13:H18,$G19)&gt;=1,$G19," - ")</f>
        <v xml:space="preserve"> - </v>
      </c>
      <c r="J19" s="49" t="str">
        <f>IF(COUNTIF(I$13:I18,$G19)&gt;=1,$G19," - ")</f>
        <v xml:space="preserve"> - </v>
      </c>
    </row>
    <row r="20" spans="1:10" x14ac:dyDescent="0.2">
      <c r="A20" s="35" t="s">
        <v>25</v>
      </c>
      <c r="B20" s="48">
        <f>$B$10</f>
        <v>2016</v>
      </c>
      <c r="C20" s="48">
        <v>5</v>
      </c>
      <c r="D20" s="35"/>
      <c r="E20" s="48">
        <v>3</v>
      </c>
      <c r="F20" s="48">
        <v>7</v>
      </c>
      <c r="G20" s="49">
        <f t="shared" si="0"/>
        <v>42511</v>
      </c>
      <c r="H20" s="49" t="str">
        <f>IF(COUNTIF(G$13:G19,$G20)&gt;=1,$G20," - ")</f>
        <v xml:space="preserve"> - </v>
      </c>
      <c r="I20" s="49" t="str">
        <f>IF(COUNTIF(H$13:H19,$G20)&gt;=1,$G20," - ")</f>
        <v xml:space="preserve"> - </v>
      </c>
      <c r="J20" s="49" t="str">
        <f>IF(COUNTIF(I$13:I19,$G20)&gt;=1,$G20," - ")</f>
        <v xml:space="preserve"> - </v>
      </c>
    </row>
    <row r="21" spans="1:10" x14ac:dyDescent="0.2">
      <c r="A21" s="35" t="s">
        <v>25</v>
      </c>
      <c r="B21" s="48">
        <f>B20+1</f>
        <v>2017</v>
      </c>
      <c r="C21" s="48">
        <v>5</v>
      </c>
      <c r="D21" s="35"/>
      <c r="E21" s="48">
        <v>3</v>
      </c>
      <c r="F21" s="48">
        <v>7</v>
      </c>
      <c r="G21" s="49">
        <f t="shared" si="0"/>
        <v>42875</v>
      </c>
      <c r="H21" s="49" t="str">
        <f>IF(COUNTIF(G$13:G20,$G21)&gt;=1,$G21," - ")</f>
        <v xml:space="preserve"> - </v>
      </c>
      <c r="I21" s="49" t="str">
        <f>IF(COUNTIF(H$13:H20,$G21)&gt;=1,$G21," - ")</f>
        <v xml:space="preserve"> - </v>
      </c>
      <c r="J21" s="49" t="str">
        <f>IF(COUNTIF(I$13:I20,$G21)&gt;=1,$G21," - ")</f>
        <v xml:space="preserve"> - </v>
      </c>
    </row>
    <row r="22" spans="1:10" x14ac:dyDescent="0.2">
      <c r="A22" s="35" t="s">
        <v>26</v>
      </c>
      <c r="B22" s="48">
        <f>$B$10</f>
        <v>2016</v>
      </c>
      <c r="C22" s="48">
        <v>6</v>
      </c>
      <c r="D22" s="35"/>
      <c r="E22" s="48">
        <v>3</v>
      </c>
      <c r="F22" s="48">
        <v>1</v>
      </c>
      <c r="G22" s="49">
        <f t="shared" si="0"/>
        <v>42540</v>
      </c>
      <c r="H22" s="49" t="str">
        <f>IF(COUNTIF(G$13:G21,$G22)&gt;=1,$G22," - ")</f>
        <v xml:space="preserve"> - </v>
      </c>
      <c r="I22" s="49" t="str">
        <f>IF(COUNTIF(H$13:H21,$G22)&gt;=1,$G22," - ")</f>
        <v xml:space="preserve"> - </v>
      </c>
      <c r="J22" s="49" t="str">
        <f>IF(COUNTIF(I$13:I21,$G22)&gt;=1,$G22," - ")</f>
        <v xml:space="preserve"> - </v>
      </c>
    </row>
    <row r="23" spans="1:10" x14ac:dyDescent="0.2">
      <c r="A23" s="35" t="s">
        <v>26</v>
      </c>
      <c r="B23" s="48">
        <f>B22+1</f>
        <v>2017</v>
      </c>
      <c r="C23" s="48">
        <v>6</v>
      </c>
      <c r="D23" s="35"/>
      <c r="E23" s="48">
        <v>3</v>
      </c>
      <c r="F23" s="48">
        <v>1</v>
      </c>
      <c r="G23" s="49">
        <f t="shared" si="0"/>
        <v>42904</v>
      </c>
      <c r="H23" s="49" t="str">
        <f>IF(COUNTIF(G$13:G22,$G23)&gt;=1,$G23," - ")</f>
        <v xml:space="preserve"> - </v>
      </c>
      <c r="I23" s="49" t="str">
        <f>IF(COUNTIF(H$13:H22,$G23)&gt;=1,$G23," - ")</f>
        <v xml:space="preserve"> - </v>
      </c>
      <c r="J23" s="49" t="str">
        <f>IF(COUNTIF(I$13:I22,$G23)&gt;=1,$G23," - ")</f>
        <v xml:space="preserve"> - </v>
      </c>
    </row>
    <row r="24" spans="1:10" x14ac:dyDescent="0.2">
      <c r="A24" s="35" t="s">
        <v>27</v>
      </c>
      <c r="B24" s="48">
        <f>$B$10</f>
        <v>2016</v>
      </c>
      <c r="C24" s="48">
        <v>6</v>
      </c>
      <c r="D24" s="35"/>
      <c r="E24" s="48">
        <v>0</v>
      </c>
      <c r="F24" s="48">
        <v>2</v>
      </c>
      <c r="G24" s="49">
        <f t="shared" si="0"/>
        <v>42520</v>
      </c>
      <c r="H24" s="49" t="str">
        <f>IF(COUNTIF(G$13:G23,$G24)&gt;=1,$G24," - ")</f>
        <v xml:space="preserve"> - </v>
      </c>
      <c r="I24" s="49" t="str">
        <f>IF(COUNTIF(H$13:H23,$G24)&gt;=1,$G24," - ")</f>
        <v xml:space="preserve"> - </v>
      </c>
      <c r="J24" s="49" t="str">
        <f>IF(COUNTIF(I$13:I23,$G24)&gt;=1,$G24," - ")</f>
        <v xml:space="preserve"> - </v>
      </c>
    </row>
    <row r="25" spans="1:10" x14ac:dyDescent="0.2">
      <c r="A25" s="35" t="s">
        <v>27</v>
      </c>
      <c r="B25" s="48">
        <f>B24+1</f>
        <v>2017</v>
      </c>
      <c r="C25" s="48">
        <v>6</v>
      </c>
      <c r="D25" s="35"/>
      <c r="E25" s="48">
        <v>0</v>
      </c>
      <c r="F25" s="48">
        <v>2</v>
      </c>
      <c r="G25" s="49">
        <f t="shared" si="0"/>
        <v>42884</v>
      </c>
      <c r="H25" s="49" t="str">
        <f>IF(COUNTIF(G$13:G24,$G25)&gt;=1,$G25," - ")</f>
        <v xml:space="preserve"> - </v>
      </c>
      <c r="I25" s="49" t="str">
        <f>IF(COUNTIF(H$13:H24,$G25)&gt;=1,$G25," - ")</f>
        <v xml:space="preserve"> - </v>
      </c>
      <c r="J25" s="49" t="str">
        <f>IF(COUNTIF(I$13:I24,$G25)&gt;=1,$G25," - ")</f>
        <v xml:space="preserve"> - </v>
      </c>
    </row>
    <row r="26" spans="1:10" x14ac:dyDescent="0.2">
      <c r="A26" s="35" t="s">
        <v>28</v>
      </c>
      <c r="B26" s="48">
        <f>$B$10</f>
        <v>2016</v>
      </c>
      <c r="C26" s="48">
        <v>7</v>
      </c>
      <c r="D26" s="48"/>
      <c r="E26" s="48">
        <v>4</v>
      </c>
      <c r="F26" s="48">
        <v>1</v>
      </c>
      <c r="G26" s="49">
        <f t="shared" si="0"/>
        <v>42575</v>
      </c>
      <c r="H26" s="49" t="str">
        <f>IF(COUNTIF(G$13:G25,$G26)&gt;=1,$G26," - ")</f>
        <v xml:space="preserve"> - </v>
      </c>
      <c r="I26" s="49" t="str">
        <f>IF(COUNTIF(H$13:H25,$G26)&gt;=1,$G26," - ")</f>
        <v xml:space="preserve"> - </v>
      </c>
      <c r="J26" s="49" t="str">
        <f>IF(COUNTIF(I$13:I25,$G26)&gt;=1,$G26," - ")</f>
        <v xml:space="preserve"> - </v>
      </c>
    </row>
    <row r="27" spans="1:10" x14ac:dyDescent="0.2">
      <c r="A27" s="35" t="s">
        <v>28</v>
      </c>
      <c r="B27" s="48">
        <f>B26+1</f>
        <v>2017</v>
      </c>
      <c r="C27" s="48">
        <v>7</v>
      </c>
      <c r="D27" s="48"/>
      <c r="E27" s="48">
        <v>4</v>
      </c>
      <c r="F27" s="48">
        <v>1</v>
      </c>
      <c r="G27" s="49">
        <f t="shared" si="0"/>
        <v>42939</v>
      </c>
      <c r="H27" s="49" t="str">
        <f>IF(COUNTIF(G$13:G26,$G27)&gt;=1,$G27," - ")</f>
        <v xml:space="preserve"> - </v>
      </c>
      <c r="I27" s="49" t="str">
        <f>IF(COUNTIF(H$13:H26,$G27)&gt;=1,$G27," - ")</f>
        <v xml:space="preserve"> - </v>
      </c>
      <c r="J27" s="49" t="str">
        <f>IF(COUNTIF(I$13:I26,$G27)&gt;=1,$G27," - ")</f>
        <v xml:space="preserve"> - </v>
      </c>
    </row>
    <row r="28" spans="1:10" x14ac:dyDescent="0.2">
      <c r="A28" s="35" t="s">
        <v>29</v>
      </c>
      <c r="B28" s="48">
        <f>$B$10</f>
        <v>2016</v>
      </c>
      <c r="C28" s="48">
        <v>9</v>
      </c>
      <c r="D28" s="35"/>
      <c r="E28" s="48">
        <v>1</v>
      </c>
      <c r="F28" s="48">
        <v>2</v>
      </c>
      <c r="G28" s="49">
        <f t="shared" si="0"/>
        <v>42618</v>
      </c>
      <c r="H28" s="49" t="str">
        <f>IF(COUNTIF(G$13:G27,$G28)&gt;=1,$G28," - ")</f>
        <v xml:space="preserve"> - </v>
      </c>
      <c r="I28" s="49" t="str">
        <f>IF(COUNTIF(H$13:H27,$G28)&gt;=1,$G28," - ")</f>
        <v xml:space="preserve"> - </v>
      </c>
      <c r="J28" s="49" t="str">
        <f>IF(COUNTIF(I$13:I27,$G28)&gt;=1,$G28," - ")</f>
        <v xml:space="preserve"> - </v>
      </c>
    </row>
    <row r="29" spans="1:10" x14ac:dyDescent="0.2">
      <c r="A29" s="35" t="s">
        <v>29</v>
      </c>
      <c r="B29" s="48">
        <f>B28+1</f>
        <v>2017</v>
      </c>
      <c r="C29" s="48">
        <v>9</v>
      </c>
      <c r="D29" s="35"/>
      <c r="E29" s="48">
        <v>1</v>
      </c>
      <c r="F29" s="48">
        <v>2</v>
      </c>
      <c r="G29" s="49">
        <f t="shared" si="0"/>
        <v>42982</v>
      </c>
      <c r="H29" s="49" t="str">
        <f>IF(COUNTIF(G$13:G28,$G29)&gt;=1,$G29," - ")</f>
        <v xml:space="preserve"> - </v>
      </c>
      <c r="I29" s="49" t="str">
        <f>IF(COUNTIF(H$13:H28,$G29)&gt;=1,$G29," - ")</f>
        <v xml:space="preserve"> - </v>
      </c>
      <c r="J29" s="49" t="str">
        <f>IF(COUNTIF(I$13:I28,$G29)&gt;=1,$G29," - ")</f>
        <v xml:space="preserve"> - </v>
      </c>
    </row>
    <row r="30" spans="1:10" x14ac:dyDescent="0.2">
      <c r="A30" s="35" t="s">
        <v>30</v>
      </c>
      <c r="B30" s="48">
        <f>$B$10</f>
        <v>2016</v>
      </c>
      <c r="C30" s="48">
        <v>10</v>
      </c>
      <c r="D30" s="48"/>
      <c r="E30" s="48">
        <v>2</v>
      </c>
      <c r="F30" s="48">
        <v>2</v>
      </c>
      <c r="G30" s="49">
        <f t="shared" si="0"/>
        <v>42653</v>
      </c>
      <c r="H30" s="49" t="str">
        <f>IF(COUNTIF(G$13:G29,$G30)&gt;=1,$G30," - ")</f>
        <v xml:space="preserve"> - </v>
      </c>
      <c r="I30" s="49" t="str">
        <f>IF(COUNTIF(H$13:H29,$G30)&gt;=1,$G30," - ")</f>
        <v xml:space="preserve"> - </v>
      </c>
      <c r="J30" s="49" t="str">
        <f>IF(COUNTIF(I$13:I29,$G30)&gt;=1,$G30," - ")</f>
        <v xml:space="preserve"> - </v>
      </c>
    </row>
    <row r="31" spans="1:10" x14ac:dyDescent="0.2">
      <c r="A31" s="35" t="s">
        <v>30</v>
      </c>
      <c r="B31" s="48">
        <f>B30+1</f>
        <v>2017</v>
      </c>
      <c r="C31" s="48">
        <v>10</v>
      </c>
      <c r="D31" s="48"/>
      <c r="E31" s="48">
        <v>2</v>
      </c>
      <c r="F31" s="48">
        <v>2</v>
      </c>
      <c r="G31" s="49">
        <f t="shared" si="0"/>
        <v>43017</v>
      </c>
      <c r="H31" s="49" t="str">
        <f>IF(COUNTIF(G$13:G30,$G31)&gt;=1,$G31," - ")</f>
        <v xml:space="preserve"> - </v>
      </c>
      <c r="I31" s="49" t="str">
        <f>IF(COUNTIF(H$13:H30,$G31)&gt;=1,$G31," - ")</f>
        <v xml:space="preserve"> - </v>
      </c>
      <c r="J31" s="49" t="str">
        <f>IF(COUNTIF(I$13:I30,$G31)&gt;=1,$G31," - ")</f>
        <v xml:space="preserve"> - </v>
      </c>
    </row>
    <row r="32" spans="1:10" x14ac:dyDescent="0.2">
      <c r="A32" s="35" t="s">
        <v>31</v>
      </c>
      <c r="B32" s="48">
        <f>$B$10</f>
        <v>2016</v>
      </c>
      <c r="C32" s="48">
        <v>11</v>
      </c>
      <c r="D32" s="35"/>
      <c r="E32" s="48">
        <v>4</v>
      </c>
      <c r="F32" s="48">
        <v>5</v>
      </c>
      <c r="G32" s="49">
        <f t="shared" si="0"/>
        <v>42698</v>
      </c>
      <c r="H32" s="49" t="str">
        <f>IF(COUNTIF(G$13:G31,$G32)&gt;=1,$G32," - ")</f>
        <v xml:space="preserve"> - </v>
      </c>
      <c r="I32" s="49" t="str">
        <f>IF(COUNTIF(H$13:H31,$G32)&gt;=1,$G32," - ")</f>
        <v xml:space="preserve"> - </v>
      </c>
      <c r="J32" s="49" t="str">
        <f>IF(COUNTIF(I$13:I31,$G32)&gt;=1,$G32," - ")</f>
        <v xml:space="preserve"> - </v>
      </c>
    </row>
    <row r="33" spans="1:11" x14ac:dyDescent="0.2">
      <c r="A33" s="35" t="s">
        <v>31</v>
      </c>
      <c r="B33" s="48">
        <f>B32+1</f>
        <v>2017</v>
      </c>
      <c r="C33" s="48">
        <v>11</v>
      </c>
      <c r="D33" s="35"/>
      <c r="E33" s="48">
        <v>4</v>
      </c>
      <c r="F33" s="48">
        <v>5</v>
      </c>
      <c r="G33" s="49">
        <f t="shared" si="0"/>
        <v>43062</v>
      </c>
      <c r="H33" s="49" t="str">
        <f>IF(COUNTIF(G$13:G32,$G33)&gt;=1,$G33," - ")</f>
        <v xml:space="preserve"> - </v>
      </c>
      <c r="I33" s="49" t="str">
        <f>IF(COUNTIF(H$13:H32,$G33)&gt;=1,$G33," - ")</f>
        <v xml:space="preserve"> - </v>
      </c>
      <c r="J33" s="49" t="str">
        <f>IF(COUNTIF(I$13:I32,$G33)&gt;=1,$G33," - ")</f>
        <v xml:space="preserve"> - </v>
      </c>
    </row>
    <row r="34" spans="1:11" x14ac:dyDescent="0.2">
      <c r="A34" s="35" t="s">
        <v>32</v>
      </c>
      <c r="B34" s="48">
        <f>$B$10</f>
        <v>2016</v>
      </c>
      <c r="C34" s="48">
        <v>4</v>
      </c>
      <c r="D34" s="48">
        <v>15</v>
      </c>
      <c r="E34" s="48"/>
      <c r="F34" s="48"/>
      <c r="G34" s="50">
        <f>IF(WEEKDAY(DATE(B34,C34,D34))=1,DATE(B34,C34,D34)+1,IF(WEEKDAY(DATE(B34,C34,D34))=7,DATE(B34,C34,D34)+2,DATE(B34,C34,D34)))</f>
        <v>42475</v>
      </c>
      <c r="H34" s="49" t="str">
        <f>IF(COUNTIF(G$13:G33,$G34)&gt;=1,$G34," - ")</f>
        <v xml:space="preserve"> - </v>
      </c>
      <c r="I34" s="49" t="str">
        <f>IF(COUNTIF(H$13:H33,$G34)&gt;=1,$G34," - ")</f>
        <v xml:space="preserve"> - </v>
      </c>
      <c r="J34" s="49" t="str">
        <f>IF(COUNTIF(I$13:I33,$G34)&gt;=1,$G34," - ")</f>
        <v xml:space="preserve"> - </v>
      </c>
      <c r="K34" s="51"/>
    </row>
    <row r="35" spans="1:11" x14ac:dyDescent="0.2">
      <c r="A35" s="35" t="s">
        <v>32</v>
      </c>
      <c r="B35" s="48">
        <f>B34+1</f>
        <v>2017</v>
      </c>
      <c r="C35" s="48">
        <v>4</v>
      </c>
      <c r="D35" s="48">
        <v>15</v>
      </c>
      <c r="E35" s="48"/>
      <c r="F35" s="48"/>
      <c r="G35" s="50">
        <f>IF(WEEKDAY(DATE(B35,C35,D35))=1,DATE(B35,C35,D35)+1,IF(WEEKDAY(DATE(B35,C35,D35))=7,DATE(B35,C35,D35)+2,DATE(B35,C35,D35)))</f>
        <v>42842</v>
      </c>
      <c r="H35" s="49" t="str">
        <f>IF(COUNTIF(G$13:G34,$G35)&gt;=1,$G35," - ")</f>
        <v xml:space="preserve"> - </v>
      </c>
      <c r="I35" s="49" t="str">
        <f>IF(COUNTIF(H$13:H34,$G35)&gt;=1,$G35," - ")</f>
        <v xml:space="preserve"> - </v>
      </c>
      <c r="J35" s="49" t="str">
        <f>IF(COUNTIF(I$13:I34,$G35)&gt;=1,$G35," - ")</f>
        <v xml:space="preserve"> - </v>
      </c>
      <c r="K35" s="51"/>
    </row>
    <row r="36" spans="1:11" x14ac:dyDescent="0.2">
      <c r="A36" s="35" t="s">
        <v>33</v>
      </c>
      <c r="B36" s="48">
        <f>$B$10</f>
        <v>2016</v>
      </c>
      <c r="C36" s="48">
        <v>4</v>
      </c>
      <c r="D36" s="35"/>
      <c r="E36" s="48"/>
      <c r="F36" s="48">
        <v>1</v>
      </c>
      <c r="G36" s="49">
        <f>IF(B36&lt;2007,(DATE(B36,C36,1)+(1-1)*7)+IF(F36&lt;WEEKDAY(DATE(B36,C36,1)),F36+7-WEEKDAY(DATE(B36,C36,1)),F36-WEEKDAY(DATE(B36,C36,1))),(DATE(B36,C36-1,1)+(2-1)*7)+IF(F36&lt;WEEKDAY(DATE(B36,C36-1,1)),F36+7-WEEKDAY(DATE(B36,C36-1,1)),F36-WEEKDAY(DATE(B36,C36-1,1))))</f>
        <v>42442</v>
      </c>
      <c r="H36" s="49" t="str">
        <f>IF(COUNTIF(G$13:G35,$G36)&gt;=1,$G36," - ")</f>
        <v xml:space="preserve"> - </v>
      </c>
      <c r="I36" s="49" t="str">
        <f>IF(COUNTIF(H$13:H35,$G36)&gt;=1,$G36," - ")</f>
        <v xml:space="preserve"> - </v>
      </c>
      <c r="J36" s="49" t="str">
        <f>IF(COUNTIF(I$13:I35,$G36)&gt;=1,$G36," - ")</f>
        <v xml:space="preserve"> - </v>
      </c>
      <c r="K36" s="51"/>
    </row>
    <row r="37" spans="1:11" x14ac:dyDescent="0.2">
      <c r="A37" s="35" t="s">
        <v>33</v>
      </c>
      <c r="B37" s="48">
        <f>B36+1</f>
        <v>2017</v>
      </c>
      <c r="C37" s="48">
        <v>4</v>
      </c>
      <c r="D37" s="35"/>
      <c r="E37" s="48"/>
      <c r="F37" s="48">
        <v>1</v>
      </c>
      <c r="G37" s="49">
        <f>IF(B37&lt;2007,(DATE(B37,C37,1)+(1-1)*7)+IF(F37&lt;WEEKDAY(DATE(B37,C37,1)),F37+7-WEEKDAY(DATE(B37,C37,1)),F37-WEEKDAY(DATE(B37,C37,1))),(DATE(B37,C37-1,1)+(2-1)*7)+IF(F37&lt;WEEKDAY(DATE(B37,C37-1,1)),F37+7-WEEKDAY(DATE(B37,C37-1,1)),F37-WEEKDAY(DATE(B37,C37-1,1))))</f>
        <v>42806</v>
      </c>
      <c r="H37" s="49" t="str">
        <f>IF(COUNTIF(G$13:G36,$G37)&gt;=1,$G37," - ")</f>
        <v xml:space="preserve"> - </v>
      </c>
      <c r="I37" s="49" t="str">
        <f>IF(COUNTIF(H$13:H36,$G37)&gt;=1,$G37," - ")</f>
        <v xml:space="preserve"> - </v>
      </c>
      <c r="J37" s="49" t="str">
        <f>IF(COUNTIF(I$13:I36,$G37)&gt;=1,$G37," - ")</f>
        <v xml:space="preserve"> - </v>
      </c>
      <c r="K37" s="51"/>
    </row>
    <row r="38" spans="1:11" x14ac:dyDescent="0.2">
      <c r="A38" s="35" t="s">
        <v>33</v>
      </c>
      <c r="B38" s="48">
        <f>$B$10</f>
        <v>2016</v>
      </c>
      <c r="C38" s="48">
        <v>11</v>
      </c>
      <c r="D38" s="35"/>
      <c r="E38" s="48"/>
      <c r="F38" s="48">
        <v>1</v>
      </c>
      <c r="G38" s="49">
        <f>IF(B38&lt;2007,(DATE(B38,C38,1)+(-1)*7)+IF(F38&lt;WEEKDAY(DATE(B38,C38,1)),F38+7-WEEKDAY(DATE(B38,C38,1)),F38-WEEKDAY(DATE(B38,C38,1))),(DATE(B38,C38,1)+(1-1)*7)+IF(F38&lt;WEEKDAY(DATE(B38,C38,1)),F38+7-WEEKDAY(DATE(B38,C38,1)),F38-WEEKDAY(DATE(B38,C38,1))))</f>
        <v>42680</v>
      </c>
      <c r="H38" s="49" t="str">
        <f>IF(COUNTIF(G$13:G37,$G38)&gt;=1,$G38," - ")</f>
        <v xml:space="preserve"> - </v>
      </c>
      <c r="I38" s="49" t="str">
        <f>IF(COUNTIF(H$13:H37,$G38)&gt;=1,$G38," - ")</f>
        <v xml:space="preserve"> - </v>
      </c>
      <c r="J38" s="49" t="str">
        <f>IF(COUNTIF(I$13:I37,$G38)&gt;=1,$G38," - ")</f>
        <v xml:space="preserve"> - </v>
      </c>
      <c r="K38" s="51"/>
    </row>
    <row r="39" spans="1:11" x14ac:dyDescent="0.2">
      <c r="A39" s="35" t="s">
        <v>33</v>
      </c>
      <c r="B39" s="48">
        <f>B38+1</f>
        <v>2017</v>
      </c>
      <c r="C39" s="48">
        <v>11</v>
      </c>
      <c r="D39" s="35"/>
      <c r="E39" s="48"/>
      <c r="F39" s="48">
        <v>1</v>
      </c>
      <c r="G39" s="49">
        <f>IF(B39&lt;2007,(DATE(B39,C39,1)+(-1)*7)+IF(F39&lt;WEEKDAY(DATE(B39,C39,1)),F39+7-WEEKDAY(DATE(B39,C39,1)),F39-WEEKDAY(DATE(B39,C39,1))),(DATE(B39,C39,1)+(1-1)*7)+IF(F39&lt;WEEKDAY(DATE(B39,C39,1)),F39+7-WEEKDAY(DATE(B39,C39,1)),F39-WEEKDAY(DATE(B39,C39,1))))</f>
        <v>43044</v>
      </c>
      <c r="H39" s="49" t="str">
        <f>IF(COUNTIF(G$13:G38,$G39)&gt;=1,$G39," - ")</f>
        <v xml:space="preserve"> - </v>
      </c>
      <c r="I39" s="49" t="str">
        <f>IF(COUNTIF(H$13:H38,$G39)&gt;=1,$G39," - ")</f>
        <v xml:space="preserve"> - </v>
      </c>
      <c r="J39" s="49" t="str">
        <f>IF(COUNTIF(I$13:I38,$G39)&gt;=1,$G39," - ")</f>
        <v xml:space="preserve"> - </v>
      </c>
      <c r="K39" s="51"/>
    </row>
    <row r="40" spans="1:11" x14ac:dyDescent="0.2">
      <c r="A40" s="35" t="s">
        <v>34</v>
      </c>
      <c r="B40" s="48">
        <f>$B$10</f>
        <v>2016</v>
      </c>
      <c r="C40" s="48"/>
      <c r="D40" s="48"/>
      <c r="E40" s="48"/>
      <c r="F40" s="48"/>
      <c r="G40" s="50">
        <f>G28+6</f>
        <v>42624</v>
      </c>
      <c r="H40" s="49" t="str">
        <f>IF(COUNTIF(G$13:G39,$G40)&gt;=1,$G40," - ")</f>
        <v xml:space="preserve"> - </v>
      </c>
      <c r="I40" s="49" t="str">
        <f>IF(COUNTIF(H$13:H39,$G40)&gt;=1,$G40," - ")</f>
        <v xml:space="preserve"> - </v>
      </c>
      <c r="J40" s="49" t="str">
        <f>IF(COUNTIF(I$13:I39,$G40)&gt;=1,$G40," - ")</f>
        <v xml:space="preserve"> - </v>
      </c>
      <c r="K40" s="51"/>
    </row>
    <row r="41" spans="1:11" x14ac:dyDescent="0.2">
      <c r="A41" s="35" t="s">
        <v>34</v>
      </c>
      <c r="B41" s="48">
        <f>B40+1</f>
        <v>2017</v>
      </c>
      <c r="C41" s="48"/>
      <c r="D41" s="48"/>
      <c r="E41" s="48"/>
      <c r="F41" s="48"/>
      <c r="G41" s="50">
        <f>G29+6</f>
        <v>42988</v>
      </c>
      <c r="H41" s="49" t="str">
        <f>IF(COUNTIF(G$13:G40,$G41)&gt;=1,$G41," - ")</f>
        <v xml:space="preserve"> - </v>
      </c>
      <c r="I41" s="49" t="str">
        <f>IF(COUNTIF(H$13:H40,$G41)&gt;=1,$G41," - ")</f>
        <v xml:space="preserve"> - </v>
      </c>
      <c r="J41" s="49" t="str">
        <f>IF(COUNTIF(I$13:I40,$G41)&gt;=1,$G41," - ")</f>
        <v xml:space="preserve"> - </v>
      </c>
      <c r="K41" s="51"/>
    </row>
    <row r="42" spans="1:11" x14ac:dyDescent="0.2">
      <c r="A42" s="35" t="s">
        <v>35</v>
      </c>
      <c r="B42" s="48">
        <f>$B$10</f>
        <v>2016</v>
      </c>
      <c r="C42" s="48">
        <v>4</v>
      </c>
      <c r="D42" s="48"/>
      <c r="E42" s="48"/>
      <c r="F42" s="48">
        <v>4</v>
      </c>
      <c r="G42" s="50">
        <f>IF(WEEKDAY(DATE(B42,C42+1,0),1)=7,DATE(B42,C42+1,0)-(7-F42),(DATE(B42,C42+1,0)-WEEKDAY(DATE(B42,C42+1,0),1))-(7-F42))</f>
        <v>42487</v>
      </c>
      <c r="H42" s="49" t="str">
        <f>IF(COUNTIF(G$13:G41,$G42)&gt;=1,$G42," - ")</f>
        <v xml:space="preserve"> - </v>
      </c>
      <c r="I42" s="49" t="str">
        <f>IF(COUNTIF(H$13:H41,$G42)&gt;=1,$G42," - ")</f>
        <v xml:space="preserve"> - </v>
      </c>
      <c r="J42" s="49" t="str">
        <f>IF(COUNTIF(I$13:I41,$G42)&gt;=1,$G42," - ")</f>
        <v xml:space="preserve"> - </v>
      </c>
      <c r="K42" s="51"/>
    </row>
    <row r="43" spans="1:11" x14ac:dyDescent="0.2">
      <c r="A43" s="35" t="s">
        <v>35</v>
      </c>
      <c r="B43" s="48">
        <f>B42+1</f>
        <v>2017</v>
      </c>
      <c r="C43" s="48">
        <v>4</v>
      </c>
      <c r="D43" s="48"/>
      <c r="E43" s="48"/>
      <c r="F43" s="48">
        <v>4</v>
      </c>
      <c r="G43" s="50">
        <f>IF(WEEKDAY(DATE(B43,C43+1,0),1)=7,DATE(B43,C43+1,0)-(7-F43),(DATE(B43,C43+1,0)-WEEKDAY(DATE(B43,C43+1,0),1))-(7-F43))</f>
        <v>42851</v>
      </c>
      <c r="H43" s="49" t="str">
        <f>IF(COUNTIF(G$13:G42,$G43)&gt;=1,$G43," - ")</f>
        <v xml:space="preserve"> - </v>
      </c>
      <c r="I43" s="49" t="str">
        <f>IF(COUNTIF(H$13:H42,$G43)&gt;=1,$G43," - ")</f>
        <v xml:space="preserve"> - </v>
      </c>
      <c r="J43" s="49" t="str">
        <f>IF(COUNTIF(I$13:I42,$G43)&gt;=1,$G43," - ")</f>
        <v xml:space="preserve"> - </v>
      </c>
      <c r="K43" s="51"/>
    </row>
    <row r="44" spans="1:11" x14ac:dyDescent="0.2">
      <c r="A44" s="35" t="s">
        <v>36</v>
      </c>
      <c r="B44" s="48">
        <f>$B$10</f>
        <v>2016</v>
      </c>
      <c r="C44" s="48"/>
      <c r="D44" s="48"/>
      <c r="E44" s="48"/>
      <c r="F44" s="48"/>
      <c r="G44" s="49">
        <f>IF(AND(B44&gt;=2013,B44&lt;=2020),DATEVALUE(INDEX({"2013-02-10";"2014-01-31";"2015-02-19";"2016-02-08";"2017-01-28";"2018-02-16";"2019-02-05";"2020-01-25"},B44-2012)),"")</f>
        <v>42408</v>
      </c>
      <c r="H44" s="49" t="str">
        <f>IF(COUNTIF(G$13:G43,$G44)&gt;=1,$G44," - ")</f>
        <v xml:space="preserve"> - </v>
      </c>
      <c r="I44" s="49" t="str">
        <f>IF(COUNTIF(H$13:H43,$G44)&gt;=1,$G44," - ")</f>
        <v xml:space="preserve"> - </v>
      </c>
      <c r="J44" s="49" t="str">
        <f>IF(COUNTIF(I$13:I43,$G44)&gt;=1,$G44," - ")</f>
        <v xml:space="preserve"> - </v>
      </c>
      <c r="K44" s="51"/>
    </row>
    <row r="45" spans="1:11" x14ac:dyDescent="0.2">
      <c r="A45" s="35" t="s">
        <v>36</v>
      </c>
      <c r="B45" s="48">
        <f>B44+1</f>
        <v>2017</v>
      </c>
      <c r="C45" s="48"/>
      <c r="D45" s="48"/>
      <c r="E45" s="48"/>
      <c r="F45" s="48"/>
      <c r="G45" s="49">
        <f>IF(AND(B45&gt;=2013,B45&lt;=2020),DATEVALUE(INDEX({"2013-02-10";"2014-01-31";"2015-02-19";"2016-02-08";"2017-01-28";"2018-02-16";"2019-02-05";"2020-01-25"},B45-2012)),"")</f>
        <v>42763</v>
      </c>
      <c r="H45" s="49" t="str">
        <f>IF(COUNTIF(G$13:G44,$G45)&gt;=1,$G45," - ")</f>
        <v xml:space="preserve"> - </v>
      </c>
      <c r="I45" s="49" t="str">
        <f>IF(COUNTIF(H$13:H44,$G45)&gt;=1,$G45," - ")</f>
        <v xml:space="preserve"> - </v>
      </c>
      <c r="J45" s="49" t="str">
        <f>IF(COUNTIF(I$13:I44,$G45)&gt;=1,$G45," - ")</f>
        <v xml:space="preserve"> - </v>
      </c>
      <c r="K45" s="51"/>
    </row>
    <row r="46" spans="1:11" x14ac:dyDescent="0.2">
      <c r="A46" s="35" t="s">
        <v>37</v>
      </c>
      <c r="B46" s="48">
        <f>$B$10</f>
        <v>2016</v>
      </c>
      <c r="C46" s="48"/>
      <c r="D46" s="48"/>
      <c r="E46" s="48"/>
      <c r="F46" s="48"/>
      <c r="G46" s="49">
        <f>IF(AND(B46&gt;1900,B46&lt;2199),ROUND(DATE(B46,4,1)/7+MOD(19*MOD(B46,19)-7,30)*0.14,0)*7-6,"")</f>
        <v>42456</v>
      </c>
      <c r="H46" s="49" t="str">
        <f>IF(COUNTIF(G$13:G45,$G46)&gt;=1,$G46," - ")</f>
        <v xml:space="preserve"> - </v>
      </c>
      <c r="I46" s="49" t="str">
        <f>IF(COUNTIF(H$13:H45,$G46)&gt;=1,$G46," - ")</f>
        <v xml:space="preserve"> - </v>
      </c>
      <c r="J46" s="49" t="str">
        <f>IF(COUNTIF(I$13:I45,$G46)&gt;=1,$G46," - ")</f>
        <v xml:space="preserve"> - </v>
      </c>
    </row>
    <row r="47" spans="1:11" x14ac:dyDescent="0.2">
      <c r="A47" s="35" t="s">
        <v>37</v>
      </c>
      <c r="B47" s="48">
        <f>B46+1</f>
        <v>2017</v>
      </c>
      <c r="C47" s="48"/>
      <c r="D47" s="48"/>
      <c r="E47" s="48"/>
      <c r="F47" s="48"/>
      <c r="G47" s="49">
        <f>IF(AND(B47&gt;1900,B47&lt;2199),ROUND(DATE(B47,4,1)/7+MOD(19*MOD(B47,19)-7,30)*0.14,0)*7-6,"")</f>
        <v>42841</v>
      </c>
      <c r="H47" s="49" t="str">
        <f>IF(COUNTIF(G$13:G46,$G47)&gt;=1,$G47," - ")</f>
        <v xml:space="preserve"> - </v>
      </c>
      <c r="I47" s="49" t="str">
        <f>IF(COUNTIF(H$13:H46,$G47)&gt;=1,$G47," - ")</f>
        <v xml:space="preserve"> - </v>
      </c>
      <c r="J47" s="49" t="str">
        <f>IF(COUNTIF(I$13:I46,$G47)&gt;=1,$G47," - ")</f>
        <v xml:space="preserve"> - </v>
      </c>
    </row>
    <row r="48" spans="1:11" x14ac:dyDescent="0.2">
      <c r="A48" s="35" t="s">
        <v>38</v>
      </c>
      <c r="B48" s="52" t="s">
        <v>39</v>
      </c>
      <c r="C48" s="48"/>
      <c r="D48" s="48"/>
      <c r="E48" s="48"/>
      <c r="F48" s="48"/>
      <c r="G48" s="49">
        <f>G46-2</f>
        <v>42454</v>
      </c>
      <c r="H48" s="49" t="str">
        <f>IF(COUNTIF(G$13:G47,$G48)&gt;=1,$G48," - ")</f>
        <v xml:space="preserve"> - </v>
      </c>
      <c r="I48" s="49" t="str">
        <f>IF(COUNTIF(H$13:H47,$G48)&gt;=1,$G48," - ")</f>
        <v xml:space="preserve"> - </v>
      </c>
      <c r="J48" s="49" t="str">
        <f>IF(COUNTIF(I$13:I47,$G48)&gt;=1,$G48," - ")</f>
        <v xml:space="preserve"> - </v>
      </c>
    </row>
    <row r="49" spans="1:11" x14ac:dyDescent="0.2">
      <c r="A49" s="35" t="s">
        <v>38</v>
      </c>
      <c r="B49" s="52" t="s">
        <v>39</v>
      </c>
      <c r="C49" s="48"/>
      <c r="D49" s="48"/>
      <c r="E49" s="48"/>
      <c r="F49" s="48"/>
      <c r="G49" s="49">
        <f>G47-2</f>
        <v>42839</v>
      </c>
      <c r="H49" s="49" t="str">
        <f>IF(COUNTIF(G$13:G48,$G49)&gt;=1,$G49," - ")</f>
        <v xml:space="preserve"> - </v>
      </c>
      <c r="I49" s="49" t="str">
        <f>IF(COUNTIF(H$13:H48,$G49)&gt;=1,$G49," - ")</f>
        <v xml:space="preserve"> - </v>
      </c>
      <c r="J49" s="49" t="str">
        <f>IF(COUNTIF(I$13:I48,$G49)&gt;=1,$G49," - ")</f>
        <v xml:space="preserve"> - </v>
      </c>
    </row>
    <row r="50" spans="1:11" x14ac:dyDescent="0.2">
      <c r="A50" s="53" t="s">
        <v>40</v>
      </c>
      <c r="B50" s="52" t="s">
        <v>39</v>
      </c>
      <c r="C50" s="48"/>
      <c r="D50" s="48"/>
      <c r="E50" s="48"/>
      <c r="F50" s="48"/>
      <c r="G50" s="49">
        <f>G46+49</f>
        <v>42505</v>
      </c>
      <c r="H50" s="49" t="str">
        <f>IF(COUNTIF(G$13:G49,$G50)&gt;=1,$G50," - ")</f>
        <v xml:space="preserve"> - </v>
      </c>
      <c r="I50" s="49" t="str">
        <f>IF(COUNTIF(H$13:H49,$G50)&gt;=1,$G50," - ")</f>
        <v xml:space="preserve"> - </v>
      </c>
      <c r="J50" s="49" t="str">
        <f>IF(COUNTIF(I$13:I49,$G50)&gt;=1,$G50," - ")</f>
        <v xml:space="preserve"> - </v>
      </c>
    </row>
    <row r="51" spans="1:11" x14ac:dyDescent="0.2">
      <c r="A51" s="53" t="s">
        <v>40</v>
      </c>
      <c r="B51" s="52" t="s">
        <v>39</v>
      </c>
      <c r="C51" s="48"/>
      <c r="D51" s="48"/>
      <c r="E51" s="48"/>
      <c r="F51" s="48"/>
      <c r="G51" s="49">
        <f>G47+49</f>
        <v>42890</v>
      </c>
      <c r="H51" s="49" t="str">
        <f>IF(COUNTIF(G$13:G50,$G51)&gt;=1,$G51," - ")</f>
        <v xml:space="preserve"> - </v>
      </c>
      <c r="I51" s="49" t="str">
        <f>IF(COUNTIF(H$13:H50,$G51)&gt;=1,$G51," - ")</f>
        <v xml:space="preserve"> - </v>
      </c>
      <c r="J51" s="49" t="str">
        <f>IF(COUNTIF(I$13:I50,$G51)&gt;=1,$G51," - ")</f>
        <v xml:space="preserve"> - </v>
      </c>
    </row>
    <row r="52" spans="1:11" x14ac:dyDescent="0.2">
      <c r="A52" s="53" t="s">
        <v>41</v>
      </c>
      <c r="B52" s="52" t="s">
        <v>39</v>
      </c>
      <c r="C52" s="48"/>
      <c r="D52" s="48"/>
      <c r="E52" s="48"/>
      <c r="F52" s="48"/>
      <c r="G52" s="49">
        <f>G46-46</f>
        <v>42410</v>
      </c>
      <c r="H52" s="49" t="str">
        <f>IF(COUNTIF(G$13:G51,$G52)&gt;=1,$G52," - ")</f>
        <v xml:space="preserve"> - </v>
      </c>
      <c r="I52" s="49" t="str">
        <f>IF(COUNTIF(H$13:H51,$G52)&gt;=1,$G52," - ")</f>
        <v xml:space="preserve"> - </v>
      </c>
      <c r="J52" s="49" t="str">
        <f>IF(COUNTIF(I$13:I51,$G52)&gt;=1,$G52," - ")</f>
        <v xml:space="preserve"> - </v>
      </c>
    </row>
    <row r="53" spans="1:11" x14ac:dyDescent="0.2">
      <c r="A53" s="53" t="s">
        <v>41</v>
      </c>
      <c r="B53" s="52" t="s">
        <v>39</v>
      </c>
      <c r="C53" s="48"/>
      <c r="D53" s="48"/>
      <c r="E53" s="48"/>
      <c r="F53" s="48"/>
      <c r="G53" s="49">
        <f>G47-46</f>
        <v>42795</v>
      </c>
      <c r="H53" s="49" t="str">
        <f>IF(COUNTIF(G$13:G52,$G53)&gt;=1,$G53," - ")</f>
        <v xml:space="preserve"> - </v>
      </c>
      <c r="I53" s="49" t="str">
        <f>IF(COUNTIF(H$13:H52,$G53)&gt;=1,$G53," - ")</f>
        <v xml:space="preserve"> - </v>
      </c>
      <c r="J53" s="49" t="str">
        <f>IF(COUNTIF(I$13:I52,$G53)&gt;=1,$G53," - ")</f>
        <v xml:space="preserve"> - </v>
      </c>
    </row>
    <row r="54" spans="1:11" x14ac:dyDescent="0.2">
      <c r="A54" s="54" t="s">
        <v>42</v>
      </c>
      <c r="B54" s="52" t="s">
        <v>39</v>
      </c>
      <c r="C54" s="48"/>
      <c r="D54" s="48"/>
      <c r="E54" s="48"/>
      <c r="F54" s="48"/>
      <c r="G54" s="49">
        <f>G46-47</f>
        <v>42409</v>
      </c>
      <c r="H54" s="49" t="str">
        <f>IF(COUNTIF(G$13:G53,$G54)&gt;=1,$G54," - ")</f>
        <v xml:space="preserve"> - </v>
      </c>
      <c r="I54" s="49" t="str">
        <f>IF(COUNTIF(H$13:H53,$G54)&gt;=1,$G54," - ")</f>
        <v xml:space="preserve"> - </v>
      </c>
      <c r="J54" s="49" t="str">
        <f>IF(COUNTIF(I$13:I53,$G54)&gt;=1,$G54," - ")</f>
        <v xml:space="preserve"> - </v>
      </c>
    </row>
    <row r="55" spans="1:11" x14ac:dyDescent="0.2">
      <c r="A55" s="54" t="s">
        <v>42</v>
      </c>
      <c r="B55" s="52" t="s">
        <v>39</v>
      </c>
      <c r="C55" s="48"/>
      <c r="D55" s="48"/>
      <c r="E55" s="48"/>
      <c r="F55" s="48"/>
      <c r="G55" s="49">
        <f>G47-47</f>
        <v>42794</v>
      </c>
      <c r="H55" s="49" t="str">
        <f>IF(COUNTIF(G$13:G54,$G55)&gt;=1,$G55," - ")</f>
        <v xml:space="preserve"> - </v>
      </c>
      <c r="I55" s="49" t="str">
        <f>IF(COUNTIF(H$13:H54,$G55)&gt;=1,$G55," - ")</f>
        <v xml:space="preserve"> - </v>
      </c>
      <c r="J55" s="49" t="str">
        <f>IF(COUNTIF(I$13:I54,$G55)&gt;=1,$G55," - ")</f>
        <v xml:space="preserve"> - </v>
      </c>
    </row>
    <row r="56" spans="1:11" x14ac:dyDescent="0.2">
      <c r="A56" s="35" t="s">
        <v>43</v>
      </c>
      <c r="B56" s="48">
        <f>$B$10</f>
        <v>2016</v>
      </c>
      <c r="C56" s="48"/>
      <c r="D56" s="35"/>
      <c r="E56" s="48"/>
      <c r="F56" s="48"/>
      <c r="G56" s="49">
        <f>IF(AND(B56&gt;=2013,B56&lt;=2021),DATEVALUE(INDEX({"2013-07-09";"2014-06-28";"2015-06-18";"2016-06-06";"2017-05-27";"2018-05-16";"2019-05-06";"2020-04-24";"2021-04-13"},B56-2012)),"")</f>
        <v>42527</v>
      </c>
      <c r="H56" s="49" t="str">
        <f>IF(COUNTIF(G$13:G55,$G56)&gt;=1,$G56," - ")</f>
        <v xml:space="preserve"> - </v>
      </c>
      <c r="I56" s="49" t="str">
        <f>IF(COUNTIF(H$13:H55,$G56)&gt;=1,$G56," - ")</f>
        <v xml:space="preserve"> - </v>
      </c>
      <c r="J56" s="49" t="str">
        <f>IF(COUNTIF(I$13:I55,$G56)&gt;=1,$G56," - ")</f>
        <v xml:space="preserve"> - </v>
      </c>
    </row>
    <row r="57" spans="1:11" x14ac:dyDescent="0.2">
      <c r="A57" s="35" t="s">
        <v>43</v>
      </c>
      <c r="B57" s="48">
        <f>B56+1</f>
        <v>2017</v>
      </c>
      <c r="C57" s="48"/>
      <c r="D57" s="35"/>
      <c r="E57" s="48"/>
      <c r="F57" s="48"/>
      <c r="G57" s="49">
        <f>IF(AND(B57&gt;=2013,B57&lt;=2021),DATEVALUE(INDEX({"2013-07-09";"2014-06-28";"2015-06-18";"2016-06-06";"2017-05-27";"2018-05-16";"2019-05-06";"2020-04-24";"2021-04-13"},B57-2012)),"")</f>
        <v>42882</v>
      </c>
      <c r="H57" s="49" t="str">
        <f>IF(COUNTIF(G$13:G56,$G57)&gt;=1,$G57," - ")</f>
        <v xml:space="preserve"> - </v>
      </c>
      <c r="I57" s="49" t="str">
        <f>IF(COUNTIF(H$13:H56,$G57)&gt;=1,$G57," - ")</f>
        <v xml:space="preserve"> - </v>
      </c>
      <c r="J57" s="49" t="str">
        <f>IF(COUNTIF(I$13:I56,$G57)&gt;=1,$G57," - ")</f>
        <v xml:space="preserve"> - </v>
      </c>
    </row>
    <row r="58" spans="1:11" x14ac:dyDescent="0.2">
      <c r="A58" s="35" t="s">
        <v>44</v>
      </c>
      <c r="B58" s="52" t="s">
        <v>45</v>
      </c>
      <c r="C58" s="48"/>
      <c r="D58" s="35"/>
      <c r="E58" s="48"/>
      <c r="F58" s="48"/>
      <c r="G58" s="49">
        <f>IF(ISERROR(G56+30),"",G56+30)</f>
        <v>42557</v>
      </c>
      <c r="H58" s="49" t="str">
        <f>IF(COUNTIF(G$13:G57,$G58)&gt;=1,$G58," - ")</f>
        <v xml:space="preserve"> - </v>
      </c>
      <c r="I58" s="49" t="str">
        <f>IF(COUNTIF(H$13:H57,$G58)&gt;=1,$G58," - ")</f>
        <v xml:space="preserve"> - </v>
      </c>
      <c r="J58" s="49" t="str">
        <f>IF(COUNTIF(I$13:I57,$G58)&gt;=1,$G58," - ")</f>
        <v xml:space="preserve"> - </v>
      </c>
    </row>
    <row r="59" spans="1:11" x14ac:dyDescent="0.2">
      <c r="A59" s="35" t="s">
        <v>44</v>
      </c>
      <c r="B59" s="52" t="s">
        <v>45</v>
      </c>
      <c r="C59" s="48"/>
      <c r="D59" s="35"/>
      <c r="E59" s="48"/>
      <c r="F59" s="48"/>
      <c r="G59" s="49">
        <f>IF(ISERROR(G57+30),"",G57+30)</f>
        <v>42912</v>
      </c>
      <c r="H59" s="49" t="str">
        <f>IF(COUNTIF(G$13:G58,$G59)&gt;=1,$G59," - ")</f>
        <v xml:space="preserve"> - </v>
      </c>
      <c r="I59" s="49" t="str">
        <f>IF(COUNTIF(H$13:H58,$G59)&gt;=1,$G59," - ")</f>
        <v xml:space="preserve"> - </v>
      </c>
      <c r="J59" s="49" t="str">
        <f>IF(COUNTIF(I$13:I58,$G59)&gt;=1,$G59," - ")</f>
        <v xml:space="preserve"> - </v>
      </c>
    </row>
    <row r="60" spans="1:11" x14ac:dyDescent="0.2">
      <c r="A60" s="35" t="s">
        <v>46</v>
      </c>
      <c r="B60" s="48">
        <f>$B$10</f>
        <v>2016</v>
      </c>
      <c r="C60" s="48"/>
      <c r="D60" s="35"/>
      <c r="E60" s="48"/>
      <c r="F60" s="48"/>
      <c r="G60" s="49">
        <f>IF(AND(B60&gt;=2013,B60&lt;=2020),DATEVALUE(INDEX({"2013-09-05";"2014-09-25";"2015-09-14";"2016-10-03";"2017-09-21";"2018-09-10";"2019-09-30";"2020-09-19"},B60-2012)),"")</f>
        <v>42646</v>
      </c>
      <c r="H60" s="49" t="str">
        <f>IF(COUNTIF(G$13:G59,$G60)&gt;=1,$G60," - ")</f>
        <v xml:space="preserve"> - </v>
      </c>
      <c r="I60" s="49" t="str">
        <f>IF(COUNTIF(H$13:H59,$G60)&gt;=1,$G60," - ")</f>
        <v xml:space="preserve"> - </v>
      </c>
      <c r="J60" s="49" t="str">
        <f>IF(COUNTIF(I$13:I59,$G60)&gt;=1,$G60," - ")</f>
        <v xml:space="preserve"> - </v>
      </c>
      <c r="K60" s="51"/>
    </row>
    <row r="61" spans="1:11" x14ac:dyDescent="0.2">
      <c r="A61" s="35" t="s">
        <v>46</v>
      </c>
      <c r="B61" s="48">
        <f>B60+1</f>
        <v>2017</v>
      </c>
      <c r="C61" s="48"/>
      <c r="D61" s="35"/>
      <c r="E61" s="48"/>
      <c r="F61" s="48"/>
      <c r="G61" s="49">
        <f>IF(AND(B61&gt;=2013,B61&lt;=2020),DATEVALUE(INDEX({"2013-09-05";"2014-09-25";"2015-09-14";"2016-10-03";"2017-09-21";"2018-09-10";"2019-09-30";"2020-09-19"},B61-2012)),"")</f>
        <v>42999</v>
      </c>
      <c r="H61" s="49" t="str">
        <f>IF(COUNTIF(G$13:G60,$G61)&gt;=1,$G61," - ")</f>
        <v xml:space="preserve"> - </v>
      </c>
      <c r="I61" s="49" t="str">
        <f>IF(COUNTIF(H$13:H60,$G61)&gt;=1,$G61," - ")</f>
        <v xml:space="preserve"> - </v>
      </c>
      <c r="J61" s="49" t="str">
        <f>IF(COUNTIF(I$13:I60,$G61)&gt;=1,$G61," - ")</f>
        <v xml:space="preserve"> - </v>
      </c>
      <c r="K61" s="51"/>
    </row>
    <row r="62" spans="1:11" x14ac:dyDescent="0.2">
      <c r="A62" s="35" t="s">
        <v>47</v>
      </c>
      <c r="B62" s="52" t="s">
        <v>48</v>
      </c>
      <c r="C62" s="48"/>
      <c r="D62" s="35"/>
      <c r="E62" s="48"/>
      <c r="F62" s="48"/>
      <c r="G62" s="49">
        <f>IF(ISERROR(G60+9),"",G60+9)</f>
        <v>42655</v>
      </c>
      <c r="H62" s="49" t="str">
        <f>IF(COUNTIF(G$13:G61,$G62)&gt;=1,$G62," - ")</f>
        <v xml:space="preserve"> - </v>
      </c>
      <c r="I62" s="49" t="str">
        <f>IF(COUNTIF(H$13:H61,$G62)&gt;=1,$G62," - ")</f>
        <v xml:space="preserve"> - </v>
      </c>
      <c r="J62" s="49" t="str">
        <f>IF(COUNTIF(I$13:I61,$G62)&gt;=1,$G62," - ")</f>
        <v xml:space="preserve"> - </v>
      </c>
    </row>
    <row r="63" spans="1:11" x14ac:dyDescent="0.2">
      <c r="A63" s="35" t="s">
        <v>47</v>
      </c>
      <c r="B63" s="52" t="s">
        <v>48</v>
      </c>
      <c r="C63" s="48"/>
      <c r="D63" s="35"/>
      <c r="E63" s="48"/>
      <c r="F63" s="48"/>
      <c r="G63" s="49">
        <f>IF(ISERROR(G61+9),"",G61+9)</f>
        <v>43008</v>
      </c>
      <c r="H63" s="49" t="str">
        <f>IF(COUNTIF(G$13:G62,$G63)&gt;=1,$G63," - ")</f>
        <v xml:space="preserve"> - </v>
      </c>
      <c r="I63" s="49" t="str">
        <f>IF(COUNTIF(H$13:H62,$G63)&gt;=1,$G63," - ")</f>
        <v xml:space="preserve"> - </v>
      </c>
      <c r="J63" s="49" t="str">
        <f>IF(COUNTIF(I$13:I62,$G63)&gt;=1,$G63," - ")</f>
        <v xml:space="preserve"> - </v>
      </c>
    </row>
    <row r="64" spans="1:11" x14ac:dyDescent="0.2">
      <c r="A64" s="35" t="s">
        <v>49</v>
      </c>
      <c r="B64" s="52" t="s">
        <v>48</v>
      </c>
      <c r="C64" s="48"/>
      <c r="D64" s="35"/>
      <c r="E64" s="48"/>
      <c r="F64" s="48"/>
      <c r="G64" s="49">
        <f>IF(ISERROR(G60-163),"",G60-163)</f>
        <v>42483</v>
      </c>
      <c r="H64" s="49" t="str">
        <f>IF(COUNTIF(G$13:G63,$G64)&gt;=1,$G64," - ")</f>
        <v xml:space="preserve"> - </v>
      </c>
      <c r="I64" s="49" t="str">
        <f>IF(COUNTIF(H$13:H63,$G64)&gt;=1,$G64," - ")</f>
        <v xml:space="preserve"> - </v>
      </c>
      <c r="J64" s="49" t="str">
        <f>IF(COUNTIF(I$13:I63,$G64)&gt;=1,$G64," - ")</f>
        <v xml:space="preserve"> - </v>
      </c>
    </row>
    <row r="65" spans="1:11" x14ac:dyDescent="0.2">
      <c r="A65" s="35" t="s">
        <v>49</v>
      </c>
      <c r="B65" s="52" t="s">
        <v>48</v>
      </c>
      <c r="C65" s="48"/>
      <c r="D65" s="35"/>
      <c r="E65" s="48"/>
      <c r="F65" s="48"/>
      <c r="G65" s="49">
        <f>IF(ISERROR(G61-163),"",G61-163)</f>
        <v>42836</v>
      </c>
      <c r="H65" s="49" t="str">
        <f>IF(COUNTIF(G$13:G64,$G65)&gt;=1,$G65," - ")</f>
        <v xml:space="preserve"> - </v>
      </c>
      <c r="I65" s="49" t="str">
        <f>IF(COUNTIF(H$13:H64,$G65)&gt;=1,$G65," - ")</f>
        <v xml:space="preserve"> - </v>
      </c>
      <c r="J65" s="49" t="str">
        <f>IF(COUNTIF(I$13:I64,$G65)&gt;=1,$G65," - ")</f>
        <v xml:space="preserve"> - </v>
      </c>
    </row>
    <row r="66" spans="1:11" x14ac:dyDescent="0.2">
      <c r="A66" s="35" t="s">
        <v>50</v>
      </c>
      <c r="B66" s="48">
        <f>$B$10</f>
        <v>2016</v>
      </c>
      <c r="C66" s="48"/>
      <c r="D66" s="35"/>
      <c r="E66" s="48"/>
      <c r="F66" s="48"/>
      <c r="G66" s="49">
        <f>IF(AND(B66&gt;=2013,B66&lt;=2020),DATEVALUE(INDEX({"2013-11-27";"2014-12-16";"2015-12-06";"2016-12-24";"2017-12-12";"2018-12-02";"2019-12-22";"2020-12-10"},B66-2012)),"")</f>
        <v>42728</v>
      </c>
      <c r="H66" s="49" t="str">
        <f>IF(COUNTIF(G$13:G65,$G66)&gt;=1,$G66," - ")</f>
        <v xml:space="preserve"> - </v>
      </c>
      <c r="I66" s="49" t="str">
        <f>IF(COUNTIF(H$13:H65,$G66)&gt;=1,$G66," - ")</f>
        <v xml:space="preserve"> - </v>
      </c>
      <c r="J66" s="49" t="str">
        <f>IF(COUNTIF(I$13:I65,$G66)&gt;=1,$G66," - ")</f>
        <v xml:space="preserve"> - </v>
      </c>
    </row>
    <row r="67" spans="1:11" x14ac:dyDescent="0.2">
      <c r="A67" s="35" t="s">
        <v>50</v>
      </c>
      <c r="B67" s="48">
        <f>B66+1</f>
        <v>2017</v>
      </c>
      <c r="C67" s="48"/>
      <c r="D67" s="35"/>
      <c r="E67" s="48"/>
      <c r="F67" s="48"/>
      <c r="G67" s="49">
        <f>IF(AND(B67&gt;=2013,B67&lt;=2020),DATEVALUE(INDEX({"2013-11-27";"2014-12-16";"2015-12-06";"2016-12-24";"2017-12-12";"2018-12-02";"2019-12-22";"2020-12-10"},B67-2012)),"")</f>
        <v>43081</v>
      </c>
      <c r="H67" s="49" t="str">
        <f>IF(COUNTIF(G$13:G66,$G67)&gt;=1,$G67," - ")</f>
        <v xml:space="preserve"> - </v>
      </c>
      <c r="I67" s="49" t="str">
        <f>IF(COUNTIF(H$13:H66,$G67)&gt;=1,$G67," - ")</f>
        <v xml:space="preserve"> - </v>
      </c>
      <c r="J67" s="49" t="str">
        <f>IF(COUNTIF(I$13:I66,$G67)&gt;=1,$G67," - ")</f>
        <v xml:space="preserve"> - </v>
      </c>
    </row>
    <row r="68" spans="1:11" x14ac:dyDescent="0.2">
      <c r="A68" s="35" t="s">
        <v>51</v>
      </c>
      <c r="B68" s="48">
        <f>$B$10</f>
        <v>2016</v>
      </c>
      <c r="C68" s="48"/>
      <c r="D68" s="35"/>
      <c r="E68" s="48"/>
      <c r="F68" s="48"/>
      <c r="G68" s="49">
        <f>DATE(B68,5,24)-MOD(WEEKDAY(DATE(B68,5,24),1)-2,7)</f>
        <v>42513</v>
      </c>
      <c r="H68" s="49" t="str">
        <f>IF(COUNTIF(G$13:G67,$G68)&gt;=1,$G68," - ")</f>
        <v xml:space="preserve"> - </v>
      </c>
      <c r="I68" s="49" t="str">
        <f>IF(COUNTIF(H$13:H67,$G68)&gt;=1,$G68," - ")</f>
        <v xml:space="preserve"> - </v>
      </c>
      <c r="J68" s="49" t="str">
        <f>IF(COUNTIF(I$13:I67,$G68)&gt;=1,$G68," - ")</f>
        <v xml:space="preserve"> - </v>
      </c>
      <c r="K68" s="51"/>
    </row>
    <row r="69" spans="1:11" x14ac:dyDescent="0.2">
      <c r="A69" s="35" t="s">
        <v>51</v>
      </c>
      <c r="B69" s="48">
        <f>B68+1</f>
        <v>2017</v>
      </c>
      <c r="C69" s="48"/>
      <c r="D69" s="35"/>
      <c r="E69" s="48"/>
      <c r="F69" s="48"/>
      <c r="G69" s="49">
        <f>DATE(B69,5,24)-MOD(WEEKDAY(DATE(B69,5,24),1)-2,7)</f>
        <v>42877</v>
      </c>
      <c r="H69" s="49" t="str">
        <f>IF(COUNTIF(G$13:G68,$G69)&gt;=1,$G69," - ")</f>
        <v xml:space="preserve"> - </v>
      </c>
      <c r="I69" s="49" t="str">
        <f>IF(COUNTIF(H$13:H68,$G69)&gt;=1,$G69," - ")</f>
        <v xml:space="preserve"> - </v>
      </c>
      <c r="J69" s="49" t="str">
        <f>IF(COUNTIF(I$13:I68,$G69)&gt;=1,$G69," - ")</f>
        <v xml:space="preserve"> - </v>
      </c>
      <c r="K69" s="51"/>
    </row>
    <row r="70" spans="1:11" x14ac:dyDescent="0.2">
      <c r="A70" s="35" t="s">
        <v>52</v>
      </c>
      <c r="B70" s="48">
        <f>$B$10</f>
        <v>2016</v>
      </c>
      <c r="C70" s="48"/>
      <c r="D70" s="48"/>
      <c r="E70" s="48"/>
      <c r="F70" s="48"/>
      <c r="G70" s="49">
        <f>ROUNDDOWN((DATE(2000,3,20)+TIME(7,29,0))+(B70-2000)*365.24238,0)</f>
        <v>42449</v>
      </c>
      <c r="H70" s="49" t="str">
        <f>IF(COUNTIF(G$13:G69,$G70)&gt;=1,$G70," - ")</f>
        <v xml:space="preserve"> - </v>
      </c>
      <c r="I70" s="49" t="str">
        <f>IF(COUNTIF(H$13:H69,$G70)&gt;=1,$G70," - ")</f>
        <v xml:space="preserve"> - </v>
      </c>
      <c r="J70" s="49" t="str">
        <f>IF(COUNTIF(I$13:I69,$G70)&gt;=1,$G70," - ")</f>
        <v xml:space="preserve"> - </v>
      </c>
    </row>
    <row r="71" spans="1:11" x14ac:dyDescent="0.2">
      <c r="A71" s="35" t="s">
        <v>52</v>
      </c>
      <c r="B71" s="48">
        <f>B70+1</f>
        <v>2017</v>
      </c>
      <c r="C71" s="48"/>
      <c r="D71" s="48"/>
      <c r="E71" s="48"/>
      <c r="F71" s="48"/>
      <c r="G71" s="49">
        <f>ROUNDDOWN((DATE(2000,3,20)+TIME(7,29,0))+(B71-2000)*365.24238,0)</f>
        <v>42814</v>
      </c>
      <c r="H71" s="49" t="str">
        <f>IF(COUNTIF(G$13:G70,$G71)&gt;=1,$G71," - ")</f>
        <v xml:space="preserve"> - </v>
      </c>
      <c r="I71" s="49" t="str">
        <f>IF(COUNTIF(H$13:H70,$G71)&gt;=1,$G71," - ")</f>
        <v xml:space="preserve"> - </v>
      </c>
      <c r="J71" s="49" t="str">
        <f>IF(COUNTIF(I$13:I70,$G71)&gt;=1,$G71," - ")</f>
        <v xml:space="preserve"> - </v>
      </c>
    </row>
    <row r="72" spans="1:11" x14ac:dyDescent="0.2">
      <c r="A72" s="35" t="s">
        <v>53</v>
      </c>
      <c r="B72" s="48">
        <f>$B$10</f>
        <v>2016</v>
      </c>
      <c r="C72" s="48"/>
      <c r="D72" s="48"/>
      <c r="E72" s="48"/>
      <c r="F72" s="48"/>
      <c r="G72" s="49">
        <f>ROUNDDOWN((DATE(2000,6,21)+TIME(1,36,0))+(B72-2000)*365.24163,0)</f>
        <v>42541</v>
      </c>
      <c r="H72" s="49" t="str">
        <f>IF(COUNTIF(G$13:G71,$G72)&gt;=1,$G72," - ")</f>
        <v xml:space="preserve"> - </v>
      </c>
      <c r="I72" s="49" t="str">
        <f>IF(COUNTIF(H$13:H71,$G72)&gt;=1,$G72," - ")</f>
        <v xml:space="preserve"> - </v>
      </c>
      <c r="J72" s="49" t="str">
        <f>IF(COUNTIF(I$13:I71,$G72)&gt;=1,$G72," - ")</f>
        <v xml:space="preserve"> - </v>
      </c>
    </row>
    <row r="73" spans="1:11" x14ac:dyDescent="0.2">
      <c r="A73" s="35" t="s">
        <v>53</v>
      </c>
      <c r="B73" s="48">
        <f>B72+1</f>
        <v>2017</v>
      </c>
      <c r="C73" s="48"/>
      <c r="D73" s="48"/>
      <c r="E73" s="48"/>
      <c r="F73" s="48"/>
      <c r="G73" s="49">
        <f>ROUNDDOWN((DATE(2000,6,21)+TIME(1,36,0))+(B73-2000)*365.24163,0)</f>
        <v>42907</v>
      </c>
      <c r="H73" s="49" t="str">
        <f>IF(COUNTIF(G$13:G72,$G73)&gt;=1,$G73," - ")</f>
        <v xml:space="preserve"> - </v>
      </c>
      <c r="I73" s="49" t="str">
        <f>IF(COUNTIF(H$13:H72,$G73)&gt;=1,$G73," - ")</f>
        <v xml:space="preserve"> - </v>
      </c>
      <c r="J73" s="49" t="str">
        <f>IF(COUNTIF(I$13:I72,$G73)&gt;=1,$G73," - ")</f>
        <v xml:space="preserve"> - </v>
      </c>
    </row>
    <row r="74" spans="1:11" x14ac:dyDescent="0.2">
      <c r="A74" s="35" t="s">
        <v>54</v>
      </c>
      <c r="B74" s="48">
        <f>$B$10</f>
        <v>2016</v>
      </c>
      <c r="C74" s="48"/>
      <c r="D74" s="48"/>
      <c r="E74" s="48"/>
      <c r="F74" s="48"/>
      <c r="G74" s="49">
        <f>ROUNDDOWN((DATE(2000,9,22)+TIME(17,17,0))+(B74-2000)*365.24205,0)</f>
        <v>42635</v>
      </c>
      <c r="H74" s="49" t="str">
        <f>IF(COUNTIF(G$13:G73,$G74)&gt;=1,$G74," - ")</f>
        <v xml:space="preserve"> - </v>
      </c>
      <c r="I74" s="49" t="str">
        <f>IF(COUNTIF(H$13:H73,$G74)&gt;=1,$G74," - ")</f>
        <v xml:space="preserve"> - </v>
      </c>
      <c r="J74" s="49" t="str">
        <f>IF(COUNTIF(I$13:I73,$G74)&gt;=1,$G74," - ")</f>
        <v xml:space="preserve"> - </v>
      </c>
    </row>
    <row r="75" spans="1:11" x14ac:dyDescent="0.2">
      <c r="A75" s="35" t="s">
        <v>54</v>
      </c>
      <c r="B75" s="48">
        <f>B74+1</f>
        <v>2017</v>
      </c>
      <c r="C75" s="48"/>
      <c r="D75" s="48"/>
      <c r="E75" s="48"/>
      <c r="F75" s="48"/>
      <c r="G75" s="49">
        <f>ROUNDDOWN((DATE(2000,9,22)+TIME(17,17,0))+(B75-2000)*365.24205,0)</f>
        <v>43000</v>
      </c>
      <c r="H75" s="49" t="str">
        <f>IF(COUNTIF(G$13:G74,$G75)&gt;=1,$G75," - ")</f>
        <v xml:space="preserve"> - </v>
      </c>
      <c r="I75" s="49" t="str">
        <f>IF(COUNTIF(H$13:H74,$G75)&gt;=1,$G75," - ")</f>
        <v xml:space="preserve"> - </v>
      </c>
      <c r="J75" s="49" t="str">
        <f>IF(COUNTIF(I$13:I74,$G75)&gt;=1,$G75," - ")</f>
        <v xml:space="preserve"> - </v>
      </c>
    </row>
    <row r="76" spans="1:11" x14ac:dyDescent="0.2">
      <c r="A76" s="35" t="s">
        <v>55</v>
      </c>
      <c r="B76" s="48">
        <f>$B$10</f>
        <v>2016</v>
      </c>
      <c r="C76" s="48"/>
      <c r="D76" s="48"/>
      <c r="E76" s="48"/>
      <c r="F76" s="48"/>
      <c r="G76" s="49">
        <f>ROUNDDOWN((DATE(2000,12,21)+TIME(13,30,0))+(B76-2000)*365.242743,0)</f>
        <v>42725</v>
      </c>
      <c r="H76" s="49" t="str">
        <f>IF(COUNTIF(G$13:G75,$G76)&gt;=1,$G76," - ")</f>
        <v xml:space="preserve"> - </v>
      </c>
      <c r="I76" s="49" t="str">
        <f>IF(COUNTIF(H$13:H75,$G76)&gt;=1,$G76," - ")</f>
        <v xml:space="preserve"> - </v>
      </c>
      <c r="J76" s="49" t="str">
        <f>IF(COUNTIF(I$13:I75,$G76)&gt;=1,$G76," - ")</f>
        <v xml:space="preserve"> - </v>
      </c>
    </row>
    <row r="77" spans="1:11" x14ac:dyDescent="0.2">
      <c r="A77" s="35" t="s">
        <v>55</v>
      </c>
      <c r="B77" s="48">
        <f>B76+1</f>
        <v>2017</v>
      </c>
      <c r="C77" s="48"/>
      <c r="D77" s="48"/>
      <c r="E77" s="48"/>
      <c r="F77" s="48"/>
      <c r="G77" s="49">
        <f>ROUNDDOWN((DATE(2000,12,21)+TIME(13,30,0))+(B77-2000)*365.242743,0)</f>
        <v>43090</v>
      </c>
      <c r="H77" s="49" t="str">
        <f>IF(COUNTIF(G$13:G76,$G77)&gt;=1,$G77," - ")</f>
        <v xml:space="preserve"> - </v>
      </c>
      <c r="I77" s="49" t="str">
        <f>IF(COUNTIF(H$13:H76,$G77)&gt;=1,$G77," - ")</f>
        <v xml:space="preserve"> - </v>
      </c>
      <c r="J77" s="49" t="str">
        <f>IF(COUNTIF(I$13:I76,$G77)&gt;=1,$G77," - ")</f>
        <v xml:space="preserve"> - </v>
      </c>
    </row>
    <row r="78" spans="1:11" x14ac:dyDescent="0.2">
      <c r="A78" s="35"/>
      <c r="B78" s="35"/>
      <c r="C78" s="35"/>
      <c r="D78" s="35"/>
      <c r="E78" s="35"/>
      <c r="F78" s="35"/>
      <c r="G78" s="55"/>
      <c r="H78" s="55"/>
      <c r="I78" s="55"/>
      <c r="J78" s="55"/>
    </row>
    <row r="79" spans="1:11" s="44" customFormat="1" ht="18" customHeight="1" x14ac:dyDescent="0.2">
      <c r="A79" s="40" t="s">
        <v>56</v>
      </c>
      <c r="B79" s="41"/>
      <c r="C79" s="41"/>
      <c r="D79" s="41"/>
      <c r="E79" s="42"/>
      <c r="F79" s="42"/>
      <c r="G79" s="56" t="s">
        <v>57</v>
      </c>
      <c r="H79" s="43"/>
      <c r="I79" s="43"/>
      <c r="J79" s="43"/>
    </row>
    <row r="80" spans="1:11" ht="18" customHeight="1" x14ac:dyDescent="0.2">
      <c r="A80" s="45" t="s">
        <v>58</v>
      </c>
      <c r="B80" s="46" t="s">
        <v>13</v>
      </c>
      <c r="C80" s="46" t="s">
        <v>14</v>
      </c>
      <c r="D80" s="46"/>
      <c r="E80" s="46" t="s">
        <v>16</v>
      </c>
      <c r="F80" s="46" t="s">
        <v>17</v>
      </c>
      <c r="G80" s="47" t="s">
        <v>18</v>
      </c>
      <c r="H80" s="47" t="str">
        <f>H$13</f>
        <v>2nd Event</v>
      </c>
      <c r="I80" s="47" t="str">
        <f t="shared" ref="I80:J80" si="1">I$13</f>
        <v>3rd Event</v>
      </c>
      <c r="J80" s="47" t="str">
        <f t="shared" si="1"/>
        <v>4th Event</v>
      </c>
    </row>
    <row r="81" spans="1:10" x14ac:dyDescent="0.2">
      <c r="A81" s="57"/>
      <c r="B81" s="48"/>
      <c r="C81" s="48"/>
      <c r="D81" s="48"/>
      <c r="E81" s="48"/>
      <c r="F81" s="48"/>
      <c r="G81" s="49" t="str">
        <f>IF(OR(OR(C81="",E81=""),F81="")," - ",(DATE(B81,C81,1)+(E81-1)*7)+F81-WEEKDAY(DATE(B81,C81,1))+IF(F81&lt;WEEKDAY(DATE(B81,C81,1)),7,0))</f>
        <v xml:space="preserve"> - </v>
      </c>
      <c r="H81" s="49" t="str">
        <f>IF(COUNTIF(G$13:G80,$G81)&gt;=1,$G81," - ")</f>
        <v xml:space="preserve"> - </v>
      </c>
      <c r="I81" s="49" t="str">
        <f>IF(COUNTIF(H$13:H80,$G81)&gt;=1,$G81," - ")</f>
        <v xml:space="preserve"> - </v>
      </c>
      <c r="J81" s="49" t="str">
        <f>IF(COUNTIF(I$13:I80,$G81)&gt;=1,$G81," - ")</f>
        <v xml:space="preserve"> - </v>
      </c>
    </row>
    <row r="82" spans="1:10" x14ac:dyDescent="0.2">
      <c r="A82" s="57"/>
      <c r="B82" s="48"/>
      <c r="C82" s="48"/>
      <c r="D82" s="48"/>
      <c r="E82" s="48"/>
      <c r="F82" s="48"/>
      <c r="G82" s="49" t="str">
        <f t="shared" ref="G82:G91" si="2">IF(OR(OR(C82="",E82=""),F82="")," - ",(DATE(B82,C82,1)+(E82-1)*7)+F82-WEEKDAY(DATE(B82,C82,1))+IF(F82&lt;WEEKDAY(DATE(B82,C82,1)),7,0))</f>
        <v xml:space="preserve"> - </v>
      </c>
      <c r="H82" s="49" t="str">
        <f>IF(COUNTIF(G$13:G81,$G82)&gt;=1,$G82," - ")</f>
        <v xml:space="preserve"> - </v>
      </c>
      <c r="I82" s="49" t="str">
        <f>IF(COUNTIF(H$13:H81,$G82)&gt;=1,$G82," - ")</f>
        <v xml:space="preserve"> - </v>
      </c>
      <c r="J82" s="49" t="str">
        <f>IF(COUNTIF(I$13:I81,$G82)&gt;=1,$G82," - ")</f>
        <v xml:space="preserve"> - </v>
      </c>
    </row>
    <row r="83" spans="1:10" x14ac:dyDescent="0.2">
      <c r="A83" s="35"/>
      <c r="B83" s="48"/>
      <c r="C83" s="48"/>
      <c r="D83" s="48"/>
      <c r="E83" s="48"/>
      <c r="F83" s="48"/>
      <c r="G83" s="49" t="str">
        <f t="shared" si="2"/>
        <v xml:space="preserve"> - </v>
      </c>
      <c r="H83" s="49" t="str">
        <f>IF(COUNTIF(G$13:G82,$G83)&gt;=1,$G83," - ")</f>
        <v xml:space="preserve"> - </v>
      </c>
      <c r="I83" s="49" t="str">
        <f>IF(COUNTIF(H$13:H82,$G83)&gt;=1,$G83," - ")</f>
        <v xml:space="preserve"> - </v>
      </c>
      <c r="J83" s="49" t="str">
        <f>IF(COUNTIF(I$13:I82,$G83)&gt;=1,$G83," - ")</f>
        <v xml:space="preserve"> - </v>
      </c>
    </row>
    <row r="84" spans="1:10" x14ac:dyDescent="0.2">
      <c r="A84" s="35"/>
      <c r="B84" s="48"/>
      <c r="C84" s="48"/>
      <c r="D84" s="48"/>
      <c r="E84" s="48"/>
      <c r="F84" s="48"/>
      <c r="G84" s="49" t="str">
        <f t="shared" si="2"/>
        <v xml:space="preserve"> - </v>
      </c>
      <c r="H84" s="49" t="str">
        <f>IF(COUNTIF(G$13:G83,$G84)&gt;=1,$G84," - ")</f>
        <v xml:space="preserve"> - </v>
      </c>
      <c r="I84" s="49" t="str">
        <f>IF(COUNTIF(H$13:H83,$G84)&gt;=1,$G84," - ")</f>
        <v xml:space="preserve"> - </v>
      </c>
      <c r="J84" s="49" t="str">
        <f>IF(COUNTIF(I$13:I83,$G84)&gt;=1,$G84," - ")</f>
        <v xml:space="preserve"> - </v>
      </c>
    </row>
    <row r="85" spans="1:10" x14ac:dyDescent="0.2">
      <c r="A85" s="35"/>
      <c r="B85" s="48"/>
      <c r="C85" s="48"/>
      <c r="D85" s="48"/>
      <c r="E85" s="48"/>
      <c r="F85" s="48"/>
      <c r="G85" s="49" t="str">
        <f t="shared" si="2"/>
        <v xml:space="preserve"> - </v>
      </c>
      <c r="H85" s="49" t="str">
        <f>IF(COUNTIF(G$13:G84,$G85)&gt;=1,$G85," - ")</f>
        <v xml:space="preserve"> - </v>
      </c>
      <c r="I85" s="49" t="str">
        <f>IF(COUNTIF(H$13:H84,$G85)&gt;=1,$G85," - ")</f>
        <v xml:space="preserve"> - </v>
      </c>
      <c r="J85" s="49" t="str">
        <f>IF(COUNTIF(I$13:I84,$G85)&gt;=1,$G85," - ")</f>
        <v xml:space="preserve"> - </v>
      </c>
    </row>
    <row r="86" spans="1:10" x14ac:dyDescent="0.2">
      <c r="A86" s="35"/>
      <c r="B86" s="48"/>
      <c r="C86" s="48"/>
      <c r="D86" s="48"/>
      <c r="E86" s="48"/>
      <c r="F86" s="48"/>
      <c r="G86" s="49" t="str">
        <f t="shared" si="2"/>
        <v xml:space="preserve"> - </v>
      </c>
      <c r="H86" s="49" t="str">
        <f>IF(COUNTIF(G$13:G85,$G86)&gt;=1,$G86," - ")</f>
        <v xml:space="preserve"> - </v>
      </c>
      <c r="I86" s="49" t="str">
        <f>IF(COUNTIF(H$13:H85,$G86)&gt;=1,$G86," - ")</f>
        <v xml:space="preserve"> - </v>
      </c>
      <c r="J86" s="49" t="str">
        <f>IF(COUNTIF(I$13:I85,$G86)&gt;=1,$G86," - ")</f>
        <v xml:space="preserve"> - </v>
      </c>
    </row>
    <row r="87" spans="1:10" x14ac:dyDescent="0.2">
      <c r="A87" s="35"/>
      <c r="B87" s="48"/>
      <c r="C87" s="48"/>
      <c r="D87" s="48"/>
      <c r="E87" s="48"/>
      <c r="F87" s="48"/>
      <c r="G87" s="49" t="str">
        <f t="shared" si="2"/>
        <v xml:space="preserve"> - </v>
      </c>
      <c r="H87" s="49" t="str">
        <f>IF(COUNTIF(G$13:G86,$G87)&gt;=1,$G87," - ")</f>
        <v xml:space="preserve"> - </v>
      </c>
      <c r="I87" s="49" t="str">
        <f>IF(COUNTIF(H$13:H86,$G87)&gt;=1,$G87," - ")</f>
        <v xml:space="preserve"> - </v>
      </c>
      <c r="J87" s="49" t="str">
        <f>IF(COUNTIF(I$13:I86,$G87)&gt;=1,$G87," - ")</f>
        <v xml:space="preserve"> - </v>
      </c>
    </row>
    <row r="88" spans="1:10" x14ac:dyDescent="0.2">
      <c r="A88" s="35"/>
      <c r="B88" s="48"/>
      <c r="C88" s="48"/>
      <c r="D88" s="48"/>
      <c r="E88" s="48"/>
      <c r="F88" s="48"/>
      <c r="G88" s="49" t="str">
        <f t="shared" si="2"/>
        <v xml:space="preserve"> - </v>
      </c>
      <c r="H88" s="49" t="str">
        <f>IF(COUNTIF(G$13:G87,$G88)&gt;=1,$G88," - ")</f>
        <v xml:space="preserve"> - </v>
      </c>
      <c r="I88" s="49" t="str">
        <f>IF(COUNTIF(H$13:H87,$G88)&gt;=1,$G88," - ")</f>
        <v xml:space="preserve"> - </v>
      </c>
      <c r="J88" s="49" t="str">
        <f>IF(COUNTIF(I$13:I87,$G88)&gt;=1,$G88," - ")</f>
        <v xml:space="preserve"> - </v>
      </c>
    </row>
    <row r="89" spans="1:10" x14ac:dyDescent="0.2">
      <c r="A89" s="35"/>
      <c r="B89" s="48"/>
      <c r="C89" s="48"/>
      <c r="D89" s="48"/>
      <c r="E89" s="48"/>
      <c r="F89" s="48"/>
      <c r="G89" s="49" t="str">
        <f t="shared" si="2"/>
        <v xml:space="preserve"> - </v>
      </c>
      <c r="H89" s="49" t="str">
        <f>IF(COUNTIF(G$13:G88,$G89)&gt;=1,$G89," - ")</f>
        <v xml:space="preserve"> - </v>
      </c>
      <c r="I89" s="49" t="str">
        <f>IF(COUNTIF(H$13:H88,$G89)&gt;=1,$G89," - ")</f>
        <v xml:space="preserve"> - </v>
      </c>
      <c r="J89" s="49" t="str">
        <f>IF(COUNTIF(I$13:I88,$G89)&gt;=1,$G89," - ")</f>
        <v xml:space="preserve"> - </v>
      </c>
    </row>
    <row r="90" spans="1:10" x14ac:dyDescent="0.2">
      <c r="A90" s="35"/>
      <c r="B90" s="48"/>
      <c r="C90" s="48"/>
      <c r="D90" s="48"/>
      <c r="E90" s="48"/>
      <c r="F90" s="48"/>
      <c r="G90" s="49" t="str">
        <f t="shared" si="2"/>
        <v xml:space="preserve"> - </v>
      </c>
      <c r="H90" s="49" t="str">
        <f>IF(COUNTIF(G$13:G89,$G90)&gt;=1,$G90," - ")</f>
        <v xml:space="preserve"> - </v>
      </c>
      <c r="I90" s="49" t="str">
        <f>IF(COUNTIF(H$13:H89,$G90)&gt;=1,$G90," - ")</f>
        <v xml:space="preserve"> - </v>
      </c>
      <c r="J90" s="49" t="str">
        <f>IF(COUNTIF(I$13:I89,$G90)&gt;=1,$G90," - ")</f>
        <v xml:space="preserve"> - </v>
      </c>
    </row>
    <row r="91" spans="1:10" x14ac:dyDescent="0.2">
      <c r="A91" s="35"/>
      <c r="B91" s="48"/>
      <c r="C91" s="48"/>
      <c r="D91" s="48"/>
      <c r="E91" s="48"/>
      <c r="F91" s="48"/>
      <c r="G91" s="49" t="str">
        <f t="shared" si="2"/>
        <v xml:space="preserve"> - </v>
      </c>
      <c r="H91" s="49" t="str">
        <f>IF(COUNTIF(G$13:G90,$G91)&gt;=1,$G91," - ")</f>
        <v xml:space="preserve"> - </v>
      </c>
      <c r="I91" s="49" t="str">
        <f>IF(COUNTIF(H$13:H90,$G91)&gt;=1,$G91," - ")</f>
        <v xml:space="preserve"> - </v>
      </c>
      <c r="J91" s="49" t="str">
        <f>IF(COUNTIF(I$13:I90,$G91)&gt;=1,$G91," - ")</f>
        <v xml:space="preserve"> - </v>
      </c>
    </row>
    <row r="92" spans="1:10" x14ac:dyDescent="0.2">
      <c r="A92" s="35"/>
      <c r="B92" s="35"/>
      <c r="C92" s="35"/>
      <c r="D92" s="35"/>
      <c r="E92" s="35"/>
      <c r="F92" s="35"/>
      <c r="G92" s="55"/>
      <c r="H92" s="55"/>
      <c r="I92" s="55"/>
      <c r="J92" s="55"/>
    </row>
    <row r="93" spans="1:10" s="44" customFormat="1" ht="18" customHeight="1" x14ac:dyDescent="0.2">
      <c r="A93" s="40" t="s">
        <v>59</v>
      </c>
      <c r="B93" s="41"/>
      <c r="C93" s="41"/>
      <c r="D93" s="41"/>
      <c r="E93" s="42"/>
      <c r="F93" s="42"/>
      <c r="G93" s="43"/>
      <c r="H93" s="43"/>
      <c r="I93" s="43"/>
      <c r="J93" s="43"/>
    </row>
    <row r="94" spans="1:10" ht="18" customHeight="1" x14ac:dyDescent="0.2">
      <c r="A94" s="45" t="s">
        <v>12</v>
      </c>
      <c r="B94" s="46" t="s">
        <v>13</v>
      </c>
      <c r="C94" s="46" t="s">
        <v>14</v>
      </c>
      <c r="D94" s="46" t="s">
        <v>15</v>
      </c>
      <c r="E94" s="46"/>
      <c r="F94" s="46"/>
      <c r="G94" s="47" t="s">
        <v>18</v>
      </c>
      <c r="H94" s="47" t="str">
        <f>H$13</f>
        <v>2nd Event</v>
      </c>
      <c r="I94" s="47" t="str">
        <f t="shared" ref="I94:J94" si="3">I$13</f>
        <v>3rd Event</v>
      </c>
      <c r="J94" s="47" t="str">
        <f t="shared" si="3"/>
        <v>4th Event</v>
      </c>
    </row>
    <row r="95" spans="1:10" x14ac:dyDescent="0.2">
      <c r="A95" s="35" t="s">
        <v>60</v>
      </c>
      <c r="B95" s="48">
        <f>$B$10</f>
        <v>2016</v>
      </c>
      <c r="C95" s="48">
        <v>1</v>
      </c>
      <c r="D95" s="48">
        <v>1</v>
      </c>
      <c r="E95" s="48"/>
      <c r="F95" s="48"/>
      <c r="G95" s="50">
        <f>DATE(B95,C95,D95)</f>
        <v>42370</v>
      </c>
      <c r="H95" s="49" t="str">
        <f>IF(COUNTIF(G$13:G94,$G95)&gt;=1,$G95," - ")</f>
        <v xml:space="preserve"> - </v>
      </c>
      <c r="I95" s="49" t="str">
        <f>IF(COUNTIF(H$13:H94,$G95)&gt;=1,$G95," - ")</f>
        <v xml:space="preserve"> - </v>
      </c>
      <c r="J95" s="49" t="str">
        <f>IF(COUNTIF(I$13:I94,$G95)&gt;=1,$G95," - ")</f>
        <v xml:space="preserve"> - </v>
      </c>
    </row>
    <row r="96" spans="1:10" x14ac:dyDescent="0.2">
      <c r="A96" s="35" t="s">
        <v>60</v>
      </c>
      <c r="B96" s="48">
        <f>$B$10+1</f>
        <v>2017</v>
      </c>
      <c r="C96" s="48">
        <v>1</v>
      </c>
      <c r="D96" s="48">
        <v>1</v>
      </c>
      <c r="E96" s="48"/>
      <c r="F96" s="48"/>
      <c r="G96" s="50">
        <f>DATE(B96,C96,D96)</f>
        <v>42736</v>
      </c>
      <c r="H96" s="49" t="str">
        <f>IF(COUNTIF(G$13:G95,$G96)&gt;=1,$G96," - ")</f>
        <v xml:space="preserve"> - </v>
      </c>
      <c r="I96" s="49" t="str">
        <f>IF(COUNTIF(H$13:H95,$G96)&gt;=1,$G96," - ")</f>
        <v xml:space="preserve"> - </v>
      </c>
      <c r="J96" s="49" t="str">
        <f>IF(COUNTIF(I$13:I95,$G96)&gt;=1,$G96," - ")</f>
        <v xml:space="preserve"> - </v>
      </c>
    </row>
    <row r="97" spans="1:10" x14ac:dyDescent="0.2">
      <c r="A97" s="35" t="s">
        <v>61</v>
      </c>
      <c r="B97" s="48">
        <f>$B$10</f>
        <v>2016</v>
      </c>
      <c r="C97" s="48">
        <v>2</v>
      </c>
      <c r="D97" s="48">
        <v>2</v>
      </c>
      <c r="E97" s="48"/>
      <c r="F97" s="48"/>
      <c r="G97" s="50">
        <f t="shared" ref="G97:G140" si="4">DATE(B97,C97,D97)</f>
        <v>42402</v>
      </c>
      <c r="H97" s="49" t="str">
        <f>IF(COUNTIF(G$13:G96,$G97)&gt;=1,$G97," - ")</f>
        <v xml:space="preserve"> - </v>
      </c>
      <c r="I97" s="49" t="str">
        <f>IF(COUNTIF(H$13:H96,$G97)&gt;=1,$G97," - ")</f>
        <v xml:space="preserve"> - </v>
      </c>
      <c r="J97" s="49" t="str">
        <f>IF(COUNTIF(I$13:I96,$G97)&gt;=1,$G97," - ")</f>
        <v xml:space="preserve"> - </v>
      </c>
    </row>
    <row r="98" spans="1:10" x14ac:dyDescent="0.2">
      <c r="A98" s="35" t="s">
        <v>61</v>
      </c>
      <c r="B98" s="48">
        <f>$B$10+1</f>
        <v>2017</v>
      </c>
      <c r="C98" s="48">
        <v>2</v>
      </c>
      <c r="D98" s="48">
        <v>2</v>
      </c>
      <c r="E98" s="48"/>
      <c r="F98" s="48"/>
      <c r="G98" s="50">
        <f t="shared" si="4"/>
        <v>42768</v>
      </c>
      <c r="H98" s="49" t="str">
        <f>IF(COUNTIF(G$13:G97,$G98)&gt;=1,$G98," - ")</f>
        <v xml:space="preserve"> - </v>
      </c>
      <c r="I98" s="49" t="str">
        <f>IF(COUNTIF(H$13:H97,$G98)&gt;=1,$G98," - ")</f>
        <v xml:space="preserve"> - </v>
      </c>
      <c r="J98" s="49" t="str">
        <f>IF(COUNTIF(I$13:I97,$G98)&gt;=1,$G98," - ")</f>
        <v xml:space="preserve"> - </v>
      </c>
    </row>
    <row r="99" spans="1:10" x14ac:dyDescent="0.2">
      <c r="A99" s="35" t="s">
        <v>62</v>
      </c>
      <c r="B99" s="48">
        <f>$B$10</f>
        <v>2016</v>
      </c>
      <c r="C99" s="48">
        <v>2</v>
      </c>
      <c r="D99" s="48">
        <v>12</v>
      </c>
      <c r="E99" s="48"/>
      <c r="F99" s="48"/>
      <c r="G99" s="50">
        <f t="shared" si="4"/>
        <v>42412</v>
      </c>
      <c r="H99" s="49" t="str">
        <f>IF(COUNTIF(G$13:G98,$G99)&gt;=1,$G99," - ")</f>
        <v xml:space="preserve"> - </v>
      </c>
      <c r="I99" s="49" t="str">
        <f>IF(COUNTIF(H$13:H98,$G99)&gt;=1,$G99," - ")</f>
        <v xml:space="preserve"> - </v>
      </c>
      <c r="J99" s="49" t="str">
        <f>IF(COUNTIF(I$13:I98,$G99)&gt;=1,$G99," - ")</f>
        <v xml:space="preserve"> - </v>
      </c>
    </row>
    <row r="100" spans="1:10" x14ac:dyDescent="0.2">
      <c r="A100" s="35" t="s">
        <v>62</v>
      </c>
      <c r="B100" s="48">
        <f>$B$10+1</f>
        <v>2017</v>
      </c>
      <c r="C100" s="48">
        <v>2</v>
      </c>
      <c r="D100" s="48">
        <v>12</v>
      </c>
      <c r="E100" s="48"/>
      <c r="F100" s="48"/>
      <c r="G100" s="50">
        <f t="shared" si="4"/>
        <v>42778</v>
      </c>
      <c r="H100" s="49" t="str">
        <f>IF(COUNTIF(G$13:G99,$G100)&gt;=1,$G100," - ")</f>
        <v xml:space="preserve"> - </v>
      </c>
      <c r="I100" s="49" t="str">
        <f>IF(COUNTIF(H$13:H99,$G100)&gt;=1,$G100," - ")</f>
        <v xml:space="preserve"> - </v>
      </c>
      <c r="J100" s="49" t="str">
        <f>IF(COUNTIF(I$13:I99,$G100)&gt;=1,$G100," - ")</f>
        <v xml:space="preserve"> - </v>
      </c>
    </row>
    <row r="101" spans="1:10" x14ac:dyDescent="0.2">
      <c r="A101" s="57" t="s">
        <v>63</v>
      </c>
      <c r="B101" s="48">
        <f>$B$10</f>
        <v>2016</v>
      </c>
      <c r="C101" s="48">
        <v>2</v>
      </c>
      <c r="D101" s="48">
        <v>14</v>
      </c>
      <c r="E101" s="48"/>
      <c r="F101" s="48"/>
      <c r="G101" s="50">
        <f t="shared" si="4"/>
        <v>42414</v>
      </c>
      <c r="H101" s="49" t="str">
        <f>IF(COUNTIF(G$13:G100,$G101)&gt;=1,$G101," - ")</f>
        <v xml:space="preserve"> - </v>
      </c>
      <c r="I101" s="49" t="str">
        <f>IF(COUNTIF(H$13:H100,$G101)&gt;=1,$G101," - ")</f>
        <v xml:space="preserve"> - </v>
      </c>
      <c r="J101" s="49" t="str">
        <f>IF(COUNTIF(I$13:I100,$G101)&gt;=1,$G101," - ")</f>
        <v xml:space="preserve"> - </v>
      </c>
    </row>
    <row r="102" spans="1:10" x14ac:dyDescent="0.2">
      <c r="A102" s="57" t="s">
        <v>63</v>
      </c>
      <c r="B102" s="48">
        <f>$B$10+1</f>
        <v>2017</v>
      </c>
      <c r="C102" s="48">
        <v>2</v>
      </c>
      <c r="D102" s="48">
        <v>14</v>
      </c>
      <c r="E102" s="48"/>
      <c r="F102" s="48"/>
      <c r="G102" s="50">
        <f t="shared" si="4"/>
        <v>42780</v>
      </c>
      <c r="H102" s="49" t="str">
        <f>IF(COUNTIF(G$13:G101,$G102)&gt;=1,$G102," - ")</f>
        <v xml:space="preserve"> - </v>
      </c>
      <c r="I102" s="49" t="str">
        <f>IF(COUNTIF(H$13:H101,$G102)&gt;=1,$G102," - ")</f>
        <v xml:space="preserve"> - </v>
      </c>
      <c r="J102" s="49" t="str">
        <f>IF(COUNTIF(I$13:I101,$G102)&gt;=1,$G102," - ")</f>
        <v xml:space="preserve"> - </v>
      </c>
    </row>
    <row r="103" spans="1:10" x14ac:dyDescent="0.2">
      <c r="A103" s="35" t="s">
        <v>64</v>
      </c>
      <c r="B103" s="48">
        <f>$B$10</f>
        <v>2016</v>
      </c>
      <c r="C103" s="48">
        <v>3</v>
      </c>
      <c r="D103" s="48">
        <v>17</v>
      </c>
      <c r="E103" s="48"/>
      <c r="F103" s="48"/>
      <c r="G103" s="50">
        <f t="shared" si="4"/>
        <v>42446</v>
      </c>
      <c r="H103" s="49" t="str">
        <f>IF(COUNTIF(G$13:G102,$G103)&gt;=1,$G103," - ")</f>
        <v xml:space="preserve"> - </v>
      </c>
      <c r="I103" s="49" t="str">
        <f>IF(COUNTIF(H$13:H102,$G103)&gt;=1,$G103," - ")</f>
        <v xml:space="preserve"> - </v>
      </c>
      <c r="J103" s="49" t="str">
        <f>IF(COUNTIF(I$13:I102,$G103)&gt;=1,$G103," - ")</f>
        <v xml:space="preserve"> - </v>
      </c>
    </row>
    <row r="104" spans="1:10" x14ac:dyDescent="0.2">
      <c r="A104" s="35" t="s">
        <v>64</v>
      </c>
      <c r="B104" s="48">
        <f>$B$10+1</f>
        <v>2017</v>
      </c>
      <c r="C104" s="48">
        <v>3</v>
      </c>
      <c r="D104" s="48">
        <v>17</v>
      </c>
      <c r="E104" s="48"/>
      <c r="F104" s="48"/>
      <c r="G104" s="50">
        <f t="shared" si="4"/>
        <v>42811</v>
      </c>
      <c r="H104" s="49" t="str">
        <f>IF(COUNTIF(G$13:G103,$G104)&gt;=1,$G104," - ")</f>
        <v xml:space="preserve"> - </v>
      </c>
      <c r="I104" s="49" t="str">
        <f>IF(COUNTIF(H$13:H103,$G104)&gt;=1,$G104," - ")</f>
        <v xml:space="preserve"> - </v>
      </c>
      <c r="J104" s="49" t="str">
        <f>IF(COUNTIF(I$13:I103,$G104)&gt;=1,$G104," - ")</f>
        <v xml:space="preserve"> - </v>
      </c>
    </row>
    <row r="105" spans="1:10" x14ac:dyDescent="0.2">
      <c r="A105" s="35" t="s">
        <v>65</v>
      </c>
      <c r="B105" s="48">
        <f>$B$10</f>
        <v>2016</v>
      </c>
      <c r="C105" s="48">
        <v>4</v>
      </c>
      <c r="D105" s="48">
        <v>1</v>
      </c>
      <c r="E105" s="48"/>
      <c r="F105" s="48"/>
      <c r="G105" s="50">
        <f t="shared" si="4"/>
        <v>42461</v>
      </c>
      <c r="H105" s="49" t="str">
        <f>IF(COUNTIF(G$13:G104,$G105)&gt;=1,$G105," - ")</f>
        <v xml:space="preserve"> - </v>
      </c>
      <c r="I105" s="49" t="str">
        <f>IF(COUNTIF(H$13:H104,$G105)&gt;=1,$G105," - ")</f>
        <v xml:space="preserve"> - </v>
      </c>
      <c r="J105" s="49" t="str">
        <f>IF(COUNTIF(I$13:I104,$G105)&gt;=1,$G105," - ")</f>
        <v xml:space="preserve"> - </v>
      </c>
    </row>
    <row r="106" spans="1:10" x14ac:dyDescent="0.2">
      <c r="A106" s="35" t="s">
        <v>65</v>
      </c>
      <c r="B106" s="48">
        <f>$B$10+1</f>
        <v>2017</v>
      </c>
      <c r="C106" s="48">
        <v>4</v>
      </c>
      <c r="D106" s="48">
        <v>1</v>
      </c>
      <c r="E106" s="48"/>
      <c r="F106" s="48"/>
      <c r="G106" s="50">
        <f t="shared" si="4"/>
        <v>42826</v>
      </c>
      <c r="H106" s="49" t="str">
        <f>IF(COUNTIF(G$13:G105,$G106)&gt;=1,$G106," - ")</f>
        <v xml:space="preserve"> - </v>
      </c>
      <c r="I106" s="49" t="str">
        <f>IF(COUNTIF(H$13:H105,$G106)&gt;=1,$G106," - ")</f>
        <v xml:space="preserve"> - </v>
      </c>
      <c r="J106" s="49" t="str">
        <f>IF(COUNTIF(I$13:I105,$G106)&gt;=1,$G106," - ")</f>
        <v xml:space="preserve"> - </v>
      </c>
    </row>
    <row r="107" spans="1:10" x14ac:dyDescent="0.2">
      <c r="A107" s="35" t="s">
        <v>66</v>
      </c>
      <c r="B107" s="48">
        <f>$B$10</f>
        <v>2016</v>
      </c>
      <c r="C107" s="48">
        <v>4</v>
      </c>
      <c r="D107" s="48">
        <v>22</v>
      </c>
      <c r="E107" s="48"/>
      <c r="F107" s="48"/>
      <c r="G107" s="50">
        <f t="shared" si="4"/>
        <v>42482</v>
      </c>
      <c r="H107" s="49" t="str">
        <f>IF(COUNTIF(G$13:G106,$G107)&gt;=1,$G107," - ")</f>
        <v xml:space="preserve"> - </v>
      </c>
      <c r="I107" s="49" t="str">
        <f>IF(COUNTIF(H$13:H106,$G107)&gt;=1,$G107," - ")</f>
        <v xml:space="preserve"> - </v>
      </c>
      <c r="J107" s="49" t="str">
        <f>IF(COUNTIF(I$13:I106,$G107)&gt;=1,$G107," - ")</f>
        <v xml:space="preserve"> - </v>
      </c>
    </row>
    <row r="108" spans="1:10" x14ac:dyDescent="0.2">
      <c r="A108" s="35" t="s">
        <v>66</v>
      </c>
      <c r="B108" s="48">
        <f>$B$10+1</f>
        <v>2017</v>
      </c>
      <c r="C108" s="48">
        <v>4</v>
      </c>
      <c r="D108" s="48">
        <v>22</v>
      </c>
      <c r="E108" s="48"/>
      <c r="F108" s="48"/>
      <c r="G108" s="50">
        <f t="shared" si="4"/>
        <v>42847</v>
      </c>
      <c r="H108" s="49" t="str">
        <f>IF(COUNTIF(G$13:G107,$G108)&gt;=1,$G108," - ")</f>
        <v xml:space="preserve"> - </v>
      </c>
      <c r="I108" s="49" t="str">
        <f>IF(COUNTIF(H$13:H107,$G108)&gt;=1,$G108," - ")</f>
        <v xml:space="preserve"> - </v>
      </c>
      <c r="J108" s="49" t="str">
        <f>IF(COUNTIF(I$13:I107,$G108)&gt;=1,$G108," - ")</f>
        <v xml:space="preserve"> - </v>
      </c>
    </row>
    <row r="109" spans="1:10" x14ac:dyDescent="0.2">
      <c r="A109" s="35" t="s">
        <v>67</v>
      </c>
      <c r="B109" s="48">
        <f>$B$10</f>
        <v>2016</v>
      </c>
      <c r="C109" s="48">
        <v>5</v>
      </c>
      <c r="D109" s="48">
        <v>5</v>
      </c>
      <c r="E109" s="48"/>
      <c r="F109" s="48"/>
      <c r="G109" s="50">
        <f t="shared" si="4"/>
        <v>42495</v>
      </c>
      <c r="H109" s="49" t="str">
        <f>IF(COUNTIF(G$13:G108,$G109)&gt;=1,$G109," - ")</f>
        <v xml:space="preserve"> - </v>
      </c>
      <c r="I109" s="49" t="str">
        <f>IF(COUNTIF(H$13:H108,$G109)&gt;=1,$G109," - ")</f>
        <v xml:space="preserve"> - </v>
      </c>
      <c r="J109" s="49" t="str">
        <f>IF(COUNTIF(I$13:I108,$G109)&gt;=1,$G109," - ")</f>
        <v xml:space="preserve"> - </v>
      </c>
    </row>
    <row r="110" spans="1:10" x14ac:dyDescent="0.2">
      <c r="A110" s="35" t="s">
        <v>67</v>
      </c>
      <c r="B110" s="48">
        <f>$B$10+1</f>
        <v>2017</v>
      </c>
      <c r="C110" s="48">
        <v>5</v>
      </c>
      <c r="D110" s="48">
        <v>5</v>
      </c>
      <c r="E110" s="48"/>
      <c r="F110" s="48"/>
      <c r="G110" s="50">
        <f t="shared" si="4"/>
        <v>42860</v>
      </c>
      <c r="H110" s="49" t="str">
        <f>IF(COUNTIF(G$13:G109,$G110)&gt;=1,$G110," - ")</f>
        <v xml:space="preserve"> - </v>
      </c>
      <c r="I110" s="49" t="str">
        <f>IF(COUNTIF(H$13:H109,$G110)&gt;=1,$G110," - ")</f>
        <v xml:space="preserve"> - </v>
      </c>
      <c r="J110" s="49" t="str">
        <f>IF(COUNTIF(I$13:I109,$G110)&gt;=1,$G110," - ")</f>
        <v xml:space="preserve"> - </v>
      </c>
    </row>
    <row r="111" spans="1:10" x14ac:dyDescent="0.2">
      <c r="A111" s="35" t="s">
        <v>68</v>
      </c>
      <c r="B111" s="48">
        <f>$B$10</f>
        <v>2016</v>
      </c>
      <c r="C111" s="48">
        <v>6</v>
      </c>
      <c r="D111" s="48">
        <v>14</v>
      </c>
      <c r="E111" s="48"/>
      <c r="F111" s="48"/>
      <c r="G111" s="50">
        <f t="shared" si="4"/>
        <v>42535</v>
      </c>
      <c r="H111" s="49" t="str">
        <f>IF(COUNTIF(G$13:G110,$G111)&gt;=1,$G111," - ")</f>
        <v xml:space="preserve"> - </v>
      </c>
      <c r="I111" s="49" t="str">
        <f>IF(COUNTIF(H$13:H110,$G111)&gt;=1,$G111," - ")</f>
        <v xml:space="preserve"> - </v>
      </c>
      <c r="J111" s="49" t="str">
        <f>IF(COUNTIF(I$13:I110,$G111)&gt;=1,$G111," - ")</f>
        <v xml:space="preserve"> - </v>
      </c>
    </row>
    <row r="112" spans="1:10" x14ac:dyDescent="0.2">
      <c r="A112" s="35" t="s">
        <v>68</v>
      </c>
      <c r="B112" s="48">
        <f>$B$10+1</f>
        <v>2017</v>
      </c>
      <c r="C112" s="48">
        <v>6</v>
      </c>
      <c r="D112" s="48">
        <v>14</v>
      </c>
      <c r="E112" s="48"/>
      <c r="F112" s="48"/>
      <c r="G112" s="50">
        <f t="shared" si="4"/>
        <v>42900</v>
      </c>
      <c r="H112" s="49" t="str">
        <f>IF(COUNTIF(G$13:G111,$G112)&gt;=1,$G112," - ")</f>
        <v xml:space="preserve"> - </v>
      </c>
      <c r="I112" s="49" t="str">
        <f>IF(COUNTIF(H$13:H111,$G112)&gt;=1,$G112," - ")</f>
        <v xml:space="preserve"> - </v>
      </c>
      <c r="J112" s="49" t="str">
        <f>IF(COUNTIF(I$13:I111,$G112)&gt;=1,$G112," - ")</f>
        <v xml:space="preserve"> - </v>
      </c>
    </row>
    <row r="113" spans="1:10" x14ac:dyDescent="0.2">
      <c r="A113" s="35" t="s">
        <v>69</v>
      </c>
      <c r="B113" s="48">
        <f>$B$10</f>
        <v>2016</v>
      </c>
      <c r="C113" s="48">
        <v>7</v>
      </c>
      <c r="D113" s="48">
        <v>4</v>
      </c>
      <c r="E113" s="48"/>
      <c r="F113" s="48"/>
      <c r="G113" s="50">
        <f t="shared" si="4"/>
        <v>42555</v>
      </c>
      <c r="H113" s="49" t="str">
        <f>IF(COUNTIF(G$13:G112,$G113)&gt;=1,$G113," - ")</f>
        <v xml:space="preserve"> - </v>
      </c>
      <c r="I113" s="49" t="str">
        <f>IF(COUNTIF(H$13:H112,$G113)&gt;=1,$G113," - ")</f>
        <v xml:space="preserve"> - </v>
      </c>
      <c r="J113" s="49" t="str">
        <f>IF(COUNTIF(I$13:I112,$G113)&gt;=1,$G113," - ")</f>
        <v xml:space="preserve"> - </v>
      </c>
    </row>
    <row r="114" spans="1:10" x14ac:dyDescent="0.2">
      <c r="A114" s="35" t="s">
        <v>69</v>
      </c>
      <c r="B114" s="48">
        <f>$B$10+1</f>
        <v>2017</v>
      </c>
      <c r="C114" s="48">
        <v>7</v>
      </c>
      <c r="D114" s="48">
        <v>4</v>
      </c>
      <c r="E114" s="48"/>
      <c r="F114" s="48"/>
      <c r="G114" s="50">
        <f t="shared" si="4"/>
        <v>42920</v>
      </c>
      <c r="H114" s="49" t="str">
        <f>IF(COUNTIF(G$13:G113,$G114)&gt;=1,$G114," - ")</f>
        <v xml:space="preserve"> - </v>
      </c>
      <c r="I114" s="49" t="str">
        <f>IF(COUNTIF(H$13:H113,$G114)&gt;=1,$G114," - ")</f>
        <v xml:space="preserve"> - </v>
      </c>
      <c r="J114" s="49" t="str">
        <f>IF(COUNTIF(I$13:I113,$G114)&gt;=1,$G114," - ")</f>
        <v xml:space="preserve"> - </v>
      </c>
    </row>
    <row r="115" spans="1:10" x14ac:dyDescent="0.2">
      <c r="A115" s="35" t="s">
        <v>70</v>
      </c>
      <c r="B115" s="48">
        <f>$B$10</f>
        <v>2016</v>
      </c>
      <c r="C115" s="48">
        <v>8</v>
      </c>
      <c r="D115" s="48">
        <v>19</v>
      </c>
      <c r="E115" s="48"/>
      <c r="F115" s="48"/>
      <c r="G115" s="50">
        <f t="shared" si="4"/>
        <v>42601</v>
      </c>
      <c r="H115" s="49" t="str">
        <f>IF(COUNTIF(G$13:G114,$G115)&gt;=1,$G115," - ")</f>
        <v xml:space="preserve"> - </v>
      </c>
      <c r="I115" s="49" t="str">
        <f>IF(COUNTIF(H$13:H114,$G115)&gt;=1,$G115," - ")</f>
        <v xml:space="preserve"> - </v>
      </c>
      <c r="J115" s="49" t="str">
        <f>IF(COUNTIF(I$13:I114,$G115)&gt;=1,$G115," - ")</f>
        <v xml:space="preserve"> - </v>
      </c>
    </row>
    <row r="116" spans="1:10" x14ac:dyDescent="0.2">
      <c r="A116" s="35" t="s">
        <v>70</v>
      </c>
      <c r="B116" s="48">
        <f>$B$10+1</f>
        <v>2017</v>
      </c>
      <c r="C116" s="48">
        <v>8</v>
      </c>
      <c r="D116" s="48">
        <v>19</v>
      </c>
      <c r="E116" s="48"/>
      <c r="F116" s="48"/>
      <c r="G116" s="50">
        <f t="shared" si="4"/>
        <v>42966</v>
      </c>
      <c r="H116" s="49" t="str">
        <f>IF(COUNTIF(G$13:G115,$G116)&gt;=1,$G116," - ")</f>
        <v xml:space="preserve"> - </v>
      </c>
      <c r="I116" s="49" t="str">
        <f>IF(COUNTIF(H$13:H115,$G116)&gt;=1,$G116," - ")</f>
        <v xml:space="preserve"> - </v>
      </c>
      <c r="J116" s="49" t="str">
        <f>IF(COUNTIF(I$13:I115,$G116)&gt;=1,$G116," - ")</f>
        <v xml:space="preserve"> - </v>
      </c>
    </row>
    <row r="117" spans="1:10" x14ac:dyDescent="0.2">
      <c r="A117" s="35" t="s">
        <v>71</v>
      </c>
      <c r="B117" s="48">
        <f>$B$10</f>
        <v>2016</v>
      </c>
      <c r="C117" s="48">
        <v>9</v>
      </c>
      <c r="D117" s="48">
        <v>11</v>
      </c>
      <c r="E117" s="48"/>
      <c r="F117" s="48"/>
      <c r="G117" s="50">
        <f t="shared" si="4"/>
        <v>42624</v>
      </c>
      <c r="H117" s="49">
        <f>IF(COUNTIF(G$13:G116,$G117)&gt;=1,$G117," - ")</f>
        <v>42624</v>
      </c>
      <c r="I117" s="49" t="str">
        <f>IF(COUNTIF(H$13:H116,$G117)&gt;=1,$G117," - ")</f>
        <v xml:space="preserve"> - </v>
      </c>
      <c r="J117" s="49" t="str">
        <f>IF(COUNTIF(I$13:I116,$G117)&gt;=1,$G117," - ")</f>
        <v xml:space="preserve"> - </v>
      </c>
    </row>
    <row r="118" spans="1:10" x14ac:dyDescent="0.2">
      <c r="A118" s="35" t="s">
        <v>71</v>
      </c>
      <c r="B118" s="48">
        <f>$B$10+1</f>
        <v>2017</v>
      </c>
      <c r="C118" s="48">
        <v>9</v>
      </c>
      <c r="D118" s="48">
        <v>11</v>
      </c>
      <c r="E118" s="48"/>
      <c r="F118" s="48"/>
      <c r="G118" s="50">
        <f t="shared" si="4"/>
        <v>42989</v>
      </c>
      <c r="H118" s="49" t="str">
        <f>IF(COUNTIF(G$13:G117,$G118)&gt;=1,$G118," - ")</f>
        <v xml:space="preserve"> - </v>
      </c>
      <c r="I118" s="49" t="str">
        <f>IF(COUNTIF(H$13:H117,$G118)&gt;=1,$G118," - ")</f>
        <v xml:space="preserve"> - </v>
      </c>
      <c r="J118" s="49" t="str">
        <f>IF(COUNTIF(I$13:I117,$G118)&gt;=1,$G118," - ")</f>
        <v xml:space="preserve"> - </v>
      </c>
    </row>
    <row r="119" spans="1:10" x14ac:dyDescent="0.2">
      <c r="A119" s="35" t="s">
        <v>72</v>
      </c>
      <c r="B119" s="48">
        <f>$B$10</f>
        <v>2016</v>
      </c>
      <c r="C119" s="48">
        <v>9</v>
      </c>
      <c r="D119" s="48">
        <v>17</v>
      </c>
      <c r="E119" s="48"/>
      <c r="F119" s="48"/>
      <c r="G119" s="50">
        <f t="shared" si="4"/>
        <v>42630</v>
      </c>
      <c r="H119" s="49" t="str">
        <f>IF(COUNTIF(G$13:G118,$G119)&gt;=1,$G119," - ")</f>
        <v xml:space="preserve"> - </v>
      </c>
      <c r="I119" s="49" t="str">
        <f>IF(COUNTIF(H$13:H118,$G119)&gt;=1,$G119," - ")</f>
        <v xml:space="preserve"> - </v>
      </c>
      <c r="J119" s="49" t="str">
        <f>IF(COUNTIF(I$13:I118,$G119)&gt;=1,$G119," - ")</f>
        <v xml:space="preserve"> - </v>
      </c>
    </row>
    <row r="120" spans="1:10" x14ac:dyDescent="0.2">
      <c r="A120" s="35" t="s">
        <v>72</v>
      </c>
      <c r="B120" s="48">
        <f>$B$10+1</f>
        <v>2017</v>
      </c>
      <c r="C120" s="48">
        <v>9</v>
      </c>
      <c r="D120" s="48">
        <v>17</v>
      </c>
      <c r="E120" s="48"/>
      <c r="F120" s="48"/>
      <c r="G120" s="50">
        <f t="shared" si="4"/>
        <v>42995</v>
      </c>
      <c r="H120" s="49" t="str">
        <f>IF(COUNTIF(G$13:G119,$G120)&gt;=1,$G120," - ")</f>
        <v xml:space="preserve"> - </v>
      </c>
      <c r="I120" s="49" t="str">
        <f>IF(COUNTIF(H$13:H119,$G120)&gt;=1,$G120," - ")</f>
        <v xml:space="preserve"> - </v>
      </c>
      <c r="J120" s="49" t="str">
        <f>IF(COUNTIF(I$13:I119,$G120)&gt;=1,$G120," - ")</f>
        <v xml:space="preserve"> - </v>
      </c>
    </row>
    <row r="121" spans="1:10" x14ac:dyDescent="0.2">
      <c r="A121" s="35" t="s">
        <v>73</v>
      </c>
      <c r="B121" s="48">
        <f>$B$10</f>
        <v>2016</v>
      </c>
      <c r="C121" s="48">
        <v>10</v>
      </c>
      <c r="D121" s="48">
        <v>16</v>
      </c>
      <c r="E121" s="48"/>
      <c r="F121" s="48"/>
      <c r="G121" s="50">
        <f t="shared" si="4"/>
        <v>42659</v>
      </c>
      <c r="H121" s="49" t="str">
        <f>IF(COUNTIF(G$13:G120,$G121)&gt;=1,$G121," - ")</f>
        <v xml:space="preserve"> - </v>
      </c>
      <c r="I121" s="49" t="str">
        <f>IF(COUNTIF(H$13:H120,$G121)&gt;=1,$G121," - ")</f>
        <v xml:space="preserve"> - </v>
      </c>
      <c r="J121" s="49" t="str">
        <f>IF(COUNTIF(I$13:I120,$G121)&gt;=1,$G121," - ")</f>
        <v xml:space="preserve"> - </v>
      </c>
    </row>
    <row r="122" spans="1:10" x14ac:dyDescent="0.2">
      <c r="A122" s="35" t="s">
        <v>73</v>
      </c>
      <c r="B122" s="48">
        <f>$B$10+1</f>
        <v>2017</v>
      </c>
      <c r="C122" s="48">
        <v>10</v>
      </c>
      <c r="D122" s="48">
        <v>16</v>
      </c>
      <c r="E122" s="48"/>
      <c r="F122" s="48"/>
      <c r="G122" s="50">
        <f t="shared" si="4"/>
        <v>43024</v>
      </c>
      <c r="H122" s="49" t="str">
        <f>IF(COUNTIF(G$13:G121,$G122)&gt;=1,$G122," - ")</f>
        <v xml:space="preserve"> - </v>
      </c>
      <c r="I122" s="49" t="str">
        <f>IF(COUNTIF(H$13:H121,$G122)&gt;=1,$G122," - ")</f>
        <v xml:space="preserve"> - </v>
      </c>
      <c r="J122" s="49" t="str">
        <f>IF(COUNTIF(I$13:I121,$G122)&gt;=1,$G122," - ")</f>
        <v xml:space="preserve"> - </v>
      </c>
    </row>
    <row r="123" spans="1:10" x14ac:dyDescent="0.2">
      <c r="A123" s="35" t="s">
        <v>74</v>
      </c>
      <c r="B123" s="48">
        <f>$B$10</f>
        <v>2016</v>
      </c>
      <c r="C123" s="48">
        <v>10</v>
      </c>
      <c r="D123" s="48">
        <v>24</v>
      </c>
      <c r="E123" s="48"/>
      <c r="F123" s="48"/>
      <c r="G123" s="50">
        <f t="shared" si="4"/>
        <v>42667</v>
      </c>
      <c r="H123" s="49" t="str">
        <f>IF(COUNTIF(G$13:G122,$G123)&gt;=1,$G123," - ")</f>
        <v xml:space="preserve"> - </v>
      </c>
      <c r="I123" s="49" t="str">
        <f>IF(COUNTIF(H$13:H122,$G123)&gt;=1,$G123," - ")</f>
        <v xml:space="preserve"> - </v>
      </c>
      <c r="J123" s="49" t="str">
        <f>IF(COUNTIF(I$13:I122,$G123)&gt;=1,$G123," - ")</f>
        <v xml:space="preserve"> - </v>
      </c>
    </row>
    <row r="124" spans="1:10" x14ac:dyDescent="0.2">
      <c r="A124" s="35" t="s">
        <v>74</v>
      </c>
      <c r="B124" s="48">
        <f>$B$10+1</f>
        <v>2017</v>
      </c>
      <c r="C124" s="48">
        <v>10</v>
      </c>
      <c r="D124" s="48">
        <v>24</v>
      </c>
      <c r="E124" s="48"/>
      <c r="F124" s="48"/>
      <c r="G124" s="50">
        <f t="shared" si="4"/>
        <v>43032</v>
      </c>
      <c r="H124" s="49" t="str">
        <f>IF(COUNTIF(G$13:G123,$G124)&gt;=1,$G124," - ")</f>
        <v xml:space="preserve"> - </v>
      </c>
      <c r="I124" s="49" t="str">
        <f>IF(COUNTIF(H$13:H123,$G124)&gt;=1,$G124," - ")</f>
        <v xml:space="preserve"> - </v>
      </c>
      <c r="J124" s="49" t="str">
        <f>IF(COUNTIF(I$13:I123,$G124)&gt;=1,$G124," - ")</f>
        <v xml:space="preserve"> - </v>
      </c>
    </row>
    <row r="125" spans="1:10" x14ac:dyDescent="0.2">
      <c r="A125" s="35" t="s">
        <v>75</v>
      </c>
      <c r="B125" s="48">
        <f>$B$10</f>
        <v>2016</v>
      </c>
      <c r="C125" s="48">
        <v>10</v>
      </c>
      <c r="D125" s="48">
        <v>31</v>
      </c>
      <c r="E125" s="48"/>
      <c r="F125" s="48"/>
      <c r="G125" s="50">
        <f t="shared" si="4"/>
        <v>42674</v>
      </c>
      <c r="H125" s="49" t="str">
        <f>IF(COUNTIF(G$13:G124,$G125)&gt;=1,$G125," - ")</f>
        <v xml:space="preserve"> - </v>
      </c>
      <c r="I125" s="49" t="str">
        <f>IF(COUNTIF(H$13:H124,$G125)&gt;=1,$G125," - ")</f>
        <v xml:space="preserve"> - </v>
      </c>
      <c r="J125" s="49" t="str">
        <f>IF(COUNTIF(I$13:I124,$G125)&gt;=1,$G125," - ")</f>
        <v xml:space="preserve"> - </v>
      </c>
    </row>
    <row r="126" spans="1:10" x14ac:dyDescent="0.2">
      <c r="A126" s="35" t="s">
        <v>75</v>
      </c>
      <c r="B126" s="48">
        <f>$B$10+1</f>
        <v>2017</v>
      </c>
      <c r="C126" s="48">
        <v>10</v>
      </c>
      <c r="D126" s="48">
        <v>31</v>
      </c>
      <c r="E126" s="48"/>
      <c r="F126" s="48"/>
      <c r="G126" s="50">
        <f t="shared" si="4"/>
        <v>43039</v>
      </c>
      <c r="H126" s="49" t="str">
        <f>IF(COUNTIF(G$13:G125,$G126)&gt;=1,$G126," - ")</f>
        <v xml:space="preserve"> - </v>
      </c>
      <c r="I126" s="49" t="str">
        <f>IF(COUNTIF(H$13:H125,$G126)&gt;=1,$G126," - ")</f>
        <v xml:space="preserve"> - </v>
      </c>
      <c r="J126" s="49" t="str">
        <f>IF(COUNTIF(I$13:I125,$G126)&gt;=1,$G126," - ")</f>
        <v xml:space="preserve"> - </v>
      </c>
    </row>
    <row r="127" spans="1:10" x14ac:dyDescent="0.2">
      <c r="A127" s="35" t="s">
        <v>76</v>
      </c>
      <c r="B127" s="48">
        <f>$B$10</f>
        <v>2016</v>
      </c>
      <c r="C127" s="48">
        <v>11</v>
      </c>
      <c r="D127" s="48">
        <v>11</v>
      </c>
      <c r="E127" s="48"/>
      <c r="F127" s="48"/>
      <c r="G127" s="50">
        <f t="shared" si="4"/>
        <v>42685</v>
      </c>
      <c r="H127" s="49" t="str">
        <f>IF(COUNTIF(G$13:G126,$G127)&gt;=1,$G127," - ")</f>
        <v xml:space="preserve"> - </v>
      </c>
      <c r="I127" s="49" t="str">
        <f>IF(COUNTIF(H$13:H126,$G127)&gt;=1,$G127," - ")</f>
        <v xml:space="preserve"> - </v>
      </c>
      <c r="J127" s="49" t="str">
        <f>IF(COUNTIF(I$13:I126,$G127)&gt;=1,$G127," - ")</f>
        <v xml:space="preserve"> - </v>
      </c>
    </row>
    <row r="128" spans="1:10" x14ac:dyDescent="0.2">
      <c r="A128" s="35" t="s">
        <v>76</v>
      </c>
      <c r="B128" s="48">
        <f>$B$10+1</f>
        <v>2017</v>
      </c>
      <c r="C128" s="48">
        <v>11</v>
      </c>
      <c r="D128" s="48">
        <v>11</v>
      </c>
      <c r="E128" s="48"/>
      <c r="F128" s="48"/>
      <c r="G128" s="50">
        <f t="shared" si="4"/>
        <v>43050</v>
      </c>
      <c r="H128" s="49" t="str">
        <f>IF(COUNTIF(G$13:G127,$G128)&gt;=1,$G128," - ")</f>
        <v xml:space="preserve"> - </v>
      </c>
      <c r="I128" s="49" t="str">
        <f>IF(COUNTIF(H$13:H127,$G128)&gt;=1,$G128," - ")</f>
        <v xml:space="preserve"> - </v>
      </c>
      <c r="J128" s="49" t="str">
        <f>IF(COUNTIF(I$13:I127,$G128)&gt;=1,$G128," - ")</f>
        <v xml:space="preserve"> - </v>
      </c>
    </row>
    <row r="129" spans="1:10" x14ac:dyDescent="0.2">
      <c r="A129" s="35" t="s">
        <v>77</v>
      </c>
      <c r="B129" s="48">
        <f>$B$10</f>
        <v>2016</v>
      </c>
      <c r="C129" s="48">
        <v>12</v>
      </c>
      <c r="D129" s="48">
        <v>7</v>
      </c>
      <c r="E129" s="48"/>
      <c r="F129" s="48"/>
      <c r="G129" s="50">
        <f t="shared" si="4"/>
        <v>42711</v>
      </c>
      <c r="H129" s="49" t="str">
        <f>IF(COUNTIF(G$13:G128,$G129)&gt;=1,$G129," - ")</f>
        <v xml:space="preserve"> - </v>
      </c>
      <c r="I129" s="49" t="str">
        <f>IF(COUNTIF(H$13:H128,$G129)&gt;=1,$G129," - ")</f>
        <v xml:space="preserve"> - </v>
      </c>
      <c r="J129" s="49" t="str">
        <f>IF(COUNTIF(I$13:I128,$G129)&gt;=1,$G129," - ")</f>
        <v xml:space="preserve"> - </v>
      </c>
    </row>
    <row r="130" spans="1:10" x14ac:dyDescent="0.2">
      <c r="A130" s="35" t="s">
        <v>77</v>
      </c>
      <c r="B130" s="48">
        <f>$B$10+1</f>
        <v>2017</v>
      </c>
      <c r="C130" s="48">
        <v>12</v>
      </c>
      <c r="D130" s="48">
        <v>7</v>
      </c>
      <c r="E130" s="48"/>
      <c r="F130" s="48"/>
      <c r="G130" s="50">
        <f t="shared" si="4"/>
        <v>43076</v>
      </c>
      <c r="H130" s="49" t="str">
        <f>IF(COUNTIF(G$13:G129,$G130)&gt;=1,$G130," - ")</f>
        <v xml:space="preserve"> - </v>
      </c>
      <c r="I130" s="49" t="str">
        <f>IF(COUNTIF(H$13:H129,$G130)&gt;=1,$G130," - ")</f>
        <v xml:space="preserve"> - </v>
      </c>
      <c r="J130" s="49" t="str">
        <f>IF(COUNTIF(I$13:I129,$G130)&gt;=1,$G130," - ")</f>
        <v xml:space="preserve"> - </v>
      </c>
    </row>
    <row r="131" spans="1:10" x14ac:dyDescent="0.2">
      <c r="A131" s="35" t="s">
        <v>78</v>
      </c>
      <c r="B131" s="48">
        <f>$B$10</f>
        <v>2016</v>
      </c>
      <c r="C131" s="48">
        <v>12</v>
      </c>
      <c r="D131" s="48">
        <v>24</v>
      </c>
      <c r="E131" s="48"/>
      <c r="F131" s="48"/>
      <c r="G131" s="50">
        <f t="shared" si="4"/>
        <v>42728</v>
      </c>
      <c r="H131" s="49">
        <f>IF(COUNTIF(G$13:G130,$G131)&gt;=1,$G131," - ")</f>
        <v>42728</v>
      </c>
      <c r="I131" s="49" t="str">
        <f>IF(COUNTIF(H$13:H130,$G131)&gt;=1,$G131," - ")</f>
        <v xml:space="preserve"> - </v>
      </c>
      <c r="J131" s="49" t="str">
        <f>IF(COUNTIF(I$13:I130,$G131)&gt;=1,$G131," - ")</f>
        <v xml:space="preserve"> - </v>
      </c>
    </row>
    <row r="132" spans="1:10" x14ac:dyDescent="0.2">
      <c r="A132" s="35" t="s">
        <v>78</v>
      </c>
      <c r="B132" s="48">
        <f>$B$10+1</f>
        <v>2017</v>
      </c>
      <c r="C132" s="48">
        <v>12</v>
      </c>
      <c r="D132" s="48">
        <v>24</v>
      </c>
      <c r="E132" s="48"/>
      <c r="F132" s="48"/>
      <c r="G132" s="50">
        <f t="shared" si="4"/>
        <v>43093</v>
      </c>
      <c r="H132" s="49" t="str">
        <f>IF(COUNTIF(G$13:G131,$G132)&gt;=1,$G132," - ")</f>
        <v xml:space="preserve"> - </v>
      </c>
      <c r="I132" s="49" t="str">
        <f>IF(COUNTIF(H$13:H131,$G132)&gt;=1,$G132," - ")</f>
        <v xml:space="preserve"> - </v>
      </c>
      <c r="J132" s="49" t="str">
        <f>IF(COUNTIF(I$13:I131,$G132)&gt;=1,$G132," - ")</f>
        <v xml:space="preserve"> - </v>
      </c>
    </row>
    <row r="133" spans="1:10" x14ac:dyDescent="0.2">
      <c r="A133" s="35" t="s">
        <v>79</v>
      </c>
      <c r="B133" s="48">
        <f>$B$10</f>
        <v>2016</v>
      </c>
      <c r="C133" s="48">
        <v>12</v>
      </c>
      <c r="D133" s="48">
        <v>25</v>
      </c>
      <c r="E133" s="48"/>
      <c r="F133" s="48"/>
      <c r="G133" s="50">
        <f t="shared" si="4"/>
        <v>42729</v>
      </c>
      <c r="H133" s="49" t="str">
        <f>IF(COUNTIF(G$13:G132,$G133)&gt;=1,$G133," - ")</f>
        <v xml:space="preserve"> - </v>
      </c>
      <c r="I133" s="49" t="str">
        <f>IF(COUNTIF(H$13:H132,$G133)&gt;=1,$G133," - ")</f>
        <v xml:space="preserve"> - </v>
      </c>
      <c r="J133" s="49" t="str">
        <f>IF(COUNTIF(I$13:I132,$G133)&gt;=1,$G133," - ")</f>
        <v xml:space="preserve"> - </v>
      </c>
    </row>
    <row r="134" spans="1:10" x14ac:dyDescent="0.2">
      <c r="A134" s="35" t="s">
        <v>79</v>
      </c>
      <c r="B134" s="48">
        <f>$B$10+1</f>
        <v>2017</v>
      </c>
      <c r="C134" s="48">
        <v>12</v>
      </c>
      <c r="D134" s="48">
        <v>25</v>
      </c>
      <c r="E134" s="48"/>
      <c r="F134" s="48"/>
      <c r="G134" s="50">
        <f t="shared" si="4"/>
        <v>43094</v>
      </c>
      <c r="H134" s="49" t="str">
        <f>IF(COUNTIF(G$13:G133,$G134)&gt;=1,$G134," - ")</f>
        <v xml:space="preserve"> - </v>
      </c>
      <c r="I134" s="49" t="str">
        <f>IF(COUNTIF(H$13:H133,$G134)&gt;=1,$G134," - ")</f>
        <v xml:space="preserve"> - </v>
      </c>
      <c r="J134" s="49" t="str">
        <f>IF(COUNTIF(I$13:I133,$G134)&gt;=1,$G134," - ")</f>
        <v xml:space="preserve"> - </v>
      </c>
    </row>
    <row r="135" spans="1:10" x14ac:dyDescent="0.2">
      <c r="A135" s="35" t="s">
        <v>80</v>
      </c>
      <c r="B135" s="48">
        <f>$B$10</f>
        <v>2016</v>
      </c>
      <c r="C135" s="48">
        <v>12</v>
      </c>
      <c r="D135" s="48">
        <v>26</v>
      </c>
      <c r="E135" s="35"/>
      <c r="F135" s="35"/>
      <c r="G135" s="50">
        <f t="shared" si="4"/>
        <v>42730</v>
      </c>
      <c r="H135" s="49" t="str">
        <f>IF(COUNTIF(G$13:G134,$G135)&gt;=1,$G135," - ")</f>
        <v xml:space="preserve"> - </v>
      </c>
      <c r="I135" s="49" t="str">
        <f>IF(COUNTIF(H$13:H134,$G135)&gt;=1,$G135," - ")</f>
        <v xml:space="preserve"> - </v>
      </c>
      <c r="J135" s="49" t="str">
        <f>IF(COUNTIF(I$13:I134,$G135)&gt;=1,$G135," - ")</f>
        <v xml:space="preserve"> - </v>
      </c>
    </row>
    <row r="136" spans="1:10" x14ac:dyDescent="0.2">
      <c r="A136" s="35" t="s">
        <v>80</v>
      </c>
      <c r="B136" s="48">
        <f>$B$10+1</f>
        <v>2017</v>
      </c>
      <c r="C136" s="48">
        <v>12</v>
      </c>
      <c r="D136" s="48">
        <v>26</v>
      </c>
      <c r="E136" s="35"/>
      <c r="F136" s="35"/>
      <c r="G136" s="50">
        <f t="shared" si="4"/>
        <v>43095</v>
      </c>
      <c r="H136" s="49" t="str">
        <f>IF(COUNTIF(G$13:G135,$G136)&gt;=1,$G136," - ")</f>
        <v xml:space="preserve"> - </v>
      </c>
      <c r="I136" s="49" t="str">
        <f>IF(COUNTIF(H$13:H135,$G136)&gt;=1,$G136," - ")</f>
        <v xml:space="preserve"> - </v>
      </c>
      <c r="J136" s="49" t="str">
        <f>IF(COUNTIF(I$13:I135,$G136)&gt;=1,$G136," - ")</f>
        <v xml:space="preserve"> - </v>
      </c>
    </row>
    <row r="137" spans="1:10" x14ac:dyDescent="0.2">
      <c r="A137" s="35" t="s">
        <v>81</v>
      </c>
      <c r="B137" s="48">
        <f>$B$10</f>
        <v>2016</v>
      </c>
      <c r="C137" s="48">
        <v>12</v>
      </c>
      <c r="D137" s="48">
        <v>26</v>
      </c>
      <c r="E137" s="35"/>
      <c r="F137" s="35"/>
      <c r="G137" s="50">
        <f t="shared" si="4"/>
        <v>42730</v>
      </c>
      <c r="H137" s="49">
        <f>IF(COUNTIF(G$13:G136,$G137)&gt;=1,$G137," - ")</f>
        <v>42730</v>
      </c>
      <c r="I137" s="49" t="str">
        <f>IF(COUNTIF(H$13:H136,$G137)&gt;=1,$G137," - ")</f>
        <v xml:space="preserve"> - </v>
      </c>
      <c r="J137" s="49" t="str">
        <f>IF(COUNTIF(I$13:I136,$G137)&gt;=1,$G137," - ")</f>
        <v xml:space="preserve"> - </v>
      </c>
    </row>
    <row r="138" spans="1:10" x14ac:dyDescent="0.2">
      <c r="A138" s="35" t="s">
        <v>81</v>
      </c>
      <c r="B138" s="48">
        <f>$B$10+1</f>
        <v>2017</v>
      </c>
      <c r="C138" s="48">
        <v>12</v>
      </c>
      <c r="D138" s="48">
        <v>26</v>
      </c>
      <c r="E138" s="35"/>
      <c r="F138" s="35"/>
      <c r="G138" s="50">
        <f t="shared" si="4"/>
        <v>43095</v>
      </c>
      <c r="H138" s="49">
        <f>IF(COUNTIF(G$13:G137,$G138)&gt;=1,$G138," - ")</f>
        <v>43095</v>
      </c>
      <c r="I138" s="49" t="str">
        <f>IF(COUNTIF(H$13:H137,$G138)&gt;=1,$G138," - ")</f>
        <v xml:space="preserve"> - </v>
      </c>
      <c r="J138" s="49" t="str">
        <f>IF(COUNTIF(I$13:I137,$G138)&gt;=1,$G138," - ")</f>
        <v xml:space="preserve"> - </v>
      </c>
    </row>
    <row r="139" spans="1:10" x14ac:dyDescent="0.2">
      <c r="A139" s="35" t="s">
        <v>82</v>
      </c>
      <c r="B139" s="48">
        <f>$B$10</f>
        <v>2016</v>
      </c>
      <c r="C139" s="48">
        <v>12</v>
      </c>
      <c r="D139" s="48">
        <v>31</v>
      </c>
      <c r="E139" s="48"/>
      <c r="F139" s="48"/>
      <c r="G139" s="50">
        <f t="shared" si="4"/>
        <v>42735</v>
      </c>
      <c r="H139" s="49" t="str">
        <f>IF(COUNTIF(G$13:G138,$G139)&gt;=1,$G139," - ")</f>
        <v xml:space="preserve"> - </v>
      </c>
      <c r="I139" s="49" t="str">
        <f>IF(COUNTIF(H$13:H138,$G139)&gt;=1,$G139," - ")</f>
        <v xml:space="preserve"> - </v>
      </c>
      <c r="J139" s="49" t="str">
        <f>IF(COUNTIF(I$13:I138,$G139)&gt;=1,$G139," - ")</f>
        <v xml:space="preserve"> - </v>
      </c>
    </row>
    <row r="140" spans="1:10" x14ac:dyDescent="0.2">
      <c r="A140" s="35" t="s">
        <v>82</v>
      </c>
      <c r="B140" s="48">
        <f>$B$10+1</f>
        <v>2017</v>
      </c>
      <c r="C140" s="48">
        <v>12</v>
      </c>
      <c r="D140" s="48">
        <v>31</v>
      </c>
      <c r="E140" s="48"/>
      <c r="F140" s="48"/>
      <c r="G140" s="50">
        <f t="shared" si="4"/>
        <v>43100</v>
      </c>
      <c r="H140" s="49" t="str">
        <f>IF(COUNTIF(G$13:G139,$G140)&gt;=1,$G140," - ")</f>
        <v xml:space="preserve"> - </v>
      </c>
      <c r="I140" s="49" t="str">
        <f>IF(COUNTIF(H$13:H139,$G140)&gt;=1,$G140," - ")</f>
        <v xml:space="preserve"> - </v>
      </c>
      <c r="J140" s="49" t="str">
        <f>IF(COUNTIF(I$13:I139,$G140)&gt;=1,$G140," - ")</f>
        <v xml:space="preserve"> - </v>
      </c>
    </row>
    <row r="141" spans="1:10" x14ac:dyDescent="0.2">
      <c r="A141" s="35"/>
      <c r="B141" s="35"/>
      <c r="C141" s="35"/>
      <c r="D141" s="35"/>
      <c r="E141" s="35"/>
      <c r="F141" s="35"/>
      <c r="G141" s="55"/>
      <c r="H141" s="55"/>
      <c r="I141" s="55"/>
      <c r="J141" s="55"/>
    </row>
    <row r="142" spans="1:10" x14ac:dyDescent="0.2">
      <c r="A142" s="35"/>
      <c r="B142" s="35"/>
      <c r="C142" s="35"/>
      <c r="D142" s="35"/>
      <c r="E142" s="35"/>
      <c r="F142" s="35"/>
      <c r="G142" s="55"/>
      <c r="H142" s="55"/>
      <c r="I142" s="55"/>
      <c r="J142" s="55"/>
    </row>
    <row r="143" spans="1:10" s="44" customFormat="1" ht="18" customHeight="1" x14ac:dyDescent="0.2">
      <c r="A143" s="40" t="s">
        <v>83</v>
      </c>
      <c r="B143" s="41"/>
      <c r="C143" s="41"/>
      <c r="D143" s="41"/>
      <c r="E143" s="42"/>
      <c r="F143" s="42"/>
      <c r="G143" s="56" t="s">
        <v>84</v>
      </c>
      <c r="H143" s="43"/>
      <c r="I143" s="43"/>
      <c r="J143" s="43"/>
    </row>
    <row r="144" spans="1:10" ht="18" customHeight="1" x14ac:dyDescent="0.2">
      <c r="A144" s="45" t="s">
        <v>58</v>
      </c>
      <c r="B144" s="46" t="s">
        <v>13</v>
      </c>
      <c r="C144" s="46" t="s">
        <v>14</v>
      </c>
      <c r="D144" s="46" t="s">
        <v>15</v>
      </c>
      <c r="E144" s="46"/>
      <c r="F144" s="46"/>
      <c r="G144" s="47" t="s">
        <v>18</v>
      </c>
      <c r="H144" s="47" t="str">
        <f>H$13</f>
        <v>2nd Event</v>
      </c>
      <c r="I144" s="47" t="str">
        <f t="shared" ref="I144:J144" si="5">I$13</f>
        <v>3rd Event</v>
      </c>
      <c r="J144" s="47" t="str">
        <f t="shared" si="5"/>
        <v>4th Event</v>
      </c>
    </row>
    <row r="145" spans="1:10" x14ac:dyDescent="0.2">
      <c r="A145" s="57"/>
      <c r="B145" s="48"/>
      <c r="C145" s="48"/>
      <c r="D145" s="48"/>
      <c r="E145" s="48"/>
      <c r="F145" s="48"/>
      <c r="G145" s="50" t="str">
        <f>IF(OR(B145="",OR(C145="",D145=""))," - ",DATE(B145,C145,D145))</f>
        <v xml:space="preserve"> - </v>
      </c>
      <c r="H145" s="49" t="str">
        <f>IF(COUNTIF(G$13:G144,$G145)&gt;=1,$G145," - ")</f>
        <v xml:space="preserve"> - </v>
      </c>
      <c r="I145" s="49" t="str">
        <f>IF(COUNTIF(H$13:H144,$G145)&gt;=1,$G145," - ")</f>
        <v xml:space="preserve"> - </v>
      </c>
      <c r="J145" s="49" t="str">
        <f>IF(COUNTIF(I$13:I144,$G145)&gt;=1,$G145," - ")</f>
        <v xml:space="preserve"> - </v>
      </c>
    </row>
    <row r="146" spans="1:10" x14ac:dyDescent="0.2">
      <c r="A146" s="57"/>
      <c r="B146" s="48"/>
      <c r="C146" s="59"/>
      <c r="D146" s="48"/>
      <c r="E146" s="48"/>
      <c r="F146" s="48"/>
      <c r="G146" s="50" t="str">
        <f t="shared" ref="G146:G182" si="6">IF(OR(B146="",OR(C146="",D146=""))," - ",DATE(B146,C146,D146))</f>
        <v xml:space="preserve"> - </v>
      </c>
      <c r="H146" s="49" t="str">
        <f>IF(COUNTIF(G$13:G145,$G146)&gt;=1,$G146," - ")</f>
        <v xml:space="preserve"> - </v>
      </c>
      <c r="I146" s="49" t="str">
        <f>IF(COUNTIF(H$13:H145,$G146)&gt;=1,$G146," - ")</f>
        <v xml:space="preserve"> - </v>
      </c>
      <c r="J146" s="49" t="str">
        <f>IF(COUNTIF(I$13:I145,$G146)&gt;=1,$G146," - ")</f>
        <v xml:space="preserve"> - </v>
      </c>
    </row>
    <row r="147" spans="1:10" x14ac:dyDescent="0.2">
      <c r="A147" s="57"/>
      <c r="B147" s="48"/>
      <c r="C147" s="59"/>
      <c r="D147" s="48"/>
      <c r="E147" s="48"/>
      <c r="F147" s="48"/>
      <c r="G147" s="50" t="str">
        <f t="shared" si="6"/>
        <v xml:space="preserve"> - </v>
      </c>
      <c r="H147" s="49" t="str">
        <f>IF(COUNTIF(G$13:G146,$G147)&gt;=1,$G147," - ")</f>
        <v xml:space="preserve"> - </v>
      </c>
      <c r="I147" s="49" t="str">
        <f>IF(COUNTIF(H$13:H146,$G147)&gt;=1,$G147," - ")</f>
        <v xml:space="preserve"> - </v>
      </c>
      <c r="J147" s="49" t="str">
        <f>IF(COUNTIF(I$13:I146,$G147)&gt;=1,$G147," - ")</f>
        <v xml:space="preserve"> - </v>
      </c>
    </row>
    <row r="148" spans="1:10" x14ac:dyDescent="0.2">
      <c r="A148" s="57"/>
      <c r="B148" s="48"/>
      <c r="C148" s="59"/>
      <c r="D148" s="48"/>
      <c r="E148" s="48"/>
      <c r="F148" s="48"/>
      <c r="G148" s="50" t="str">
        <f>IF(OR(B148="",OR(C148="",D148=""))," - ",DATE(B148,C148,D148))</f>
        <v xml:space="preserve"> - </v>
      </c>
      <c r="H148" s="49" t="str">
        <f>IF(COUNTIF(G$13:G147,$G148)&gt;=1,$G148," - ")</f>
        <v xml:space="preserve"> - </v>
      </c>
      <c r="I148" s="49" t="str">
        <f>IF(COUNTIF(H$13:H147,$G148)&gt;=1,$G148," - ")</f>
        <v xml:space="preserve"> - </v>
      </c>
      <c r="J148" s="49" t="str">
        <f>IF(COUNTIF(I$13:I147,$G148)&gt;=1,$G148," - ")</f>
        <v xml:space="preserve"> - </v>
      </c>
    </row>
    <row r="149" spans="1:10" x14ac:dyDescent="0.2">
      <c r="A149" s="57"/>
      <c r="B149" s="48"/>
      <c r="C149" s="59"/>
      <c r="D149" s="48"/>
      <c r="E149" s="48"/>
      <c r="F149" s="48"/>
      <c r="G149" s="50" t="str">
        <f t="shared" si="6"/>
        <v xml:space="preserve"> - </v>
      </c>
      <c r="H149" s="49" t="str">
        <f>IF(COUNTIF(G$13:G148,$G149)&gt;=1,$G149," - ")</f>
        <v xml:space="preserve"> - </v>
      </c>
      <c r="I149" s="49" t="str">
        <f>IF(COUNTIF(H$13:H148,$G149)&gt;=1,$G149," - ")</f>
        <v xml:space="preserve"> - </v>
      </c>
      <c r="J149" s="49" t="str">
        <f>IF(COUNTIF(I$13:I148,$G149)&gt;=1,$G149," - ")</f>
        <v xml:space="preserve"> - </v>
      </c>
    </row>
    <row r="150" spans="1:10" x14ac:dyDescent="0.2">
      <c r="A150" s="57"/>
      <c r="B150" s="48"/>
      <c r="C150" s="59"/>
      <c r="D150" s="48"/>
      <c r="E150" s="48"/>
      <c r="F150" s="48"/>
      <c r="G150" s="50" t="str">
        <f t="shared" si="6"/>
        <v xml:space="preserve"> - </v>
      </c>
      <c r="H150" s="49" t="str">
        <f>IF(COUNTIF(G$13:G149,$G150)&gt;=1,$G150," - ")</f>
        <v xml:space="preserve"> - </v>
      </c>
      <c r="I150" s="49" t="str">
        <f>IF(COUNTIF(H$13:H149,$G150)&gt;=1,$G150," - ")</f>
        <v xml:space="preserve"> - </v>
      </c>
      <c r="J150" s="49" t="str">
        <f>IF(COUNTIF(I$13:I149,$G150)&gt;=1,$G150," - ")</f>
        <v xml:space="preserve"> - </v>
      </c>
    </row>
    <row r="151" spans="1:10" x14ac:dyDescent="0.2">
      <c r="A151" s="57"/>
      <c r="B151" s="48"/>
      <c r="C151" s="59"/>
      <c r="D151" s="48"/>
      <c r="E151" s="48"/>
      <c r="F151" s="48"/>
      <c r="G151" s="50" t="str">
        <f t="shared" ref="G151" si="7">IF(OR(B151="",OR(C151="",D151=""))," - ",DATE(B151,C151,D151))</f>
        <v xml:space="preserve"> - </v>
      </c>
      <c r="H151" s="49" t="str">
        <f>IF(COUNTIF(G$13:G150,$G151)&gt;=1,$G151," - ")</f>
        <v xml:space="preserve"> - </v>
      </c>
      <c r="I151" s="49" t="str">
        <f>IF(COUNTIF(H$13:H150,$G151)&gt;=1,$G151," - ")</f>
        <v xml:space="preserve"> - </v>
      </c>
      <c r="J151" s="49" t="str">
        <f>IF(COUNTIF(I$13:I150,$G151)&gt;=1,$G151," - ")</f>
        <v xml:space="preserve"> - </v>
      </c>
    </row>
    <row r="152" spans="1:10" x14ac:dyDescent="0.2">
      <c r="A152" s="57"/>
      <c r="B152" s="48"/>
      <c r="C152" s="59"/>
      <c r="D152" s="48"/>
      <c r="E152" s="48"/>
      <c r="F152" s="48"/>
      <c r="G152" s="50" t="str">
        <f t="shared" si="6"/>
        <v xml:space="preserve"> - </v>
      </c>
      <c r="H152" s="49" t="str">
        <f>IF(COUNTIF(G$13:G150,$G152)&gt;=1,$G152," - ")</f>
        <v xml:space="preserve"> - </v>
      </c>
      <c r="I152" s="49" t="str">
        <f>IF(COUNTIF(H$13:H150,$G152)&gt;=1,$G152," - ")</f>
        <v xml:space="preserve"> - </v>
      </c>
      <c r="J152" s="49" t="str">
        <f>IF(COUNTIF(I$13:I150,$G152)&gt;=1,$G152," - ")</f>
        <v xml:space="preserve"> - </v>
      </c>
    </row>
    <row r="153" spans="1:10" x14ac:dyDescent="0.2">
      <c r="A153" s="57"/>
      <c r="B153" s="48"/>
      <c r="C153" s="59"/>
      <c r="D153" s="48"/>
      <c r="E153" s="48"/>
      <c r="F153" s="48"/>
      <c r="G153" s="50" t="str">
        <f t="shared" si="6"/>
        <v xml:space="preserve"> - </v>
      </c>
      <c r="H153" s="49" t="str">
        <f>IF(COUNTIF(G$13:G152,$G153)&gt;=1,$G153," - ")</f>
        <v xml:space="preserve"> - </v>
      </c>
      <c r="I153" s="49" t="str">
        <f>IF(COUNTIF(H$13:H152,$G153)&gt;=1,$G153," - ")</f>
        <v xml:space="preserve"> - </v>
      </c>
      <c r="J153" s="49" t="str">
        <f>IF(COUNTIF(I$13:I152,$G153)&gt;=1,$G153," - ")</f>
        <v xml:space="preserve"> - </v>
      </c>
    </row>
    <row r="154" spans="1:10" x14ac:dyDescent="0.2">
      <c r="A154" s="57"/>
      <c r="B154" s="48"/>
      <c r="C154" s="59"/>
      <c r="D154" s="48"/>
      <c r="E154" s="48"/>
      <c r="F154" s="48"/>
      <c r="G154" s="50" t="str">
        <f t="shared" si="6"/>
        <v xml:space="preserve"> - </v>
      </c>
      <c r="H154" s="49" t="str">
        <f>IF(COUNTIF(G$13:G153,$G154)&gt;=1,$G154," - ")</f>
        <v xml:space="preserve"> - </v>
      </c>
      <c r="I154" s="49" t="str">
        <f>IF(COUNTIF(H$13:H153,$G154)&gt;=1,$G154," - ")</f>
        <v xml:space="preserve"> - </v>
      </c>
      <c r="J154" s="49" t="str">
        <f>IF(COUNTIF(I$13:I153,$G154)&gt;=1,$G154," - ")</f>
        <v xml:space="preserve"> - </v>
      </c>
    </row>
    <row r="155" spans="1:10" x14ac:dyDescent="0.2">
      <c r="A155" s="57"/>
      <c r="B155" s="48"/>
      <c r="C155" s="59"/>
      <c r="D155" s="48"/>
      <c r="E155" s="48"/>
      <c r="F155" s="48"/>
      <c r="G155" s="50" t="str">
        <f t="shared" si="6"/>
        <v xml:space="preserve"> - </v>
      </c>
      <c r="H155" s="49" t="str">
        <f>IF(COUNTIF(G$13:G154,$G155)&gt;=1,$G155," - ")</f>
        <v xml:space="preserve"> - </v>
      </c>
      <c r="I155" s="49" t="str">
        <f>IF(COUNTIF(H$13:H154,$G155)&gt;=1,$G155," - ")</f>
        <v xml:space="preserve"> - </v>
      </c>
      <c r="J155" s="49" t="str">
        <f>IF(COUNTIF(I$13:I154,$G155)&gt;=1,$G155," - ")</f>
        <v xml:space="preserve"> - </v>
      </c>
    </row>
    <row r="156" spans="1:10" x14ac:dyDescent="0.2">
      <c r="A156" s="57"/>
      <c r="B156" s="48"/>
      <c r="C156" s="59"/>
      <c r="D156" s="48"/>
      <c r="E156" s="48"/>
      <c r="F156" s="48"/>
      <c r="G156" s="50" t="str">
        <f t="shared" si="6"/>
        <v xml:space="preserve"> - </v>
      </c>
      <c r="H156" s="49" t="str">
        <f>IF(COUNTIF(G$13:G155,$G156)&gt;=1,$G156," - ")</f>
        <v xml:space="preserve"> - </v>
      </c>
      <c r="I156" s="49" t="str">
        <f>IF(COUNTIF(H$13:H155,$G156)&gt;=1,$G156," - ")</f>
        <v xml:space="preserve"> - </v>
      </c>
      <c r="J156" s="49" t="str">
        <f>IF(COUNTIF(I$13:I155,$G156)&gt;=1,$G156," - ")</f>
        <v xml:space="preserve"> - </v>
      </c>
    </row>
    <row r="157" spans="1:10" x14ac:dyDescent="0.2">
      <c r="A157" s="57"/>
      <c r="B157" s="48"/>
      <c r="C157" s="59"/>
      <c r="D157" s="48"/>
      <c r="E157" s="48"/>
      <c r="F157" s="48"/>
      <c r="G157" s="50" t="str">
        <f t="shared" si="6"/>
        <v xml:space="preserve"> - </v>
      </c>
      <c r="H157" s="49" t="str">
        <f>IF(COUNTIF(G$13:G156,$G157)&gt;=1,$G157," - ")</f>
        <v xml:space="preserve"> - </v>
      </c>
      <c r="I157" s="49" t="str">
        <f>IF(COUNTIF(H$13:H156,$G157)&gt;=1,$G157," - ")</f>
        <v xml:space="preserve"> - </v>
      </c>
      <c r="J157" s="49" t="str">
        <f>IF(COUNTIF(I$13:I156,$G157)&gt;=1,$G157," - ")</f>
        <v xml:space="preserve"> - </v>
      </c>
    </row>
    <row r="158" spans="1:10" x14ac:dyDescent="0.2">
      <c r="A158" s="57"/>
      <c r="B158" s="48"/>
      <c r="C158" s="59"/>
      <c r="D158" s="48"/>
      <c r="E158" s="48"/>
      <c r="F158" s="48"/>
      <c r="G158" s="50" t="str">
        <f t="shared" si="6"/>
        <v xml:space="preserve"> - </v>
      </c>
      <c r="H158" s="49" t="str">
        <f>IF(COUNTIF(G$13:G157,$G158)&gt;=1,$G158," - ")</f>
        <v xml:space="preserve"> - </v>
      </c>
      <c r="I158" s="49" t="str">
        <f>IF(COUNTIF(H$13:H157,$G158)&gt;=1,$G158," - ")</f>
        <v xml:space="preserve"> - </v>
      </c>
      <c r="J158" s="49" t="str">
        <f>IF(COUNTIF(I$13:I157,$G158)&gt;=1,$G158," - ")</f>
        <v xml:space="preserve"> - </v>
      </c>
    </row>
    <row r="159" spans="1:10" x14ac:dyDescent="0.2">
      <c r="A159" s="57"/>
      <c r="B159" s="48"/>
      <c r="C159" s="59"/>
      <c r="D159" s="48"/>
      <c r="E159" s="48"/>
      <c r="F159" s="48"/>
      <c r="G159" s="50" t="str">
        <f t="shared" si="6"/>
        <v xml:space="preserve"> - </v>
      </c>
      <c r="H159" s="49" t="str">
        <f>IF(COUNTIF(G$13:G158,$G159)&gt;=1,$G159," - ")</f>
        <v xml:space="preserve"> - </v>
      </c>
      <c r="I159" s="49" t="str">
        <f>IF(COUNTIF(H$13:H158,$G159)&gt;=1,$G159," - ")</f>
        <v xml:space="preserve"> - </v>
      </c>
      <c r="J159" s="49" t="str">
        <f>IF(COUNTIF(I$13:I158,$G159)&gt;=1,$G159," - ")</f>
        <v xml:space="preserve"> - </v>
      </c>
    </row>
    <row r="160" spans="1:10" x14ac:dyDescent="0.2">
      <c r="A160" s="57"/>
      <c r="B160" s="48"/>
      <c r="C160" s="59"/>
      <c r="D160" s="48"/>
      <c r="E160" s="48"/>
      <c r="F160" s="48"/>
      <c r="G160" s="50" t="str">
        <f t="shared" si="6"/>
        <v xml:space="preserve"> - </v>
      </c>
      <c r="H160" s="49" t="str">
        <f>IF(COUNTIF(G$13:G159,$G160)&gt;=1,$G160," - ")</f>
        <v xml:space="preserve"> - </v>
      </c>
      <c r="I160" s="49" t="str">
        <f>IF(COUNTIF(H$13:H159,$G160)&gt;=1,$G160," - ")</f>
        <v xml:space="preserve"> - </v>
      </c>
      <c r="J160" s="49" t="str">
        <f>IF(COUNTIF(I$13:I159,$G160)&gt;=1,$G160," - ")</f>
        <v xml:space="preserve"> - </v>
      </c>
    </row>
    <row r="161" spans="1:10" x14ac:dyDescent="0.2">
      <c r="A161" s="57"/>
      <c r="B161" s="48"/>
      <c r="C161" s="59"/>
      <c r="D161" s="48"/>
      <c r="E161" s="48"/>
      <c r="F161" s="48"/>
      <c r="G161" s="50" t="str">
        <f t="shared" si="6"/>
        <v xml:space="preserve"> - </v>
      </c>
      <c r="H161" s="49" t="str">
        <f>IF(COUNTIF(G$13:G160,$G161)&gt;=1,$G161," - ")</f>
        <v xml:space="preserve"> - </v>
      </c>
      <c r="I161" s="49" t="str">
        <f>IF(COUNTIF(H$13:H160,$G161)&gt;=1,$G161," - ")</f>
        <v xml:space="preserve"> - </v>
      </c>
      <c r="J161" s="49" t="str">
        <f>IF(COUNTIF(I$13:I160,$G161)&gt;=1,$G161," - ")</f>
        <v xml:space="preserve"> - </v>
      </c>
    </row>
    <row r="162" spans="1:10" x14ac:dyDescent="0.2">
      <c r="A162" s="57"/>
      <c r="B162" s="48"/>
      <c r="C162" s="59"/>
      <c r="D162" s="48"/>
      <c r="E162" s="48"/>
      <c r="F162" s="48"/>
      <c r="G162" s="50" t="str">
        <f t="shared" si="6"/>
        <v xml:space="preserve"> - </v>
      </c>
      <c r="H162" s="49" t="str">
        <f>IF(COUNTIF(G$13:G161,$G162)&gt;=1,$G162," - ")</f>
        <v xml:space="preserve"> - </v>
      </c>
      <c r="I162" s="49" t="str">
        <f>IF(COUNTIF(H$13:H161,$G162)&gt;=1,$G162," - ")</f>
        <v xml:space="preserve"> - </v>
      </c>
      <c r="J162" s="49" t="str">
        <f>IF(COUNTIF(I$13:I161,$G162)&gt;=1,$G162," - ")</f>
        <v xml:space="preserve"> - </v>
      </c>
    </row>
    <row r="163" spans="1:10" x14ac:dyDescent="0.2">
      <c r="A163" s="57"/>
      <c r="B163" s="48"/>
      <c r="C163" s="59"/>
      <c r="D163" s="48"/>
      <c r="E163" s="48"/>
      <c r="F163" s="48"/>
      <c r="G163" s="50" t="str">
        <f t="shared" si="6"/>
        <v xml:space="preserve"> - </v>
      </c>
      <c r="H163" s="49" t="str">
        <f>IF(COUNTIF(G$13:G162,$G163)&gt;=1,$G163," - ")</f>
        <v xml:space="preserve"> - </v>
      </c>
      <c r="I163" s="49" t="str">
        <f>IF(COUNTIF(H$13:H162,$G163)&gt;=1,$G163," - ")</f>
        <v xml:space="preserve"> - </v>
      </c>
      <c r="J163" s="49" t="str">
        <f>IF(COUNTIF(I$13:I162,$G163)&gt;=1,$G163," - ")</f>
        <v xml:space="preserve"> - </v>
      </c>
    </row>
    <row r="164" spans="1:10" x14ac:dyDescent="0.2">
      <c r="A164" s="57"/>
      <c r="B164" s="48"/>
      <c r="C164" s="59"/>
      <c r="D164" s="48"/>
      <c r="E164" s="48"/>
      <c r="F164" s="48"/>
      <c r="G164" s="50" t="str">
        <f t="shared" si="6"/>
        <v xml:space="preserve"> - </v>
      </c>
      <c r="H164" s="49" t="str">
        <f>IF(COUNTIF(G$13:G163,$G164)&gt;=1,$G164," - ")</f>
        <v xml:space="preserve"> - </v>
      </c>
      <c r="I164" s="49" t="str">
        <f>IF(COUNTIF(H$13:H163,$G164)&gt;=1,$G164," - ")</f>
        <v xml:space="preserve"> - </v>
      </c>
      <c r="J164" s="49" t="str">
        <f>IF(COUNTIF(I$13:I163,$G164)&gt;=1,$G164," - ")</f>
        <v xml:space="preserve"> - </v>
      </c>
    </row>
    <row r="165" spans="1:10" x14ac:dyDescent="0.2">
      <c r="A165" s="57"/>
      <c r="B165" s="48"/>
      <c r="C165" s="59"/>
      <c r="D165" s="48"/>
      <c r="E165" s="48"/>
      <c r="F165" s="48"/>
      <c r="G165" s="50" t="str">
        <f t="shared" si="6"/>
        <v xml:space="preserve"> - </v>
      </c>
      <c r="H165" s="49" t="str">
        <f>IF(COUNTIF(G$13:G164,$G165)&gt;=1,$G165," - ")</f>
        <v xml:space="preserve"> - </v>
      </c>
      <c r="I165" s="49" t="str">
        <f>IF(COUNTIF(H$13:H164,$G165)&gt;=1,$G165," - ")</f>
        <v xml:space="preserve"> - </v>
      </c>
      <c r="J165" s="49" t="str">
        <f>IF(COUNTIF(I$13:I164,$G165)&gt;=1,$G165," - ")</f>
        <v xml:space="preserve"> - </v>
      </c>
    </row>
    <row r="166" spans="1:10" x14ac:dyDescent="0.2">
      <c r="A166" s="57"/>
      <c r="B166" s="48"/>
      <c r="C166" s="59"/>
      <c r="D166" s="48"/>
      <c r="E166" s="48"/>
      <c r="F166" s="48"/>
      <c r="G166" s="50" t="str">
        <f t="shared" si="6"/>
        <v xml:space="preserve"> - </v>
      </c>
      <c r="H166" s="49" t="str">
        <f>IF(COUNTIF(G$13:G165,$G166)&gt;=1,$G166," - ")</f>
        <v xml:space="preserve"> - </v>
      </c>
      <c r="I166" s="49" t="str">
        <f>IF(COUNTIF(H$13:H165,$G166)&gt;=1,$G166," - ")</f>
        <v xml:space="preserve"> - </v>
      </c>
      <c r="J166" s="49" t="str">
        <f>IF(COUNTIF(I$13:I165,$G166)&gt;=1,$G166," - ")</f>
        <v xml:space="preserve"> - </v>
      </c>
    </row>
    <row r="167" spans="1:10" x14ac:dyDescent="0.2">
      <c r="A167" s="57"/>
      <c r="B167" s="48"/>
      <c r="C167" s="59"/>
      <c r="D167" s="48"/>
      <c r="E167" s="48"/>
      <c r="F167" s="48"/>
      <c r="G167" s="50" t="str">
        <f t="shared" si="6"/>
        <v xml:space="preserve"> - </v>
      </c>
      <c r="H167" s="49" t="str">
        <f>IF(COUNTIF(G$13:G166,$G167)&gt;=1,$G167," - ")</f>
        <v xml:space="preserve"> - </v>
      </c>
      <c r="I167" s="49" t="str">
        <f>IF(COUNTIF(H$13:H166,$G167)&gt;=1,$G167," - ")</f>
        <v xml:space="preserve"> - </v>
      </c>
      <c r="J167" s="49" t="str">
        <f>IF(COUNTIF(I$13:I166,$G167)&gt;=1,$G167," - ")</f>
        <v xml:space="preserve"> - </v>
      </c>
    </row>
    <row r="168" spans="1:10" x14ac:dyDescent="0.2">
      <c r="A168" s="57"/>
      <c r="B168" s="48"/>
      <c r="C168" s="59"/>
      <c r="D168" s="48"/>
      <c r="E168" s="48"/>
      <c r="F168" s="48"/>
      <c r="G168" s="50" t="str">
        <f t="shared" si="6"/>
        <v xml:space="preserve"> - </v>
      </c>
      <c r="H168" s="49" t="str">
        <f>IF(COUNTIF(G$13:G167,$G168)&gt;=1,$G168," - ")</f>
        <v xml:space="preserve"> - </v>
      </c>
      <c r="I168" s="49" t="str">
        <f>IF(COUNTIF(H$13:H167,$G168)&gt;=1,$G168," - ")</f>
        <v xml:space="preserve"> - </v>
      </c>
      <c r="J168" s="49" t="str">
        <f>IF(COUNTIF(I$13:I167,$G168)&gt;=1,$G168," - ")</f>
        <v xml:space="preserve"> - </v>
      </c>
    </row>
    <row r="169" spans="1:10" x14ac:dyDescent="0.2">
      <c r="A169" s="57"/>
      <c r="B169" s="48"/>
      <c r="C169" s="59"/>
      <c r="D169" s="48"/>
      <c r="E169" s="48"/>
      <c r="F169" s="48"/>
      <c r="G169" s="50" t="str">
        <f t="shared" si="6"/>
        <v xml:space="preserve"> - </v>
      </c>
      <c r="H169" s="49" t="str">
        <f>IF(COUNTIF(G$13:G168,$G169)&gt;=1,$G169," - ")</f>
        <v xml:space="preserve"> - </v>
      </c>
      <c r="I169" s="49" t="str">
        <f>IF(COUNTIF(H$13:H168,$G169)&gt;=1,$G169," - ")</f>
        <v xml:space="preserve"> - </v>
      </c>
      <c r="J169" s="49" t="str">
        <f>IF(COUNTIF(I$13:I168,$G169)&gt;=1,$G169," - ")</f>
        <v xml:space="preserve"> - </v>
      </c>
    </row>
    <row r="170" spans="1:10" x14ac:dyDescent="0.2">
      <c r="A170" s="57"/>
      <c r="B170" s="48"/>
      <c r="C170" s="59"/>
      <c r="D170" s="48"/>
      <c r="E170" s="48"/>
      <c r="F170" s="48"/>
      <c r="G170" s="50" t="str">
        <f t="shared" si="6"/>
        <v xml:space="preserve"> - </v>
      </c>
      <c r="H170" s="49" t="str">
        <f>IF(COUNTIF(G$13:G169,$G170)&gt;=1,$G170," - ")</f>
        <v xml:space="preserve"> - </v>
      </c>
      <c r="I170" s="49" t="str">
        <f>IF(COUNTIF(H$13:H169,$G170)&gt;=1,$G170," - ")</f>
        <v xml:space="preserve"> - </v>
      </c>
      <c r="J170" s="49" t="str">
        <f>IF(COUNTIF(I$13:I169,$G170)&gt;=1,$G170," - ")</f>
        <v xml:space="preserve"> - </v>
      </c>
    </row>
    <row r="171" spans="1:10" x14ac:dyDescent="0.2">
      <c r="A171" s="57"/>
      <c r="B171" s="48"/>
      <c r="C171" s="59"/>
      <c r="D171" s="48"/>
      <c r="E171" s="48"/>
      <c r="F171" s="48"/>
      <c r="G171" s="50" t="str">
        <f t="shared" si="6"/>
        <v xml:space="preserve"> - </v>
      </c>
      <c r="H171" s="49" t="str">
        <f>IF(COUNTIF(G$13:G170,$G171)&gt;=1,$G171," - ")</f>
        <v xml:space="preserve"> - </v>
      </c>
      <c r="I171" s="49" t="str">
        <f>IF(COUNTIF(H$13:H170,$G171)&gt;=1,$G171," - ")</f>
        <v xml:space="preserve"> - </v>
      </c>
      <c r="J171" s="49" t="str">
        <f>IF(COUNTIF(I$13:I170,$G171)&gt;=1,$G171," - ")</f>
        <v xml:space="preserve"> - </v>
      </c>
    </row>
    <row r="172" spans="1:10" x14ac:dyDescent="0.2">
      <c r="A172" s="57"/>
      <c r="B172" s="48"/>
      <c r="C172" s="59"/>
      <c r="D172" s="48"/>
      <c r="E172" s="48"/>
      <c r="F172" s="48"/>
      <c r="G172" s="50" t="str">
        <f t="shared" si="6"/>
        <v xml:space="preserve"> - </v>
      </c>
      <c r="H172" s="49" t="str">
        <f>IF(COUNTIF(G$13:G171,$G172)&gt;=1,$G172," - ")</f>
        <v xml:space="preserve"> - </v>
      </c>
      <c r="I172" s="49" t="str">
        <f>IF(COUNTIF(H$13:H171,$G172)&gt;=1,$G172," - ")</f>
        <v xml:space="preserve"> - </v>
      </c>
      <c r="J172" s="49" t="str">
        <f>IF(COUNTIF(I$13:I171,$G172)&gt;=1,$G172," - ")</f>
        <v xml:space="preserve"> - </v>
      </c>
    </row>
    <row r="173" spans="1:10" x14ac:dyDescent="0.2">
      <c r="A173" s="57"/>
      <c r="B173" s="48"/>
      <c r="C173" s="59"/>
      <c r="D173" s="48"/>
      <c r="E173" s="48"/>
      <c r="F173" s="48"/>
      <c r="G173" s="50" t="str">
        <f t="shared" si="6"/>
        <v xml:space="preserve"> - </v>
      </c>
      <c r="H173" s="49" t="str">
        <f>IF(COUNTIF(G$13:G172,$G173)&gt;=1,$G173," - ")</f>
        <v xml:space="preserve"> - </v>
      </c>
      <c r="I173" s="49" t="str">
        <f>IF(COUNTIF(H$13:H172,$G173)&gt;=1,$G173," - ")</f>
        <v xml:space="preserve"> - </v>
      </c>
      <c r="J173" s="49" t="str">
        <f>IF(COUNTIF(I$13:I172,$G173)&gt;=1,$G173," - ")</f>
        <v xml:space="preserve"> - </v>
      </c>
    </row>
    <row r="174" spans="1:10" x14ac:dyDescent="0.2">
      <c r="A174" s="57"/>
      <c r="B174" s="48"/>
      <c r="C174" s="59"/>
      <c r="D174" s="48"/>
      <c r="E174" s="48"/>
      <c r="F174" s="48"/>
      <c r="G174" s="50" t="str">
        <f t="shared" si="6"/>
        <v xml:space="preserve"> - </v>
      </c>
      <c r="H174" s="49" t="str">
        <f>IF(COUNTIF(G$13:G173,$G174)&gt;=1,$G174," - ")</f>
        <v xml:space="preserve"> - </v>
      </c>
      <c r="I174" s="49" t="str">
        <f>IF(COUNTIF(H$13:H173,$G174)&gt;=1,$G174," - ")</f>
        <v xml:space="preserve"> - </v>
      </c>
      <c r="J174" s="49" t="str">
        <f>IF(COUNTIF(I$13:I173,$G174)&gt;=1,$G174," - ")</f>
        <v xml:space="preserve"> - </v>
      </c>
    </row>
    <row r="175" spans="1:10" x14ac:dyDescent="0.2">
      <c r="A175" s="57"/>
      <c r="B175" s="48"/>
      <c r="C175" s="59"/>
      <c r="D175" s="48"/>
      <c r="E175" s="48"/>
      <c r="F175" s="48"/>
      <c r="G175" s="50" t="str">
        <f t="shared" si="6"/>
        <v xml:space="preserve"> - </v>
      </c>
      <c r="H175" s="49" t="str">
        <f>IF(COUNTIF(G$13:G174,$G175)&gt;=1,$G175," - ")</f>
        <v xml:space="preserve"> - </v>
      </c>
      <c r="I175" s="49" t="str">
        <f>IF(COUNTIF(H$13:H174,$G175)&gt;=1,$G175," - ")</f>
        <v xml:space="preserve"> - </v>
      </c>
      <c r="J175" s="49" t="str">
        <f>IF(COUNTIF(I$13:I174,$G175)&gt;=1,$G175," - ")</f>
        <v xml:space="preserve"> - </v>
      </c>
    </row>
    <row r="176" spans="1:10" x14ac:dyDescent="0.2">
      <c r="A176" s="57"/>
      <c r="B176" s="48"/>
      <c r="C176" s="59"/>
      <c r="D176" s="48"/>
      <c r="E176" s="48"/>
      <c r="F176" s="48"/>
      <c r="G176" s="50" t="str">
        <f t="shared" si="6"/>
        <v xml:space="preserve"> - </v>
      </c>
      <c r="H176" s="49" t="str">
        <f>IF(COUNTIF(G$13:G175,$G176)&gt;=1,$G176," - ")</f>
        <v xml:space="preserve"> - </v>
      </c>
      <c r="I176" s="49" t="str">
        <f>IF(COUNTIF(H$13:H175,$G176)&gt;=1,$G176," - ")</f>
        <v xml:space="preserve"> - </v>
      </c>
      <c r="J176" s="49" t="str">
        <f>IF(COUNTIF(I$13:I175,$G176)&gt;=1,$G176," - ")</f>
        <v xml:space="preserve"> - </v>
      </c>
    </row>
    <row r="177" spans="1:10" x14ac:dyDescent="0.2">
      <c r="A177" s="57"/>
      <c r="B177" s="48"/>
      <c r="C177" s="59"/>
      <c r="D177" s="48"/>
      <c r="E177" s="48"/>
      <c r="F177" s="48"/>
      <c r="G177" s="50" t="str">
        <f t="shared" si="6"/>
        <v xml:space="preserve"> - </v>
      </c>
      <c r="H177" s="49" t="str">
        <f>IF(COUNTIF(G$13:G176,$G177)&gt;=1,$G177," - ")</f>
        <v xml:space="preserve"> - </v>
      </c>
      <c r="I177" s="49" t="str">
        <f>IF(COUNTIF(H$13:H176,$G177)&gt;=1,$G177," - ")</f>
        <v xml:space="preserve"> - </v>
      </c>
      <c r="J177" s="49" t="str">
        <f>IF(COUNTIF(I$13:I176,$G177)&gt;=1,$G177," - ")</f>
        <v xml:space="preserve"> - </v>
      </c>
    </row>
    <row r="178" spans="1:10" x14ac:dyDescent="0.2">
      <c r="A178" s="57"/>
      <c r="B178" s="48"/>
      <c r="C178" s="59"/>
      <c r="D178" s="48"/>
      <c r="E178" s="48"/>
      <c r="F178" s="48"/>
      <c r="G178" s="50" t="str">
        <f t="shared" si="6"/>
        <v xml:space="preserve"> - </v>
      </c>
      <c r="H178" s="49" t="str">
        <f>IF(COUNTIF(G$13:G177,$G178)&gt;=1,$G178," - ")</f>
        <v xml:space="preserve"> - </v>
      </c>
      <c r="I178" s="49" t="str">
        <f>IF(COUNTIF(H$13:H177,$G178)&gt;=1,$G178," - ")</f>
        <v xml:space="preserve"> - </v>
      </c>
      <c r="J178" s="49" t="str">
        <f>IF(COUNTIF(I$13:I177,$G178)&gt;=1,$G178," - ")</f>
        <v xml:space="preserve"> - </v>
      </c>
    </row>
    <row r="179" spans="1:10" x14ac:dyDescent="0.2">
      <c r="A179" s="57"/>
      <c r="B179" s="48"/>
      <c r="C179" s="59"/>
      <c r="D179" s="48"/>
      <c r="E179" s="48"/>
      <c r="F179" s="48"/>
      <c r="G179" s="50" t="str">
        <f t="shared" si="6"/>
        <v xml:space="preserve"> - </v>
      </c>
      <c r="H179" s="49" t="str">
        <f>IF(COUNTIF(G$13:G178,$G179)&gt;=1,$G179," - ")</f>
        <v xml:space="preserve"> - </v>
      </c>
      <c r="I179" s="49" t="str">
        <f>IF(COUNTIF(H$13:H178,$G179)&gt;=1,$G179," - ")</f>
        <v xml:space="preserve"> - </v>
      </c>
      <c r="J179" s="49" t="str">
        <f>IF(COUNTIF(I$13:I178,$G179)&gt;=1,$G179," - ")</f>
        <v xml:space="preserve"> - </v>
      </c>
    </row>
    <row r="180" spans="1:10" x14ac:dyDescent="0.2">
      <c r="A180" s="57"/>
      <c r="B180" s="48"/>
      <c r="C180" s="59"/>
      <c r="D180" s="48"/>
      <c r="E180" s="48"/>
      <c r="F180" s="48"/>
      <c r="G180" s="50" t="str">
        <f t="shared" si="6"/>
        <v xml:space="preserve"> - </v>
      </c>
      <c r="H180" s="49" t="str">
        <f>IF(COUNTIF(G$13:G179,$G180)&gt;=1,$G180," - ")</f>
        <v xml:space="preserve"> - </v>
      </c>
      <c r="I180" s="49" t="str">
        <f>IF(COUNTIF(H$13:H179,$G180)&gt;=1,$G180," - ")</f>
        <v xml:space="preserve"> - </v>
      </c>
      <c r="J180" s="49" t="str">
        <f>IF(COUNTIF(I$13:I179,$G180)&gt;=1,$G180," - ")</f>
        <v xml:space="preserve"> - </v>
      </c>
    </row>
    <row r="181" spans="1:10" x14ac:dyDescent="0.2">
      <c r="A181" s="57"/>
      <c r="B181" s="48"/>
      <c r="C181" s="59"/>
      <c r="D181" s="48"/>
      <c r="E181" s="48"/>
      <c r="F181" s="48"/>
      <c r="G181" s="50" t="str">
        <f t="shared" si="6"/>
        <v xml:space="preserve"> - </v>
      </c>
      <c r="H181" s="49" t="str">
        <f>IF(COUNTIF(G$13:G180,$G181)&gt;=1,$G181," - ")</f>
        <v xml:space="preserve"> - </v>
      </c>
      <c r="I181" s="49" t="str">
        <f>IF(COUNTIF(H$13:H180,$G181)&gt;=1,$G181," - ")</f>
        <v xml:space="preserve"> - </v>
      </c>
      <c r="J181" s="49" t="str">
        <f>IF(COUNTIF(I$13:I180,$G181)&gt;=1,$G181," - ")</f>
        <v xml:space="preserve"> - </v>
      </c>
    </row>
    <row r="182" spans="1:10" x14ac:dyDescent="0.2">
      <c r="A182" s="57"/>
      <c r="B182" s="48"/>
      <c r="C182" s="59"/>
      <c r="D182" s="48"/>
      <c r="E182" s="48"/>
      <c r="F182" s="48"/>
      <c r="G182" s="50" t="str">
        <f t="shared" si="6"/>
        <v xml:space="preserve"> - </v>
      </c>
      <c r="H182" s="49" t="str">
        <f>IF(COUNTIF(G$13:G181,$G182)&gt;=1,$G182," - ")</f>
        <v xml:space="preserve"> - </v>
      </c>
      <c r="I182" s="49" t="str">
        <f>IF(COUNTIF(H$13:H181,$G182)&gt;=1,$G182," - ")</f>
        <v xml:space="preserve"> - </v>
      </c>
      <c r="J182" s="49" t="str">
        <f>IF(COUNTIF(I$13:I181,$G182)&gt;=1,$G182," - ")</f>
        <v xml:space="preserve"> - </v>
      </c>
    </row>
    <row r="183" spans="1:10" x14ac:dyDescent="0.2">
      <c r="A183" s="57"/>
      <c r="B183" s="48"/>
      <c r="C183" s="59"/>
      <c r="D183" s="48"/>
      <c r="E183" s="48"/>
      <c r="F183" s="48"/>
      <c r="G183" s="50" t="str">
        <f t="shared" ref="G183:G195" si="8">IF(OR(B183="",OR(C183="",D183=""))," - ",DATE(B183,C183,D183))</f>
        <v xml:space="preserve"> - </v>
      </c>
      <c r="H183" s="49" t="str">
        <f>IF(COUNTIF(G$13:G182,$G183)&gt;=1,$G183," - ")</f>
        <v xml:space="preserve"> - </v>
      </c>
      <c r="I183" s="49" t="str">
        <f>IF(COUNTIF(H$13:H182,$G183)&gt;=1,$G183," - ")</f>
        <v xml:space="preserve"> - </v>
      </c>
      <c r="J183" s="49" t="str">
        <f>IF(COUNTIF(I$13:I182,$G183)&gt;=1,$G183," - ")</f>
        <v xml:space="preserve"> - </v>
      </c>
    </row>
    <row r="184" spans="1:10" x14ac:dyDescent="0.2">
      <c r="A184" s="57"/>
      <c r="B184" s="48"/>
      <c r="C184" s="59"/>
      <c r="D184" s="48"/>
      <c r="E184" s="48"/>
      <c r="F184" s="48"/>
      <c r="G184" s="50" t="str">
        <f t="shared" si="8"/>
        <v xml:space="preserve"> - </v>
      </c>
      <c r="H184" s="49" t="str">
        <f>IF(COUNTIF(G$13:G183,$G184)&gt;=1,$G184," - ")</f>
        <v xml:space="preserve"> - </v>
      </c>
      <c r="I184" s="49" t="str">
        <f>IF(COUNTIF(H$13:H183,$G184)&gt;=1,$G184," - ")</f>
        <v xml:space="preserve"> - </v>
      </c>
      <c r="J184" s="49" t="str">
        <f>IF(COUNTIF(I$13:I183,$G184)&gt;=1,$G184," - ")</f>
        <v xml:space="preserve"> - </v>
      </c>
    </row>
    <row r="185" spans="1:10" x14ac:dyDescent="0.2">
      <c r="A185" s="57"/>
      <c r="B185" s="48"/>
      <c r="C185" s="59"/>
      <c r="D185" s="48"/>
      <c r="E185" s="48"/>
      <c r="F185" s="48"/>
      <c r="G185" s="50" t="str">
        <f t="shared" si="8"/>
        <v xml:space="preserve"> - </v>
      </c>
      <c r="H185" s="49" t="str">
        <f>IF(COUNTIF(G$13:G184,$G185)&gt;=1,$G185," - ")</f>
        <v xml:space="preserve"> - </v>
      </c>
      <c r="I185" s="49" t="str">
        <f>IF(COUNTIF(H$13:H184,$G185)&gt;=1,$G185," - ")</f>
        <v xml:space="preserve"> - </v>
      </c>
      <c r="J185" s="49" t="str">
        <f>IF(COUNTIF(I$13:I184,$G185)&gt;=1,$G185," - ")</f>
        <v xml:space="preserve"> - </v>
      </c>
    </row>
    <row r="186" spans="1:10" x14ac:dyDescent="0.2">
      <c r="A186" s="57"/>
      <c r="B186" s="48"/>
      <c r="C186" s="59"/>
      <c r="D186" s="48"/>
      <c r="E186" s="48"/>
      <c r="F186" s="48"/>
      <c r="G186" s="50" t="str">
        <f t="shared" si="8"/>
        <v xml:space="preserve"> - </v>
      </c>
      <c r="H186" s="49" t="str">
        <f>IF(COUNTIF(G$13:G185,$G186)&gt;=1,$G186," - ")</f>
        <v xml:space="preserve"> - </v>
      </c>
      <c r="I186" s="49" t="str">
        <f>IF(COUNTIF(H$13:H185,$G186)&gt;=1,$G186," - ")</f>
        <v xml:space="preserve"> - </v>
      </c>
      <c r="J186" s="49" t="str">
        <f>IF(COUNTIF(I$13:I185,$G186)&gt;=1,$G186," - ")</f>
        <v xml:space="preserve"> - </v>
      </c>
    </row>
    <row r="187" spans="1:10" x14ac:dyDescent="0.2">
      <c r="A187" s="57"/>
      <c r="B187" s="48"/>
      <c r="C187" s="59"/>
      <c r="D187" s="48"/>
      <c r="E187" s="48"/>
      <c r="F187" s="48"/>
      <c r="G187" s="50" t="str">
        <f t="shared" si="8"/>
        <v xml:space="preserve"> - </v>
      </c>
      <c r="H187" s="49" t="str">
        <f>IF(COUNTIF(G$13:G186,$G187)&gt;=1,$G187," - ")</f>
        <v xml:space="preserve"> - </v>
      </c>
      <c r="I187" s="49" t="str">
        <f>IF(COUNTIF(H$13:H186,$G187)&gt;=1,$G187," - ")</f>
        <v xml:space="preserve"> - </v>
      </c>
      <c r="J187" s="49" t="str">
        <f>IF(COUNTIF(I$13:I186,$G187)&gt;=1,$G187," - ")</f>
        <v xml:space="preserve"> - </v>
      </c>
    </row>
    <row r="188" spans="1:10" x14ac:dyDescent="0.2">
      <c r="A188" s="57"/>
      <c r="B188" s="48"/>
      <c r="C188" s="59"/>
      <c r="D188" s="48"/>
      <c r="E188" s="48"/>
      <c r="F188" s="48"/>
      <c r="G188" s="50" t="str">
        <f t="shared" si="8"/>
        <v xml:space="preserve"> - </v>
      </c>
      <c r="H188" s="49" t="str">
        <f>IF(COUNTIF(G$13:G187,$G188)&gt;=1,$G188," - ")</f>
        <v xml:space="preserve"> - </v>
      </c>
      <c r="I188" s="49" t="str">
        <f>IF(COUNTIF(H$13:H187,$G188)&gt;=1,$G188," - ")</f>
        <v xml:space="preserve"> - </v>
      </c>
      <c r="J188" s="49" t="str">
        <f>IF(COUNTIF(I$13:I187,$G188)&gt;=1,$G188," - ")</f>
        <v xml:space="preserve"> - </v>
      </c>
    </row>
    <row r="189" spans="1:10" x14ac:dyDescent="0.2">
      <c r="A189" s="57"/>
      <c r="B189" s="48"/>
      <c r="C189" s="59"/>
      <c r="D189" s="48"/>
      <c r="E189" s="48"/>
      <c r="F189" s="48"/>
      <c r="G189" s="50" t="str">
        <f t="shared" si="8"/>
        <v xml:space="preserve"> - </v>
      </c>
      <c r="H189" s="49" t="str">
        <f>IF(COUNTIF(G$13:G188,$G189)&gt;=1,$G189," - ")</f>
        <v xml:space="preserve"> - </v>
      </c>
      <c r="I189" s="49" t="str">
        <f>IF(COUNTIF(H$13:H188,$G189)&gt;=1,$G189," - ")</f>
        <v xml:space="preserve"> - </v>
      </c>
      <c r="J189" s="49" t="str">
        <f>IF(COUNTIF(I$13:I188,$G189)&gt;=1,$G189," - ")</f>
        <v xml:space="preserve"> - </v>
      </c>
    </row>
    <row r="190" spans="1:10" x14ac:dyDescent="0.2">
      <c r="A190" s="57"/>
      <c r="B190" s="48"/>
      <c r="C190" s="59"/>
      <c r="D190" s="48"/>
      <c r="E190" s="48"/>
      <c r="F190" s="48"/>
      <c r="G190" s="50" t="str">
        <f t="shared" si="8"/>
        <v xml:space="preserve"> - </v>
      </c>
      <c r="H190" s="49" t="str">
        <f>IF(COUNTIF(G$13:G189,$G190)&gt;=1,$G190," - ")</f>
        <v xml:space="preserve"> - </v>
      </c>
      <c r="I190" s="49" t="str">
        <f>IF(COUNTIF(H$13:H189,$G190)&gt;=1,$G190," - ")</f>
        <v xml:space="preserve"> - </v>
      </c>
      <c r="J190" s="49" t="str">
        <f>IF(COUNTIF(I$13:I189,$G190)&gt;=1,$G190," - ")</f>
        <v xml:space="preserve"> - </v>
      </c>
    </row>
    <row r="191" spans="1:10" x14ac:dyDescent="0.2">
      <c r="A191" s="57"/>
      <c r="B191" s="48"/>
      <c r="C191" s="59"/>
      <c r="D191" s="48"/>
      <c r="E191" s="48"/>
      <c r="F191" s="48"/>
      <c r="G191" s="50" t="str">
        <f t="shared" si="8"/>
        <v xml:space="preserve"> - </v>
      </c>
      <c r="H191" s="49" t="str">
        <f>IF(COUNTIF(G$13:G190,$G191)&gt;=1,$G191," - ")</f>
        <v xml:space="preserve"> - </v>
      </c>
      <c r="I191" s="49" t="str">
        <f>IF(COUNTIF(H$13:H190,$G191)&gt;=1,$G191," - ")</f>
        <v xml:space="preserve"> - </v>
      </c>
      <c r="J191" s="49" t="str">
        <f>IF(COUNTIF(I$13:I190,$G191)&gt;=1,$G191," - ")</f>
        <v xml:space="preserve"> - </v>
      </c>
    </row>
    <row r="192" spans="1:10" x14ac:dyDescent="0.2">
      <c r="A192" s="57"/>
      <c r="B192" s="48"/>
      <c r="C192" s="59"/>
      <c r="D192" s="48"/>
      <c r="E192" s="48"/>
      <c r="F192" s="48"/>
      <c r="G192" s="50" t="str">
        <f t="shared" si="8"/>
        <v xml:space="preserve"> - </v>
      </c>
      <c r="H192" s="49" t="str">
        <f>IF(COUNTIF(G$13:G191,$G192)&gt;=1,$G192," - ")</f>
        <v xml:space="preserve"> - </v>
      </c>
      <c r="I192" s="49" t="str">
        <f>IF(COUNTIF(H$13:H191,$G192)&gt;=1,$G192," - ")</f>
        <v xml:space="preserve"> - </v>
      </c>
      <c r="J192" s="49" t="str">
        <f>IF(COUNTIF(I$13:I191,$G192)&gt;=1,$G192," - ")</f>
        <v xml:space="preserve"> - </v>
      </c>
    </row>
    <row r="193" spans="1:10" x14ac:dyDescent="0.2">
      <c r="A193" s="57"/>
      <c r="B193" s="48"/>
      <c r="C193" s="59"/>
      <c r="D193" s="48"/>
      <c r="E193" s="48"/>
      <c r="F193" s="48"/>
      <c r="G193" s="50" t="str">
        <f t="shared" si="8"/>
        <v xml:space="preserve"> - </v>
      </c>
      <c r="H193" s="49" t="str">
        <f>IF(COUNTIF(G$13:G192,$G193)&gt;=1,$G193," - ")</f>
        <v xml:space="preserve"> - </v>
      </c>
      <c r="I193" s="49" t="str">
        <f>IF(COUNTIF(H$13:H192,$G193)&gt;=1,$G193," - ")</f>
        <v xml:space="preserve"> - </v>
      </c>
      <c r="J193" s="49" t="str">
        <f>IF(COUNTIF(I$13:I192,$G193)&gt;=1,$G193," - ")</f>
        <v xml:space="preserve"> - </v>
      </c>
    </row>
    <row r="194" spans="1:10" x14ac:dyDescent="0.2">
      <c r="A194" s="35"/>
      <c r="B194" s="48"/>
      <c r="C194" s="48"/>
      <c r="D194" s="48"/>
      <c r="E194" s="48"/>
      <c r="F194" s="48"/>
      <c r="G194" s="50" t="str">
        <f t="shared" si="8"/>
        <v xml:space="preserve"> - </v>
      </c>
      <c r="H194" s="49" t="str">
        <f>IF(COUNTIF(G$13:G193,$G194)&gt;=1,$G194," - ")</f>
        <v xml:space="preserve"> - </v>
      </c>
      <c r="I194" s="49" t="str">
        <f>IF(COUNTIF(H$13:H193,$G194)&gt;=1,$G194," - ")</f>
        <v xml:space="preserve"> - </v>
      </c>
      <c r="J194" s="49" t="str">
        <f>IF(COUNTIF(I$13:I193,$G194)&gt;=1,$G194," - ")</f>
        <v xml:space="preserve"> - </v>
      </c>
    </row>
    <row r="195" spans="1:10" x14ac:dyDescent="0.2">
      <c r="A195" s="35"/>
      <c r="B195" s="48"/>
      <c r="C195" s="48"/>
      <c r="D195" s="48"/>
      <c r="E195" s="48"/>
      <c r="F195" s="48"/>
      <c r="G195" s="50" t="str">
        <f t="shared" si="8"/>
        <v xml:space="preserve"> - </v>
      </c>
      <c r="H195" s="49" t="str">
        <f>IF(COUNTIF(G$13:G194,$G195)&gt;=1,$G195," - ")</f>
        <v xml:space="preserve"> - </v>
      </c>
      <c r="I195" s="49" t="str">
        <f>IF(COUNTIF(H$13:H194,$G195)&gt;=1,$G195," - ")</f>
        <v xml:space="preserve"> - </v>
      </c>
      <c r="J195" s="49" t="str">
        <f>IF(COUNTIF(I$13:I194,$G195)&gt;=1,$G195," - ")</f>
        <v xml:space="preserve"> - </v>
      </c>
    </row>
  </sheetData>
  <printOptions horizontalCentered="1"/>
  <pageMargins left="0.35" right="0.35" top="0.5" bottom="0.5" header="0.25" footer="0.25"/>
  <pageSetup fitToHeight="0" orientation="portrait" r:id="rId1"/>
  <headerFooter alignWithMargins="0"/>
  <ignoredErrors>
    <ignoredError sqref="B15:J77 B96:J156" formula="1"/>
  </ignoredErrors>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ColWidth="8.85546875" defaultRowHeight="12.75" x14ac:dyDescent="0.2"/>
  <cols>
    <col min="1" max="1" width="3" style="35" customWidth="1"/>
    <col min="2" max="2" width="76" style="35" customWidth="1"/>
    <col min="3" max="16384" width="8.85546875" style="1"/>
  </cols>
  <sheetData>
    <row r="1" spans="1:3" ht="32.1" customHeight="1" x14ac:dyDescent="0.2">
      <c r="A1" s="9"/>
      <c r="B1" s="10" t="s">
        <v>86</v>
      </c>
      <c r="C1" s="11"/>
    </row>
    <row r="2" spans="1:3" ht="15" x14ac:dyDescent="0.2">
      <c r="A2" s="9"/>
      <c r="B2" s="12"/>
      <c r="C2" s="11"/>
    </row>
    <row r="3" spans="1:3" x14ac:dyDescent="0.2">
      <c r="A3" s="9"/>
      <c r="B3" s="67" t="s">
        <v>87</v>
      </c>
      <c r="C3" s="11"/>
    </row>
    <row r="4" spans="1:3" ht="25.5" x14ac:dyDescent="0.2">
      <c r="A4" s="9"/>
      <c r="B4" s="68" t="s">
        <v>88</v>
      </c>
      <c r="C4" s="11"/>
    </row>
    <row r="5" spans="1:3" x14ac:dyDescent="0.2">
      <c r="A5" s="9"/>
      <c r="B5" s="9"/>
      <c r="C5" s="11"/>
    </row>
    <row r="6" spans="1:3" x14ac:dyDescent="0.2">
      <c r="A6" s="9"/>
      <c r="B6" s="67" t="s">
        <v>89</v>
      </c>
      <c r="C6" s="11"/>
    </row>
    <row r="7" spans="1:3" ht="38.25" x14ac:dyDescent="0.2">
      <c r="A7" s="9"/>
      <c r="B7" s="68" t="s">
        <v>90</v>
      </c>
      <c r="C7" s="11"/>
    </row>
    <row r="8" spans="1:3" x14ac:dyDescent="0.2">
      <c r="A8" s="9"/>
      <c r="B8" s="66"/>
      <c r="C8" s="11"/>
    </row>
    <row r="9" spans="1:3" x14ac:dyDescent="0.2">
      <c r="A9" s="9"/>
      <c r="B9" s="67" t="s">
        <v>91</v>
      </c>
      <c r="C9" s="11"/>
    </row>
    <row r="10" spans="1:3" ht="38.25" x14ac:dyDescent="0.2">
      <c r="A10" s="9"/>
      <c r="B10" s="68" t="s">
        <v>92</v>
      </c>
      <c r="C10" s="11"/>
    </row>
    <row r="11" spans="1:3" x14ac:dyDescent="0.2">
      <c r="A11" s="9"/>
      <c r="B11" s="9"/>
      <c r="C11" s="11"/>
    </row>
    <row r="12" spans="1:3" ht="38.25" x14ac:dyDescent="0.2">
      <c r="A12" s="9"/>
      <c r="B12" s="71" t="s">
        <v>93</v>
      </c>
      <c r="C12" s="11"/>
    </row>
    <row r="14" spans="1:3" ht="51" x14ac:dyDescent="0.2">
      <c r="B14" s="68" t="s">
        <v>94</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2.75" x14ac:dyDescent="0.2"/>
  <cols>
    <col min="1" max="1" width="3" style="18" customWidth="1"/>
    <col min="2" max="2" width="76" style="18" customWidth="1"/>
    <col min="3" max="3" width="9.140625" style="2"/>
  </cols>
  <sheetData>
    <row r="1" spans="1:3" ht="32.1" customHeight="1" x14ac:dyDescent="0.2">
      <c r="A1" s="9"/>
      <c r="B1" s="10" t="s">
        <v>100</v>
      </c>
      <c r="C1" s="11"/>
    </row>
    <row r="2" spans="1:3" ht="15" x14ac:dyDescent="0.2">
      <c r="A2" s="9"/>
      <c r="B2" s="12"/>
      <c r="C2" s="11"/>
    </row>
    <row r="3" spans="1:3" ht="14.25" x14ac:dyDescent="0.2">
      <c r="A3" s="9"/>
      <c r="B3" s="13" t="s">
        <v>3</v>
      </c>
      <c r="C3" s="11"/>
    </row>
    <row r="4" spans="1:3" x14ac:dyDescent="0.2">
      <c r="A4" s="9"/>
      <c r="B4" s="19" t="s">
        <v>102</v>
      </c>
      <c r="C4" s="11"/>
    </row>
    <row r="5" spans="1:3" ht="15" x14ac:dyDescent="0.2">
      <c r="A5" s="9"/>
      <c r="B5" s="14"/>
      <c r="C5" s="11"/>
    </row>
    <row r="6" spans="1:3" ht="15.75" x14ac:dyDescent="0.25">
      <c r="A6" s="9"/>
      <c r="B6" s="15" t="s">
        <v>85</v>
      </c>
      <c r="C6" s="11"/>
    </row>
    <row r="7" spans="1:3" ht="15" x14ac:dyDescent="0.2">
      <c r="A7" s="9"/>
      <c r="B7" s="14"/>
      <c r="C7" s="11"/>
    </row>
    <row r="8" spans="1:3" ht="30" x14ac:dyDescent="0.2">
      <c r="A8" s="9"/>
      <c r="B8" s="14" t="s">
        <v>103</v>
      </c>
      <c r="C8" s="11"/>
    </row>
    <row r="9" spans="1:3" ht="15" x14ac:dyDescent="0.2">
      <c r="A9" s="9"/>
      <c r="B9" s="14"/>
      <c r="C9" s="11"/>
    </row>
    <row r="10" spans="1:3" ht="30" x14ac:dyDescent="0.2">
      <c r="A10" s="9"/>
      <c r="B10" s="14" t="s">
        <v>4</v>
      </c>
      <c r="C10" s="11"/>
    </row>
    <row r="11" spans="1:3" ht="15" x14ac:dyDescent="0.2">
      <c r="A11" s="9"/>
      <c r="B11" s="14"/>
      <c r="C11" s="11"/>
    </row>
    <row r="12" spans="1:3" ht="30" x14ac:dyDescent="0.2">
      <c r="A12" s="9"/>
      <c r="B12" s="14" t="s">
        <v>5</v>
      </c>
      <c r="C12" s="11"/>
    </row>
    <row r="13" spans="1:3" ht="15" x14ac:dyDescent="0.2">
      <c r="A13" s="9"/>
      <c r="B13" s="14"/>
      <c r="C13" s="11"/>
    </row>
    <row r="14" spans="1:3" ht="15" x14ac:dyDescent="0.2">
      <c r="A14" s="9"/>
      <c r="B14" s="16" t="s">
        <v>6</v>
      </c>
      <c r="C14" s="11"/>
    </row>
    <row r="15" spans="1:3" ht="15" x14ac:dyDescent="0.2">
      <c r="A15" s="9"/>
      <c r="B15" s="14" t="s">
        <v>0</v>
      </c>
      <c r="C15" s="11"/>
    </row>
    <row r="16" spans="1:3" ht="15" x14ac:dyDescent="0.2">
      <c r="A16" s="9"/>
      <c r="B16" s="17"/>
      <c r="C16" s="11"/>
    </row>
    <row r="17" spans="1:3" ht="15.75" x14ac:dyDescent="0.25">
      <c r="A17" s="9"/>
      <c r="B17" s="82" t="s">
        <v>104</v>
      </c>
      <c r="C17" s="11"/>
    </row>
    <row r="18" spans="1:3" x14ac:dyDescent="0.2">
      <c r="A18" s="9"/>
      <c r="B18" s="9"/>
      <c r="C18" s="11"/>
    </row>
    <row r="19" spans="1:3" x14ac:dyDescent="0.2">
      <c r="A19" s="9"/>
      <c r="B19" s="9"/>
      <c r="C19" s="11"/>
    </row>
    <row r="20" spans="1:3" x14ac:dyDescent="0.2">
      <c r="A20" s="9"/>
      <c r="B20" s="9"/>
      <c r="C20" s="11"/>
    </row>
    <row r="21" spans="1:3" x14ac:dyDescent="0.2">
      <c r="A21" s="9"/>
      <c r="B21" s="9"/>
      <c r="C21" s="11"/>
    </row>
    <row r="22" spans="1:3" x14ac:dyDescent="0.2">
      <c r="A22" s="9"/>
      <c r="B22" s="9"/>
      <c r="C22" s="11"/>
    </row>
    <row r="23" spans="1:3" x14ac:dyDescent="0.2">
      <c r="A23" s="9"/>
      <c r="B23" s="9"/>
      <c r="C23" s="11"/>
    </row>
    <row r="24" spans="1:3" x14ac:dyDescent="0.2">
      <c r="A24" s="9"/>
      <c r="B24" s="9"/>
      <c r="C24" s="11"/>
    </row>
    <row r="25" spans="1:3" x14ac:dyDescent="0.2">
      <c r="A25" s="9"/>
      <c r="B25" s="9"/>
      <c r="C25" s="11"/>
    </row>
    <row r="26" spans="1:3" x14ac:dyDescent="0.2">
      <c r="A26" s="9"/>
      <c r="B26" s="9"/>
      <c r="C26" s="11"/>
    </row>
    <row r="27" spans="1:3" x14ac:dyDescent="0.2">
      <c r="A27" s="9"/>
      <c r="B27" s="9"/>
      <c r="C27" s="11"/>
    </row>
    <row r="28" spans="1:3" x14ac:dyDescent="0.2">
      <c r="A28" s="9"/>
      <c r="B28" s="9"/>
      <c r="C28" s="11"/>
    </row>
    <row r="29" spans="1:3" x14ac:dyDescent="0.2">
      <c r="A29" s="9"/>
      <c r="B29" s="9"/>
      <c r="C29" s="11"/>
    </row>
  </sheetData>
  <hyperlinks>
    <hyperlink ref="B14" r:id="rId1" display="http://www.vertex42.com/licensing/EULA_privateuse.html"/>
    <hyperlink ref="B4"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Q1</vt:lpstr>
      <vt:lpstr>Q2</vt:lpstr>
      <vt:lpstr>Q3</vt:lpstr>
      <vt:lpstr>Q4</vt:lpstr>
      <vt:lpstr>Events</vt:lpstr>
      <vt:lpstr>Help</vt:lpstr>
      <vt:lpstr>©</vt:lpstr>
      <vt:lpstr>Events!Print_Area</vt:lpstr>
      <vt:lpstr>'Q1'!Print_Area</vt:lpstr>
      <vt:lpstr>'Q2'!Print_Area</vt:lpstr>
      <vt:lpstr>'Q3'!Print_Area</vt:lpstr>
      <vt:lpstr>'Q4'!Print_Area</vt:lpstr>
      <vt:lpstr>startday</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Quarterly Calendar Template</dc:title>
  <dc:creator>Vertex42.com</dc:creator>
  <dc:description>(c) 2015 Vertex42 LLC. All Rights Reserved.</dc:description>
  <cp:lastModifiedBy>Laura</cp:lastModifiedBy>
  <cp:lastPrinted>2015-10-21T16:24:42Z</cp:lastPrinted>
  <dcterms:created xsi:type="dcterms:W3CDTF">2007-03-07T00:27:45Z</dcterms:created>
  <dcterms:modified xsi:type="dcterms:W3CDTF">2016-10-30T06:54:12Z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1.0.0</vt:lpwstr>
  </property>
</Properties>
</file>