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AKTOR\"/>
    </mc:Choice>
  </mc:AlternateContent>
  <xr:revisionPtr revIDLastSave="0" documentId="8_{E14E98A3-5BEC-4AE7-9023-A05B2F76C3F4}" xr6:coauthVersionLast="45" xr6:coauthVersionMax="45" xr10:uidLastSave="{00000000-0000-0000-0000-000000000000}"/>
  <bookViews>
    <workbookView xWindow="-110" yWindow="-110" windowWidth="19420" windowHeight="11020" activeTab="9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27" r:id="rId9"/>
    <sheet name="z9" sheetId="24" r:id="rId10"/>
    <sheet name="z10" sheetId="25" r:id="rId11"/>
  </sheets>
  <definedNames>
    <definedName name="_xlnm._FilterDatabase" localSheetId="2" hidden="1">'z3'!$A$1:$F$129</definedName>
    <definedName name="Pracownicy">'z3'!$A$1:$F$129</definedName>
    <definedName name="Rabaty">'z2'!$B$3:$H$4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24" l="1"/>
  <c r="F23" i="24"/>
  <c r="F15" i="24"/>
  <c r="F39" i="24"/>
  <c r="F24" i="24"/>
  <c r="F16" i="2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E22" i="16"/>
  <c r="E21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I136" i="3"/>
  <c r="I135" i="3"/>
  <c r="I134" i="3"/>
  <c r="B133" i="3"/>
  <c r="I133" i="3"/>
  <c r="D133" i="3"/>
  <c r="D132" i="3"/>
  <c r="B132" i="3"/>
  <c r="I132" i="3"/>
  <c r="D10" i="10"/>
  <c r="E10" i="10" s="1"/>
  <c r="D11" i="10"/>
  <c r="E11" i="10" s="1"/>
  <c r="D12" i="10"/>
  <c r="E12" i="10" s="1"/>
  <c r="D13" i="10"/>
  <c r="E13" i="10" s="1"/>
  <c r="D9" i="10"/>
  <c r="E9" i="10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F40" i="24" l="1"/>
  <c r="F41" i="24"/>
  <c r="C11" i="22" l="1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<sst xmlns="http://schemas.openxmlformats.org/spreadsheetml/2006/main" count="1184" uniqueCount="474">
  <si>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</si>
  <si>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</si>
  <si>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</si>
  <si>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</si>
  <si>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</si>
  <si>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</si>
  <si>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</si>
  <si>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</si>
  <si>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</si>
  <si>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</si>
  <si>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</si>
  <si>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</si>
  <si>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</si>
  <si>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</si>
  <si>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</si>
  <si>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</si>
  <si>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</si>
  <si>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</si>
  <si>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</si>
  <si>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</si>
  <si>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</si>
  <si>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</si>
  <si>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</si>
  <si>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</si>
  <si>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</si>
  <si>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</si>
  <si>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</si>
  <si>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</si>
  <si>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</si>
  <si>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</si>
  <si>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</si>
  <si>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</si>
  <si>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</si>
  <si>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</si>
  <si>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</si>
  <si>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</si>
  <si>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</si>
  <si>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</si>
  <si>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</si>
  <si>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</si>
  <si>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</si>
  <si>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</si>
  <si>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</si>
  <si>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</si>
  <si>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</si>
  <si>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</si>
  <si>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</si>
  <si>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</si>
  <si>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</si>
  <si>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</si>
  <si>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</si>
  <si>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</si>
  <si>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</si>
  <si>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</si>
  <si>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</si>
  <si>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</si>
  <si>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</si>
  <si>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</si>
  <si>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</si>
  <si>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</si>
  <si>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</si>
  <si>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</si>
  <si>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</si>
  <si>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</si>
  <si>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</si>
  <si>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</si>
  <si>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</si>
  <si>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</si>
  <si>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</si>
  <si>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</si>
  <si>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</si>
  <si>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</si>
  <si>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</si>
  <si>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</si>
  <si>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</si>
  <si>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</si>
  <si>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</si>
  <si>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</si>
  <si>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</si>
  <si>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</si>
  <si>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</si>
  <si>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</si>
  <si>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</si>
  <si>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</si>
  <si>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</si>
  <si>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</si>
  <si>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</si>
  <si>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</si>
  <si>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</si>
  <si>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</si>
  <si>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</si>
  <si>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</si>
  <si>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</si>
  <si>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</si>
  <si>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</si>
  <si>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</si>
  <si>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</si>
  <si>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</si>
  <si>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</si>
  <si>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</si>
  <si>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</si>
  <si>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</si>
  <si>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</si>
  <si>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</si>
  <si>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</si>
  <si>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</si>
  <si>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</si>
  <si>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</si>
  <si>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</si>
  <si>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</si>
  <si>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</si>
  <si>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</si>
  <si>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</si>
  <si>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</si>
  <si>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</si>
  <si>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</si>
  <si>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</si>
  <si>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</si>
  <si>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</si>
  <si>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</si>
  <si>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</si>
  <si>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</si>
  <si>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</si>
  <si>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</si>
  <si>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</si>
  <si>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</si>
  <si>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</si>
  <si>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</si>
  <si>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</si>
  <si>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</si>
  <si>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</si>
  <si>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</si>
  <si>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</si>
  <si>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</si>
  <si>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</si>
  <si>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</si>
  <si>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</si>
  <si>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</si>
  <si>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</si>
  <si>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</si>
  <si>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</si>
  <si>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</si>
  <si>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</si>
  <si>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</si>
  <si>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</si>
  <si>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</si>
  <si>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</si>
  <si>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</si>
  <si>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</si>
  <si>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</si>
  <si>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</si>
  <si>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</si>
  <si>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</si>
  <si>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</si>
  <si>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</si>
  <si>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</si>
  <si>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</si>
  <si>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</si>
  <si>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</si>
  <si>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</si>
  <si>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</si>
  <si>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</si>
  <si>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</si>
  <si>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</si>
  <si>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</si>
  <si>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</si>
  <si>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</si>
  <si>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</si>
  <si>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</si>
  <si>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</si>
  <si>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</si>
  <si>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</si>
  <si>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</si>
  <si>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</si>
  <si>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</si>
  <si>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</si>
  <si>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</si>
  <si>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</si>
  <si>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</si>
  <si>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</si>
  <si>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</si>
  <si>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</si>
  <si>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</si>
  <si>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</si>
  <si>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</si>
  <si>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</si>
  <si>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</si>
  <si>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</si>
  <si>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</si>
  <si>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</si>
  <si>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</si>
  <si>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</si>
  <si>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</si>
  <si>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</si>
  <si>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</si>
  <si>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</si>
  <si>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</si>
  <si>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</si>
  <si>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</si>
  <si>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</si>
  <si>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</si>
  <si>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</si>
  <si>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</si>
  <si>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</si>
  <si>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</si>
  <si>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</si>
  <si>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</si>
  <si>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</si>
  <si>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</si>
  <si>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</si>
  <si>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</si>
  <si>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</si>
  <si>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</si>
  <si>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</si>
  <si>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</si>
  <si>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</si>
  <si>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</si>
  <si>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</si>
  <si>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</si>
  <si>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</si>
  <si>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</si>
  <si>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</si>
  <si>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</si>
  <si>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</si>
  <si>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</si>
  <si>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</si>
  <si>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</si>
  <si>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</si>
  <si>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</si>
  <si>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</si>
  <si>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</si>
  <si>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</si>
  <si>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</si>
  <si>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</si>
  <si>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</si>
  <si>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</si>
  <si>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</si>
  <si>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</si>
  <si>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</si>
  <si>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</si>
  <si>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</si>
  <si>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</si>
  <si>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</si>
  <si>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</si>
  <si>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</si>
  <si>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</si>
  <si>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</si>
  <si>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</si>
  <si>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</si>
  <si>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</si>
  <si>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</si>
  <si>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</si>
  <si>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</si>
  <si>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</si>
  <si>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</si>
  <si>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</si>
  <si>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</si>
  <si>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</si>
  <si>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</si>
  <si>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</si>
  <si>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</si>
  <si>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</si>
  <si>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</si>
  <si>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</si>
  <si>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</si>
  <si>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</si>
  <si>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</si>
  <si>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</si>
  <si>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</si>
  <si>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</si>
  <si>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</si>
  <si>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</si>
  <si>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</si>
  <si>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</si>
  <si>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</si>
  <si>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</si>
  <si>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</si>
  <si>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</si>
  <si>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</si>
  <si>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</si>
  <si>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</si>
  <si>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</si>
  <si>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</si>
  <si>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</si>
  <si>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</si>
  <si>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</si>
  <si>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</si>
  <si>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</si>
  <si>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</si>
  <si>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</si>
  <si>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</si>
  <si>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</si>
  <si>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</si>
  <si>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</si>
  <si>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</si>
  <si>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</si>
  <si>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</si>
  <si>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</si>
  <si>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</si>
  <si>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</si>
  <si>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</si>
  <si>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</si>
  <si>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</si>
  <si>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</si>
  <si>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</si>
  <si>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</si>
  <si>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</si>
  <si>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</si>
  <si>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</si>
  <si>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</si>
  <si>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</si>
  <si>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</si>
  <si>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</si>
  <si>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</si>
  <si>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</si>
  <si>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</si>
  <si>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</si>
  <si>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</si>
  <si>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</si>
  <si>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</si>
  <si>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</si>
  <si>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</si>
  <si>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</si>
  <si>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</si>
  <si>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</si>
  <si>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</si>
  <si>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</si>
  <si>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</si>
  <si>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</si>
  <si>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</si>
  <si>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</si>
  <si>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</si>
  <si>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</si>
  <si>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</si>
  <si>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</si>
  <si>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</si>
  <si>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</si>
  <si>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</si>
  <si>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</si>
  <si>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</si>
  <si>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</si>
  <si>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</si>
  <si>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</si>
  <si>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</si>
  <si>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</si>
  <si>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</si>
  <si>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</si>
  <si>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</si>
  <si>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</si>
  <si>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</si>
  <si>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</si>
  <si>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</si>
  <si>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</si>
  <si>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</si>
  <si>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</si>
  <si>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</si>
  <si>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</si>
  <si>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</si>
  <si>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</si>
  <si>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</si>
  <si>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</si>
  <si>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</si>
  <si>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</si>
  <si>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</si>
  <si>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</si>
  <si>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</si>
  <si>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</si>
  <si>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</si>
  <si>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</si>
  <si>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</si>
  <si>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</si>
  <si>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</si>
  <si>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</si>
  <si>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</si>
  <si>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</si>
  <si>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</si>
  <si>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</si>
  <si>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</si>
  <si>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</si>
  <si>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</si>
  <si>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</si>
  <si>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</si>
  <si>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</si>
  <si>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</si>
  <si>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</si>
  <si>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</si>
  <si>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</si>
  <si>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</si>
  <si>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</si>
  <si>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</si>
  <si>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</si>
  <si>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</si>
  <si>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</si>
  <si>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</si>
  <si>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</si>
  <si>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</si>
  <si>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</si>
  <si>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</si>
  <si>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</si>
  <si>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</si>
  <si>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</si>
  <si>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</si>
  <si>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</si>
  <si>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</si>
  <si>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</si>
  <si>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</si>
  <si>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</si>
  <si>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</si>
  <si>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</si>
  <si>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</si>
  <si>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</si>
  <si>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</si>
  <si>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</si>
  <si>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</si>
  <si>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</si>
  <si>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</si>
  <si>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</si>
  <si>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</si>
  <si>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</si>
  <si>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</si>
  <si>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</si>
  <si>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</si>
  <si>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</si>
  <si>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</si>
  <si>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</si>
  <si>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</si>
  <si>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</si>
  <si>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</si>
  <si>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</si>
  <si>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</si>
  <si>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</si>
  <si>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</si>
  <si>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</si>
  <si>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</si>
  <si>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</si>
  <si>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</si>
  <si>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</si>
  <si>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</si>
  <si>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</si>
  <si>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</si>
  <si>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</si>
  <si>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</si>
  <si>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</si>
  <si>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&gt;28</t>
  </si>
  <si>
    <t>&lt;=55</t>
  </si>
  <si>
    <t>średni staż pracy</t>
  </si>
  <si>
    <t>minimalny wiek</t>
  </si>
  <si>
    <t>maksymalny wiek</t>
  </si>
  <si>
    <t>sumę wynagrodzeń</t>
  </si>
  <si>
    <t>ilość tych osób</t>
  </si>
  <si>
    <t>Możliwe oceny</t>
  </si>
  <si>
    <t>$C$6</t>
  </si>
  <si>
    <t>$C$7</t>
  </si>
  <si>
    <t>$C$8</t>
  </si>
  <si>
    <t>$C$9</t>
  </si>
  <si>
    <t>$C$11</t>
  </si>
  <si>
    <t>Pośredni wariant</t>
  </si>
  <si>
    <t>Autor: Maciej Muchowicz dn. 04.11.2019</t>
  </si>
  <si>
    <t>Najgorszy wariant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</si>
  <si>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</si>
  <si>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</si>
  <si>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</si>
  <si>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</si>
  <si>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</si>
  <si>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</si>
  <si>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</si>
  <si>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Hot-dogi Suma</t>
  </si>
  <si>
    <t>Napój Suma</t>
  </si>
  <si>
    <t>Zapiekanki Suma</t>
  </si>
  <si>
    <t>Suma końcowa</t>
  </si>
  <si>
    <t>Hot-dogi Średnia</t>
  </si>
  <si>
    <t>Napój Średnia</t>
  </si>
  <si>
    <t>Zapiekanki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</si>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</sst>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  <numFmt numFmtId="170" formatCode="yy\-mm\-dd\ h:mm;@"/>
    <numFmt numFmtId="171" formatCode="[$-415]mmmmm;@"/>
    <numFmt numFmtId="172" formatCode="[$-415]mmm\ yy;@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2" fontId="23" fillId="0" borderId="1" xfId="3" applyNumberFormat="1" applyFont="1" applyBorder="1" applyAlignment="1" applyProtection="1">
      <alignment horizontal="center"/>
      <protection hidden="1"/>
    </xf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44" fontId="0" fillId="0" borderId="0" xfId="0" applyNumberFormat="1"/>
    <xf numFmtId="0" fontId="8" fillId="3" borderId="1" xfId="0" applyFont="1" applyFill="1" applyBorder="1" applyProtection="1"/>
    <xf numFmtId="0" fontId="0" fillId="0" borderId="0" xfId="0" applyProtection="1"/>
    <xf numFmtId="44" fontId="0" fillId="0" borderId="0" xfId="5" applyFont="1"/>
    <xf numFmtId="20" fontId="0" fillId="0" borderId="0" xfId="0" applyNumberFormat="1" applyBorder="1" applyAlignment="1">
      <alignment horizontal="center" vertical="center"/>
    </xf>
    <xf numFmtId="170" fontId="8" fillId="4" borderId="3" xfId="0" applyNumberFormat="1" applyFont="1" applyFill="1" applyBorder="1" applyAlignment="1">
      <alignment horizontal="center" vertical="center"/>
    </xf>
    <xf numFmtId="170" fontId="8" fillId="4" borderId="5" xfId="0" applyNumberFormat="1" applyFont="1" applyFill="1" applyBorder="1" applyAlignment="1">
      <alignment horizontal="center" vertical="center"/>
    </xf>
    <xf numFmtId="0" fontId="19" fillId="0" borderId="0" xfId="0" applyFont="1" applyProtection="1">
      <protection locked="0"/>
    </xf>
    <xf numFmtId="0" fontId="0" fillId="0" borderId="0" xfId="0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6" fillId="0" borderId="0" xfId="0" applyFont="1" applyProtection="1">
      <protection locked="0"/>
    </xf>
    <xf numFmtId="0" fontId="22" fillId="3" borderId="2" xfId="3" applyFont="1" applyFill="1" applyBorder="1" applyAlignment="1" applyProtection="1">
      <alignment horizontal="center" vertical="center"/>
    </xf>
    <xf numFmtId="0" fontId="22" fillId="3" borderId="2" xfId="3" applyFont="1" applyFill="1" applyBorder="1" applyAlignment="1" applyProtection="1">
      <alignment vertical="center"/>
    </xf>
    <xf numFmtId="0" fontId="23" fillId="0" borderId="1" xfId="3" applyFont="1" applyFill="1" applyBorder="1" applyAlignment="1" applyProtection="1">
      <alignment horizontal="center"/>
    </xf>
    <xf numFmtId="0" fontId="23" fillId="0" borderId="1" xfId="3" applyFont="1" applyFill="1" applyBorder="1" applyProtection="1"/>
    <xf numFmtId="0" fontId="22" fillId="3" borderId="1" xfId="3" applyFont="1" applyFill="1" applyBorder="1" applyAlignment="1" applyProtection="1">
      <alignment horizontal="center" vertical="center" wrapText="1"/>
    </xf>
    <xf numFmtId="0" fontId="22" fillId="3" borderId="3" xfId="3" applyFont="1" applyFill="1" applyBorder="1" applyAlignment="1" applyProtection="1">
      <alignment horizontal="center"/>
    </xf>
    <xf numFmtId="0" fontId="22" fillId="3" borderId="4" xfId="3" applyFont="1" applyFill="1" applyBorder="1" applyAlignment="1" applyProtection="1">
      <alignment horizontal="center"/>
    </xf>
    <xf numFmtId="0" fontId="22" fillId="3" borderId="5" xfId="3" applyFont="1" applyFill="1" applyBorder="1" applyAlignment="1" applyProtection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171" fontId="24" fillId="0" borderId="0" xfId="12" applyNumberFormat="1" applyFont="1"/>
    <xf numFmtId="171" fontId="21" fillId="0" borderId="0" xfId="12" applyNumberFormat="1" applyFont="1"/>
    <xf numFmtId="172" fontId="24" fillId="0" borderId="0" xfId="12" applyNumberFormat="1" applyFont="1"/>
    <xf numFmtId="0" fontId="31" fillId="0" borderId="0" xfId="12" applyFont="1"/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F3" sqref="F3:F57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5" t="s">
        <v>140</v>
      </c>
      <c r="C2" s="34" t="s">
        <v>141</v>
      </c>
      <c r="D2" s="35" t="s">
        <v>142</v>
      </c>
      <c r="E2" s="35" t="s">
        <v>146</v>
      </c>
      <c r="F2" s="35" t="s">
        <v>162</v>
      </c>
    </row>
    <row r="3" spans="2:11">
      <c r="B3" t="s">
        <v>159</v>
      </c>
      <c r="C3" t="s">
        <v>155</v>
      </c>
      <c r="D3" s="4">
        <v>7</v>
      </c>
      <c r="E3" s="2">
        <f>VLOOKUP($C$3:$C$57,$H$7:$I$17,2)</f>
        <v>1499</v>
      </c>
      <c r="F3" s="56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VLOOKUP($C$3:$C$57,$H$7:$I$17,2)</f>
        <v>3500</v>
      </c>
      <c r="F4" s="56">
        <f t="shared" ref="F4:F57" si="1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56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56">
        <f t="shared" si="1"/>
        <v>1300</v>
      </c>
      <c r="H6" s="31" t="s">
        <v>141</v>
      </c>
      <c r="I6" s="32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56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2500</v>
      </c>
      <c r="F8" s="56">
        <f t="shared" si="1"/>
        <v>12500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56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2500</v>
      </c>
      <c r="F10" s="56">
        <f t="shared" si="1"/>
        <v>17500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56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56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56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56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56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56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56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56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56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56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56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56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56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56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56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56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56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56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56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56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2500</v>
      </c>
      <c r="F31" s="56">
        <f t="shared" si="1"/>
        <v>10000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56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56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56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56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56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2500</v>
      </c>
      <c r="F37" s="56">
        <f t="shared" si="1"/>
        <v>20000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56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56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2500</v>
      </c>
      <c r="F40" s="56">
        <f t="shared" si="1"/>
        <v>17500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56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2500</v>
      </c>
      <c r="F42" s="56">
        <f t="shared" si="1"/>
        <v>15000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56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56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56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56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2500</v>
      </c>
      <c r="F47" s="56">
        <f t="shared" si="1"/>
        <v>10000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56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56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2500</v>
      </c>
      <c r="F50" s="56">
        <f t="shared" si="1"/>
        <v>22500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2500</v>
      </c>
      <c r="F51" s="56">
        <f t="shared" si="1"/>
        <v>20000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56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56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2500</v>
      </c>
      <c r="F54" s="56">
        <f t="shared" si="1"/>
        <v>7500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56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56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56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tabSelected="1" workbookViewId="0">
      <selection activeCell="D14" sqref="D14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53" t="s">
        <v>415</v>
      </c>
      <c r="B1" s="53" t="s">
        <v>416</v>
      </c>
      <c r="C1" s="53" t="s">
        <v>439</v>
      </c>
      <c r="D1" s="54" t="s">
        <v>440</v>
      </c>
      <c r="E1" s="53" t="s">
        <v>417</v>
      </c>
      <c r="F1" s="54" t="s">
        <v>413</v>
      </c>
      <c r="G1" s="53" t="s">
        <v>192</v>
      </c>
      <c r="J1" s="27" t="s">
        <v>437</v>
      </c>
    </row>
    <row r="2" spans="1:10" hidden="1" outlineLevel="3">
      <c r="A2" s="92" t="s">
        <v>421</v>
      </c>
      <c r="B2" s="52">
        <v>2013</v>
      </c>
      <c r="C2" s="49" t="s">
        <v>422</v>
      </c>
      <c r="D2" s="49" t="s">
        <v>420</v>
      </c>
      <c r="E2" s="49">
        <v>4811</v>
      </c>
      <c r="F2" s="51">
        <v>357100</v>
      </c>
      <c r="G2" s="50" t="s">
        <v>424</v>
      </c>
    </row>
    <row r="3" spans="1:10" hidden="1" outlineLevel="3">
      <c r="A3" s="90" t="s">
        <v>427</v>
      </c>
      <c r="B3" s="52">
        <v>2013</v>
      </c>
      <c r="C3" s="49" t="s">
        <v>422</v>
      </c>
      <c r="D3" s="49" t="s">
        <v>420</v>
      </c>
      <c r="E3" s="49">
        <v>1242</v>
      </c>
      <c r="F3" s="51">
        <v>645000</v>
      </c>
      <c r="G3" s="50" t="s">
        <v>424</v>
      </c>
    </row>
    <row r="4" spans="1:10" hidden="1" outlineLevel="3">
      <c r="A4" s="90" t="s">
        <v>432</v>
      </c>
      <c r="B4" s="52">
        <v>2013</v>
      </c>
      <c r="C4" s="49" t="s">
        <v>419</v>
      </c>
      <c r="D4" s="49" t="s">
        <v>420</v>
      </c>
      <c r="E4" s="49">
        <v>5563</v>
      </c>
      <c r="F4" s="51">
        <v>768600</v>
      </c>
      <c r="G4" s="50" t="s">
        <v>193</v>
      </c>
    </row>
    <row r="5" spans="1:10" hidden="1" outlineLevel="3">
      <c r="A5" s="90" t="s">
        <v>429</v>
      </c>
      <c r="B5" s="52">
        <v>2013</v>
      </c>
      <c r="C5" s="49" t="s">
        <v>426</v>
      </c>
      <c r="D5" s="49" t="s">
        <v>420</v>
      </c>
      <c r="E5" s="49">
        <v>7406</v>
      </c>
      <c r="F5" s="51">
        <v>956600</v>
      </c>
      <c r="G5" s="50" t="s">
        <v>194</v>
      </c>
    </row>
    <row r="6" spans="1:10" hidden="1" outlineLevel="3">
      <c r="A6" s="90" t="s">
        <v>429</v>
      </c>
      <c r="B6" s="52">
        <v>2013</v>
      </c>
      <c r="C6" s="49" t="s">
        <v>422</v>
      </c>
      <c r="D6" s="49" t="s">
        <v>420</v>
      </c>
      <c r="E6" s="49">
        <v>9342</v>
      </c>
      <c r="F6" s="51">
        <v>145000</v>
      </c>
      <c r="G6" s="50" t="s">
        <v>424</v>
      </c>
    </row>
    <row r="7" spans="1:10" hidden="1" outlineLevel="3">
      <c r="A7" s="90" t="s">
        <v>431</v>
      </c>
      <c r="B7" s="52">
        <v>2013</v>
      </c>
      <c r="C7" s="49" t="s">
        <v>426</v>
      </c>
      <c r="D7" s="49" t="s">
        <v>420</v>
      </c>
      <c r="E7" s="49">
        <v>8722</v>
      </c>
      <c r="F7" s="51">
        <v>695500</v>
      </c>
      <c r="G7" s="50" t="s">
        <v>428</v>
      </c>
    </row>
    <row r="8" spans="1:10" hidden="1" outlineLevel="3">
      <c r="A8" s="90" t="s">
        <v>418</v>
      </c>
      <c r="B8" s="52">
        <v>2013</v>
      </c>
      <c r="C8" s="49" t="s">
        <v>419</v>
      </c>
      <c r="D8" s="49" t="s">
        <v>420</v>
      </c>
      <c r="E8" s="49">
        <v>2021</v>
      </c>
      <c r="F8" s="51">
        <v>913600</v>
      </c>
      <c r="G8" s="50" t="s">
        <v>424</v>
      </c>
    </row>
    <row r="9" spans="1:10" hidden="1" outlineLevel="3">
      <c r="A9" s="90" t="s">
        <v>425</v>
      </c>
      <c r="B9" s="52">
        <v>2012</v>
      </c>
      <c r="C9" s="49" t="s">
        <v>426</v>
      </c>
      <c r="D9" s="49" t="s">
        <v>420</v>
      </c>
      <c r="E9" s="49">
        <v>3868</v>
      </c>
      <c r="F9" s="51">
        <v>79700</v>
      </c>
      <c r="G9" s="50" t="s">
        <v>193</v>
      </c>
    </row>
    <row r="10" spans="1:10" hidden="1" outlineLevel="3">
      <c r="A10" s="90" t="s">
        <v>429</v>
      </c>
      <c r="B10" s="52">
        <v>2012</v>
      </c>
      <c r="C10" s="49" t="s">
        <v>422</v>
      </c>
      <c r="D10" s="49" t="s">
        <v>420</v>
      </c>
      <c r="E10" s="49">
        <v>3701</v>
      </c>
      <c r="F10" s="51">
        <v>961400</v>
      </c>
      <c r="G10" s="50" t="s">
        <v>424</v>
      </c>
    </row>
    <row r="11" spans="1:10" hidden="1" outlineLevel="3">
      <c r="A11" s="90" t="s">
        <v>431</v>
      </c>
      <c r="B11" s="52">
        <v>2012</v>
      </c>
      <c r="C11" s="49" t="s">
        <v>422</v>
      </c>
      <c r="D11" s="49" t="s">
        <v>420</v>
      </c>
      <c r="E11" s="49">
        <v>9888</v>
      </c>
      <c r="F11" s="51">
        <v>704700</v>
      </c>
      <c r="G11" s="50" t="s">
        <v>424</v>
      </c>
    </row>
    <row r="12" spans="1:10" hidden="1" outlineLevel="3">
      <c r="A12" s="90" t="s">
        <v>430</v>
      </c>
      <c r="B12" s="52">
        <v>2012</v>
      </c>
      <c r="C12" s="49" t="s">
        <v>422</v>
      </c>
      <c r="D12" s="49" t="s">
        <v>420</v>
      </c>
      <c r="E12" s="49">
        <v>1824</v>
      </c>
      <c r="F12" s="51">
        <v>136100</v>
      </c>
      <c r="G12" s="50" t="s">
        <v>193</v>
      </c>
    </row>
    <row r="13" spans="1:10" hidden="1" outlineLevel="3">
      <c r="A13" s="90" t="s">
        <v>418</v>
      </c>
      <c r="B13" s="52">
        <v>2012</v>
      </c>
      <c r="C13" s="49" t="s">
        <v>419</v>
      </c>
      <c r="D13" s="49" t="s">
        <v>420</v>
      </c>
      <c r="E13" s="49">
        <v>2790</v>
      </c>
      <c r="F13" s="51">
        <v>118300</v>
      </c>
      <c r="G13" s="50" t="s">
        <v>424</v>
      </c>
    </row>
    <row r="14" spans="1:10" s="48" customFormat="1" hidden="1" outlineLevel="3">
      <c r="A14" s="90" t="s">
        <v>433</v>
      </c>
      <c r="B14" s="52">
        <v>2012</v>
      </c>
      <c r="C14" s="49" t="s">
        <v>419</v>
      </c>
      <c r="D14" s="49" t="s">
        <v>420</v>
      </c>
      <c r="E14" s="49">
        <v>3656</v>
      </c>
      <c r="F14" s="51">
        <v>761200</v>
      </c>
      <c r="G14" s="50" t="s">
        <v>194</v>
      </c>
    </row>
    <row r="15" spans="1:10" s="48" customFormat="1" outlineLevel="2" collapsed="1">
      <c r="A15" s="90"/>
      <c r="B15" s="52"/>
      <c r="C15" s="49"/>
      <c r="D15" s="93" t="s">
        <v>470</v>
      </c>
      <c r="E15" s="49"/>
      <c r="F15" s="51">
        <f>SUBTOTAL(1,F2:F14)</f>
        <v>557138.4615384615</v>
      </c>
      <c r="G15" s="50"/>
    </row>
    <row r="16" spans="1:10" s="48" customFormat="1" outlineLevel="1">
      <c r="A16" s="90"/>
      <c r="B16" s="52"/>
      <c r="C16" s="49"/>
      <c r="D16" s="93" t="s">
        <v>466</v>
      </c>
      <c r="E16" s="49"/>
      <c r="F16" s="51">
        <f>SUBTOTAL(9,F2:F14)</f>
        <v>7242800</v>
      </c>
      <c r="G16" s="50"/>
    </row>
    <row r="17" spans="1:7" hidden="1" outlineLevel="3">
      <c r="A17" s="90" t="s">
        <v>427</v>
      </c>
      <c r="B17" s="52">
        <v>2013</v>
      </c>
      <c r="C17" s="49" t="s">
        <v>426</v>
      </c>
      <c r="D17" s="49" t="s">
        <v>438</v>
      </c>
      <c r="E17" s="49">
        <v>5889</v>
      </c>
      <c r="F17" s="51">
        <v>495300</v>
      </c>
      <c r="G17" s="50" t="s">
        <v>193</v>
      </c>
    </row>
    <row r="18" spans="1:7" hidden="1" outlineLevel="3">
      <c r="A18" s="90" t="s">
        <v>431</v>
      </c>
      <c r="B18" s="52">
        <v>2013</v>
      </c>
      <c r="C18" s="49" t="s">
        <v>422</v>
      </c>
      <c r="D18" s="49" t="s">
        <v>438</v>
      </c>
      <c r="E18" s="49">
        <v>9672</v>
      </c>
      <c r="F18" s="51">
        <v>966200</v>
      </c>
      <c r="G18" s="50" t="s">
        <v>194</v>
      </c>
    </row>
    <row r="19" spans="1:7" hidden="1" outlineLevel="3">
      <c r="A19" s="91" t="s">
        <v>433</v>
      </c>
      <c r="B19" s="52">
        <v>2013</v>
      </c>
      <c r="C19" s="49" t="s">
        <v>419</v>
      </c>
      <c r="D19" s="49" t="s">
        <v>438</v>
      </c>
      <c r="E19" s="49">
        <v>1695</v>
      </c>
      <c r="F19" s="51">
        <v>333800</v>
      </c>
      <c r="G19" s="50" t="s">
        <v>424</v>
      </c>
    </row>
    <row r="20" spans="1:7" hidden="1" outlineLevel="3">
      <c r="A20" s="90" t="s">
        <v>421</v>
      </c>
      <c r="B20" s="52">
        <v>2012</v>
      </c>
      <c r="C20" s="49" t="s">
        <v>419</v>
      </c>
      <c r="D20" s="49" t="s">
        <v>438</v>
      </c>
      <c r="E20" s="49">
        <v>8056</v>
      </c>
      <c r="F20" s="51">
        <v>844700</v>
      </c>
      <c r="G20" s="50" t="s">
        <v>428</v>
      </c>
    </row>
    <row r="21" spans="1:7" hidden="1" outlineLevel="3">
      <c r="A21" s="90" t="s">
        <v>430</v>
      </c>
      <c r="B21" s="52">
        <v>2012</v>
      </c>
      <c r="C21" s="49" t="s">
        <v>422</v>
      </c>
      <c r="D21" s="49" t="s">
        <v>438</v>
      </c>
      <c r="E21" s="49">
        <v>2445</v>
      </c>
      <c r="F21" s="51">
        <v>501000</v>
      </c>
      <c r="G21" s="50" t="s">
        <v>193</v>
      </c>
    </row>
    <row r="22" spans="1:7" hidden="1" outlineLevel="3">
      <c r="A22" s="90" t="s">
        <v>418</v>
      </c>
      <c r="B22" s="52">
        <v>2012</v>
      </c>
      <c r="C22" s="49" t="s">
        <v>426</v>
      </c>
      <c r="D22" s="49" t="s">
        <v>438</v>
      </c>
      <c r="E22" s="49">
        <v>6290</v>
      </c>
      <c r="F22" s="51">
        <v>274100</v>
      </c>
      <c r="G22" s="50" t="s">
        <v>193</v>
      </c>
    </row>
    <row r="23" spans="1:7" s="48" customFormat="1" outlineLevel="2" collapsed="1">
      <c r="A23" s="90"/>
      <c r="B23" s="52"/>
      <c r="C23" s="49"/>
      <c r="D23" s="93" t="s">
        <v>471</v>
      </c>
      <c r="E23" s="49"/>
      <c r="F23" s="51">
        <f>SUBTOTAL(1,F17:F22)</f>
        <v>569183.33333333337</v>
      </c>
      <c r="G23" s="50"/>
    </row>
    <row r="24" spans="1:7" s="48" customFormat="1" outlineLevel="1">
      <c r="A24" s="90"/>
      <c r="B24" s="52"/>
      <c r="C24" s="49"/>
      <c r="D24" s="93" t="s">
        <v>467</v>
      </c>
      <c r="E24" s="49"/>
      <c r="F24" s="51">
        <f>SUBTOTAL(9,F17:F22)</f>
        <v>3415100</v>
      </c>
      <c r="G24" s="50"/>
    </row>
    <row r="25" spans="1:7" hidden="1" outlineLevel="3">
      <c r="A25" s="90" t="s">
        <v>421</v>
      </c>
      <c r="B25" s="52">
        <v>2013</v>
      </c>
      <c r="C25" s="49" t="s">
        <v>422</v>
      </c>
      <c r="D25" s="49" t="s">
        <v>423</v>
      </c>
      <c r="E25" s="49">
        <v>9970</v>
      </c>
      <c r="F25" s="51">
        <v>557500</v>
      </c>
      <c r="G25" s="50" t="s">
        <v>428</v>
      </c>
    </row>
    <row r="26" spans="1:7" hidden="1" outlineLevel="3">
      <c r="A26" s="90" t="s">
        <v>425</v>
      </c>
      <c r="B26" s="52">
        <v>2013</v>
      </c>
      <c r="C26" s="49" t="s">
        <v>422</v>
      </c>
      <c r="D26" s="49" t="s">
        <v>423</v>
      </c>
      <c r="E26" s="49">
        <v>5163</v>
      </c>
      <c r="F26" s="51">
        <v>221100</v>
      </c>
      <c r="G26" s="50" t="s">
        <v>428</v>
      </c>
    </row>
    <row r="27" spans="1:7" hidden="1" outlineLevel="3">
      <c r="A27" s="90" t="s">
        <v>429</v>
      </c>
      <c r="B27" s="52">
        <v>2013</v>
      </c>
      <c r="C27" s="49" t="s">
        <v>422</v>
      </c>
      <c r="D27" s="47" t="s">
        <v>423</v>
      </c>
      <c r="E27" s="49">
        <v>983</v>
      </c>
      <c r="F27" s="51">
        <v>816500</v>
      </c>
      <c r="G27" s="50" t="s">
        <v>194</v>
      </c>
    </row>
    <row r="28" spans="1:7" hidden="1" outlineLevel="3">
      <c r="A28" s="90" t="s">
        <v>430</v>
      </c>
      <c r="B28" s="52">
        <v>2013</v>
      </c>
      <c r="C28" s="49" t="s">
        <v>419</v>
      </c>
      <c r="D28" s="49" t="s">
        <v>423</v>
      </c>
      <c r="E28" s="49">
        <v>9265</v>
      </c>
      <c r="F28" s="51">
        <v>45000</v>
      </c>
      <c r="G28" s="50" t="s">
        <v>428</v>
      </c>
    </row>
    <row r="29" spans="1:7" s="48" customFormat="1" hidden="1" outlineLevel="3">
      <c r="A29" s="90" t="s">
        <v>418</v>
      </c>
      <c r="B29" s="52">
        <v>2013</v>
      </c>
      <c r="C29" s="49" t="s">
        <v>426</v>
      </c>
      <c r="D29" s="49" t="s">
        <v>423</v>
      </c>
      <c r="E29" s="49">
        <v>9521</v>
      </c>
      <c r="F29" s="51">
        <v>908200</v>
      </c>
      <c r="G29" s="50" t="s">
        <v>193</v>
      </c>
    </row>
    <row r="30" spans="1:7" hidden="1" outlineLevel="3">
      <c r="A30" s="90" t="s">
        <v>433</v>
      </c>
      <c r="B30" s="52">
        <v>2013</v>
      </c>
      <c r="C30" s="49" t="s">
        <v>419</v>
      </c>
      <c r="D30" s="47" t="s">
        <v>423</v>
      </c>
      <c r="E30" s="49">
        <v>5178</v>
      </c>
      <c r="F30" s="51">
        <v>357100</v>
      </c>
      <c r="G30" s="50" t="s">
        <v>428</v>
      </c>
    </row>
    <row r="31" spans="1:7" hidden="1" outlineLevel="3">
      <c r="A31" s="90" t="s">
        <v>427</v>
      </c>
      <c r="B31" s="52">
        <v>2012</v>
      </c>
      <c r="C31" s="49" t="s">
        <v>419</v>
      </c>
      <c r="D31" s="49" t="s">
        <v>423</v>
      </c>
      <c r="E31" s="49">
        <v>9685</v>
      </c>
      <c r="F31" s="51">
        <v>544700</v>
      </c>
      <c r="G31" s="50" t="s">
        <v>428</v>
      </c>
    </row>
    <row r="32" spans="1:7" hidden="1" outlineLevel="3">
      <c r="A32" s="90" t="s">
        <v>434</v>
      </c>
      <c r="B32" s="52">
        <v>2012</v>
      </c>
      <c r="C32" s="49" t="s">
        <v>422</v>
      </c>
      <c r="D32" s="49" t="s">
        <v>423</v>
      </c>
      <c r="E32" s="49">
        <v>3216</v>
      </c>
      <c r="F32" s="51">
        <v>7500</v>
      </c>
      <c r="G32" s="50" t="s">
        <v>428</v>
      </c>
    </row>
    <row r="33" spans="1:7" hidden="1" outlineLevel="3">
      <c r="A33" s="90" t="s">
        <v>425</v>
      </c>
      <c r="B33" s="52">
        <v>2012</v>
      </c>
      <c r="C33" s="49" t="s">
        <v>426</v>
      </c>
      <c r="D33" s="49" t="s">
        <v>423</v>
      </c>
      <c r="E33" s="49">
        <v>2891</v>
      </c>
      <c r="F33" s="51">
        <v>867000</v>
      </c>
      <c r="G33" s="50" t="s">
        <v>194</v>
      </c>
    </row>
    <row r="34" spans="1:7" hidden="1" outlineLevel="3">
      <c r="A34" s="90" t="s">
        <v>435</v>
      </c>
      <c r="B34" s="52">
        <v>2012</v>
      </c>
      <c r="C34" s="49" t="s">
        <v>419</v>
      </c>
      <c r="D34" s="47" t="s">
        <v>423</v>
      </c>
      <c r="E34" s="49">
        <v>9628</v>
      </c>
      <c r="F34" s="51">
        <v>693000</v>
      </c>
      <c r="G34" s="50" t="s">
        <v>424</v>
      </c>
    </row>
    <row r="35" spans="1:7" hidden="1" outlineLevel="3">
      <c r="A35" s="90" t="s">
        <v>436</v>
      </c>
      <c r="B35" s="52">
        <v>2012</v>
      </c>
      <c r="C35" s="49" t="s">
        <v>422</v>
      </c>
      <c r="D35" s="49" t="s">
        <v>423</v>
      </c>
      <c r="E35" s="49">
        <v>8966</v>
      </c>
      <c r="F35" s="51">
        <v>908200</v>
      </c>
      <c r="G35" s="50" t="s">
        <v>193</v>
      </c>
    </row>
    <row r="36" spans="1:7" hidden="1" outlineLevel="3">
      <c r="A36" s="90" t="s">
        <v>431</v>
      </c>
      <c r="B36" s="52">
        <v>2012</v>
      </c>
      <c r="C36" s="49" t="s">
        <v>422</v>
      </c>
      <c r="D36" s="49" t="s">
        <v>423</v>
      </c>
      <c r="E36" s="49">
        <v>9441</v>
      </c>
      <c r="F36" s="51">
        <v>966200</v>
      </c>
      <c r="G36" s="50" t="s">
        <v>193</v>
      </c>
    </row>
    <row r="37" spans="1:7" s="48" customFormat="1" hidden="1" outlineLevel="3">
      <c r="A37" s="90" t="s">
        <v>418</v>
      </c>
      <c r="B37" s="52">
        <v>2012</v>
      </c>
      <c r="C37" s="49" t="s">
        <v>426</v>
      </c>
      <c r="D37" s="49" t="s">
        <v>423</v>
      </c>
      <c r="E37" s="49">
        <v>3833</v>
      </c>
      <c r="F37" s="51">
        <v>444800</v>
      </c>
      <c r="G37" s="50" t="s">
        <v>193</v>
      </c>
    </row>
    <row r="38" spans="1:7" s="48" customFormat="1" outlineLevel="2" collapsed="1">
      <c r="A38" s="90"/>
      <c r="B38" s="52"/>
      <c r="C38" s="49"/>
      <c r="D38" s="93" t="s">
        <v>472</v>
      </c>
      <c r="E38" s="49"/>
      <c r="F38" s="51">
        <f>SUBTOTAL(1,F25:F37)</f>
        <v>564369.23076923075</v>
      </c>
      <c r="G38" s="50"/>
    </row>
    <row r="39" spans="1:7" s="48" customFormat="1" outlineLevel="1">
      <c r="A39" s="90"/>
      <c r="B39" s="52"/>
      <c r="C39" s="49"/>
      <c r="D39" s="93" t="s">
        <v>468</v>
      </c>
      <c r="E39" s="49"/>
      <c r="F39" s="51">
        <f>SUBTOTAL(9,F25:F37)</f>
        <v>7336800</v>
      </c>
      <c r="G39" s="50"/>
    </row>
    <row r="40" spans="1:7" s="48" customFormat="1">
      <c r="A40" s="90"/>
      <c r="B40" s="52"/>
      <c r="C40" s="49"/>
      <c r="D40" s="93" t="s">
        <v>473</v>
      </c>
      <c r="E40" s="49"/>
      <c r="F40" s="51">
        <f>SUBTOTAL(1,F2:F37)</f>
        <v>562334.375</v>
      </c>
      <c r="G40" s="50"/>
    </row>
    <row r="41" spans="1:7" s="48" customFormat="1">
      <c r="A41" s="90"/>
      <c r="B41" s="52"/>
      <c r="C41" s="49"/>
      <c r="D41" s="93" t="s">
        <v>469</v>
      </c>
      <c r="E41" s="49"/>
      <c r="F41" s="51">
        <f>SUBTOTAL(9,F2:F37)</f>
        <v>17994700</v>
      </c>
      <c r="G41" s="50"/>
    </row>
    <row r="42" spans="1:7">
      <c r="A42" s="49"/>
      <c r="B42" s="52"/>
      <c r="C42" s="49"/>
      <c r="D42" s="49"/>
      <c r="E42" s="49"/>
      <c r="F42" s="51"/>
      <c r="G42" s="50"/>
    </row>
    <row r="43" spans="1:7">
      <c r="A43" s="49"/>
      <c r="B43" s="52"/>
      <c r="C43" s="49"/>
      <c r="D43" s="49"/>
      <c r="E43" s="49"/>
      <c r="F43" s="51"/>
      <c r="G43" s="50"/>
    </row>
    <row r="44" spans="1:7">
      <c r="A44" s="49"/>
      <c r="B44" s="52"/>
      <c r="C44" s="49"/>
      <c r="D44" s="49"/>
      <c r="E44" s="49"/>
      <c r="F44" s="51"/>
      <c r="G44" s="50"/>
    </row>
    <row r="45" spans="1:7" s="48" customFormat="1">
      <c r="A45" s="49"/>
      <c r="B45" s="52"/>
      <c r="C45" s="49"/>
      <c r="D45" s="47"/>
      <c r="E45" s="49"/>
      <c r="F45" s="51"/>
      <c r="G45" s="50"/>
    </row>
    <row r="46" spans="1:7">
      <c r="A46" s="49"/>
      <c r="B46" s="52"/>
      <c r="C46" s="49"/>
      <c r="D46" s="49"/>
      <c r="E46" s="49"/>
      <c r="F46" s="51"/>
      <c r="G46" s="50"/>
    </row>
    <row r="47" spans="1:7">
      <c r="A47" s="49"/>
      <c r="B47" s="52"/>
      <c r="C47" s="49"/>
      <c r="D47" s="49"/>
      <c r="E47" s="49"/>
      <c r="F47" s="51"/>
      <c r="G47" s="50"/>
    </row>
    <row r="48" spans="1:7">
      <c r="A48" s="49"/>
      <c r="B48" s="52"/>
      <c r="C48" s="49"/>
      <c r="D48" s="49"/>
      <c r="E48" s="49"/>
      <c r="F48" s="51"/>
      <c r="G48" s="50"/>
    </row>
    <row r="49" spans="1:7" s="48" customFormat="1">
      <c r="A49" s="49"/>
      <c r="B49" s="52"/>
      <c r="C49" s="49"/>
      <c r="D49" s="47"/>
      <c r="E49" s="49"/>
      <c r="F49" s="51"/>
      <c r="G49" s="50"/>
    </row>
    <row r="50" spans="1:7" s="48" customFormat="1">
      <c r="A50" s="49"/>
      <c r="B50" s="52"/>
      <c r="C50" s="49"/>
      <c r="D50" s="47"/>
      <c r="E50" s="49"/>
      <c r="F50" s="51"/>
      <c r="G50" s="50"/>
    </row>
    <row r="51" spans="1:7">
      <c r="A51" s="49"/>
      <c r="B51" s="52"/>
      <c r="C51" s="49"/>
      <c r="D51" s="49"/>
      <c r="E51" s="49"/>
      <c r="F51" s="51"/>
      <c r="G51" s="50"/>
    </row>
    <row r="52" spans="1:7">
      <c r="A52" s="49"/>
      <c r="B52" s="52"/>
      <c r="C52" s="49"/>
      <c r="D52" s="49"/>
      <c r="E52" s="49"/>
      <c r="F52" s="51"/>
      <c r="G52" s="50"/>
    </row>
    <row r="53" spans="1:7">
      <c r="A53" s="49"/>
      <c r="B53" s="52"/>
      <c r="C53" s="49"/>
      <c r="D53" s="49"/>
      <c r="E53" s="49"/>
      <c r="F53" s="51"/>
      <c r="G53" s="50"/>
    </row>
    <row r="54" spans="1:7">
      <c r="A54" s="49"/>
      <c r="B54" s="52"/>
      <c r="C54" s="49"/>
      <c r="D54" s="49"/>
      <c r="E54" s="49"/>
      <c r="F54" s="51"/>
      <c r="G54" s="50"/>
    </row>
    <row r="55" spans="1:7">
      <c r="A55" s="49"/>
      <c r="B55" s="52"/>
      <c r="C55" s="49"/>
      <c r="D55" s="49"/>
      <c r="E55" s="49"/>
      <c r="F55" s="51"/>
      <c r="G55" s="50"/>
    </row>
    <row r="56" spans="1:7">
      <c r="A56" s="49"/>
      <c r="B56" s="52"/>
      <c r="C56" s="49"/>
      <c r="D56" s="49"/>
      <c r="E56" s="49"/>
      <c r="F56" s="51"/>
      <c r="G56" s="50"/>
    </row>
    <row r="57" spans="1:7">
      <c r="A57" s="49"/>
      <c r="B57" s="52"/>
      <c r="C57" s="49"/>
      <c r="D57" s="49"/>
      <c r="E57" s="49"/>
      <c r="F57" s="51"/>
      <c r="G57" s="50"/>
    </row>
    <row r="58" spans="1:7">
      <c r="A58" s="49"/>
      <c r="B58" s="52"/>
      <c r="C58" s="49"/>
      <c r="D58" s="49"/>
      <c r="E58" s="49"/>
      <c r="F58" s="51"/>
      <c r="G58" s="50"/>
    </row>
    <row r="59" spans="1:7">
      <c r="A59" s="49"/>
      <c r="B59" s="52"/>
      <c r="C59" s="49"/>
      <c r="D59" s="49"/>
      <c r="E59" s="49"/>
      <c r="F59" s="51"/>
      <c r="G59" s="50"/>
    </row>
    <row r="60" spans="1:7">
      <c r="A60" s="49"/>
      <c r="B60" s="52"/>
      <c r="C60" s="49"/>
      <c r="D60" s="49"/>
      <c r="E60" s="49"/>
      <c r="F60" s="51"/>
      <c r="G60" s="50"/>
    </row>
    <row r="61" spans="1:7">
      <c r="A61" s="49"/>
      <c r="B61" s="52"/>
      <c r="C61" s="49"/>
      <c r="D61" s="49"/>
      <c r="E61" s="49"/>
      <c r="F61" s="51"/>
      <c r="G61" s="50"/>
    </row>
    <row r="62" spans="1:7">
      <c r="A62" s="49"/>
      <c r="B62" s="52"/>
      <c r="C62" s="49"/>
      <c r="D62" s="49"/>
      <c r="E62" s="49"/>
      <c r="F62" s="51"/>
      <c r="G62" s="50"/>
    </row>
    <row r="63" spans="1:7">
      <c r="A63" s="49"/>
      <c r="B63" s="52"/>
      <c r="C63" s="49"/>
      <c r="D63" s="49"/>
      <c r="E63" s="49"/>
      <c r="F63" s="51"/>
      <c r="G63" s="50"/>
    </row>
    <row r="64" spans="1:7">
      <c r="A64" s="49"/>
      <c r="B64" s="52"/>
      <c r="C64" s="49"/>
      <c r="D64" s="49"/>
      <c r="E64" s="49"/>
      <c r="F64" s="51"/>
      <c r="G64" s="50"/>
    </row>
    <row r="65" spans="1:8">
      <c r="A65" s="49"/>
      <c r="B65" s="52"/>
      <c r="C65" s="49"/>
      <c r="D65" s="49"/>
      <c r="E65" s="49"/>
      <c r="F65" s="51"/>
      <c r="G65" s="50"/>
    </row>
    <row r="66" spans="1:8">
      <c r="A66" s="49"/>
      <c r="B66" s="52"/>
      <c r="C66" s="49"/>
      <c r="D66" s="49"/>
      <c r="E66" s="49"/>
      <c r="F66" s="51"/>
      <c r="G66" s="50"/>
    </row>
    <row r="67" spans="1:8">
      <c r="A67" s="49"/>
      <c r="B67" s="52"/>
      <c r="C67" s="49"/>
      <c r="D67" s="49"/>
      <c r="E67" s="49"/>
      <c r="F67" s="51"/>
      <c r="G67" s="50"/>
    </row>
    <row r="68" spans="1:8">
      <c r="A68" s="49"/>
      <c r="B68" s="52"/>
      <c r="C68" s="49"/>
      <c r="D68" s="49"/>
      <c r="E68" s="49"/>
      <c r="F68" s="51"/>
      <c r="G68" s="50"/>
    </row>
    <row r="69" spans="1:8">
      <c r="A69" s="49"/>
      <c r="B69" s="52"/>
      <c r="C69" s="49"/>
      <c r="D69" s="49"/>
      <c r="E69" s="49"/>
      <c r="F69" s="51"/>
      <c r="G69" s="50"/>
    </row>
    <row r="70" spans="1:8">
      <c r="A70" s="49"/>
      <c r="B70" s="52"/>
      <c r="C70" s="49"/>
      <c r="D70" s="49"/>
      <c r="E70" s="49"/>
      <c r="F70" s="51"/>
      <c r="G70" s="50"/>
    </row>
    <row r="71" spans="1:8">
      <c r="A71" s="49"/>
      <c r="B71" s="52"/>
      <c r="C71" s="49"/>
      <c r="D71" s="49"/>
      <c r="E71" s="49"/>
      <c r="F71" s="51"/>
      <c r="G71" s="50"/>
    </row>
    <row r="72" spans="1:8">
      <c r="A72" s="49"/>
      <c r="B72" s="52"/>
      <c r="C72" s="49"/>
      <c r="D72" s="49"/>
      <c r="E72" s="49"/>
      <c r="F72" s="51"/>
      <c r="G72" s="50"/>
      <c r="H72" s="48"/>
    </row>
    <row r="73" spans="1:8">
      <c r="A73" s="49"/>
      <c r="B73" s="52"/>
      <c r="C73" s="49"/>
      <c r="D73" s="49"/>
      <c r="E73" s="49"/>
      <c r="F73" s="51"/>
      <c r="G73" s="50"/>
      <c r="H73" s="48"/>
    </row>
    <row r="74" spans="1:8">
      <c r="H74" s="48"/>
    </row>
    <row r="75" spans="1:8">
      <c r="H75" s="48"/>
    </row>
    <row r="76" spans="1:8">
      <c r="H76" s="48"/>
    </row>
    <row r="77" spans="1:8">
      <c r="H77" s="48"/>
    </row>
    <row r="78" spans="1:8">
      <c r="H78" s="48"/>
    </row>
    <row r="79" spans="1:8">
      <c r="H79" s="48"/>
    </row>
    <row r="80" spans="1:8">
      <c r="H80" s="48"/>
    </row>
    <row r="81" spans="8:8">
      <c r="H81" s="48"/>
    </row>
    <row r="82" spans="8:8">
      <c r="H82" s="48"/>
    </row>
  </sheetData>
  <sortState ref="A2:G84">
    <sortCondition ref="D2:D84"/>
  </sortState>
  <pageMargins left="0.7" right="0.7" top="0.75" bottom="0.75" header="0.3" footer="0.3"/>
  <pageSetup paperSize="9" orientation="portrait" r:id="rId1"/>
  <rowBreaks count="5" manualBreakCount="5">
    <brk id="15" max="16383" man="1"/>
    <brk id="16" max="16383" man="1"/>
    <brk id="23" max="16383" man="1"/>
    <brk id="24" max="16383" man="1"/>
    <brk id="41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/>
  <sheetData>
    <row r="1" spans="1:1" ht="15">
      <c r="A1" s="27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/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6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6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0" t="s">
        <v>163</v>
      </c>
      <c r="C8" s="30" t="s">
        <v>164</v>
      </c>
      <c r="D8" s="30" t="s">
        <v>172</v>
      </c>
      <c r="E8" s="30" t="s">
        <v>165</v>
      </c>
    </row>
    <row r="9" spans="2:8">
      <c r="B9" s="9" t="s">
        <v>167</v>
      </c>
      <c r="C9" s="13">
        <v>2480.5</v>
      </c>
      <c r="D9" s="15">
        <f>HLOOKUP(C9,Rabaty,2)</f>
        <v>2.5000000000000001E-2</v>
      </c>
      <c r="E9" s="14">
        <f>C9*(1-D9)</f>
        <v>2418.4874999999997</v>
      </c>
    </row>
    <row r="10" spans="2:8">
      <c r="B10" s="9" t="s">
        <v>168</v>
      </c>
      <c r="C10" s="13">
        <v>725</v>
      </c>
      <c r="D10" s="15">
        <f>HLOOKUP(C10,Rabaty,2)</f>
        <v>0</v>
      </c>
      <c r="E10" s="14">
        <f t="shared" ref="E10:E13" si="0">C10*(1-D10)</f>
        <v>725</v>
      </c>
    </row>
    <row r="11" spans="2:8">
      <c r="B11" s="9" t="s">
        <v>169</v>
      </c>
      <c r="C11" s="13">
        <v>3761.59</v>
      </c>
      <c r="D11" s="15">
        <f>HLOOKUP(C11,Rabaty,2)</f>
        <v>0.03</v>
      </c>
      <c r="E11" s="14">
        <f t="shared" si="0"/>
        <v>3648.7422999999999</v>
      </c>
    </row>
    <row r="12" spans="2:8">
      <c r="B12" s="9" t="s">
        <v>170</v>
      </c>
      <c r="C12" s="13">
        <v>542.1</v>
      </c>
      <c r="D12" s="15">
        <f>HLOOKUP(C12,Rabaty,2)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HLOOKUP(C13,Rabaty,2)</f>
        <v>0.02</v>
      </c>
      <c r="E13" s="14">
        <f t="shared" si="0"/>
        <v>1624.742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workbookViewId="0">
      <pane ySplit="1" topLeftCell="A117" activePane="bottomLeft" state="frozen"/>
      <selection pane="bottomLeft" activeCell="I136" sqref="I136"/>
    </sheetView>
  </sheetViews>
  <sheetFormatPr defaultRowHeight="14.25"/>
  <cols>
    <col min="1" max="1" width="12.375" style="58" bestFit="1" customWidth="1"/>
    <col min="2" max="2" width="10.125" bestFit="1" customWidth="1"/>
    <col min="3" max="3" width="5.125" bestFit="1" customWidth="1"/>
    <col min="4" max="4" width="14.25" customWidth="1"/>
    <col min="5" max="5" width="10" bestFit="1" customWidth="1"/>
    <col min="6" max="6" width="15.25" customWidth="1"/>
    <col min="7" max="7" width="9.875" style="1" customWidth="1"/>
    <col min="8" max="8" width="17.125" bestFit="1" customWidth="1"/>
    <col min="9" max="9" width="12" bestFit="1" customWidth="1"/>
    <col min="10" max="10" width="10.5" customWidth="1"/>
  </cols>
  <sheetData>
    <row r="1" spans="1:14" ht="15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2"/>
      <c r="I1" s="3" t="s">
        <v>139</v>
      </c>
    </row>
    <row r="2" spans="1:14">
      <c r="A2" s="58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s="58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4">
      <c r="A4" s="58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</row>
    <row r="5" spans="1:14">
      <c r="A5" s="58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4">
      <c r="A6" s="58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4">
      <c r="A7" s="58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4">
      <c r="A8" s="5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4">
      <c r="A9" s="58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4">
      <c r="A10" s="58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4">
      <c r="A11" s="58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>
      <c r="A12" s="58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>
      <c r="A13" s="58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>
      <c r="A14" s="58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>
      <c r="A15" s="58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s="58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s="58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s="5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>
      <c r="A19" s="58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  <c r="N19" s="1"/>
    </row>
    <row r="20" spans="1:14">
      <c r="A20" s="58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  <c r="N20" s="1"/>
    </row>
    <row r="21" spans="1:14">
      <c r="A21" s="58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>
      <c r="A22" s="58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s="58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s="58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s="58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s="58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s="58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s="5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s="58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s="58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s="58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s="58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s="58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s="58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s="58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s="58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s="58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s="5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s="58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s="58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s="58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s="58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s="58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s="58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s="58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s="58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s="58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s="5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s="58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s="58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s="58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s="58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s="58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s="58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s="58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s="58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s="58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s="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s="58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s="58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s="58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s="58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s="58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s="58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s="58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s="58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s="58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s="5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s="58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s="58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s="58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s="58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s="58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s="58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s="58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s="58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s="58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s="5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s="58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s="58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s="58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s="58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s="58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s="58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s="58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s="58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s="58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s="5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s="58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s="58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s="58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s="58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s="58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s="58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s="58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s="58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s="58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s="5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s="58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s="58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s="58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s="58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s="58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s="58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s="58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s="58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s="58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s="5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s="58" t="s">
        <v>115</v>
      </c>
      <c r="B109" t="s">
        <v>7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s="58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s="58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s="58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s="58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s="58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s="58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s="58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s="58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s="5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s="58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s="58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s="58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s="58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s="58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s="58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s="58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s="58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s="58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s="5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9">
      <c r="A129" s="58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  <row r="131" spans="1:9" ht="15">
      <c r="A131" s="57" t="s">
        <v>0</v>
      </c>
      <c r="B131" s="57" t="s">
        <v>1</v>
      </c>
      <c r="C131" s="57" t="s">
        <v>2</v>
      </c>
      <c r="D131" s="57" t="s">
        <v>3</v>
      </c>
      <c r="E131" s="57" t="s">
        <v>4</v>
      </c>
      <c r="F131" s="57" t="s">
        <v>5</v>
      </c>
      <c r="G131" s="57" t="s">
        <v>2</v>
      </c>
    </row>
    <row r="132" spans="1:9">
      <c r="B132" t="str">
        <f>"Kobieta"</f>
        <v>Kobieta</v>
      </c>
      <c r="C132" t="s">
        <v>443</v>
      </c>
      <c r="D132" t="str">
        <f>"licencjat"</f>
        <v>licencjat</v>
      </c>
      <c r="G132" s="1" t="s">
        <v>444</v>
      </c>
      <c r="H132" t="s">
        <v>445</v>
      </c>
      <c r="I132">
        <f>DAVERAGE(Pracownicy,"Staż pracy",A131:G133)</f>
        <v>17.25</v>
      </c>
    </row>
    <row r="133" spans="1:9">
      <c r="B133" t="str">
        <f>"Kobieta"</f>
        <v>Kobieta</v>
      </c>
      <c r="C133" t="s">
        <v>443</v>
      </c>
      <c r="D133" t="str">
        <f>"magister"</f>
        <v>magister</v>
      </c>
      <c r="G133" s="1" t="s">
        <v>444</v>
      </c>
      <c r="H133" t="s">
        <v>447</v>
      </c>
      <c r="I133">
        <f>DMAX(Pracownicy,"Wiek",A131:G133)</f>
        <v>54</v>
      </c>
    </row>
    <row r="134" spans="1:9">
      <c r="H134" s="48" t="s">
        <v>446</v>
      </c>
      <c r="I134">
        <f>DMIN(Pracownicy,"Wiek",A131:G133)</f>
        <v>30</v>
      </c>
    </row>
    <row r="135" spans="1:9">
      <c r="H135" t="s">
        <v>448</v>
      </c>
      <c r="I135" s="59">
        <f>DSUM(Pracownicy,"Wynagrodzenie",A131:G133)</f>
        <v>51003</v>
      </c>
    </row>
    <row r="136" spans="1:9" s="48" customFormat="1">
      <c r="A136" s="58"/>
      <c r="H136" t="s">
        <v>449</v>
      </c>
      <c r="I136" s="48">
        <f>DCOUNT(Pracownicy,"Staż pracy",A131:G133)</f>
        <v>16</v>
      </c>
    </row>
  </sheetData>
  <autoFilter ref="A1:F129" xr:uid="{B7DDDE2E-46F0-4470-856E-A4A7FF43567E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12" sqref="C12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3">
        <f>FV(C4,C5,0,-C3,1)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F3" sqref="F3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9" style="1" bestFit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29" t="s">
        <v>197</v>
      </c>
      <c r="E1" s="24" t="s">
        <v>196</v>
      </c>
      <c r="F1" s="25">
        <f ca="1">NOW()</f>
        <v>43773.600707754631</v>
      </c>
      <c r="H1" s="27" t="s">
        <v>199</v>
      </c>
    </row>
    <row r="2" spans="1:8" ht="20.25">
      <c r="A2" s="22"/>
      <c r="E2" s="23"/>
      <c r="F2" s="60"/>
    </row>
    <row r="3" spans="1:8" ht="45">
      <c r="A3" s="34" t="s">
        <v>190</v>
      </c>
      <c r="B3" s="34" t="s">
        <v>192</v>
      </c>
      <c r="C3" s="34" t="s">
        <v>190</v>
      </c>
      <c r="D3" s="34" t="s">
        <v>180</v>
      </c>
      <c r="E3" s="34" t="s">
        <v>198</v>
      </c>
      <c r="F3" s="35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>_xlfn.RANK.EQ(E4,$E$4:$E$18)</f>
        <v>9</v>
      </c>
    </row>
    <row r="5" spans="1:8">
      <c r="A5" s="1" t="s">
        <v>188</v>
      </c>
      <c r="B5" s="1" t="s">
        <v>194</v>
      </c>
      <c r="C5" s="48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_xlfn.RANK.EQ(E5,$E$4:$E$18)</f>
        <v>14</v>
      </c>
    </row>
    <row r="6" spans="1:8">
      <c r="A6" s="1" t="s">
        <v>181</v>
      </c>
      <c r="B6" s="1" t="s">
        <v>194</v>
      </c>
      <c r="C6" s="48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48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48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48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48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48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48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48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48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48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48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48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48" t="str">
        <f t="shared" si="0"/>
        <v>WAW Warszawa Okęcie</v>
      </c>
      <c r="D18" s="4" t="str">
        <f t="shared" si="1"/>
        <v>WAW</v>
      </c>
      <c r="E18" s="28">
        <v>11219837</v>
      </c>
      <c r="F18" s="4">
        <f t="shared" si="2"/>
        <v>1</v>
      </c>
    </row>
    <row r="19" spans="1:6">
      <c r="D19" s="4"/>
      <c r="E19" s="28"/>
    </row>
    <row r="20" spans="1:6" ht="18.75" customHeight="1">
      <c r="C20" s="55" t="s">
        <v>200</v>
      </c>
      <c r="D20" s="55"/>
      <c r="E20" s="26">
        <f>SUM(E4:E18)</f>
        <v>30598455</v>
      </c>
    </row>
    <row r="21" spans="1:6" ht="18.75" customHeight="1">
      <c r="C21" s="55" t="s">
        <v>201</v>
      </c>
      <c r="D21" s="55"/>
      <c r="E21" s="26">
        <f ca="1">SUMIF(B4:E18,"Północ",E4:E18)</f>
        <v>19788713</v>
      </c>
    </row>
    <row r="22" spans="1:6" ht="18.75" customHeight="1">
      <c r="C22" s="55" t="s">
        <v>202</v>
      </c>
      <c r="D22" s="55"/>
      <c r="E22" s="26">
        <f ca="1">SUMIF(B4:E18,"Południe",E4:E18)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E4" sqref="E4:E193"/>
    </sheetView>
  </sheetViews>
  <sheetFormatPr defaultRowHeight="14.25"/>
  <cols>
    <col min="1" max="1" width="15" bestFit="1" customWidth="1"/>
    <col min="2" max="2" width="10.25" bestFit="1" customWidth="1"/>
    <col min="3" max="3" width="20.75" style="1" bestFit="1" customWidth="1"/>
    <col min="4" max="4" width="14.375" style="4" bestFit="1" customWidth="1"/>
    <col min="5" max="5" width="13.875" style="4" bestFit="1" customWidth="1"/>
    <col min="6" max="6" width="15.25" bestFit="1" customWidth="1"/>
  </cols>
  <sheetData>
    <row r="1" spans="1:7" s="1" customFormat="1" ht="18">
      <c r="A1" s="29" t="s">
        <v>402</v>
      </c>
      <c r="C1" s="24" t="s">
        <v>405</v>
      </c>
      <c r="D1" s="61">
        <f ca="1">NOW()</f>
        <v>43773.600707754631</v>
      </c>
      <c r="E1" s="62"/>
      <c r="G1" s="27" t="s">
        <v>404</v>
      </c>
    </row>
    <row r="2" spans="1:7" s="1" customFormat="1">
      <c r="D2" s="4"/>
      <c r="E2" s="4"/>
    </row>
    <row r="3" spans="1:7" ht="18.75" customHeight="1">
      <c r="A3" s="44" t="s">
        <v>0</v>
      </c>
      <c r="B3" s="44" t="s">
        <v>208</v>
      </c>
      <c r="C3" s="44" t="s">
        <v>400</v>
      </c>
      <c r="D3" s="35" t="s">
        <v>401</v>
      </c>
      <c r="E3" s="35" t="s">
        <v>403</v>
      </c>
    </row>
    <row r="4" spans="1:7">
      <c r="A4" s="37" t="s">
        <v>53</v>
      </c>
      <c r="B4" s="37" t="s">
        <v>209</v>
      </c>
      <c r="C4" s="37" t="str">
        <f>_xlfn.CONCAT(B4," ",A4)</f>
        <v>Jan Górski</v>
      </c>
      <c r="D4" s="43">
        <v>35512</v>
      </c>
      <c r="E4" s="4">
        <f>YEAR(D4)</f>
        <v>1997</v>
      </c>
    </row>
    <row r="5" spans="1:7">
      <c r="A5" s="37" t="s">
        <v>210</v>
      </c>
      <c r="B5" s="37" t="s">
        <v>211</v>
      </c>
      <c r="C5" s="37" t="str">
        <f t="shared" ref="C5:C68" si="0">_xlfn.CONCAT(B5," ",A5)</f>
        <v>Dariusz Roszak</v>
      </c>
      <c r="D5" s="43">
        <v>36587</v>
      </c>
      <c r="E5" s="4">
        <f t="shared" ref="E5:E68" si="1">YEAR(D5)</f>
        <v>2000</v>
      </c>
    </row>
    <row r="6" spans="1:7">
      <c r="A6" s="37" t="s">
        <v>212</v>
      </c>
      <c r="B6" s="37" t="s">
        <v>213</v>
      </c>
      <c r="C6" s="37" t="str">
        <f t="shared" si="0"/>
        <v>Paweł Cebula</v>
      </c>
      <c r="D6" s="43">
        <v>33075</v>
      </c>
      <c r="E6" s="4">
        <f t="shared" si="1"/>
        <v>1990</v>
      </c>
    </row>
    <row r="7" spans="1:7">
      <c r="A7" s="37" t="s">
        <v>120</v>
      </c>
      <c r="B7" s="37" t="s">
        <v>307</v>
      </c>
      <c r="C7" s="37" t="str">
        <f t="shared" si="0"/>
        <v>Aleksander Terlecki</v>
      </c>
      <c r="D7" s="43">
        <v>34868</v>
      </c>
      <c r="E7" s="4">
        <f t="shared" si="1"/>
        <v>1995</v>
      </c>
    </row>
    <row r="8" spans="1:7">
      <c r="A8" s="37" t="s">
        <v>214</v>
      </c>
      <c r="B8" s="37" t="s">
        <v>215</v>
      </c>
      <c r="C8" s="37" t="str">
        <f t="shared" si="0"/>
        <v>Zbigniew Wojtkowski</v>
      </c>
      <c r="D8" s="43">
        <v>35957</v>
      </c>
      <c r="E8" s="4">
        <f t="shared" si="1"/>
        <v>1998</v>
      </c>
    </row>
    <row r="9" spans="1:7">
      <c r="A9" s="37" t="s">
        <v>216</v>
      </c>
      <c r="B9" s="37" t="s">
        <v>217</v>
      </c>
      <c r="C9" s="37" t="str">
        <f t="shared" si="0"/>
        <v>Grzegorz Rębek</v>
      </c>
      <c r="D9" s="43">
        <v>35332</v>
      </c>
      <c r="E9" s="4">
        <f t="shared" si="1"/>
        <v>1996</v>
      </c>
    </row>
    <row r="10" spans="1:7">
      <c r="A10" s="37" t="s">
        <v>218</v>
      </c>
      <c r="B10" s="37" t="s">
        <v>219</v>
      </c>
      <c r="C10" s="37" t="str">
        <f t="shared" si="0"/>
        <v>Roman Sławecki</v>
      </c>
      <c r="D10" s="43">
        <v>33568</v>
      </c>
      <c r="E10" s="4">
        <f t="shared" si="1"/>
        <v>1991</v>
      </c>
    </row>
    <row r="11" spans="1:7">
      <c r="A11" s="37" t="s">
        <v>220</v>
      </c>
      <c r="B11" s="37" t="s">
        <v>221</v>
      </c>
      <c r="C11" s="37" t="str">
        <f t="shared" si="0"/>
        <v>Jarosław Deptuła</v>
      </c>
      <c r="D11" s="43">
        <v>34600</v>
      </c>
      <c r="E11" s="4">
        <f t="shared" si="1"/>
        <v>1994</v>
      </c>
    </row>
    <row r="12" spans="1:7">
      <c r="A12" s="37" t="s">
        <v>222</v>
      </c>
      <c r="B12" s="37" t="s">
        <v>223</v>
      </c>
      <c r="C12" s="37" t="str">
        <f t="shared" si="0"/>
        <v>Józef Szczerba</v>
      </c>
      <c r="D12" s="43">
        <v>34133</v>
      </c>
      <c r="E12" s="4">
        <f t="shared" si="1"/>
        <v>1993</v>
      </c>
    </row>
    <row r="13" spans="1:7">
      <c r="A13" s="37" t="s">
        <v>224</v>
      </c>
      <c r="B13" s="37" t="s">
        <v>225</v>
      </c>
      <c r="C13" s="37" t="str">
        <f t="shared" si="0"/>
        <v>Krzysztof Karski</v>
      </c>
      <c r="D13" s="43">
        <v>33661</v>
      </c>
      <c r="E13" s="4">
        <f t="shared" si="1"/>
        <v>1992</v>
      </c>
    </row>
    <row r="14" spans="1:7">
      <c r="A14" s="37" t="s">
        <v>226</v>
      </c>
      <c r="B14" s="37" t="s">
        <v>225</v>
      </c>
      <c r="C14" s="37" t="str">
        <f t="shared" si="0"/>
        <v>Krzysztof Rusiecki</v>
      </c>
      <c r="D14" s="43">
        <v>34191</v>
      </c>
      <c r="E14" s="4">
        <f t="shared" si="1"/>
        <v>1993</v>
      </c>
    </row>
    <row r="15" spans="1:7">
      <c r="A15" s="37" t="s">
        <v>227</v>
      </c>
      <c r="B15" s="37" t="s">
        <v>209</v>
      </c>
      <c r="C15" s="37" t="str">
        <f t="shared" si="0"/>
        <v>Jan Pisalski</v>
      </c>
      <c r="D15" s="43">
        <v>35101</v>
      </c>
      <c r="E15" s="4">
        <f t="shared" si="1"/>
        <v>1996</v>
      </c>
    </row>
    <row r="16" spans="1:7">
      <c r="A16" s="37" t="s">
        <v>228</v>
      </c>
      <c r="B16" s="37" t="s">
        <v>217</v>
      </c>
      <c r="C16" s="37" t="str">
        <f t="shared" si="0"/>
        <v>Grzegorz Wrona</v>
      </c>
      <c r="D16" s="43">
        <v>32928</v>
      </c>
      <c r="E16" s="4">
        <f t="shared" si="1"/>
        <v>1990</v>
      </c>
    </row>
    <row r="17" spans="1:7">
      <c r="A17" s="37" t="s">
        <v>229</v>
      </c>
      <c r="B17" s="37" t="s">
        <v>221</v>
      </c>
      <c r="C17" s="37" t="str">
        <f t="shared" si="0"/>
        <v>Jarosław Ross</v>
      </c>
      <c r="D17" s="43">
        <v>36426</v>
      </c>
      <c r="E17" s="4">
        <f t="shared" si="1"/>
        <v>1999</v>
      </c>
    </row>
    <row r="18" spans="1:7">
      <c r="A18" s="37" t="s">
        <v>230</v>
      </c>
      <c r="B18" s="37" t="s">
        <v>231</v>
      </c>
      <c r="C18" s="37" t="str">
        <f t="shared" si="0"/>
        <v>Joanna Dąbrowska</v>
      </c>
      <c r="D18" s="43">
        <v>34873</v>
      </c>
      <c r="E18" s="4">
        <f t="shared" si="1"/>
        <v>1995</v>
      </c>
      <c r="F18" s="1"/>
    </row>
    <row r="19" spans="1:7">
      <c r="A19" s="37" t="s">
        <v>232</v>
      </c>
      <c r="B19" s="37" t="s">
        <v>233</v>
      </c>
      <c r="C19" s="37" t="str">
        <f t="shared" si="0"/>
        <v>Stanisław Ćwierz</v>
      </c>
      <c r="D19" s="43">
        <v>33974</v>
      </c>
      <c r="E19" s="4">
        <f t="shared" si="1"/>
        <v>1993</v>
      </c>
      <c r="F19" s="1"/>
    </row>
    <row r="20" spans="1:7">
      <c r="A20" s="37" t="s">
        <v>234</v>
      </c>
      <c r="B20" s="37" t="s">
        <v>235</v>
      </c>
      <c r="C20" s="37" t="str">
        <f t="shared" si="0"/>
        <v>Jerzy Karpiński</v>
      </c>
      <c r="D20" s="43">
        <v>35043</v>
      </c>
      <c r="E20" s="4">
        <f t="shared" si="1"/>
        <v>1995</v>
      </c>
      <c r="F20" s="1"/>
      <c r="G20" s="20"/>
    </row>
    <row r="21" spans="1:7">
      <c r="A21" s="37" t="s">
        <v>236</v>
      </c>
      <c r="B21" s="37" t="s">
        <v>237</v>
      </c>
      <c r="C21" s="37" t="str">
        <f t="shared" si="0"/>
        <v>Zdzisława Sławiak</v>
      </c>
      <c r="D21" s="43">
        <v>34713</v>
      </c>
      <c r="E21" s="4">
        <f t="shared" si="1"/>
        <v>1995</v>
      </c>
      <c r="F21" s="1"/>
    </row>
    <row r="22" spans="1:7">
      <c r="A22" s="37" t="s">
        <v>238</v>
      </c>
      <c r="B22" s="37" t="s">
        <v>239</v>
      </c>
      <c r="C22" s="37" t="str">
        <f t="shared" si="0"/>
        <v>Stefan Adamczyk</v>
      </c>
      <c r="D22" s="43">
        <v>34683</v>
      </c>
      <c r="E22" s="4">
        <f t="shared" si="1"/>
        <v>1994</v>
      </c>
    </row>
    <row r="23" spans="1:7">
      <c r="A23" s="37" t="s">
        <v>240</v>
      </c>
      <c r="B23" s="37" t="s">
        <v>217</v>
      </c>
      <c r="C23" s="37" t="str">
        <f t="shared" si="0"/>
        <v>Grzegorz Kosecki</v>
      </c>
      <c r="D23" s="43">
        <v>36421</v>
      </c>
      <c r="E23" s="4">
        <f t="shared" si="1"/>
        <v>1999</v>
      </c>
    </row>
    <row r="24" spans="1:7">
      <c r="A24" s="37" t="s">
        <v>241</v>
      </c>
      <c r="B24" s="37" t="s">
        <v>242</v>
      </c>
      <c r="C24" s="37" t="str">
        <f t="shared" si="0"/>
        <v>Lena Zuba</v>
      </c>
      <c r="D24" s="43">
        <v>35905</v>
      </c>
      <c r="E24" s="4">
        <f t="shared" si="1"/>
        <v>1998</v>
      </c>
    </row>
    <row r="25" spans="1:7">
      <c r="A25" s="37" t="s">
        <v>243</v>
      </c>
      <c r="B25" s="37" t="s">
        <v>244</v>
      </c>
      <c r="C25" s="37" t="str">
        <f t="shared" si="0"/>
        <v>Wojciech Babalski</v>
      </c>
      <c r="D25" s="43">
        <v>35562</v>
      </c>
      <c r="E25" s="4">
        <f t="shared" si="1"/>
        <v>1997</v>
      </c>
    </row>
    <row r="26" spans="1:7">
      <c r="A26" s="37" t="s">
        <v>245</v>
      </c>
      <c r="B26" s="37" t="s">
        <v>246</v>
      </c>
      <c r="C26" s="37" t="str">
        <f t="shared" si="0"/>
        <v>Teresa Hibner</v>
      </c>
      <c r="D26" s="43">
        <v>35572</v>
      </c>
      <c r="E26" s="4">
        <f t="shared" si="1"/>
        <v>1997</v>
      </c>
    </row>
    <row r="27" spans="1:7">
      <c r="A27" s="37" t="s">
        <v>247</v>
      </c>
      <c r="B27" s="37" t="s">
        <v>248</v>
      </c>
      <c r="C27" s="37" t="str">
        <f t="shared" si="0"/>
        <v>Bożena Janowska</v>
      </c>
      <c r="D27" s="43">
        <v>34964</v>
      </c>
      <c r="E27" s="4">
        <f t="shared" si="1"/>
        <v>1995</v>
      </c>
    </row>
    <row r="28" spans="1:7">
      <c r="A28" s="37" t="s">
        <v>249</v>
      </c>
      <c r="B28" s="37" t="s">
        <v>250</v>
      </c>
      <c r="C28" s="37" t="str">
        <f t="shared" si="0"/>
        <v>Krystyna Okła-Drewnowicz</v>
      </c>
      <c r="D28" s="43">
        <v>36532</v>
      </c>
      <c r="E28" s="4">
        <f t="shared" si="1"/>
        <v>2000</v>
      </c>
    </row>
    <row r="29" spans="1:7">
      <c r="A29" s="37" t="s">
        <v>251</v>
      </c>
      <c r="B29" s="37" t="s">
        <v>406</v>
      </c>
      <c r="C29" s="37" t="str">
        <f t="shared" si="0"/>
        <v>Gabriela Pierzchała</v>
      </c>
      <c r="D29" s="43">
        <v>34041</v>
      </c>
      <c r="E29" s="4">
        <f t="shared" si="1"/>
        <v>1993</v>
      </c>
    </row>
    <row r="30" spans="1:7">
      <c r="A30" s="37" t="s">
        <v>30</v>
      </c>
      <c r="B30" s="37" t="s">
        <v>252</v>
      </c>
      <c r="C30" s="37" t="str">
        <f t="shared" si="0"/>
        <v>Ewa Baranowska</v>
      </c>
      <c r="D30" s="43">
        <v>34397</v>
      </c>
      <c r="E30" s="4">
        <f t="shared" si="1"/>
        <v>1994</v>
      </c>
    </row>
    <row r="31" spans="1:7">
      <c r="A31" s="37" t="s">
        <v>253</v>
      </c>
      <c r="B31" s="37" t="s">
        <v>254</v>
      </c>
      <c r="C31" s="37" t="str">
        <f t="shared" si="0"/>
        <v>Elżbieta Sikora</v>
      </c>
      <c r="D31" s="43">
        <v>34173</v>
      </c>
      <c r="E31" s="4">
        <f t="shared" si="1"/>
        <v>1993</v>
      </c>
    </row>
    <row r="32" spans="1:7">
      <c r="A32" s="37" t="s">
        <v>255</v>
      </c>
      <c r="B32" s="37" t="s">
        <v>209</v>
      </c>
      <c r="C32" s="37" t="str">
        <f t="shared" si="0"/>
        <v>Jan Rakoczy</v>
      </c>
      <c r="D32" s="43">
        <v>33625</v>
      </c>
      <c r="E32" s="4">
        <f t="shared" si="1"/>
        <v>1992</v>
      </c>
    </row>
    <row r="33" spans="1:5">
      <c r="A33" s="37" t="s">
        <v>256</v>
      </c>
      <c r="B33" s="37" t="s">
        <v>257</v>
      </c>
      <c r="C33" s="37" t="str">
        <f t="shared" si="0"/>
        <v>Andrzej Ołdakowski</v>
      </c>
      <c r="D33" s="43">
        <v>35033</v>
      </c>
      <c r="E33" s="4">
        <f t="shared" si="1"/>
        <v>1995</v>
      </c>
    </row>
    <row r="34" spans="1:5">
      <c r="A34" s="37" t="s">
        <v>258</v>
      </c>
      <c r="B34" s="37" t="s">
        <v>259</v>
      </c>
      <c r="C34" s="37" t="str">
        <f t="shared" si="0"/>
        <v>Jacek Jaros</v>
      </c>
      <c r="D34" s="43">
        <v>33823</v>
      </c>
      <c r="E34" s="4">
        <f t="shared" si="1"/>
        <v>1992</v>
      </c>
    </row>
    <row r="35" spans="1:5">
      <c r="A35" s="37" t="s">
        <v>30</v>
      </c>
      <c r="B35" s="37" t="s">
        <v>260</v>
      </c>
      <c r="C35" s="37" t="str">
        <f t="shared" si="0"/>
        <v>Urszula Baranowska</v>
      </c>
      <c r="D35" s="43">
        <v>36012</v>
      </c>
      <c r="E35" s="4">
        <f t="shared" si="1"/>
        <v>1998</v>
      </c>
    </row>
    <row r="36" spans="1:5">
      <c r="A36" s="37" t="s">
        <v>261</v>
      </c>
      <c r="B36" s="37" t="s">
        <v>262</v>
      </c>
      <c r="C36" s="37" t="str">
        <f t="shared" si="0"/>
        <v>Mirosława Masłowska</v>
      </c>
      <c r="D36" s="43">
        <v>33295</v>
      </c>
      <c r="E36" s="4">
        <f t="shared" si="1"/>
        <v>1991</v>
      </c>
    </row>
    <row r="37" spans="1:5">
      <c r="A37" s="37" t="s">
        <v>263</v>
      </c>
      <c r="B37" s="37" t="s">
        <v>264</v>
      </c>
      <c r="C37" s="37" t="str">
        <f t="shared" si="0"/>
        <v>Magdalena Fabisiak</v>
      </c>
      <c r="D37" s="43">
        <v>36503</v>
      </c>
      <c r="E37" s="4">
        <f t="shared" si="1"/>
        <v>1999</v>
      </c>
    </row>
    <row r="38" spans="1:5">
      <c r="A38" s="37" t="s">
        <v>265</v>
      </c>
      <c r="B38" s="37" t="s">
        <v>266</v>
      </c>
      <c r="C38" s="37" t="str">
        <f t="shared" si="0"/>
        <v>Michał Buła</v>
      </c>
      <c r="D38" s="43">
        <v>33231</v>
      </c>
      <c r="E38" s="4">
        <f t="shared" si="1"/>
        <v>1990</v>
      </c>
    </row>
    <row r="39" spans="1:5">
      <c r="A39" s="37" t="s">
        <v>267</v>
      </c>
      <c r="B39" s="37" t="s">
        <v>254</v>
      </c>
      <c r="C39" s="37" t="str">
        <f t="shared" si="0"/>
        <v>Elżbieta Wargocka</v>
      </c>
      <c r="D39" s="43">
        <v>33675</v>
      </c>
      <c r="E39" s="4">
        <f t="shared" si="1"/>
        <v>1992</v>
      </c>
    </row>
    <row r="40" spans="1:5">
      <c r="A40" s="37" t="s">
        <v>268</v>
      </c>
      <c r="B40" s="37" t="s">
        <v>269</v>
      </c>
      <c r="C40" s="37" t="str">
        <f t="shared" si="0"/>
        <v>Marek Krupa</v>
      </c>
      <c r="D40" s="43">
        <v>36089</v>
      </c>
      <c r="E40" s="4">
        <f t="shared" si="1"/>
        <v>1998</v>
      </c>
    </row>
    <row r="41" spans="1:5">
      <c r="A41" s="37" t="s">
        <v>270</v>
      </c>
      <c r="B41" s="37" t="s">
        <v>259</v>
      </c>
      <c r="C41" s="37" t="str">
        <f t="shared" si="0"/>
        <v>Jacek Kwitek</v>
      </c>
      <c r="D41" s="43">
        <v>34857</v>
      </c>
      <c r="E41" s="4">
        <f t="shared" si="1"/>
        <v>1995</v>
      </c>
    </row>
    <row r="42" spans="1:5">
      <c r="A42" s="37" t="s">
        <v>271</v>
      </c>
      <c r="B42" s="37" t="s">
        <v>215</v>
      </c>
      <c r="C42" s="37" t="str">
        <f t="shared" si="0"/>
        <v>Zbigniew Szarama</v>
      </c>
      <c r="D42" s="43">
        <v>35736</v>
      </c>
      <c r="E42" s="4">
        <f t="shared" si="1"/>
        <v>1997</v>
      </c>
    </row>
    <row r="43" spans="1:5">
      <c r="A43" s="37" t="s">
        <v>272</v>
      </c>
      <c r="B43" s="37" t="s">
        <v>273</v>
      </c>
      <c r="C43" s="37" t="str">
        <f t="shared" si="0"/>
        <v>Waldemar Skorupa</v>
      </c>
      <c r="D43" s="43">
        <v>35445</v>
      </c>
      <c r="E43" s="4">
        <f t="shared" si="1"/>
        <v>1997</v>
      </c>
    </row>
    <row r="44" spans="1:5">
      <c r="A44" s="37" t="s">
        <v>274</v>
      </c>
      <c r="B44" s="37" t="s">
        <v>269</v>
      </c>
      <c r="C44" s="37" t="str">
        <f t="shared" si="0"/>
        <v>Marek Janik</v>
      </c>
      <c r="D44" s="43">
        <v>35400</v>
      </c>
      <c r="E44" s="4">
        <f t="shared" si="1"/>
        <v>1996</v>
      </c>
    </row>
    <row r="45" spans="1:5">
      <c r="A45" s="37" t="s">
        <v>275</v>
      </c>
      <c r="B45" s="37" t="s">
        <v>276</v>
      </c>
      <c r="C45" s="37" t="str">
        <f t="shared" si="0"/>
        <v>Norbert Halicki</v>
      </c>
      <c r="D45" s="43">
        <v>33661</v>
      </c>
      <c r="E45" s="4">
        <f t="shared" si="1"/>
        <v>1992</v>
      </c>
    </row>
    <row r="46" spans="1:5">
      <c r="A46" s="37" t="s">
        <v>277</v>
      </c>
      <c r="B46" s="37" t="s">
        <v>217</v>
      </c>
      <c r="C46" s="37" t="str">
        <f t="shared" si="0"/>
        <v>Grzegorz Ryszka</v>
      </c>
      <c r="D46" s="43">
        <v>34915</v>
      </c>
      <c r="E46" s="4">
        <f t="shared" si="1"/>
        <v>1995</v>
      </c>
    </row>
    <row r="47" spans="1:5">
      <c r="A47" s="37" t="s">
        <v>278</v>
      </c>
      <c r="B47" s="37" t="s">
        <v>279</v>
      </c>
      <c r="C47" s="37" t="str">
        <f t="shared" si="0"/>
        <v>Adam Brejza</v>
      </c>
      <c r="D47" s="43">
        <v>33041</v>
      </c>
      <c r="E47" s="4">
        <f t="shared" si="1"/>
        <v>1990</v>
      </c>
    </row>
    <row r="48" spans="1:5">
      <c r="A48" s="37" t="s">
        <v>280</v>
      </c>
      <c r="B48" s="37" t="s">
        <v>248</v>
      </c>
      <c r="C48" s="37" t="str">
        <f t="shared" si="0"/>
        <v>Bożena Zakrzewska</v>
      </c>
      <c r="D48" s="43">
        <v>33665</v>
      </c>
      <c r="E48" s="4">
        <f t="shared" si="1"/>
        <v>1992</v>
      </c>
    </row>
    <row r="49" spans="1:5">
      <c r="A49" s="37" t="s">
        <v>281</v>
      </c>
      <c r="B49" s="37" t="s">
        <v>282</v>
      </c>
      <c r="C49" s="37" t="str">
        <f t="shared" si="0"/>
        <v>Leszek Czuma</v>
      </c>
      <c r="D49" s="43">
        <v>33233</v>
      </c>
      <c r="E49" s="4">
        <f t="shared" si="1"/>
        <v>1990</v>
      </c>
    </row>
    <row r="50" spans="1:5">
      <c r="A50" s="37" t="s">
        <v>283</v>
      </c>
      <c r="B50" s="37" t="s">
        <v>284</v>
      </c>
      <c r="C50" s="37" t="str">
        <f t="shared" si="0"/>
        <v>Maria Guzowska</v>
      </c>
      <c r="D50" s="43">
        <v>36805</v>
      </c>
      <c r="E50" s="4">
        <f t="shared" si="1"/>
        <v>2000</v>
      </c>
    </row>
    <row r="51" spans="1:5">
      <c r="A51" s="37" t="s">
        <v>285</v>
      </c>
      <c r="B51" s="37" t="s">
        <v>286</v>
      </c>
      <c r="C51" s="37" t="str">
        <f t="shared" si="0"/>
        <v>Tadeusz Raba</v>
      </c>
      <c r="D51" s="43">
        <v>35693</v>
      </c>
      <c r="E51" s="4">
        <f t="shared" si="1"/>
        <v>1997</v>
      </c>
    </row>
    <row r="52" spans="1:5">
      <c r="A52" s="37" t="s">
        <v>287</v>
      </c>
      <c r="B52" s="37" t="s">
        <v>288</v>
      </c>
      <c r="C52" s="37" t="str">
        <f t="shared" si="0"/>
        <v>Stanisława Kierzkowska</v>
      </c>
      <c r="D52" s="43">
        <v>34858</v>
      </c>
      <c r="E52" s="4">
        <f t="shared" si="1"/>
        <v>1995</v>
      </c>
    </row>
    <row r="53" spans="1:5">
      <c r="A53" s="37" t="s">
        <v>289</v>
      </c>
      <c r="B53" s="37" t="s">
        <v>233</v>
      </c>
      <c r="C53" s="37" t="str">
        <f t="shared" si="0"/>
        <v>Stanisław Polak</v>
      </c>
      <c r="D53" s="43">
        <v>34047</v>
      </c>
      <c r="E53" s="4">
        <f t="shared" si="1"/>
        <v>1993</v>
      </c>
    </row>
    <row r="54" spans="1:5">
      <c r="A54" s="37" t="s">
        <v>290</v>
      </c>
      <c r="B54" s="37" t="s">
        <v>291</v>
      </c>
      <c r="C54" s="37" t="str">
        <f t="shared" si="0"/>
        <v>Artur Racki</v>
      </c>
      <c r="D54" s="43">
        <v>36870</v>
      </c>
      <c r="E54" s="4">
        <f t="shared" si="1"/>
        <v>2000</v>
      </c>
    </row>
    <row r="55" spans="1:5">
      <c r="A55" s="37" t="s">
        <v>292</v>
      </c>
      <c r="B55" s="37" t="s">
        <v>254</v>
      </c>
      <c r="C55" s="37" t="str">
        <f t="shared" si="0"/>
        <v>Elżbieta Olechowska</v>
      </c>
      <c r="D55" s="43">
        <v>34293</v>
      </c>
      <c r="E55" s="4">
        <f t="shared" si="1"/>
        <v>1993</v>
      </c>
    </row>
    <row r="56" spans="1:5">
      <c r="A56" s="37" t="s">
        <v>238</v>
      </c>
      <c r="B56" s="37" t="s">
        <v>291</v>
      </c>
      <c r="C56" s="37" t="str">
        <f t="shared" si="0"/>
        <v>Artur Adamczyk</v>
      </c>
      <c r="D56" s="43">
        <v>35472</v>
      </c>
      <c r="E56" s="4">
        <f t="shared" si="1"/>
        <v>1997</v>
      </c>
    </row>
    <row r="57" spans="1:5">
      <c r="A57" s="37" t="s">
        <v>293</v>
      </c>
      <c r="B57" s="37" t="s">
        <v>284</v>
      </c>
      <c r="C57" s="37" t="str">
        <f t="shared" si="0"/>
        <v>Maria Wolak</v>
      </c>
      <c r="D57" s="43">
        <v>35589</v>
      </c>
      <c r="E57" s="4">
        <f t="shared" si="1"/>
        <v>1997</v>
      </c>
    </row>
    <row r="58" spans="1:5">
      <c r="A58" s="37" t="s">
        <v>294</v>
      </c>
      <c r="B58" s="37" t="s">
        <v>295</v>
      </c>
      <c r="C58" s="37" t="str">
        <f t="shared" si="0"/>
        <v>Czesław Waśko</v>
      </c>
      <c r="D58" s="43">
        <v>35233</v>
      </c>
      <c r="E58" s="4">
        <f t="shared" si="1"/>
        <v>1996</v>
      </c>
    </row>
    <row r="59" spans="1:5">
      <c r="A59" s="37" t="s">
        <v>296</v>
      </c>
      <c r="B59" s="37" t="s">
        <v>297</v>
      </c>
      <c r="C59" s="37" t="str">
        <f t="shared" si="0"/>
        <v>Bogusław Żelichowski</v>
      </c>
      <c r="D59" s="43">
        <v>33705</v>
      </c>
      <c r="E59" s="4">
        <f t="shared" si="1"/>
        <v>1992</v>
      </c>
    </row>
    <row r="60" spans="1:5">
      <c r="A60" s="37" t="s">
        <v>298</v>
      </c>
      <c r="B60" s="37" t="s">
        <v>286</v>
      </c>
      <c r="C60" s="37" t="str">
        <f t="shared" si="0"/>
        <v>Tadeusz Lipiec</v>
      </c>
      <c r="D60" s="43">
        <v>34717</v>
      </c>
      <c r="E60" s="4">
        <f t="shared" si="1"/>
        <v>1995</v>
      </c>
    </row>
    <row r="61" spans="1:5">
      <c r="A61" s="37" t="s">
        <v>299</v>
      </c>
      <c r="B61" s="37" t="s">
        <v>254</v>
      </c>
      <c r="C61" s="37" t="str">
        <f t="shared" si="0"/>
        <v>Elżbieta Drab</v>
      </c>
      <c r="D61" s="43">
        <v>34932</v>
      </c>
      <c r="E61" s="4">
        <f t="shared" si="1"/>
        <v>1995</v>
      </c>
    </row>
    <row r="62" spans="1:5">
      <c r="A62" s="37" t="s">
        <v>300</v>
      </c>
      <c r="B62" s="37" t="s">
        <v>257</v>
      </c>
      <c r="C62" s="37" t="str">
        <f t="shared" si="0"/>
        <v>Andrzej Kowalski</v>
      </c>
      <c r="D62" s="43">
        <v>34965</v>
      </c>
      <c r="E62" s="4">
        <f t="shared" si="1"/>
        <v>1995</v>
      </c>
    </row>
    <row r="63" spans="1:5">
      <c r="A63" s="37" t="s">
        <v>301</v>
      </c>
      <c r="B63" s="37" t="s">
        <v>257</v>
      </c>
      <c r="C63" s="37" t="str">
        <f t="shared" si="0"/>
        <v>Andrzej Kuriata</v>
      </c>
      <c r="D63" s="43">
        <v>35210</v>
      </c>
      <c r="E63" s="4">
        <f t="shared" si="1"/>
        <v>1996</v>
      </c>
    </row>
    <row r="64" spans="1:5">
      <c r="A64" s="37" t="s">
        <v>302</v>
      </c>
      <c r="B64" s="37" t="s">
        <v>225</v>
      </c>
      <c r="C64" s="37" t="str">
        <f t="shared" si="0"/>
        <v>Krzysztof Gwiazdowski</v>
      </c>
      <c r="D64" s="43">
        <v>35857</v>
      </c>
      <c r="E64" s="4">
        <f t="shared" si="1"/>
        <v>1998</v>
      </c>
    </row>
    <row r="65" spans="1:5">
      <c r="A65" s="37" t="s">
        <v>303</v>
      </c>
      <c r="B65" s="37" t="s">
        <v>252</v>
      </c>
      <c r="C65" s="37" t="str">
        <f t="shared" si="0"/>
        <v>Ewa Wielichowska</v>
      </c>
      <c r="D65" s="43">
        <v>33643</v>
      </c>
      <c r="E65" s="4">
        <f t="shared" si="1"/>
        <v>1992</v>
      </c>
    </row>
    <row r="66" spans="1:5">
      <c r="A66" s="37" t="s">
        <v>304</v>
      </c>
      <c r="B66" s="37" t="s">
        <v>252</v>
      </c>
      <c r="C66" s="37" t="str">
        <f t="shared" si="0"/>
        <v>Ewa Witek</v>
      </c>
      <c r="D66" s="43">
        <v>34186</v>
      </c>
      <c r="E66" s="4">
        <f t="shared" si="1"/>
        <v>1993</v>
      </c>
    </row>
    <row r="67" spans="1:5">
      <c r="A67" s="37" t="s">
        <v>305</v>
      </c>
      <c r="B67" s="37" t="s">
        <v>279</v>
      </c>
      <c r="C67" s="37" t="str">
        <f t="shared" si="0"/>
        <v>Adam Suski</v>
      </c>
      <c r="D67" s="43">
        <v>36745</v>
      </c>
      <c r="E67" s="4">
        <f t="shared" si="1"/>
        <v>2000</v>
      </c>
    </row>
    <row r="68" spans="1:5">
      <c r="A68" s="37" t="s">
        <v>306</v>
      </c>
      <c r="B68" s="37" t="s">
        <v>307</v>
      </c>
      <c r="C68" s="37" t="str">
        <f t="shared" si="0"/>
        <v>Aleksander Osuch</v>
      </c>
      <c r="D68" s="43">
        <v>33993</v>
      </c>
      <c r="E68" s="4">
        <f t="shared" si="1"/>
        <v>1993</v>
      </c>
    </row>
    <row r="69" spans="1:5">
      <c r="A69" s="37" t="s">
        <v>308</v>
      </c>
      <c r="B69" s="37" t="s">
        <v>231</v>
      </c>
      <c r="C69" s="37" t="str">
        <f t="shared" ref="C69:C132" si="2">_xlfn.CONCAT(B69," ",A69)</f>
        <v>Joanna Młyńczak</v>
      </c>
      <c r="D69" s="43">
        <v>35549</v>
      </c>
      <c r="E69" s="4">
        <f t="shared" ref="E69:E132" si="3">YEAR(D69)</f>
        <v>1997</v>
      </c>
    </row>
    <row r="70" spans="1:5">
      <c r="A70" s="37" t="s">
        <v>309</v>
      </c>
      <c r="B70" s="37" t="s">
        <v>257</v>
      </c>
      <c r="C70" s="37" t="str">
        <f t="shared" si="2"/>
        <v>Andrzej Kaczanowski</v>
      </c>
      <c r="D70" s="43">
        <v>36162</v>
      </c>
      <c r="E70" s="4">
        <f t="shared" si="3"/>
        <v>1999</v>
      </c>
    </row>
    <row r="71" spans="1:5">
      <c r="A71" s="37" t="s">
        <v>310</v>
      </c>
      <c r="B71" s="37" t="s">
        <v>213</v>
      </c>
      <c r="C71" s="37" t="str">
        <f t="shared" si="2"/>
        <v>Paweł Krzyśków</v>
      </c>
      <c r="D71" s="43">
        <v>33507</v>
      </c>
      <c r="E71" s="4">
        <f t="shared" si="3"/>
        <v>1991</v>
      </c>
    </row>
    <row r="72" spans="1:5">
      <c r="A72" s="37" t="s">
        <v>311</v>
      </c>
      <c r="B72" s="37" t="s">
        <v>312</v>
      </c>
      <c r="C72" s="37" t="str">
        <f t="shared" si="2"/>
        <v>Piotr Katulski</v>
      </c>
      <c r="D72" s="43">
        <v>35183</v>
      </c>
      <c r="E72" s="4">
        <f t="shared" si="3"/>
        <v>1996</v>
      </c>
    </row>
    <row r="73" spans="1:5">
      <c r="A73" s="37" t="s">
        <v>313</v>
      </c>
      <c r="B73" s="37" t="s">
        <v>314</v>
      </c>
      <c r="C73" s="37" t="str">
        <f t="shared" si="2"/>
        <v>Jolanta Streker-Dembińska</v>
      </c>
      <c r="D73" s="43">
        <v>36411</v>
      </c>
      <c r="E73" s="4">
        <f t="shared" si="3"/>
        <v>1999</v>
      </c>
    </row>
    <row r="74" spans="1:5">
      <c r="A74" s="37" t="s">
        <v>315</v>
      </c>
      <c r="B74" s="37" t="s">
        <v>316</v>
      </c>
      <c r="C74" s="37" t="str">
        <f t="shared" si="2"/>
        <v>Ryszard Chłopek</v>
      </c>
      <c r="D74" s="43">
        <v>34500</v>
      </c>
      <c r="E74" s="4">
        <f t="shared" si="3"/>
        <v>1994</v>
      </c>
    </row>
    <row r="75" spans="1:5">
      <c r="A75" s="37" t="s">
        <v>317</v>
      </c>
      <c r="B75" s="37" t="s">
        <v>312</v>
      </c>
      <c r="C75" s="37" t="str">
        <f t="shared" si="2"/>
        <v>Piotr Kaźmierczak</v>
      </c>
      <c r="D75" s="43">
        <v>36128</v>
      </c>
      <c r="E75" s="4">
        <f t="shared" si="3"/>
        <v>1998</v>
      </c>
    </row>
    <row r="76" spans="1:5">
      <c r="A76" s="37" t="s">
        <v>94</v>
      </c>
      <c r="B76" s="37" t="s">
        <v>318</v>
      </c>
      <c r="C76" s="37" t="str">
        <f t="shared" si="2"/>
        <v>Agnieszka Nowak</v>
      </c>
      <c r="D76" s="43">
        <v>34109</v>
      </c>
      <c r="E76" s="4">
        <f t="shared" si="3"/>
        <v>1993</v>
      </c>
    </row>
    <row r="77" spans="1:5">
      <c r="A77" s="37" t="s">
        <v>319</v>
      </c>
      <c r="B77" s="37" t="s">
        <v>320</v>
      </c>
      <c r="C77" s="37" t="str">
        <f t="shared" si="2"/>
        <v>Kazimierz Tyszkiewicz</v>
      </c>
      <c r="D77" s="43">
        <v>35939</v>
      </c>
      <c r="E77" s="4">
        <f t="shared" si="3"/>
        <v>1998</v>
      </c>
    </row>
    <row r="78" spans="1:5">
      <c r="A78" s="37" t="s">
        <v>321</v>
      </c>
      <c r="B78" s="37" t="s">
        <v>322</v>
      </c>
      <c r="C78" s="37" t="str">
        <f t="shared" si="2"/>
        <v>Karol Bętkowski</v>
      </c>
      <c r="D78" s="43">
        <v>35631</v>
      </c>
      <c r="E78" s="4">
        <f t="shared" si="3"/>
        <v>1997</v>
      </c>
    </row>
    <row r="79" spans="1:5">
      <c r="A79" s="37" t="s">
        <v>323</v>
      </c>
      <c r="B79" s="37" t="s">
        <v>257</v>
      </c>
      <c r="C79" s="37" t="str">
        <f t="shared" si="2"/>
        <v>Andrzej Czechyra</v>
      </c>
      <c r="D79" s="43">
        <v>34672</v>
      </c>
      <c r="E79" s="4">
        <f t="shared" si="3"/>
        <v>1994</v>
      </c>
    </row>
    <row r="80" spans="1:5">
      <c r="A80" s="38" t="s">
        <v>47</v>
      </c>
      <c r="B80" s="38" t="s">
        <v>324</v>
      </c>
      <c r="C80" s="37" t="str">
        <f t="shared" si="2"/>
        <v>Izabela Feler</v>
      </c>
      <c r="D80" s="43">
        <v>34807</v>
      </c>
      <c r="E80" s="4">
        <f t="shared" si="3"/>
        <v>1995</v>
      </c>
    </row>
    <row r="81" spans="1:5">
      <c r="A81" s="38" t="s">
        <v>63</v>
      </c>
      <c r="B81" s="38" t="s">
        <v>325</v>
      </c>
      <c r="C81" s="37" t="str">
        <f t="shared" si="2"/>
        <v>Barbara Jasińska</v>
      </c>
      <c r="D81" s="43">
        <v>35533</v>
      </c>
      <c r="E81" s="4">
        <f t="shared" si="3"/>
        <v>1997</v>
      </c>
    </row>
    <row r="82" spans="1:5">
      <c r="A82" s="38" t="s">
        <v>39</v>
      </c>
      <c r="B82" s="38" t="s">
        <v>326</v>
      </c>
      <c r="C82" s="37" t="str">
        <f t="shared" si="2"/>
        <v>Monika Ciechowska</v>
      </c>
      <c r="D82" s="43">
        <v>34929</v>
      </c>
      <c r="E82" s="4">
        <f t="shared" si="3"/>
        <v>1995</v>
      </c>
    </row>
    <row r="83" spans="1:5">
      <c r="A83" s="38" t="s">
        <v>88</v>
      </c>
      <c r="B83" s="38" t="s">
        <v>327</v>
      </c>
      <c r="C83" s="37" t="str">
        <f t="shared" si="2"/>
        <v>Grażyna Mikołajczyk</v>
      </c>
      <c r="D83" s="43">
        <v>34130</v>
      </c>
      <c r="E83" s="4">
        <f t="shared" si="3"/>
        <v>1993</v>
      </c>
    </row>
    <row r="84" spans="1:5">
      <c r="A84" s="38" t="s">
        <v>111</v>
      </c>
      <c r="B84" s="38" t="s">
        <v>328</v>
      </c>
      <c r="C84" s="37" t="str">
        <f t="shared" si="2"/>
        <v>Daniel Siedlecki</v>
      </c>
      <c r="D84" s="43">
        <v>32961</v>
      </c>
      <c r="E84" s="4">
        <f t="shared" si="3"/>
        <v>1990</v>
      </c>
    </row>
    <row r="85" spans="1:5">
      <c r="A85" s="38" t="s">
        <v>128</v>
      </c>
      <c r="B85" s="38" t="s">
        <v>329</v>
      </c>
      <c r="C85" s="37" t="str">
        <f t="shared" si="2"/>
        <v>Aneta Wolej</v>
      </c>
      <c r="D85" s="43">
        <v>35978</v>
      </c>
      <c r="E85" s="4">
        <f t="shared" si="3"/>
        <v>1998</v>
      </c>
    </row>
    <row r="86" spans="1:5">
      <c r="A86" s="38" t="s">
        <v>130</v>
      </c>
      <c r="B86" s="38" t="s">
        <v>330</v>
      </c>
      <c r="C86" s="37" t="str">
        <f t="shared" si="2"/>
        <v>Karolina Zach</v>
      </c>
      <c r="D86" s="43">
        <v>35938</v>
      </c>
      <c r="E86" s="4">
        <f t="shared" si="3"/>
        <v>1998</v>
      </c>
    </row>
    <row r="87" spans="1:5">
      <c r="A87" s="38" t="s">
        <v>30</v>
      </c>
      <c r="B87" s="38" t="s">
        <v>331</v>
      </c>
      <c r="C87" s="37" t="str">
        <f t="shared" si="2"/>
        <v>Melisa Baranowska</v>
      </c>
      <c r="D87" s="43">
        <v>34556</v>
      </c>
      <c r="E87" s="4">
        <f t="shared" si="3"/>
        <v>1994</v>
      </c>
    </row>
    <row r="88" spans="1:5">
      <c r="A88" s="38" t="s">
        <v>86</v>
      </c>
      <c r="B88" s="38" t="s">
        <v>332</v>
      </c>
      <c r="C88" s="37" t="str">
        <f t="shared" si="2"/>
        <v>Ewelina Miejska</v>
      </c>
      <c r="D88" s="43">
        <v>34214</v>
      </c>
      <c r="E88" s="4">
        <f t="shared" si="3"/>
        <v>1993</v>
      </c>
    </row>
    <row r="89" spans="1:5">
      <c r="A89" s="38" t="s">
        <v>117</v>
      </c>
      <c r="B89" s="38" t="s">
        <v>333</v>
      </c>
      <c r="C89" s="37" t="str">
        <f t="shared" si="2"/>
        <v>Zofia Szafrańska</v>
      </c>
      <c r="D89" s="43">
        <v>35242</v>
      </c>
      <c r="E89" s="4">
        <f t="shared" si="3"/>
        <v>1996</v>
      </c>
    </row>
    <row r="90" spans="1:5">
      <c r="A90" s="38" t="s">
        <v>45</v>
      </c>
      <c r="B90" s="38" t="s">
        <v>334</v>
      </c>
      <c r="C90" s="37" t="str">
        <f t="shared" si="2"/>
        <v>Juliusz Dziwulski</v>
      </c>
      <c r="D90" s="43">
        <v>35862</v>
      </c>
      <c r="E90" s="4">
        <f t="shared" si="3"/>
        <v>1998</v>
      </c>
    </row>
    <row r="91" spans="1:5">
      <c r="A91" s="38" t="s">
        <v>16</v>
      </c>
      <c r="B91" s="38" t="s">
        <v>324</v>
      </c>
      <c r="C91" s="37" t="str">
        <f t="shared" si="2"/>
        <v>Izabela Dudek</v>
      </c>
      <c r="D91" s="43">
        <v>35306</v>
      </c>
      <c r="E91" s="4">
        <f t="shared" si="3"/>
        <v>1996</v>
      </c>
    </row>
    <row r="92" spans="1:5">
      <c r="A92" s="38" t="s">
        <v>59</v>
      </c>
      <c r="B92" s="38" t="s">
        <v>335</v>
      </c>
      <c r="C92" s="37" t="str">
        <f t="shared" si="2"/>
        <v>Benedykt Hardy</v>
      </c>
      <c r="D92" s="43">
        <v>34768</v>
      </c>
      <c r="E92" s="4">
        <f t="shared" si="3"/>
        <v>1995</v>
      </c>
    </row>
    <row r="93" spans="1:5">
      <c r="A93" s="38" t="s">
        <v>100</v>
      </c>
      <c r="B93" s="38" t="s">
        <v>211</v>
      </c>
      <c r="C93" s="37" t="str">
        <f t="shared" si="2"/>
        <v>Dariusz Pieńkowski</v>
      </c>
      <c r="D93" s="43">
        <v>34112</v>
      </c>
      <c r="E93" s="4">
        <f t="shared" si="3"/>
        <v>1993</v>
      </c>
    </row>
    <row r="94" spans="1:5">
      <c r="A94" s="38" t="s">
        <v>76</v>
      </c>
      <c r="B94" s="38" t="s">
        <v>233</v>
      </c>
      <c r="C94" s="37" t="str">
        <f t="shared" si="2"/>
        <v>Stanisław Lechowicz</v>
      </c>
      <c r="D94" s="43">
        <v>36722</v>
      </c>
      <c r="E94" s="4">
        <f t="shared" si="3"/>
        <v>2000</v>
      </c>
    </row>
    <row r="95" spans="1:5">
      <c r="A95" s="38" t="s">
        <v>63</v>
      </c>
      <c r="B95" s="38" t="s">
        <v>336</v>
      </c>
      <c r="C95" s="37" t="str">
        <f t="shared" si="2"/>
        <v>Janina Jasińska</v>
      </c>
      <c r="D95" s="43">
        <v>34816</v>
      </c>
      <c r="E95" s="4">
        <f t="shared" si="3"/>
        <v>1995</v>
      </c>
    </row>
    <row r="96" spans="1:5">
      <c r="A96" s="38" t="s">
        <v>134</v>
      </c>
      <c r="B96" s="38" t="s">
        <v>337</v>
      </c>
      <c r="C96" s="37" t="str">
        <f t="shared" si="2"/>
        <v>Romuald Zambrowicz</v>
      </c>
      <c r="D96" s="43">
        <v>36769</v>
      </c>
      <c r="E96" s="4">
        <f t="shared" si="3"/>
        <v>2000</v>
      </c>
    </row>
    <row r="97" spans="1:5">
      <c r="A97" s="38" t="s">
        <v>107</v>
      </c>
      <c r="B97" s="38" t="s">
        <v>338</v>
      </c>
      <c r="C97" s="37" t="str">
        <f t="shared" si="2"/>
        <v>Olgierd Rosiewicz</v>
      </c>
      <c r="D97" s="43">
        <v>33217</v>
      </c>
      <c r="E97" s="4">
        <f t="shared" si="3"/>
        <v>1990</v>
      </c>
    </row>
    <row r="98" spans="1:5">
      <c r="A98" s="38" t="s">
        <v>113</v>
      </c>
      <c r="B98" s="38" t="s">
        <v>339</v>
      </c>
      <c r="C98" s="37" t="str">
        <f t="shared" si="2"/>
        <v>Mikołaj Siennicki</v>
      </c>
      <c r="D98" s="43">
        <v>34544</v>
      </c>
      <c r="E98" s="4">
        <f t="shared" si="3"/>
        <v>1994</v>
      </c>
    </row>
    <row r="99" spans="1:5">
      <c r="A99" s="38" t="s">
        <v>29</v>
      </c>
      <c r="B99" s="38" t="s">
        <v>217</v>
      </c>
      <c r="C99" s="37" t="str">
        <f t="shared" si="2"/>
        <v>Grzegorz Anioł</v>
      </c>
      <c r="D99" s="43">
        <v>35506</v>
      </c>
      <c r="E99" s="4">
        <f t="shared" si="3"/>
        <v>1997</v>
      </c>
    </row>
    <row r="100" spans="1:5">
      <c r="A100" s="38" t="s">
        <v>78</v>
      </c>
      <c r="B100" s="38" t="s">
        <v>340</v>
      </c>
      <c r="C100" s="37" t="str">
        <f t="shared" si="2"/>
        <v>Janusz Lichwiarz</v>
      </c>
      <c r="D100" s="43">
        <v>34028</v>
      </c>
      <c r="E100" s="4">
        <f t="shared" si="3"/>
        <v>1993</v>
      </c>
    </row>
    <row r="101" spans="1:5">
      <c r="A101" s="38" t="s">
        <v>35</v>
      </c>
      <c r="B101" s="38" t="s">
        <v>235</v>
      </c>
      <c r="C101" s="37" t="str">
        <f t="shared" si="2"/>
        <v>Jerzy Boroński</v>
      </c>
      <c r="D101" s="43">
        <v>35857</v>
      </c>
      <c r="E101" s="4">
        <f t="shared" si="3"/>
        <v>1998</v>
      </c>
    </row>
    <row r="102" spans="1:5">
      <c r="A102" s="38" t="s">
        <v>110</v>
      </c>
      <c r="B102" s="38" t="s">
        <v>341</v>
      </c>
      <c r="C102" s="37" t="str">
        <f t="shared" si="2"/>
        <v>Elwira Sękocińska</v>
      </c>
      <c r="D102" s="43">
        <v>36077</v>
      </c>
      <c r="E102" s="4">
        <f t="shared" si="3"/>
        <v>1998</v>
      </c>
    </row>
    <row r="103" spans="1:5">
      <c r="A103" s="38" t="s">
        <v>66</v>
      </c>
      <c r="B103" s="38" t="s">
        <v>266</v>
      </c>
      <c r="C103" s="37" t="str">
        <f t="shared" si="2"/>
        <v>Michał Kadej</v>
      </c>
      <c r="D103" s="43">
        <v>33156</v>
      </c>
      <c r="E103" s="4">
        <f t="shared" si="3"/>
        <v>1990</v>
      </c>
    </row>
    <row r="104" spans="1:5">
      <c r="A104" s="38" t="s">
        <v>53</v>
      </c>
      <c r="B104" s="38" t="s">
        <v>307</v>
      </c>
      <c r="C104" s="37" t="str">
        <f t="shared" si="2"/>
        <v>Aleksander Górski</v>
      </c>
      <c r="D104" s="43">
        <v>36809</v>
      </c>
      <c r="E104" s="4">
        <f t="shared" si="3"/>
        <v>2000</v>
      </c>
    </row>
    <row r="105" spans="1:5">
      <c r="A105" s="38" t="s">
        <v>65</v>
      </c>
      <c r="B105" s="38" t="s">
        <v>225</v>
      </c>
      <c r="C105" s="37" t="str">
        <f t="shared" si="2"/>
        <v>Krzysztof Kacprzak</v>
      </c>
      <c r="D105" s="43">
        <v>35848</v>
      </c>
      <c r="E105" s="4">
        <f t="shared" si="3"/>
        <v>1998</v>
      </c>
    </row>
    <row r="106" spans="1:5">
      <c r="A106" s="38" t="s">
        <v>70</v>
      </c>
      <c r="B106" s="38" t="s">
        <v>342</v>
      </c>
      <c r="C106" s="37" t="str">
        <f t="shared" si="2"/>
        <v>Wiesław Kopernik</v>
      </c>
      <c r="D106" s="43">
        <v>34458</v>
      </c>
      <c r="E106" s="4">
        <f t="shared" si="3"/>
        <v>1994</v>
      </c>
    </row>
    <row r="107" spans="1:5">
      <c r="A107" s="38" t="s">
        <v>115</v>
      </c>
      <c r="B107" s="38" t="s">
        <v>343</v>
      </c>
      <c r="C107" s="37" t="str">
        <f t="shared" si="2"/>
        <v xml:space="preserve">Renata Sobiecka </v>
      </c>
      <c r="D107" s="43">
        <v>33525</v>
      </c>
      <c r="E107" s="4">
        <f t="shared" si="3"/>
        <v>1991</v>
      </c>
    </row>
    <row r="108" spans="1:5">
      <c r="A108" s="38" t="s">
        <v>94</v>
      </c>
      <c r="B108" s="38" t="s">
        <v>269</v>
      </c>
      <c r="C108" s="37" t="str">
        <f t="shared" si="2"/>
        <v>Marek Nowak</v>
      </c>
      <c r="D108" s="43">
        <v>36587</v>
      </c>
      <c r="E108" s="4">
        <f t="shared" si="3"/>
        <v>2000</v>
      </c>
    </row>
    <row r="109" spans="1:5">
      <c r="A109" s="38" t="s">
        <v>69</v>
      </c>
      <c r="B109" s="38" t="s">
        <v>344</v>
      </c>
      <c r="C109" s="37" t="str">
        <f t="shared" si="2"/>
        <v>Cezary Kłosiński</v>
      </c>
      <c r="D109" s="43">
        <v>36124</v>
      </c>
      <c r="E109" s="4">
        <f t="shared" si="3"/>
        <v>1998</v>
      </c>
    </row>
    <row r="110" spans="1:5">
      <c r="A110" s="38" t="s">
        <v>121</v>
      </c>
      <c r="B110" s="38" t="s">
        <v>345</v>
      </c>
      <c r="C110" s="37" t="str">
        <f t="shared" si="2"/>
        <v>Zygmunt Tkaczyk</v>
      </c>
      <c r="D110" s="43">
        <v>35284</v>
      </c>
      <c r="E110" s="4">
        <f t="shared" si="3"/>
        <v>1996</v>
      </c>
    </row>
    <row r="111" spans="1:5">
      <c r="A111" s="38" t="s">
        <v>46</v>
      </c>
      <c r="B111" s="38" t="s">
        <v>346</v>
      </c>
      <c r="C111" s="37" t="str">
        <f t="shared" si="2"/>
        <v>Dorota Fedoruk</v>
      </c>
      <c r="D111" s="43">
        <v>33378</v>
      </c>
      <c r="E111" s="4">
        <f t="shared" si="3"/>
        <v>1991</v>
      </c>
    </row>
    <row r="112" spans="1:5">
      <c r="A112" s="38" t="s">
        <v>119</v>
      </c>
      <c r="B112" s="38" t="s">
        <v>347</v>
      </c>
      <c r="C112" s="37" t="str">
        <f t="shared" si="2"/>
        <v>Zuzanna Śliwińska</v>
      </c>
      <c r="D112" s="43">
        <v>33872</v>
      </c>
      <c r="E112" s="4">
        <f t="shared" si="3"/>
        <v>1992</v>
      </c>
    </row>
    <row r="113" spans="1:5">
      <c r="A113" s="38" t="s">
        <v>77</v>
      </c>
      <c r="B113" s="38" t="s">
        <v>348</v>
      </c>
      <c r="C113" s="37" t="str">
        <f t="shared" si="2"/>
        <v>Maryla Leszczyńska</v>
      </c>
      <c r="D113" s="43">
        <v>34536</v>
      </c>
      <c r="E113" s="4">
        <f t="shared" si="3"/>
        <v>1994</v>
      </c>
    </row>
    <row r="114" spans="1:5">
      <c r="A114" s="38" t="s">
        <v>30</v>
      </c>
      <c r="B114" s="38" t="s">
        <v>331</v>
      </c>
      <c r="C114" s="37" t="str">
        <f t="shared" si="2"/>
        <v>Melisa Baranowska</v>
      </c>
      <c r="D114" s="43">
        <v>35391</v>
      </c>
      <c r="E114" s="4">
        <f t="shared" si="3"/>
        <v>1996</v>
      </c>
    </row>
    <row r="115" spans="1:5">
      <c r="A115" s="38" t="s">
        <v>131</v>
      </c>
      <c r="B115" s="38" t="s">
        <v>349</v>
      </c>
      <c r="C115" s="37" t="str">
        <f t="shared" si="2"/>
        <v>Mieczysław Zalesiak</v>
      </c>
      <c r="D115" s="43">
        <v>35469</v>
      </c>
      <c r="E115" s="4">
        <f t="shared" si="3"/>
        <v>1997</v>
      </c>
    </row>
    <row r="116" spans="1:5">
      <c r="A116" s="38" t="s">
        <v>102</v>
      </c>
      <c r="B116" s="40" t="s">
        <v>239</v>
      </c>
      <c r="C116" s="37" t="str">
        <f t="shared" si="2"/>
        <v>Stefan Pszczoła</v>
      </c>
      <c r="D116" s="43">
        <v>36062</v>
      </c>
      <c r="E116" s="4">
        <f t="shared" si="3"/>
        <v>1998</v>
      </c>
    </row>
    <row r="117" spans="1:5">
      <c r="A117" s="38" t="s">
        <v>135</v>
      </c>
      <c r="B117" s="38" t="s">
        <v>350</v>
      </c>
      <c r="C117" s="37" t="str">
        <f t="shared" si="2"/>
        <v>Joe Żukowski</v>
      </c>
      <c r="D117" s="43">
        <v>33207</v>
      </c>
      <c r="E117" s="4">
        <f t="shared" si="3"/>
        <v>1990</v>
      </c>
    </row>
    <row r="118" spans="1:5">
      <c r="A118" s="38" t="s">
        <v>81</v>
      </c>
      <c r="B118" s="38" t="s">
        <v>225</v>
      </c>
      <c r="C118" s="37" t="str">
        <f t="shared" si="2"/>
        <v>Krzysztof Lubaszka</v>
      </c>
      <c r="D118" s="43">
        <v>36596</v>
      </c>
      <c r="E118" s="4">
        <f t="shared" si="3"/>
        <v>2000</v>
      </c>
    </row>
    <row r="119" spans="1:5">
      <c r="A119" s="38" t="s">
        <v>101</v>
      </c>
      <c r="B119" s="38" t="s">
        <v>351</v>
      </c>
      <c r="C119" s="37" t="str">
        <f t="shared" si="2"/>
        <v xml:space="preserve">Robert Piwoński </v>
      </c>
      <c r="D119" s="43">
        <v>36038</v>
      </c>
      <c r="E119" s="4">
        <f t="shared" si="3"/>
        <v>1998</v>
      </c>
    </row>
    <row r="120" spans="1:5">
      <c r="A120" s="38" t="s">
        <v>51</v>
      </c>
      <c r="B120" s="38" t="s">
        <v>352</v>
      </c>
      <c r="C120" s="37" t="str">
        <f t="shared" si="2"/>
        <v xml:space="preserve">Anna Galaszewska </v>
      </c>
      <c r="D120" s="43">
        <v>36062</v>
      </c>
      <c r="E120" s="4">
        <f t="shared" si="3"/>
        <v>1998</v>
      </c>
    </row>
    <row r="121" spans="1:5">
      <c r="A121" s="38" t="s">
        <v>105</v>
      </c>
      <c r="B121" s="38" t="s">
        <v>353</v>
      </c>
      <c r="C121" s="37" t="str">
        <f t="shared" si="2"/>
        <v>Irena Rogowska</v>
      </c>
      <c r="D121" s="43">
        <v>34775</v>
      </c>
      <c r="E121" s="4">
        <f t="shared" si="3"/>
        <v>1995</v>
      </c>
    </row>
    <row r="122" spans="1:5">
      <c r="A122" s="38" t="s">
        <v>55</v>
      </c>
      <c r="B122" s="38" t="s">
        <v>209</v>
      </c>
      <c r="C122" s="37" t="str">
        <f t="shared" si="2"/>
        <v xml:space="preserve">Jan Graczyński </v>
      </c>
      <c r="D122" s="43">
        <v>35970</v>
      </c>
      <c r="E122" s="4">
        <f t="shared" si="3"/>
        <v>1998</v>
      </c>
    </row>
    <row r="123" spans="1:5">
      <c r="A123" s="38" t="s">
        <v>90</v>
      </c>
      <c r="B123" s="38" t="s">
        <v>260</v>
      </c>
      <c r="C123" s="37" t="str">
        <f t="shared" si="2"/>
        <v xml:space="preserve">Urszula Murawska </v>
      </c>
      <c r="D123" s="43">
        <v>33666</v>
      </c>
      <c r="E123" s="4">
        <f t="shared" si="3"/>
        <v>1992</v>
      </c>
    </row>
    <row r="124" spans="1:5">
      <c r="A124" s="38" t="s">
        <v>28</v>
      </c>
      <c r="B124" s="38" t="s">
        <v>354</v>
      </c>
      <c r="C124" s="37" t="str">
        <f t="shared" si="2"/>
        <v>Felicja Andrychowicz</v>
      </c>
      <c r="D124" s="43">
        <v>35106</v>
      </c>
      <c r="E124" s="4">
        <f t="shared" si="3"/>
        <v>1996</v>
      </c>
    </row>
    <row r="125" spans="1:5">
      <c r="A125" s="38" t="s">
        <v>123</v>
      </c>
      <c r="B125" s="38" t="s">
        <v>340</v>
      </c>
      <c r="C125" s="37" t="str">
        <f t="shared" si="2"/>
        <v>Janusz Wachowicz</v>
      </c>
      <c r="D125" s="43">
        <v>35629</v>
      </c>
      <c r="E125" s="4">
        <f t="shared" si="3"/>
        <v>1997</v>
      </c>
    </row>
    <row r="126" spans="1:5">
      <c r="A126" s="38" t="s">
        <v>71</v>
      </c>
      <c r="B126" s="38" t="s">
        <v>355</v>
      </c>
      <c r="C126" s="37" t="str">
        <f t="shared" si="2"/>
        <v>Amanda Koszewska</v>
      </c>
      <c r="D126" s="43">
        <v>34596</v>
      </c>
      <c r="E126" s="4">
        <f t="shared" si="3"/>
        <v>1994</v>
      </c>
    </row>
    <row r="127" spans="1:5">
      <c r="A127" s="38" t="s">
        <v>41</v>
      </c>
      <c r="B127" s="38" t="s">
        <v>351</v>
      </c>
      <c r="C127" s="37" t="str">
        <f t="shared" si="2"/>
        <v>Robert Czerwiński</v>
      </c>
      <c r="D127" s="43">
        <v>35645</v>
      </c>
      <c r="E127" s="4">
        <f t="shared" si="3"/>
        <v>1997</v>
      </c>
    </row>
    <row r="128" spans="1:5">
      <c r="A128" s="38" t="s">
        <v>79</v>
      </c>
      <c r="B128" s="38" t="s">
        <v>356</v>
      </c>
      <c r="C128" s="37" t="str">
        <f t="shared" si="2"/>
        <v>Maciej Linus</v>
      </c>
      <c r="D128" s="43">
        <v>36508</v>
      </c>
      <c r="E128" s="4">
        <f t="shared" si="3"/>
        <v>1999</v>
      </c>
    </row>
    <row r="129" spans="1:5">
      <c r="A129" s="38" t="s">
        <v>30</v>
      </c>
      <c r="B129" s="38" t="s">
        <v>357</v>
      </c>
      <c r="C129" s="37" t="str">
        <f t="shared" si="2"/>
        <v>Danuta Baranowska</v>
      </c>
      <c r="D129" s="43">
        <v>36136</v>
      </c>
      <c r="E129" s="4">
        <f t="shared" si="3"/>
        <v>1998</v>
      </c>
    </row>
    <row r="130" spans="1:5">
      <c r="A130" s="38" t="s">
        <v>50</v>
      </c>
      <c r="B130" s="38" t="s">
        <v>314</v>
      </c>
      <c r="C130" s="37" t="str">
        <f t="shared" si="2"/>
        <v>Jolanta Filipowicz</v>
      </c>
      <c r="D130" s="43">
        <v>36917</v>
      </c>
      <c r="E130" s="4">
        <f t="shared" si="3"/>
        <v>2001</v>
      </c>
    </row>
    <row r="131" spans="1:5">
      <c r="A131" s="38" t="s">
        <v>84</v>
      </c>
      <c r="B131" s="38" t="s">
        <v>209</v>
      </c>
      <c r="C131" s="37" t="str">
        <f t="shared" si="2"/>
        <v>Jan Melnik</v>
      </c>
      <c r="D131" s="43">
        <v>34605</v>
      </c>
      <c r="E131" s="4">
        <f t="shared" si="3"/>
        <v>1994</v>
      </c>
    </row>
    <row r="132" spans="1:5">
      <c r="A132" s="38" t="s">
        <v>116</v>
      </c>
      <c r="B132" s="38" t="s">
        <v>358</v>
      </c>
      <c r="C132" s="37" t="str">
        <f t="shared" si="2"/>
        <v>Edward Soplica</v>
      </c>
      <c r="D132" s="43">
        <v>33413</v>
      </c>
      <c r="E132" s="4">
        <f t="shared" si="3"/>
        <v>1991</v>
      </c>
    </row>
    <row r="133" spans="1:5">
      <c r="A133" s="38" t="s">
        <v>62</v>
      </c>
      <c r="B133" s="38" t="s">
        <v>295</v>
      </c>
      <c r="C133" s="37" t="str">
        <f t="shared" ref="C133:C193" si="4">_xlfn.CONCAT(B133," ",A133)</f>
        <v>Czesław Jasiewicz</v>
      </c>
      <c r="D133" s="43">
        <v>33701</v>
      </c>
      <c r="E133" s="4">
        <f t="shared" ref="E133:E193" si="5">YEAR(D133)</f>
        <v>1992</v>
      </c>
    </row>
    <row r="134" spans="1:5">
      <c r="A134" s="38" t="s">
        <v>73</v>
      </c>
      <c r="B134" s="38" t="s">
        <v>359</v>
      </c>
      <c r="C134" s="37" t="str">
        <f t="shared" si="4"/>
        <v>Wiesława Kozikowska</v>
      </c>
      <c r="D134" s="43">
        <v>34229</v>
      </c>
      <c r="E134" s="4">
        <f t="shared" si="5"/>
        <v>1993</v>
      </c>
    </row>
    <row r="135" spans="1:5">
      <c r="A135" s="38" t="s">
        <v>133</v>
      </c>
      <c r="B135" s="38" t="s">
        <v>269</v>
      </c>
      <c r="C135" s="37" t="str">
        <f t="shared" si="4"/>
        <v>Marek Załuski</v>
      </c>
      <c r="D135" s="43">
        <v>35819</v>
      </c>
      <c r="E135" s="4">
        <f t="shared" si="5"/>
        <v>1998</v>
      </c>
    </row>
    <row r="136" spans="1:5">
      <c r="A136" s="38" t="s">
        <v>114</v>
      </c>
      <c r="B136" s="38" t="s">
        <v>312</v>
      </c>
      <c r="C136" s="37" t="str">
        <f t="shared" si="4"/>
        <v>Piotr Słomczyński</v>
      </c>
      <c r="D136" s="43">
        <v>34889</v>
      </c>
      <c r="E136" s="4">
        <f t="shared" si="5"/>
        <v>1995</v>
      </c>
    </row>
    <row r="137" spans="1:5">
      <c r="A137" s="38" t="s">
        <v>109</v>
      </c>
      <c r="B137" s="38" t="s">
        <v>345</v>
      </c>
      <c r="C137" s="37" t="str">
        <f t="shared" si="4"/>
        <v xml:space="preserve">Zygmunt Semeniuk </v>
      </c>
      <c r="D137" s="43">
        <v>34367</v>
      </c>
      <c r="E137" s="4">
        <f t="shared" si="5"/>
        <v>1994</v>
      </c>
    </row>
    <row r="138" spans="1:5">
      <c r="A138" s="38" t="s">
        <v>122</v>
      </c>
      <c r="B138" s="38" t="s">
        <v>360</v>
      </c>
      <c r="C138" s="37" t="str">
        <f t="shared" si="4"/>
        <v>Helena Urbańczyk</v>
      </c>
      <c r="D138" s="43">
        <v>33179</v>
      </c>
      <c r="E138" s="4">
        <f t="shared" si="5"/>
        <v>1990</v>
      </c>
    </row>
    <row r="139" spans="1:5">
      <c r="A139" s="38" t="s">
        <v>54</v>
      </c>
      <c r="B139" s="38" t="s">
        <v>213</v>
      </c>
      <c r="C139" s="37" t="str">
        <f t="shared" si="4"/>
        <v>Paweł Grabowski</v>
      </c>
      <c r="D139" s="43">
        <v>35783</v>
      </c>
      <c r="E139" s="4">
        <f t="shared" si="5"/>
        <v>1997</v>
      </c>
    </row>
    <row r="140" spans="1:5">
      <c r="A140" s="38" t="s">
        <v>127</v>
      </c>
      <c r="B140" s="38" t="s">
        <v>244</v>
      </c>
      <c r="C140" s="37" t="str">
        <f t="shared" si="4"/>
        <v>Wojciech Wojtyra</v>
      </c>
      <c r="D140" s="43">
        <v>33961</v>
      </c>
      <c r="E140" s="4">
        <f t="shared" si="5"/>
        <v>1992</v>
      </c>
    </row>
    <row r="141" spans="1:5">
      <c r="A141" s="38" t="s">
        <v>99</v>
      </c>
      <c r="B141" s="38" t="s">
        <v>361</v>
      </c>
      <c r="C141" s="37" t="str">
        <f t="shared" si="4"/>
        <v>Antoni Persiński</v>
      </c>
      <c r="D141" s="43">
        <v>35261</v>
      </c>
      <c r="E141" s="4">
        <f t="shared" si="5"/>
        <v>1996</v>
      </c>
    </row>
    <row r="142" spans="1:5">
      <c r="A142" s="38" t="s">
        <v>91</v>
      </c>
      <c r="B142" s="38" t="s">
        <v>362</v>
      </c>
      <c r="C142" s="37" t="str">
        <f t="shared" si="4"/>
        <v>Łucja Nadwiślańska</v>
      </c>
      <c r="D142" s="43">
        <v>33485</v>
      </c>
      <c r="E142" s="4">
        <f t="shared" si="5"/>
        <v>1991</v>
      </c>
    </row>
    <row r="143" spans="1:5">
      <c r="A143" s="38" t="s">
        <v>83</v>
      </c>
      <c r="B143" s="38" t="s">
        <v>363</v>
      </c>
      <c r="C143" s="37" t="str">
        <f t="shared" si="4"/>
        <v>Olga Mączyńska</v>
      </c>
      <c r="D143" s="43">
        <v>34387</v>
      </c>
      <c r="E143" s="4">
        <f t="shared" si="5"/>
        <v>1994</v>
      </c>
    </row>
    <row r="144" spans="1:5">
      <c r="A144" s="38" t="s">
        <v>80</v>
      </c>
      <c r="B144" s="38" t="s">
        <v>353</v>
      </c>
      <c r="C144" s="37" t="str">
        <f t="shared" si="4"/>
        <v xml:space="preserve">Irena Lubańska </v>
      </c>
      <c r="D144" s="43">
        <v>34924</v>
      </c>
      <c r="E144" s="4">
        <f t="shared" si="5"/>
        <v>1995</v>
      </c>
    </row>
    <row r="145" spans="1:5">
      <c r="A145" s="38" t="s">
        <v>75</v>
      </c>
      <c r="B145" s="38" t="s">
        <v>345</v>
      </c>
      <c r="C145" s="37" t="str">
        <f t="shared" si="4"/>
        <v>Zygmunt Krawczyk</v>
      </c>
      <c r="D145" s="43">
        <v>36572</v>
      </c>
      <c r="E145" s="4">
        <f t="shared" si="5"/>
        <v>2000</v>
      </c>
    </row>
    <row r="146" spans="1:5">
      <c r="A146" s="38" t="s">
        <v>60</v>
      </c>
      <c r="B146" s="38" t="s">
        <v>269</v>
      </c>
      <c r="C146" s="37" t="str">
        <f t="shared" si="4"/>
        <v>Marek Hubertus</v>
      </c>
      <c r="D146" s="43">
        <v>35199</v>
      </c>
      <c r="E146" s="4">
        <f t="shared" si="5"/>
        <v>1996</v>
      </c>
    </row>
    <row r="147" spans="1:5">
      <c r="A147" s="38" t="s">
        <v>82</v>
      </c>
      <c r="B147" s="38" t="s">
        <v>364</v>
      </c>
      <c r="C147" s="37" t="str">
        <f t="shared" si="4"/>
        <v>Dagmara Mazowiecka</v>
      </c>
      <c r="D147" s="43">
        <v>34566</v>
      </c>
      <c r="E147" s="4">
        <f t="shared" si="5"/>
        <v>1994</v>
      </c>
    </row>
    <row r="148" spans="1:5">
      <c r="A148" s="38" t="s">
        <v>95</v>
      </c>
      <c r="B148" s="38" t="s">
        <v>352</v>
      </c>
      <c r="C148" s="37" t="str">
        <f t="shared" si="4"/>
        <v>Anna Ochocka</v>
      </c>
      <c r="D148" s="43">
        <v>35995</v>
      </c>
      <c r="E148" s="4">
        <f t="shared" si="5"/>
        <v>1998</v>
      </c>
    </row>
    <row r="149" spans="1:5">
      <c r="A149" s="38" t="s">
        <v>93</v>
      </c>
      <c r="B149" s="38" t="s">
        <v>225</v>
      </c>
      <c r="C149" s="37" t="str">
        <f t="shared" si="4"/>
        <v>Krzysztof Niewęgłowski</v>
      </c>
      <c r="D149" s="43">
        <v>36092</v>
      </c>
      <c r="E149" s="4">
        <f t="shared" si="5"/>
        <v>1998</v>
      </c>
    </row>
    <row r="150" spans="1:5">
      <c r="A150" s="38" t="s">
        <v>64</v>
      </c>
      <c r="B150" s="38" t="s">
        <v>365</v>
      </c>
      <c r="C150" s="37" t="str">
        <f t="shared" si="4"/>
        <v>Konrad Jędruszczak</v>
      </c>
      <c r="D150" s="43">
        <v>34827</v>
      </c>
      <c r="E150" s="4">
        <f t="shared" si="5"/>
        <v>1995</v>
      </c>
    </row>
    <row r="151" spans="1:5">
      <c r="A151" s="38" t="s">
        <v>48</v>
      </c>
      <c r="B151" s="38" t="s">
        <v>366</v>
      </c>
      <c r="C151" s="37" t="str">
        <f t="shared" si="4"/>
        <v>Izolda Figura</v>
      </c>
      <c r="D151" s="43">
        <v>34641</v>
      </c>
      <c r="E151" s="4">
        <f t="shared" si="5"/>
        <v>1994</v>
      </c>
    </row>
    <row r="152" spans="1:5">
      <c r="A152" s="38" t="s">
        <v>120</v>
      </c>
      <c r="B152" s="38" t="s">
        <v>367</v>
      </c>
      <c r="C152" s="37" t="str">
        <f t="shared" si="4"/>
        <v>Oktawian Terlecki</v>
      </c>
      <c r="D152" s="43">
        <v>36695</v>
      </c>
      <c r="E152" s="4">
        <f t="shared" si="5"/>
        <v>2000</v>
      </c>
    </row>
    <row r="153" spans="1:5">
      <c r="A153" s="38" t="s">
        <v>132</v>
      </c>
      <c r="B153" s="38" t="s">
        <v>368</v>
      </c>
      <c r="C153" s="37" t="str">
        <f t="shared" si="4"/>
        <v>Augustyn Zalewski</v>
      </c>
      <c r="D153" s="43">
        <v>34676</v>
      </c>
      <c r="E153" s="4">
        <f t="shared" si="5"/>
        <v>1994</v>
      </c>
    </row>
    <row r="154" spans="1:5">
      <c r="A154" s="38" t="s">
        <v>112</v>
      </c>
      <c r="B154" s="38" t="s">
        <v>257</v>
      </c>
      <c r="C154" s="37" t="str">
        <f t="shared" si="4"/>
        <v>Andrzej Sienkiewicz</v>
      </c>
      <c r="D154" s="43">
        <v>36809</v>
      </c>
      <c r="E154" s="4">
        <f t="shared" si="5"/>
        <v>2000</v>
      </c>
    </row>
    <row r="155" spans="1:5">
      <c r="A155" s="38" t="s">
        <v>92</v>
      </c>
      <c r="B155" s="38" t="s">
        <v>326</v>
      </c>
      <c r="C155" s="37" t="str">
        <f t="shared" si="4"/>
        <v>Monika Naparstek</v>
      </c>
      <c r="D155" s="43">
        <v>36736</v>
      </c>
      <c r="E155" s="4">
        <f t="shared" si="5"/>
        <v>2000</v>
      </c>
    </row>
    <row r="156" spans="1:5">
      <c r="A156" s="38" t="s">
        <v>56</v>
      </c>
      <c r="B156" s="38" t="s">
        <v>369</v>
      </c>
      <c r="C156" s="37" t="str">
        <f t="shared" si="4"/>
        <v>Małgorzata Graniecka</v>
      </c>
      <c r="D156" s="43">
        <v>35916</v>
      </c>
      <c r="E156" s="4">
        <f t="shared" si="5"/>
        <v>1998</v>
      </c>
    </row>
    <row r="157" spans="1:5">
      <c r="A157" s="38" t="s">
        <v>74</v>
      </c>
      <c r="B157" s="38" t="s">
        <v>327</v>
      </c>
      <c r="C157" s="37" t="str">
        <f t="shared" si="4"/>
        <v>Grażyna Krasiczyńska</v>
      </c>
      <c r="D157" s="43">
        <v>33195</v>
      </c>
      <c r="E157" s="4">
        <f t="shared" si="5"/>
        <v>1990</v>
      </c>
    </row>
    <row r="158" spans="1:5">
      <c r="A158" s="38" t="s">
        <v>30</v>
      </c>
      <c r="B158" s="38" t="s">
        <v>246</v>
      </c>
      <c r="C158" s="37" t="str">
        <f t="shared" si="4"/>
        <v>Teresa Baranowska</v>
      </c>
      <c r="D158" s="43">
        <v>33234</v>
      </c>
      <c r="E158" s="4">
        <f t="shared" si="5"/>
        <v>1990</v>
      </c>
    </row>
    <row r="159" spans="1:5">
      <c r="A159" s="38" t="s">
        <v>57</v>
      </c>
      <c r="B159" s="38" t="s">
        <v>333</v>
      </c>
      <c r="C159" s="37" t="str">
        <f t="shared" si="4"/>
        <v>Zofia Gregoruk</v>
      </c>
      <c r="D159" s="43">
        <v>36013</v>
      </c>
      <c r="E159" s="4">
        <f t="shared" si="5"/>
        <v>1998</v>
      </c>
    </row>
    <row r="160" spans="1:5">
      <c r="A160" s="38" t="s">
        <v>106</v>
      </c>
      <c r="B160" s="38" t="s">
        <v>357</v>
      </c>
      <c r="C160" s="37" t="str">
        <f t="shared" si="4"/>
        <v>Danuta Rosiak</v>
      </c>
      <c r="D160" s="43">
        <v>33810</v>
      </c>
      <c r="E160" s="4">
        <f t="shared" si="5"/>
        <v>1992</v>
      </c>
    </row>
    <row r="161" spans="1:5">
      <c r="A161" s="39" t="s">
        <v>370</v>
      </c>
      <c r="B161" s="38" t="s">
        <v>371</v>
      </c>
      <c r="C161" s="37" t="str">
        <f t="shared" si="4"/>
        <v>Franciszek Beklamasz</v>
      </c>
      <c r="D161" s="43">
        <v>36035</v>
      </c>
      <c r="E161" s="4">
        <f t="shared" si="5"/>
        <v>1998</v>
      </c>
    </row>
    <row r="162" spans="1:5">
      <c r="A162" s="38" t="s">
        <v>52</v>
      </c>
      <c r="B162" s="38" t="s">
        <v>372</v>
      </c>
      <c r="C162" s="37" t="str">
        <f t="shared" si="4"/>
        <v>Henryk Górecki</v>
      </c>
      <c r="D162" s="43">
        <v>35101</v>
      </c>
      <c r="E162" s="4">
        <f t="shared" si="5"/>
        <v>1996</v>
      </c>
    </row>
    <row r="163" spans="1:5">
      <c r="A163" s="38" t="s">
        <v>87</v>
      </c>
      <c r="B163" s="38" t="s">
        <v>231</v>
      </c>
      <c r="C163" s="37" t="str">
        <f t="shared" si="4"/>
        <v>Joanna Miękus</v>
      </c>
      <c r="D163" s="43">
        <v>33541</v>
      </c>
      <c r="E163" s="4">
        <f t="shared" si="5"/>
        <v>1991</v>
      </c>
    </row>
    <row r="164" spans="1:5">
      <c r="A164" s="38" t="s">
        <v>98</v>
      </c>
      <c r="B164" s="38" t="s">
        <v>373</v>
      </c>
      <c r="C164" s="37" t="str">
        <f t="shared" si="4"/>
        <v>Iza Pankiewicz</v>
      </c>
      <c r="D164" s="43">
        <v>34515</v>
      </c>
      <c r="E164" s="4">
        <f t="shared" si="5"/>
        <v>1994</v>
      </c>
    </row>
    <row r="165" spans="1:5">
      <c r="A165" s="38" t="s">
        <v>40</v>
      </c>
      <c r="B165" s="38" t="s">
        <v>284</v>
      </c>
      <c r="C165" s="37" t="str">
        <f t="shared" si="4"/>
        <v>Maria Cieślak</v>
      </c>
      <c r="D165" s="43">
        <v>34025</v>
      </c>
      <c r="E165" s="4">
        <f t="shared" si="5"/>
        <v>1993</v>
      </c>
    </row>
    <row r="166" spans="1:5">
      <c r="A166" s="38" t="s">
        <v>72</v>
      </c>
      <c r="B166" s="38" t="s">
        <v>360</v>
      </c>
      <c r="C166" s="37" t="str">
        <f t="shared" si="4"/>
        <v>Helena Kowalska</v>
      </c>
      <c r="D166" s="43">
        <v>36540</v>
      </c>
      <c r="E166" s="4">
        <f t="shared" si="5"/>
        <v>2000</v>
      </c>
    </row>
    <row r="167" spans="1:5">
      <c r="A167" s="38" t="s">
        <v>124</v>
      </c>
      <c r="B167" s="38" t="s">
        <v>374</v>
      </c>
      <c r="C167" s="37" t="str">
        <f t="shared" si="4"/>
        <v>Teodor Wanad</v>
      </c>
      <c r="D167" s="43">
        <v>33306</v>
      </c>
      <c r="E167" s="4">
        <f t="shared" si="5"/>
        <v>1991</v>
      </c>
    </row>
    <row r="168" spans="1:5">
      <c r="A168" s="38" t="s">
        <v>39</v>
      </c>
      <c r="B168" s="38" t="s">
        <v>375</v>
      </c>
      <c r="C168" s="37" t="str">
        <f t="shared" si="4"/>
        <v>Natalia Ciechowska</v>
      </c>
      <c r="D168" s="43">
        <v>34954</v>
      </c>
      <c r="E168" s="4">
        <f t="shared" si="5"/>
        <v>1995</v>
      </c>
    </row>
    <row r="169" spans="1:5">
      <c r="A169" s="38" t="s">
        <v>125</v>
      </c>
      <c r="B169" s="38" t="s">
        <v>376</v>
      </c>
      <c r="C169" s="37" t="str">
        <f t="shared" si="4"/>
        <v>Róża Weiss</v>
      </c>
      <c r="D169" s="43">
        <v>33781</v>
      </c>
      <c r="E169" s="4">
        <f t="shared" si="5"/>
        <v>1992</v>
      </c>
    </row>
    <row r="170" spans="1:5">
      <c r="A170" s="38" t="s">
        <v>33</v>
      </c>
      <c r="B170" s="38" t="s">
        <v>286</v>
      </c>
      <c r="C170" s="37" t="str">
        <f t="shared" si="4"/>
        <v>Tadeusz Bielak</v>
      </c>
      <c r="D170" s="43">
        <v>33973</v>
      </c>
      <c r="E170" s="4">
        <f t="shared" si="5"/>
        <v>1993</v>
      </c>
    </row>
    <row r="171" spans="1:5">
      <c r="A171" s="38" t="s">
        <v>103</v>
      </c>
      <c r="B171" s="38" t="s">
        <v>257</v>
      </c>
      <c r="C171" s="37" t="str">
        <f t="shared" si="4"/>
        <v>Andrzej Pyza</v>
      </c>
      <c r="D171" s="43">
        <v>34062</v>
      </c>
      <c r="E171" s="4">
        <f t="shared" si="5"/>
        <v>1993</v>
      </c>
    </row>
    <row r="172" spans="1:5">
      <c r="A172" s="38" t="s">
        <v>36</v>
      </c>
      <c r="B172" s="38" t="s">
        <v>235</v>
      </c>
      <c r="C172" s="37" t="str">
        <f t="shared" si="4"/>
        <v>Jerzy Celejewski</v>
      </c>
      <c r="D172" s="43">
        <v>36497</v>
      </c>
      <c r="E172" s="4">
        <f t="shared" si="5"/>
        <v>1999</v>
      </c>
    </row>
    <row r="173" spans="1:5">
      <c r="A173" s="38" t="s">
        <v>108</v>
      </c>
      <c r="B173" s="38" t="s">
        <v>211</v>
      </c>
      <c r="C173" s="37" t="str">
        <f t="shared" si="4"/>
        <v>Dariusz Salezy</v>
      </c>
      <c r="D173" s="43">
        <v>35233</v>
      </c>
      <c r="E173" s="4">
        <f t="shared" si="5"/>
        <v>1996</v>
      </c>
    </row>
    <row r="174" spans="1:5">
      <c r="A174" s="38" t="s">
        <v>49</v>
      </c>
      <c r="B174" s="38" t="s">
        <v>377</v>
      </c>
      <c r="C174" s="37" t="str">
        <f t="shared" si="4"/>
        <v>Bogdan Filipek</v>
      </c>
      <c r="D174" s="43">
        <v>34086</v>
      </c>
      <c r="E174" s="4">
        <f t="shared" si="5"/>
        <v>1993</v>
      </c>
    </row>
    <row r="175" spans="1:5">
      <c r="A175" s="38" t="s">
        <v>89</v>
      </c>
      <c r="B175" s="38" t="s">
        <v>252</v>
      </c>
      <c r="C175" s="37" t="str">
        <f t="shared" si="4"/>
        <v>Ewa Milewska</v>
      </c>
      <c r="D175" s="43">
        <v>34878</v>
      </c>
      <c r="E175" s="4">
        <f t="shared" si="5"/>
        <v>1995</v>
      </c>
    </row>
    <row r="176" spans="1:5">
      <c r="A176" s="38" t="s">
        <v>30</v>
      </c>
      <c r="B176" s="38" t="s">
        <v>331</v>
      </c>
      <c r="C176" s="37" t="str">
        <f t="shared" si="4"/>
        <v>Melisa Baranowska</v>
      </c>
      <c r="D176" s="43">
        <v>36348</v>
      </c>
      <c r="E176" s="4">
        <f t="shared" si="5"/>
        <v>1999</v>
      </c>
    </row>
    <row r="177" spans="1:5">
      <c r="A177" s="38" t="s">
        <v>43</v>
      </c>
      <c r="B177" s="38" t="s">
        <v>378</v>
      </c>
      <c r="C177" s="37" t="str">
        <f t="shared" si="4"/>
        <v>Sławomir Duszczyk</v>
      </c>
      <c r="D177" s="43">
        <v>33586</v>
      </c>
      <c r="E177" s="4">
        <f t="shared" si="5"/>
        <v>1991</v>
      </c>
    </row>
    <row r="178" spans="1:5">
      <c r="A178" s="38" t="s">
        <v>68</v>
      </c>
      <c r="B178" s="38" t="s">
        <v>312</v>
      </c>
      <c r="C178" s="37" t="str">
        <f t="shared" si="4"/>
        <v>Piotr Kieślowski</v>
      </c>
      <c r="D178" s="43">
        <v>33606</v>
      </c>
      <c r="E178" s="4">
        <f t="shared" si="5"/>
        <v>1992</v>
      </c>
    </row>
    <row r="179" spans="1:5">
      <c r="A179" s="38" t="s">
        <v>238</v>
      </c>
      <c r="B179" s="38" t="s">
        <v>279</v>
      </c>
      <c r="C179" s="37" t="str">
        <f t="shared" si="4"/>
        <v>Adam Adamczyk</v>
      </c>
      <c r="D179" s="43">
        <v>33406</v>
      </c>
      <c r="E179" s="4">
        <f t="shared" si="5"/>
        <v>1991</v>
      </c>
    </row>
    <row r="180" spans="1:5">
      <c r="A180" s="38" t="s">
        <v>129</v>
      </c>
      <c r="B180" s="38" t="s">
        <v>213</v>
      </c>
      <c r="C180" s="37" t="str">
        <f t="shared" si="4"/>
        <v>Paweł Wolski</v>
      </c>
      <c r="D180" s="43">
        <v>35900</v>
      </c>
      <c r="E180" s="4">
        <f t="shared" si="5"/>
        <v>1998</v>
      </c>
    </row>
    <row r="181" spans="1:5">
      <c r="A181" s="38" t="s">
        <v>44</v>
      </c>
      <c r="B181" s="38" t="s">
        <v>246</v>
      </c>
      <c r="C181" s="37" t="str">
        <f t="shared" si="4"/>
        <v>Teresa Dykiel</v>
      </c>
      <c r="D181" s="43">
        <v>33670</v>
      </c>
      <c r="E181" s="4">
        <f t="shared" si="5"/>
        <v>1992</v>
      </c>
    </row>
    <row r="182" spans="1:5">
      <c r="A182" s="38" t="s">
        <v>67</v>
      </c>
      <c r="B182" s="38" t="s">
        <v>318</v>
      </c>
      <c r="C182" s="37" t="str">
        <f t="shared" si="4"/>
        <v>Agnieszka Kałuża</v>
      </c>
      <c r="D182" s="43">
        <v>33186</v>
      </c>
      <c r="E182" s="4">
        <f t="shared" si="5"/>
        <v>1990</v>
      </c>
    </row>
    <row r="183" spans="1:5">
      <c r="A183" s="38" t="s">
        <v>238</v>
      </c>
      <c r="B183" s="38" t="s">
        <v>379</v>
      </c>
      <c r="C183" s="37" t="str">
        <f t="shared" si="4"/>
        <v>Marcin Adamczyk</v>
      </c>
      <c r="D183" s="43">
        <v>35733</v>
      </c>
      <c r="E183" s="4">
        <f t="shared" si="5"/>
        <v>1997</v>
      </c>
    </row>
    <row r="184" spans="1:5">
      <c r="A184" s="38" t="s">
        <v>96</v>
      </c>
      <c r="B184" s="38" t="s">
        <v>325</v>
      </c>
      <c r="C184" s="37" t="str">
        <f t="shared" si="4"/>
        <v>Barbara Ostrowska</v>
      </c>
      <c r="D184" s="43">
        <v>36871</v>
      </c>
      <c r="E184" s="4">
        <f t="shared" si="5"/>
        <v>2000</v>
      </c>
    </row>
    <row r="185" spans="1:5">
      <c r="A185" s="38" t="s">
        <v>97</v>
      </c>
      <c r="B185" s="38" t="s">
        <v>380</v>
      </c>
      <c r="C185" s="37" t="str">
        <f t="shared" si="4"/>
        <v>Katarzyna Pacuła</v>
      </c>
      <c r="D185" s="43">
        <v>33180</v>
      </c>
      <c r="E185" s="4">
        <f t="shared" si="5"/>
        <v>1990</v>
      </c>
    </row>
    <row r="186" spans="1:5">
      <c r="A186" s="38" t="s">
        <v>104</v>
      </c>
      <c r="B186" s="38" t="s">
        <v>351</v>
      </c>
      <c r="C186" s="37" t="str">
        <f t="shared" si="4"/>
        <v>Robert Reszczyński</v>
      </c>
      <c r="D186" s="43">
        <v>34643</v>
      </c>
      <c r="E186" s="4">
        <f t="shared" si="5"/>
        <v>1994</v>
      </c>
    </row>
    <row r="187" spans="1:5">
      <c r="A187" s="38" t="s">
        <v>126</v>
      </c>
      <c r="B187" s="38" t="s">
        <v>325</v>
      </c>
      <c r="C187" s="37" t="str">
        <f t="shared" si="4"/>
        <v>Barbara Węgier</v>
      </c>
      <c r="D187" s="43">
        <v>35543</v>
      </c>
      <c r="E187" s="4">
        <f t="shared" si="5"/>
        <v>1997</v>
      </c>
    </row>
    <row r="188" spans="1:5">
      <c r="A188" s="38" t="s">
        <v>58</v>
      </c>
      <c r="B188" s="38" t="s">
        <v>244</v>
      </c>
      <c r="C188" s="37" t="str">
        <f t="shared" si="4"/>
        <v>Wojciech Grzeszczak</v>
      </c>
      <c r="D188" s="43">
        <v>34802</v>
      </c>
      <c r="E188" s="4">
        <f t="shared" si="5"/>
        <v>1995</v>
      </c>
    </row>
    <row r="189" spans="1:5">
      <c r="A189" s="38" t="s">
        <v>61</v>
      </c>
      <c r="B189" s="38" t="s">
        <v>325</v>
      </c>
      <c r="C189" s="37" t="str">
        <f t="shared" si="4"/>
        <v>Barbara Janiszewska</v>
      </c>
      <c r="D189" s="43">
        <v>34960</v>
      </c>
      <c r="E189" s="4">
        <f t="shared" si="5"/>
        <v>1995</v>
      </c>
    </row>
    <row r="190" spans="1:5">
      <c r="A190" s="38" t="s">
        <v>32</v>
      </c>
      <c r="B190" s="38" t="s">
        <v>312</v>
      </c>
      <c r="C190" s="37" t="str">
        <f t="shared" si="4"/>
        <v>Piotr Beneka</v>
      </c>
      <c r="D190" s="43">
        <v>34431</v>
      </c>
      <c r="E190" s="4">
        <f t="shared" si="5"/>
        <v>1994</v>
      </c>
    </row>
    <row r="191" spans="1:5">
      <c r="A191" s="38" t="s">
        <v>118</v>
      </c>
      <c r="B191" s="38" t="s">
        <v>381</v>
      </c>
      <c r="C191" s="37" t="str">
        <f t="shared" si="4"/>
        <v>Mieczysława Szelest</v>
      </c>
      <c r="D191" s="43">
        <v>35939</v>
      </c>
      <c r="E191" s="4">
        <f t="shared" si="5"/>
        <v>1998</v>
      </c>
    </row>
    <row r="192" spans="1:5">
      <c r="A192" s="38" t="s">
        <v>37</v>
      </c>
      <c r="B192" s="38" t="s">
        <v>382</v>
      </c>
      <c r="C192" s="37" t="str">
        <f t="shared" si="4"/>
        <v>Lesław Chojnacki</v>
      </c>
      <c r="D192" s="43">
        <v>33543</v>
      </c>
      <c r="E192" s="4">
        <f t="shared" si="5"/>
        <v>1991</v>
      </c>
    </row>
    <row r="193" spans="1:5">
      <c r="A193" s="38" t="s">
        <v>85</v>
      </c>
      <c r="B193" s="38" t="s">
        <v>383</v>
      </c>
      <c r="C193" s="37" t="str">
        <f t="shared" si="4"/>
        <v>Wanda Mianowska</v>
      </c>
      <c r="D193" s="43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A15" sqref="A15"/>
    </sheetView>
  </sheetViews>
  <sheetFormatPr defaultRowHeight="14.25"/>
  <cols>
    <col min="1" max="1" width="5.25" style="64" customWidth="1"/>
    <col min="2" max="3" width="10.25" style="64" customWidth="1"/>
    <col min="4" max="16" width="4" style="64" customWidth="1"/>
    <col min="17" max="18" width="11.75" style="64" customWidth="1"/>
    <col min="19" max="19" width="12.75" style="64" bestFit="1" customWidth="1"/>
    <col min="20" max="16384" width="9" style="64"/>
  </cols>
  <sheetData>
    <row r="1" spans="1:19" ht="18">
      <c r="A1" s="63" t="s">
        <v>399</v>
      </c>
      <c r="S1" s="65" t="s">
        <v>442</v>
      </c>
    </row>
    <row r="3" spans="1:19" ht="15">
      <c r="A3" s="70" t="s">
        <v>384</v>
      </c>
      <c r="B3" s="71" t="s">
        <v>208</v>
      </c>
      <c r="C3" s="71" t="s">
        <v>0</v>
      </c>
      <c r="D3" s="74" t="s">
        <v>386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0" t="s">
        <v>385</v>
      </c>
    </row>
    <row r="4" spans="1:19">
      <c r="A4" s="72">
        <v>1</v>
      </c>
      <c r="B4" s="73" t="s">
        <v>209</v>
      </c>
      <c r="C4" s="73" t="s">
        <v>387</v>
      </c>
      <c r="D4" s="67">
        <v>3</v>
      </c>
      <c r="E4" s="67">
        <v>5</v>
      </c>
      <c r="F4" s="67">
        <v>3</v>
      </c>
      <c r="G4" s="67">
        <v>3</v>
      </c>
      <c r="H4" s="67">
        <v>4</v>
      </c>
      <c r="I4" s="67">
        <v>3</v>
      </c>
      <c r="J4" s="67">
        <v>4</v>
      </c>
      <c r="K4" s="67">
        <v>4</v>
      </c>
      <c r="L4" s="67">
        <v>5</v>
      </c>
      <c r="M4" s="67">
        <v>5</v>
      </c>
      <c r="N4" s="68"/>
      <c r="O4" s="68"/>
      <c r="P4" s="68"/>
      <c r="Q4" s="41">
        <f>AVERAGE(D4:P4)</f>
        <v>3.9</v>
      </c>
      <c r="S4" s="58" t="s">
        <v>450</v>
      </c>
    </row>
    <row r="5" spans="1:19">
      <c r="A5" s="72">
        <v>2</v>
      </c>
      <c r="B5" s="73" t="s">
        <v>352</v>
      </c>
      <c r="C5" s="73" t="s">
        <v>388</v>
      </c>
      <c r="D5" s="67">
        <v>4</v>
      </c>
      <c r="E5" s="67">
        <v>4</v>
      </c>
      <c r="F5" s="67">
        <v>4</v>
      </c>
      <c r="G5" s="67">
        <v>2</v>
      </c>
      <c r="H5" s="67">
        <v>4</v>
      </c>
      <c r="I5" s="67">
        <v>4</v>
      </c>
      <c r="J5" s="67">
        <v>5</v>
      </c>
      <c r="K5" s="67">
        <v>3</v>
      </c>
      <c r="L5" s="67"/>
      <c r="M5" s="67"/>
      <c r="N5" s="68"/>
      <c r="O5" s="68"/>
      <c r="P5" s="68"/>
      <c r="Q5" s="41">
        <f t="shared" ref="Q5:Q13" si="0">AVERAGE(D5:P5)</f>
        <v>3.75</v>
      </c>
      <c r="S5" s="58">
        <v>1</v>
      </c>
    </row>
    <row r="6" spans="1:19">
      <c r="A6" s="72">
        <v>3</v>
      </c>
      <c r="B6" s="73" t="s">
        <v>389</v>
      </c>
      <c r="C6" s="73" t="s">
        <v>390</v>
      </c>
      <c r="D6" s="67">
        <v>5</v>
      </c>
      <c r="E6" s="67">
        <v>3</v>
      </c>
      <c r="F6" s="67">
        <v>3</v>
      </c>
      <c r="G6" s="67">
        <v>3</v>
      </c>
      <c r="H6" s="67">
        <v>4</v>
      </c>
      <c r="I6" s="67">
        <v>5</v>
      </c>
      <c r="J6" s="67">
        <v>4</v>
      </c>
      <c r="K6" s="67">
        <v>3</v>
      </c>
      <c r="L6" s="67">
        <v>3</v>
      </c>
      <c r="M6" s="67"/>
      <c r="N6" s="68"/>
      <c r="O6" s="68"/>
      <c r="P6" s="68"/>
      <c r="Q6" s="41">
        <f t="shared" si="0"/>
        <v>3.6666666666666665</v>
      </c>
      <c r="S6" s="58">
        <v>2</v>
      </c>
    </row>
    <row r="7" spans="1:19">
      <c r="A7" s="72">
        <v>4</v>
      </c>
      <c r="B7" s="73" t="s">
        <v>391</v>
      </c>
      <c r="C7" s="73" t="s">
        <v>392</v>
      </c>
      <c r="D7" s="67">
        <v>4</v>
      </c>
      <c r="E7" s="67">
        <v>4</v>
      </c>
      <c r="F7" s="67">
        <v>6</v>
      </c>
      <c r="G7" s="67">
        <v>4</v>
      </c>
      <c r="H7" s="67">
        <v>5</v>
      </c>
      <c r="I7" s="67">
        <v>5</v>
      </c>
      <c r="J7" s="67">
        <v>3</v>
      </c>
      <c r="K7" s="67">
        <v>4</v>
      </c>
      <c r="L7" s="67">
        <v>4</v>
      </c>
      <c r="M7" s="67">
        <v>4</v>
      </c>
      <c r="N7" s="68"/>
      <c r="O7" s="68"/>
      <c r="P7" s="68"/>
      <c r="Q7" s="41">
        <f t="shared" si="0"/>
        <v>4.3</v>
      </c>
      <c r="S7" s="58">
        <v>3</v>
      </c>
    </row>
    <row r="8" spans="1:19">
      <c r="A8" s="72">
        <v>5</v>
      </c>
      <c r="B8" s="73" t="s">
        <v>391</v>
      </c>
      <c r="C8" s="73" t="s">
        <v>393</v>
      </c>
      <c r="D8" s="67">
        <v>3</v>
      </c>
      <c r="E8" s="67">
        <v>3</v>
      </c>
      <c r="F8" s="67">
        <v>3</v>
      </c>
      <c r="G8" s="67">
        <v>3</v>
      </c>
      <c r="H8" s="67">
        <v>5</v>
      </c>
      <c r="I8" s="67">
        <v>5</v>
      </c>
      <c r="J8" s="67">
        <v>4</v>
      </c>
      <c r="K8" s="67"/>
      <c r="L8" s="67"/>
      <c r="M8" s="67"/>
      <c r="N8" s="68"/>
      <c r="O8" s="68"/>
      <c r="P8" s="68"/>
      <c r="Q8" s="41">
        <f t="shared" si="0"/>
        <v>3.7142857142857144</v>
      </c>
      <c r="S8" s="58">
        <v>4</v>
      </c>
    </row>
    <row r="9" spans="1:19">
      <c r="A9" s="72">
        <v>6</v>
      </c>
      <c r="B9" s="73" t="s">
        <v>340</v>
      </c>
      <c r="C9" s="73" t="s">
        <v>394</v>
      </c>
      <c r="D9" s="67">
        <v>4</v>
      </c>
      <c r="E9" s="67">
        <v>4</v>
      </c>
      <c r="F9" s="67">
        <v>4</v>
      </c>
      <c r="G9" s="67">
        <v>4</v>
      </c>
      <c r="H9" s="67">
        <v>5</v>
      </c>
      <c r="I9" s="67">
        <v>5</v>
      </c>
      <c r="J9" s="67">
        <v>2</v>
      </c>
      <c r="K9" s="67">
        <v>4</v>
      </c>
      <c r="L9" s="67">
        <v>4</v>
      </c>
      <c r="M9" s="67">
        <v>5</v>
      </c>
      <c r="N9" s="68"/>
      <c r="O9" s="68"/>
      <c r="P9" s="68"/>
      <c r="Q9" s="41">
        <f t="shared" si="0"/>
        <v>4.0999999999999996</v>
      </c>
      <c r="S9" s="58">
        <v>5</v>
      </c>
    </row>
    <row r="10" spans="1:19">
      <c r="A10" s="72">
        <v>7</v>
      </c>
      <c r="B10" s="73" t="s">
        <v>336</v>
      </c>
      <c r="C10" s="73" t="s">
        <v>395</v>
      </c>
      <c r="D10" s="67">
        <v>4</v>
      </c>
      <c r="E10" s="67">
        <v>6</v>
      </c>
      <c r="F10" s="67"/>
      <c r="G10" s="67"/>
      <c r="H10" s="67"/>
      <c r="I10" s="67"/>
      <c r="J10" s="67"/>
      <c r="K10" s="67"/>
      <c r="L10" s="67"/>
      <c r="M10" s="67"/>
      <c r="N10" s="68"/>
      <c r="O10" s="68"/>
      <c r="P10" s="68"/>
      <c r="Q10" s="41">
        <f t="shared" si="0"/>
        <v>5</v>
      </c>
      <c r="S10" s="58">
        <v>6</v>
      </c>
    </row>
    <row r="11" spans="1:19">
      <c r="A11" s="72">
        <v>8</v>
      </c>
      <c r="B11" s="73" t="s">
        <v>352</v>
      </c>
      <c r="C11" s="73" t="s">
        <v>395</v>
      </c>
      <c r="D11" s="67">
        <v>4</v>
      </c>
      <c r="E11" s="67">
        <v>4</v>
      </c>
      <c r="F11" s="67">
        <v>6</v>
      </c>
      <c r="G11" s="67">
        <v>3</v>
      </c>
      <c r="H11" s="67">
        <v>6</v>
      </c>
      <c r="I11" s="67">
        <v>4</v>
      </c>
      <c r="J11" s="67">
        <v>3</v>
      </c>
      <c r="K11" s="67">
        <v>4</v>
      </c>
      <c r="L11" s="67">
        <v>4</v>
      </c>
      <c r="M11" s="67">
        <v>5</v>
      </c>
      <c r="N11" s="68"/>
      <c r="O11" s="68"/>
      <c r="P11" s="68"/>
      <c r="Q11" s="41">
        <f t="shared" si="0"/>
        <v>4.3</v>
      </c>
    </row>
    <row r="12" spans="1:19">
      <c r="A12" s="72">
        <v>9</v>
      </c>
      <c r="B12" s="73" t="s">
        <v>380</v>
      </c>
      <c r="C12" s="73" t="s">
        <v>396</v>
      </c>
      <c r="D12" s="67">
        <v>5</v>
      </c>
      <c r="E12" s="67">
        <v>3</v>
      </c>
      <c r="F12" s="66">
        <v>6</v>
      </c>
      <c r="G12" s="67">
        <v>3</v>
      </c>
      <c r="H12" s="67">
        <v>2</v>
      </c>
      <c r="I12" s="67">
        <v>4</v>
      </c>
      <c r="J12" s="67">
        <v>2</v>
      </c>
      <c r="K12" s="67">
        <v>3</v>
      </c>
      <c r="L12" s="67">
        <v>3</v>
      </c>
      <c r="M12" s="67"/>
      <c r="N12" s="68"/>
      <c r="O12" s="68"/>
      <c r="P12" s="68"/>
      <c r="Q12" s="41">
        <f t="shared" si="0"/>
        <v>3.4444444444444446</v>
      </c>
    </row>
    <row r="13" spans="1:19">
      <c r="A13" s="72">
        <v>10</v>
      </c>
      <c r="B13" s="73" t="s">
        <v>397</v>
      </c>
      <c r="C13" s="73" t="s">
        <v>396</v>
      </c>
      <c r="D13" s="67">
        <v>4</v>
      </c>
      <c r="E13" s="67">
        <v>2</v>
      </c>
      <c r="F13" s="67">
        <v>6</v>
      </c>
      <c r="G13" s="67">
        <v>2</v>
      </c>
      <c r="H13" s="67">
        <v>2</v>
      </c>
      <c r="I13" s="67">
        <v>4</v>
      </c>
      <c r="J13" s="67">
        <v>3</v>
      </c>
      <c r="K13" s="67"/>
      <c r="L13" s="67"/>
      <c r="M13" s="67"/>
      <c r="N13" s="68"/>
      <c r="O13" s="68"/>
      <c r="P13" s="68"/>
      <c r="Q13" s="41">
        <f t="shared" si="0"/>
        <v>3.2857142857142856</v>
      </c>
    </row>
    <row r="14" spans="1:19" ht="15">
      <c r="A14" s="69"/>
      <c r="B14" s="69"/>
      <c r="C14" s="69"/>
      <c r="D14" s="69"/>
      <c r="E14" s="69"/>
      <c r="F14" s="69"/>
      <c r="G14" s="69"/>
      <c r="H14" s="69"/>
      <c r="I14" s="69"/>
      <c r="J14" s="69"/>
      <c r="M14" s="75" t="s">
        <v>398</v>
      </c>
      <c r="N14" s="76"/>
      <c r="O14" s="76"/>
      <c r="P14" s="77"/>
      <c r="Q14" s="42">
        <f>AVERAGE(Q4:Q13)</f>
        <v>3.9461111111111107</v>
      </c>
    </row>
    <row r="15" spans="1:19">
      <c r="A15" s="69"/>
      <c r="B15" s="69"/>
      <c r="C15" s="69"/>
      <c r="D15" s="69"/>
      <c r="E15" s="69"/>
      <c r="F15" s="69"/>
      <c r="G15" s="69"/>
    </row>
  </sheetData>
  <sheetProtection algorithmName="SHA-512" hashValue="ujXZodpU16m8Jn3tdc1zw08MSwm2Ybpt4H7wb/C9V6XCQIdLWM8WicwkyMouvGDhQ9D0CpaClhC/plWgDnsD/A==" saltValue="SKG0wB6BC3BXDZNsQQs4fQ==" spinCount="100000" sheet="1" scenarios="1" formatCells="0" formatColumns="0" formatRows="0" insertColumns="0" insertRows="0" deleteColumns="0" deleteRows="0" selectLockedCells="1" sort="0"/>
  <mergeCells count="2">
    <mergeCell ref="M14:P14"/>
    <mergeCell ref="D3:P3"/>
  </mergeCells>
  <dataValidations count="1">
    <dataValidation type="list" allowBlank="1" showInputMessage="1" showErrorMessage="1" errorTitle="poza zakresem ocen" error="ocena poza zakresem" sqref="D4:P13" xr:uid="{3AEFA4BB-5CA3-4845-9FB2-FF61E8C4FB5D}">
      <formula1>$S$5:$S$10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C11" sqref="C11"/>
    </sheetView>
  </sheetViews>
  <sheetFormatPr defaultRowHeight="14.25"/>
  <cols>
    <col min="1" max="1" width="6.375" customWidth="1"/>
    <col min="3" max="3" width="19.75" customWidth="1"/>
  </cols>
  <sheetData>
    <row r="1" spans="2:13" ht="15">
      <c r="H1" s="27" t="s">
        <v>414</v>
      </c>
    </row>
    <row r="2" spans="2:13" ht="15">
      <c r="B2" s="45" t="s">
        <v>412</v>
      </c>
    </row>
    <row r="3" spans="2:13" ht="15">
      <c r="B3" s="45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46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285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270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370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360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45">
        <f>SUM(C6:C9)</f>
        <v>1285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0" show="0" sqref="C11">
    <scenario name="Pośredni wariant" locked="1" count="4" user="Maciej Muchowicz" comment="Autor: Maciej Muchowicz dn. 04.11.2019">
      <inputCells r="C6" val="285"/>
      <inputCells r="C7" val="270"/>
      <inputCells r="C8" val="370"/>
      <inputCells r="C9" val="360"/>
    </scenario>
    <scenario name="Najgorszy wariant" locked="1" count="4" user="Maciej Muchowicz" comment="Autor: Maciej Muchowicz dn. 04.11.2019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6462-D4A1-447B-BF35-A88427D9EDF5}">
  <sheetPr>
    <outlinePr summaryBelow="0"/>
  </sheetPr>
  <dimension ref="B1:F14"/>
  <sheetViews>
    <sheetView showGridLines="0" workbookViewId="0">
      <selection activeCell="C6" sqref="C6"/>
    </sheetView>
  </sheetViews>
  <sheetFormatPr defaultRowHeight="14.25" outlineLevelRow="1" outlineLevelCol="1"/>
  <cols>
    <col min="3" max="3" width="6.25" bestFit="1" customWidth="1"/>
    <col min="4" max="6" width="13.875" bestFit="1" customWidth="1" outlineLevel="1"/>
  </cols>
  <sheetData>
    <row r="1" spans="2:6" ht="15" thickBot="1"/>
    <row r="2" spans="2:6" ht="15.75">
      <c r="B2" s="81" t="s">
        <v>459</v>
      </c>
      <c r="C2" s="81"/>
      <c r="D2" s="86"/>
      <c r="E2" s="86"/>
      <c r="F2" s="86"/>
    </row>
    <row r="3" spans="2:6" ht="15.75" collapsed="1">
      <c r="B3" s="80"/>
      <c r="C3" s="80"/>
      <c r="D3" s="87" t="s">
        <v>461</v>
      </c>
      <c r="E3" s="87" t="s">
        <v>456</v>
      </c>
      <c r="F3" s="87" t="s">
        <v>458</v>
      </c>
    </row>
    <row r="4" spans="2:6" ht="33.75" hidden="1" outlineLevel="1">
      <c r="B4" s="83"/>
      <c r="C4" s="83"/>
      <c r="D4" s="78"/>
      <c r="E4" s="89" t="s">
        <v>457</v>
      </c>
      <c r="F4" s="89" t="s">
        <v>457</v>
      </c>
    </row>
    <row r="5" spans="2:6" ht="15">
      <c r="B5" s="84" t="s">
        <v>460</v>
      </c>
      <c r="C5" s="84"/>
      <c r="D5" s="82"/>
      <c r="E5" s="82"/>
      <c r="F5" s="82"/>
    </row>
    <row r="6" spans="2:6" ht="15" outlineLevel="1">
      <c r="B6" s="83"/>
      <c r="C6" s="83" t="s">
        <v>451</v>
      </c>
      <c r="D6" s="78">
        <v>300</v>
      </c>
      <c r="E6" s="88">
        <v>285</v>
      </c>
      <c r="F6" s="88">
        <v>270</v>
      </c>
    </row>
    <row r="7" spans="2:6" ht="15" outlineLevel="1">
      <c r="B7" s="83"/>
      <c r="C7" s="83" t="s">
        <v>452</v>
      </c>
      <c r="D7" s="78">
        <v>310</v>
      </c>
      <c r="E7" s="88">
        <v>270</v>
      </c>
      <c r="F7" s="88">
        <v>260</v>
      </c>
    </row>
    <row r="8" spans="2:6" ht="15" outlineLevel="1">
      <c r="B8" s="83"/>
      <c r="C8" s="83" t="s">
        <v>453</v>
      </c>
      <c r="D8" s="78">
        <v>413</v>
      </c>
      <c r="E8" s="88">
        <v>370</v>
      </c>
      <c r="F8" s="88">
        <v>340</v>
      </c>
    </row>
    <row r="9" spans="2:6" ht="15" outlineLevel="1">
      <c r="B9" s="83"/>
      <c r="C9" s="83" t="s">
        <v>454</v>
      </c>
      <c r="D9" s="78">
        <v>345</v>
      </c>
      <c r="E9" s="88">
        <v>360</v>
      </c>
      <c r="F9" s="88">
        <v>345</v>
      </c>
    </row>
    <row r="10" spans="2:6" ht="15">
      <c r="B10" s="84" t="s">
        <v>462</v>
      </c>
      <c r="C10" s="84"/>
      <c r="D10" s="82"/>
      <c r="E10" s="82"/>
      <c r="F10" s="82"/>
    </row>
    <row r="11" spans="2:6" ht="15.75" outlineLevel="1" thickBot="1">
      <c r="B11" s="85"/>
      <c r="C11" s="85" t="s">
        <v>455</v>
      </c>
      <c r="D11" s="79">
        <v>1368</v>
      </c>
      <c r="E11" s="79">
        <v>1285</v>
      </c>
      <c r="F11" s="79">
        <v>1215</v>
      </c>
    </row>
    <row r="12" spans="2:6">
      <c r="B12" t="s">
        <v>463</v>
      </c>
    </row>
    <row r="13" spans="2:6">
      <c r="B13" t="s">
        <v>464</v>
      </c>
    </row>
    <row r="14" spans="2:6">
      <c r="B14" t="s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2</vt:i4>
      </vt:variant>
    </vt:vector>
  </HeadingPairs>
  <TitlesOfParts>
    <vt:vector size="13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z9</vt:lpstr>
      <vt:lpstr>z10</vt:lpstr>
      <vt:lpstr>Pracownicy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Maciej Muchowicz</cp:lastModifiedBy>
  <dcterms:created xsi:type="dcterms:W3CDTF">2012-12-12T04:46:21Z</dcterms:created>
  <dcterms:modified xsi:type="dcterms:W3CDTF">2019-11-04T13:25:51Z</dcterms:modified>
</cp:coreProperties>
</file>