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波長差の校正" sheetId="1" r:id="rId3"/>
    <sheet state="visible" name="放電管推定" sheetId="2" r:id="rId4"/>
    <sheet state="visible" name="蛍光灯" sheetId="3" r:id="rId5"/>
    <sheet state="visible" name="シート4" sheetId="4" r:id="rId6"/>
  </sheets>
  <definedNames/>
  <calcPr/>
</workbook>
</file>

<file path=xl/sharedStrings.xml><?xml version="1.0" encoding="utf-8"?>
<sst xmlns="http://schemas.openxmlformats.org/spreadsheetml/2006/main" count="49" uniqueCount="23">
  <si>
    <t>水銀ランプによる校正</t>
  </si>
  <si>
    <t>カタログ値</t>
  </si>
  <si>
    <t>測定</t>
  </si>
  <si>
    <t>波長</t>
  </si>
  <si>
    <t>強度</t>
  </si>
  <si>
    <t>Gain</t>
  </si>
  <si>
    <t>強度補正</t>
  </si>
  <si>
    <t>相対強度</t>
  </si>
  <si>
    <t>波長差</t>
  </si>
  <si>
    <t>放電管気体成分の推定</t>
  </si>
  <si>
    <t>右から二番目の放電管</t>
  </si>
  <si>
    <t>gain</t>
  </si>
  <si>
    <t>HV500</t>
  </si>
  <si>
    <t>補正波長</t>
  </si>
  <si>
    <t>ヘリウムっぽい</t>
  </si>
  <si>
    <t>ピーク</t>
  </si>
  <si>
    <t>左から二番目の放電管</t>
  </si>
  <si>
    <t>ネオンっぽい</t>
  </si>
  <si>
    <t>蛍光灯の発光スペクトル</t>
  </si>
  <si>
    <t>HV300</t>
  </si>
  <si>
    <t>波長補正</t>
  </si>
  <si>
    <t>窒素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</si>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</sst>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強度 と 相対強度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'波長差の校正'!$B$11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'波長差の校正'!$A$12:$A$17</c:f>
            </c:numRef>
          </c:xVal>
          <c:yVal>
            <c:numRef>
              <c:f>'波長差の校正'!$B$12:$B$17</c:f>
            </c:numRef>
          </c:yVal>
        </c:ser>
        <c:ser>
          <c:idx val="1"/>
          <c:order val="1"/>
          <c:tx>
            <c:strRef>
              <c:f>'波長差の校正'!$C$11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'波長差の校正'!$A$12:$A$17</c:f>
            </c:numRef>
          </c:xVal>
          <c:yVal>
            <c:numRef>
              <c:f>'波長差の校正'!$C$12:$C$17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954952"/>
        <c:axId val="740948711"/>
      </c:scatterChart>
      <c:valAx>
        <c:axId val="1703954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40948711"/>
      </c:valAx>
      <c:valAx>
        <c:axId val="740948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0395495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相対強度と補正波長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'放電管推定'!$J$3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'放電管推定'!$I$4:$I$14</c:f>
            </c:numRef>
          </c:xVal>
          <c:yVal>
            <c:numRef>
              <c:f>'放電管推定'!$J$4:$J$14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78515"/>
        <c:axId val="1397765055"/>
      </c:scatterChart>
      <c:valAx>
        <c:axId val="154178515"/>
        <c:scaling>
          <c:orientation val="minMax"/>
          <c:max val="800.0"/>
          <c:min val="2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補正波長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97765055"/>
      </c:valAx>
      <c:valAx>
        <c:axId val="1397765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相対強度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4178515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相対強度と補正波長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'放電管推定'!$D$18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'放電管推定'!$C$19:$C$30</c:f>
            </c:numRef>
          </c:xVal>
          <c:yVal>
            <c:numRef>
              <c:f>'放電管推定'!$D$19:$D$30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83332"/>
        <c:axId val="2131736802"/>
      </c:scatterChart>
      <c:valAx>
        <c:axId val="238383332"/>
        <c:scaling>
          <c:orientation val="minMax"/>
          <c:max val="800.0"/>
          <c:min val="2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補正波長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1736802"/>
      </c:valAx>
      <c:valAx>
        <c:axId val="2131736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相対強度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838333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相対強度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'蛍光灯'!$D$2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'蛍光灯'!$C$3:$C$28</c:f>
            </c:numRef>
          </c:xVal>
          <c:yVal>
            <c:numRef>
              <c:f>'蛍光灯'!$D$3:$D$28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57983"/>
        <c:axId val="759894897"/>
      </c:scatterChart>
      <c:valAx>
        <c:axId val="254457983"/>
        <c:scaling>
          <c:orientation val="minMax"/>
          <c:max val="800.0"/>
          <c:min val="2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59894897"/>
      </c:valAx>
      <c:valAx>
        <c:axId val="759894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相対強度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5445798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強度と波長補正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'シート4'!$D$1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'シート4'!$C$2:$C$22</c:f>
            </c:numRef>
          </c:xVal>
          <c:yVal>
            <c:numRef>
              <c:f>'シート4'!$D$2:$D$22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6446"/>
        <c:axId val="2123543662"/>
      </c:scatterChart>
      <c:valAx>
        <c:axId val="1284464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波長補正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23543662"/>
      </c:valAx>
      <c:valAx>
        <c:axId val="2123543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強度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446446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638175</xdr:colOff>
      <xdr:row>11</xdr:row>
      <xdr:rowOff>19050</xdr:rowOff>
    </xdr:from>
    <xdr:to>
      <xdr:col>9</xdr:col>
      <xdr:colOff>581025</xdr:colOff>
      <xdr:row>28</xdr:row>
      <xdr:rowOff>152400</xdr:rowOff>
    </xdr:to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5</xdr:col>
      <xdr:colOff>314325</xdr:colOff>
      <xdr:row>12</xdr:row>
      <xdr:rowOff>76200</xdr:rowOff>
    </xdr:to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180975</xdr:colOff>
      <xdr:row>13</xdr:row>
      <xdr:rowOff>85725</xdr:rowOff>
    </xdr:from>
    <xdr:to>
      <xdr:col>10</xdr:col>
      <xdr:colOff>123825</xdr:colOff>
      <xdr:row>31</xdr:row>
      <xdr:rowOff>19050</xdr:rowOff>
    </xdr:to>
    <xdr:graphicFrame>
      <xdr:nvGraphicFramePr>
        <xdr:cNvPr id="3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885825</xdr:colOff>
      <xdr:row>2</xdr:row>
      <xdr:rowOff>114300</xdr:rowOff>
    </xdr:from>
    <xdr:to>
      <xdr:col>10</xdr:col>
      <xdr:colOff>828675</xdr:colOff>
      <xdr:row>20</xdr:row>
      <xdr:rowOff>47625</xdr:rowOff>
    </xdr:to>
    <xdr:graphicFrame>
      <xdr:nvGraphicFramePr>
        <xdr:cNvPr id="4" name="Chart 4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342900</xdr:colOff>
      <xdr:row>1</xdr:row>
      <xdr:rowOff>85725</xdr:rowOff>
    </xdr:from>
    <xdr:to>
      <xdr:col>10</xdr:col>
      <xdr:colOff>247650</xdr:colOff>
      <xdr:row>19</xdr:row>
      <xdr:rowOff>19050</xdr:rowOff>
    </xdr:to>
    <xdr:graphicFrame>
      <xdr:nvGraphicFramePr>
        <xdr:cNvPr id="5" name="Chart 5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C2" s="1" t="s">
        <v>2</v>
      </c>
      <c r="J2" s="1">
        <v>329.8</v>
      </c>
      <c r="K2" s="1">
        <v>0.0503</v>
      </c>
    </row>
    <row r="3">
      <c r="A3" s="1" t="s">
        <v>3</v>
      </c>
      <c r="B3" s="1" t="s">
        <v>4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>
      <c r="A4" s="1">
        <v>302.15</v>
      </c>
      <c r="B4" s="1">
        <v>0.1</v>
      </c>
      <c r="C4" s="1">
        <v>298.8</v>
      </c>
      <c r="D4" s="1">
        <v>0.0066</v>
      </c>
      <c r="E4" s="1">
        <v>10.0</v>
      </c>
      <c r="F4" t="str">
        <f t="shared" ref="F4:F9" si="1">D4/E4</f>
        <v>0.00066</v>
      </c>
      <c r="G4" t="str">
        <f t="shared" ref="G4:G9" si="2">F4*1/0.717</f>
        <v>0.0009205020921</v>
      </c>
      <c r="H4" t="str">
        <f t="shared" ref="H4:H9" si="3">A4-C4</f>
        <v>3.35</v>
      </c>
    </row>
    <row r="5">
      <c r="A5" s="1">
        <v>313.15</v>
      </c>
      <c r="B5" s="1">
        <v>1.0</v>
      </c>
      <c r="C5" s="1">
        <v>309.5</v>
      </c>
      <c r="D5" s="1">
        <v>0.602</v>
      </c>
      <c r="E5" s="1">
        <v>10.0</v>
      </c>
      <c r="F5" t="str">
        <f t="shared" si="1"/>
        <v>0.0602</v>
      </c>
      <c r="G5" t="str">
        <f t="shared" si="2"/>
        <v>0.0839609484</v>
      </c>
      <c r="H5" t="str">
        <f t="shared" si="3"/>
        <v>3.65</v>
      </c>
    </row>
    <row r="6">
      <c r="A6" s="1">
        <v>334.13</v>
      </c>
      <c r="B6" s="1">
        <v>0.17</v>
      </c>
      <c r="C6" s="1">
        <v>329.8</v>
      </c>
      <c r="D6" s="1">
        <v>0.0503</v>
      </c>
      <c r="E6" s="1">
        <v>10.0</v>
      </c>
      <c r="F6" t="str">
        <f t="shared" si="1"/>
        <v>0.00503</v>
      </c>
      <c r="G6" t="str">
        <f t="shared" si="2"/>
        <v>0.007015341702</v>
      </c>
      <c r="H6" t="str">
        <f t="shared" si="3"/>
        <v>4.33</v>
      </c>
    </row>
    <row r="7">
      <c r="A7" s="1">
        <v>366.38</v>
      </c>
      <c r="B7" s="1">
        <v>0.57</v>
      </c>
      <c r="C7" s="1">
        <v>361.4</v>
      </c>
      <c r="D7" s="1">
        <v>0.708</v>
      </c>
      <c r="E7" s="1">
        <v>2.0</v>
      </c>
      <c r="F7" t="str">
        <f t="shared" si="1"/>
        <v>0.354</v>
      </c>
      <c r="G7" t="str">
        <f t="shared" si="2"/>
        <v>0.4937238494</v>
      </c>
      <c r="H7" t="str">
        <f t="shared" si="3"/>
        <v>4.98</v>
      </c>
    </row>
    <row r="8">
      <c r="A8" s="1">
        <v>435.83</v>
      </c>
      <c r="B8" s="1">
        <v>0.03</v>
      </c>
      <c r="C8" s="1">
        <v>431.6</v>
      </c>
      <c r="D8" s="1">
        <v>0.717</v>
      </c>
      <c r="E8" s="1">
        <v>1.0</v>
      </c>
      <c r="F8" t="str">
        <f t="shared" si="1"/>
        <v>0.717</v>
      </c>
      <c r="G8" t="str">
        <f t="shared" si="2"/>
        <v>1</v>
      </c>
      <c r="H8" t="str">
        <f t="shared" si="3"/>
        <v>4.23</v>
      </c>
    </row>
    <row r="9">
      <c r="A9" s="1">
        <v>546.07</v>
      </c>
      <c r="B9" s="1">
        <v>0.15</v>
      </c>
      <c r="C9" s="1">
        <v>542.4</v>
      </c>
      <c r="D9" s="1">
        <v>0.678</v>
      </c>
      <c r="E9" s="1">
        <v>1.0</v>
      </c>
      <c r="F9" t="str">
        <f t="shared" si="1"/>
        <v>0.678</v>
      </c>
      <c r="G9" t="str">
        <f t="shared" si="2"/>
        <v>0.9456066946</v>
      </c>
      <c r="H9" t="str">
        <f t="shared" si="3"/>
        <v>3.67</v>
      </c>
    </row>
    <row r="10">
      <c r="H10" t="str">
        <f>AVERAGE(H4:H9)</f>
        <v>4.035</v>
      </c>
    </row>
    <row r="11">
      <c r="A11" s="1" t="s">
        <v>3</v>
      </c>
      <c r="B11" s="1" t="s">
        <v>4</v>
      </c>
      <c r="C11" s="1" t="s">
        <v>7</v>
      </c>
    </row>
    <row r="12">
      <c r="A12" s="1">
        <v>302.15</v>
      </c>
      <c r="B12" s="1">
        <v>0.1</v>
      </c>
      <c r="C12">
        <v>9.205020920502093E-4</v>
      </c>
    </row>
    <row r="13">
      <c r="A13" s="1">
        <v>313.15</v>
      </c>
      <c r="B13" s="1">
        <v>1.0</v>
      </c>
      <c r="C13">
        <v>0.08396094839609484</v>
      </c>
    </row>
    <row r="14">
      <c r="A14" s="1">
        <v>334.13</v>
      </c>
      <c r="B14" s="1">
        <v>0.17</v>
      </c>
      <c r="C14">
        <v>0.00701534170153417</v>
      </c>
    </row>
    <row r="15">
      <c r="A15" s="1">
        <v>366.38</v>
      </c>
      <c r="B15" s="1">
        <v>0.57</v>
      </c>
      <c r="C15">
        <v>0.49372384937238495</v>
      </c>
    </row>
    <row r="16">
      <c r="A16" s="1">
        <v>435.83</v>
      </c>
      <c r="B16" s="1">
        <v>0.03</v>
      </c>
      <c r="C16">
        <v>1.0</v>
      </c>
    </row>
    <row r="17">
      <c r="A17" s="1">
        <v>546.07</v>
      </c>
      <c r="B17" s="1">
        <v>0.15</v>
      </c>
      <c r="C17">
        <v>0.9456066945606696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9</v>
      </c>
    </row>
    <row r="2">
      <c r="A2" s="1" t="s">
        <v>10</v>
      </c>
    </row>
    <row r="3">
      <c r="A3" s="1" t="s">
        <v>3</v>
      </c>
      <c r="C3" s="1" t="s">
        <v>4</v>
      </c>
      <c r="D3" s="1" t="s">
        <v>11</v>
      </c>
      <c r="E3" s="1" t="s">
        <v>7</v>
      </c>
      <c r="G3" s="1" t="s">
        <v>12</v>
      </c>
      <c r="H3" s="1" t="s">
        <v>4</v>
      </c>
      <c r="I3" s="1" t="s">
        <v>13</v>
      </c>
      <c r="J3" s="1" t="s">
        <v>7</v>
      </c>
      <c r="K3" s="1" t="s">
        <v>14</v>
      </c>
    </row>
    <row r="4">
      <c r="A4" s="1">
        <v>386.4</v>
      </c>
      <c r="B4" s="1" t="s">
        <v>15</v>
      </c>
      <c r="C4" s="1">
        <v>0.9099</v>
      </c>
      <c r="D4" s="1">
        <v>1.0</v>
      </c>
      <c r="E4" t="str">
        <f t="shared" ref="E4:E8" si="1">C4*1/0.91</f>
        <v>0.9998901099</v>
      </c>
      <c r="G4" s="1">
        <v>585.6</v>
      </c>
      <c r="H4" s="1">
        <v>0.07</v>
      </c>
      <c r="I4" t="str">
        <f>G4+'波長差の校正'!$H$10</f>
        <v>589.635</v>
      </c>
      <c r="J4" t="str">
        <f t="shared" ref="J4:J14" si="2">H4*1/0.07</f>
        <v>1</v>
      </c>
    </row>
    <row r="5">
      <c r="A5" s="1">
        <v>410.8</v>
      </c>
      <c r="B5" s="1" t="s">
        <v>15</v>
      </c>
      <c r="C5" s="1">
        <v>0.0105</v>
      </c>
      <c r="D5" s="1">
        <v>1.0</v>
      </c>
      <c r="E5" t="str">
        <f t="shared" si="1"/>
        <v>0.01153846154</v>
      </c>
      <c r="G5" s="1">
        <v>409.0</v>
      </c>
      <c r="H5" s="1">
        <v>0.0016</v>
      </c>
      <c r="I5" t="str">
        <f>G5+'波長差の校正'!$H$10</f>
        <v>413.035</v>
      </c>
      <c r="J5" t="str">
        <f t="shared" si="2"/>
        <v>0.02285714286</v>
      </c>
    </row>
    <row r="6">
      <c r="A6" s="1">
        <v>434.6</v>
      </c>
      <c r="B6" s="1" t="s">
        <v>15</v>
      </c>
      <c r="C6" s="1">
        <v>0.03</v>
      </c>
      <c r="D6" s="1">
        <v>1.0</v>
      </c>
      <c r="E6" t="str">
        <f t="shared" si="1"/>
        <v>0.03296703297</v>
      </c>
      <c r="G6" s="1">
        <v>434.8</v>
      </c>
      <c r="H6" s="1">
        <v>0.0022</v>
      </c>
      <c r="I6" t="str">
        <f>G6+'波長差の校正'!$H$10</f>
        <v>438.835</v>
      </c>
      <c r="J6" t="str">
        <f t="shared" si="2"/>
        <v>0.03142857143</v>
      </c>
    </row>
    <row r="7">
      <c r="A7" s="1">
        <v>499.2</v>
      </c>
      <c r="B7" s="1" t="s">
        <v>15</v>
      </c>
      <c r="C7" s="1">
        <v>0.567</v>
      </c>
      <c r="D7" s="1">
        <v>1.0</v>
      </c>
      <c r="E7" t="str">
        <f t="shared" si="1"/>
        <v>0.6230769231</v>
      </c>
      <c r="G7" s="1">
        <v>499.0</v>
      </c>
      <c r="H7" s="1">
        <v>0.024</v>
      </c>
      <c r="I7" t="str">
        <f>G7+'波長差の校正'!$H$10</f>
        <v>503.035</v>
      </c>
      <c r="J7" t="str">
        <f t="shared" si="2"/>
        <v>0.3428571429</v>
      </c>
    </row>
    <row r="8">
      <c r="A8" s="1">
        <v>665.2</v>
      </c>
      <c r="B8" s="1" t="s">
        <v>15</v>
      </c>
      <c r="C8" s="1">
        <v>0.91</v>
      </c>
      <c r="D8" s="1">
        <v>1.0</v>
      </c>
      <c r="E8" t="str">
        <f t="shared" si="1"/>
        <v>1</v>
      </c>
      <c r="G8" s="1">
        <v>665.2</v>
      </c>
      <c r="H8" s="1">
        <v>0.04</v>
      </c>
      <c r="I8" t="str">
        <f>G8+'波長差の校正'!$H$10</f>
        <v>669.235</v>
      </c>
      <c r="J8" t="str">
        <f t="shared" si="2"/>
        <v>0.5714285714</v>
      </c>
    </row>
    <row r="9">
      <c r="G9" s="1">
        <v>704.2</v>
      </c>
      <c r="H9" s="1">
        <v>0.026</v>
      </c>
      <c r="I9" t="str">
        <f>G9+'波長差の校正'!$H$10</f>
        <v>708.235</v>
      </c>
      <c r="J9" t="str">
        <f t="shared" si="2"/>
        <v>0.3714285714</v>
      </c>
    </row>
    <row r="10">
      <c r="A10" s="1" t="s">
        <v>3</v>
      </c>
      <c r="B10" s="1" t="s">
        <v>7</v>
      </c>
      <c r="G10" s="1">
        <v>724.7</v>
      </c>
      <c r="H10" s="1">
        <v>0.0043</v>
      </c>
      <c r="I10" t="str">
        <f>G10+'波長差の校正'!$H$10</f>
        <v>728.735</v>
      </c>
      <c r="J10" t="str">
        <f t="shared" si="2"/>
        <v>0.06142857143</v>
      </c>
    </row>
    <row r="11">
      <c r="A11" s="1">
        <v>386.4</v>
      </c>
      <c r="B11">
        <v>0.99989010989011</v>
      </c>
      <c r="G11" s="1">
        <v>501.8</v>
      </c>
      <c r="H11" s="1">
        <v>0.0024</v>
      </c>
      <c r="I11" t="str">
        <f>G11+'波長差の校正'!$H$10</f>
        <v>505.835</v>
      </c>
      <c r="J11" t="str">
        <f t="shared" si="2"/>
        <v>0.03428571429</v>
      </c>
    </row>
    <row r="12">
      <c r="A12" s="1">
        <v>410.8</v>
      </c>
      <c r="B12">
        <v>0.011538461538461539</v>
      </c>
      <c r="G12" s="1">
        <v>490.0</v>
      </c>
      <c r="H12" s="1">
        <v>0.0077</v>
      </c>
      <c r="I12" t="str">
        <f>G12+'波長差の校正'!$H$10</f>
        <v>494.035</v>
      </c>
      <c r="J12" t="str">
        <f t="shared" si="2"/>
        <v>0.11</v>
      </c>
    </row>
    <row r="13">
      <c r="A13" s="1">
        <v>434.6</v>
      </c>
      <c r="B13">
        <v>0.03296703296703297</v>
      </c>
      <c r="G13" s="1">
        <v>468.8</v>
      </c>
      <c r="H13" s="1">
        <v>0.0054</v>
      </c>
      <c r="I13" t="str">
        <f>G13+'波長差の校正'!$H$10</f>
        <v>472.835</v>
      </c>
      <c r="J13" t="str">
        <f t="shared" si="2"/>
        <v>0.07714285714</v>
      </c>
    </row>
    <row r="14">
      <c r="A14" s="1">
        <v>499.2</v>
      </c>
      <c r="B14">
        <v>0.623076923076923</v>
      </c>
      <c r="G14" s="1">
        <v>443.8</v>
      </c>
      <c r="H14" s="1">
        <v>0.022</v>
      </c>
      <c r="I14" t="str">
        <f>G14+'波長差の校正'!$H$10</f>
        <v>447.835</v>
      </c>
      <c r="J14" t="str">
        <f t="shared" si="2"/>
        <v>0.3142857143</v>
      </c>
    </row>
    <row r="15">
      <c r="A15" s="1">
        <v>665.2</v>
      </c>
      <c r="B15">
        <v>1.0</v>
      </c>
    </row>
    <row r="17">
      <c r="A17" s="1" t="s">
        <v>16</v>
      </c>
      <c r="C17" s="1" t="s">
        <v>17</v>
      </c>
    </row>
    <row r="18">
      <c r="A18" s="1" t="s">
        <v>12</v>
      </c>
      <c r="B18" s="1" t="s">
        <v>4</v>
      </c>
      <c r="C18" s="1" t="s">
        <v>13</v>
      </c>
      <c r="D18" s="1" t="s">
        <v>7</v>
      </c>
    </row>
    <row r="19">
      <c r="A19" s="1">
        <v>348.3</v>
      </c>
      <c r="B19" s="1">
        <v>0.0018</v>
      </c>
      <c r="C19" t="str">
        <f>A19+'波長差の校正'!$H$10</f>
        <v>352.335</v>
      </c>
      <c r="D19" t="str">
        <f t="shared" ref="D19:D30" si="3">B19*1/$B$22</f>
        <v>0.2857142857</v>
      </c>
    </row>
    <row r="20">
      <c r="A20" s="1">
        <v>355.8</v>
      </c>
      <c r="B20" s="1">
        <v>0.0014</v>
      </c>
      <c r="C20" t="str">
        <f>A20+'波長差の校正'!$H$10</f>
        <v>359.835</v>
      </c>
      <c r="D20" t="str">
        <f t="shared" si="3"/>
        <v>0.2222222222</v>
      </c>
    </row>
    <row r="21">
      <c r="A21" s="1">
        <v>574.0</v>
      </c>
      <c r="B21" s="1">
        <v>0.0015</v>
      </c>
      <c r="C21" t="str">
        <f>A21+'波長差の校正'!$H$10</f>
        <v>578.035</v>
      </c>
      <c r="D21" t="str">
        <f t="shared" si="3"/>
        <v>0.2380952381</v>
      </c>
    </row>
    <row r="22">
      <c r="A22" s="1">
        <v>583.4</v>
      </c>
      <c r="B22" s="1">
        <v>0.0063</v>
      </c>
      <c r="C22" t="str">
        <f>A22+'波長差の校正'!$H$10</f>
        <v>587.435</v>
      </c>
      <c r="D22" t="str">
        <f t="shared" si="3"/>
        <v>1</v>
      </c>
    </row>
    <row r="23">
      <c r="A23" s="1">
        <v>592.4</v>
      </c>
      <c r="B23" s="1">
        <v>0.0017</v>
      </c>
      <c r="C23" t="str">
        <f>A23+'波長差の校正'!$H$10</f>
        <v>596.435</v>
      </c>
      <c r="D23" t="str">
        <f t="shared" si="3"/>
        <v>0.2698412698</v>
      </c>
    </row>
    <row r="24">
      <c r="A24" s="1">
        <v>607.4</v>
      </c>
      <c r="B24" s="1">
        <v>0.0024</v>
      </c>
      <c r="C24" t="str">
        <f>A24+'波長差の校正'!$H$10</f>
        <v>611.435</v>
      </c>
      <c r="D24" t="str">
        <f t="shared" si="3"/>
        <v>0.380952381</v>
      </c>
    </row>
    <row r="25">
      <c r="A25" s="1">
        <v>626.6</v>
      </c>
      <c r="B25" s="1">
        <v>0.0016</v>
      </c>
      <c r="C25" t="str">
        <f>A25+'波長差の校正'!$H$10</f>
        <v>630.635</v>
      </c>
      <c r="D25" t="str">
        <f t="shared" si="3"/>
        <v>0.253968254</v>
      </c>
    </row>
    <row r="26">
      <c r="A26" s="1">
        <v>629.8</v>
      </c>
      <c r="B26" s="1">
        <v>0.0021</v>
      </c>
      <c r="C26" t="str">
        <f>A26+'波長差の校正'!$H$10</f>
        <v>633.835</v>
      </c>
      <c r="D26" t="str">
        <f t="shared" si="3"/>
        <v>0.3333333333</v>
      </c>
    </row>
    <row r="27">
      <c r="A27" s="1">
        <v>634.8</v>
      </c>
      <c r="B27" s="1">
        <v>0.002</v>
      </c>
      <c r="C27" t="str">
        <f>A27+'波長差の校正'!$H$10</f>
        <v>638.835</v>
      </c>
      <c r="D27" t="str">
        <f t="shared" si="3"/>
        <v>0.3174603175</v>
      </c>
    </row>
    <row r="28">
      <c r="A28" s="1">
        <v>636.6</v>
      </c>
      <c r="B28" s="1">
        <v>0.0032</v>
      </c>
      <c r="C28" t="str">
        <f>A28+'波長差の校正'!$H$10</f>
        <v>640.635</v>
      </c>
      <c r="D28" t="str">
        <f t="shared" si="3"/>
        <v>0.5079365079</v>
      </c>
    </row>
    <row r="29">
      <c r="A29" s="1">
        <v>665.6</v>
      </c>
      <c r="B29" s="1">
        <v>0.002</v>
      </c>
      <c r="C29" t="str">
        <f>A29+'波長差の校正'!$H$10</f>
        <v>669.635</v>
      </c>
      <c r="D29" t="str">
        <f t="shared" si="3"/>
        <v>0.3174603175</v>
      </c>
    </row>
    <row r="30">
      <c r="A30" s="1">
        <v>700.2</v>
      </c>
      <c r="B30" s="1">
        <v>0.0017</v>
      </c>
      <c r="C30" t="str">
        <f>A30+'波長差の校正'!$H$10</f>
        <v>704.235</v>
      </c>
      <c r="D30" t="str">
        <f t="shared" si="3"/>
        <v>0.2698412698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18</v>
      </c>
      <c r="C1" s="1" t="s">
        <v>19</v>
      </c>
    </row>
    <row r="2">
      <c r="A2" s="1" t="s">
        <v>3</v>
      </c>
      <c r="B2" s="1" t="s">
        <v>4</v>
      </c>
      <c r="C2" s="1" t="s">
        <v>20</v>
      </c>
      <c r="D2" s="1" t="s">
        <v>7</v>
      </c>
    </row>
    <row r="3">
      <c r="A3" s="1">
        <v>361.2</v>
      </c>
      <c r="B3" s="1">
        <v>0.0102</v>
      </c>
      <c r="C3" t="str">
        <f>A3+'波長差の校正'!$H$10</f>
        <v>365.235</v>
      </c>
      <c r="D3" t="str">
        <f t="shared" ref="D3:D28" si="1">B3*1/0.2</f>
        <v>0.051</v>
      </c>
    </row>
    <row r="4">
      <c r="A4" s="1">
        <v>401.4</v>
      </c>
      <c r="B4" s="1">
        <v>0.071</v>
      </c>
      <c r="C4" t="str">
        <f>A4+'波長差の校正'!$H$10</f>
        <v>405.435</v>
      </c>
      <c r="D4" t="str">
        <f t="shared" si="1"/>
        <v>0.355</v>
      </c>
    </row>
    <row r="5">
      <c r="A5" s="1">
        <v>431.8</v>
      </c>
      <c r="B5" s="1">
        <v>0.198</v>
      </c>
      <c r="C5" t="str">
        <f>A5+'波長差の校正'!$H$10</f>
        <v>435.835</v>
      </c>
      <c r="D5" t="str">
        <f t="shared" si="1"/>
        <v>0.99</v>
      </c>
    </row>
    <row r="6">
      <c r="A6" s="1">
        <v>450.0</v>
      </c>
      <c r="B6" s="1">
        <v>0.0071</v>
      </c>
      <c r="C6" t="str">
        <f>A6+'波長差の校正'!$H$10</f>
        <v>454.035</v>
      </c>
      <c r="D6" t="str">
        <f t="shared" si="1"/>
        <v>0.0355</v>
      </c>
    </row>
    <row r="7">
      <c r="A7" s="1">
        <v>470.0</v>
      </c>
      <c r="B7" s="1">
        <v>0.0052</v>
      </c>
      <c r="C7" t="str">
        <f>A7+'波長差の校正'!$H$10</f>
        <v>474.035</v>
      </c>
      <c r="D7" t="str">
        <f t="shared" si="1"/>
        <v>0.026</v>
      </c>
    </row>
    <row r="8">
      <c r="A8" s="1">
        <v>480.0</v>
      </c>
      <c r="B8" s="1">
        <v>0.0065</v>
      </c>
      <c r="C8" t="str">
        <f>A8+'波長差の校正'!$H$10</f>
        <v>484.035</v>
      </c>
      <c r="D8" t="str">
        <f t="shared" si="1"/>
        <v>0.0325</v>
      </c>
    </row>
    <row r="9">
      <c r="A9" s="1">
        <v>485.0</v>
      </c>
      <c r="B9" s="1">
        <v>0.0146</v>
      </c>
      <c r="C9" t="str">
        <f>A9+'波長差の校正'!$H$10</f>
        <v>489.035</v>
      </c>
      <c r="D9" t="str">
        <f t="shared" si="1"/>
        <v>0.073</v>
      </c>
    </row>
    <row r="10">
      <c r="A10" s="1">
        <v>500.0</v>
      </c>
      <c r="B10" s="1">
        <v>0.0032</v>
      </c>
      <c r="C10" t="str">
        <f>A10+'波長差の校正'!$H$10</f>
        <v>504.035</v>
      </c>
      <c r="D10" t="str">
        <f t="shared" si="1"/>
        <v>0.016</v>
      </c>
    </row>
    <row r="11">
      <c r="A11" s="1">
        <v>520.0</v>
      </c>
      <c r="B11" s="1">
        <v>0.0017</v>
      </c>
      <c r="C11" t="str">
        <f>A11+'波長差の校正'!$H$10</f>
        <v>524.035</v>
      </c>
      <c r="D11" t="str">
        <f t="shared" si="1"/>
        <v>0.0085</v>
      </c>
    </row>
    <row r="12">
      <c r="A12" s="1">
        <v>541.8</v>
      </c>
      <c r="B12" s="1">
        <v>0.2</v>
      </c>
      <c r="C12" t="str">
        <f>A12+'波長差の校正'!$H$10</f>
        <v>545.835</v>
      </c>
      <c r="D12" t="str">
        <f t="shared" si="1"/>
        <v>1</v>
      </c>
    </row>
    <row r="13">
      <c r="A13" s="1">
        <v>560.0</v>
      </c>
      <c r="B13" s="1">
        <v>0.0014</v>
      </c>
      <c r="C13" t="str">
        <f>A13+'波長差の校正'!$H$10</f>
        <v>564.035</v>
      </c>
      <c r="D13" t="str">
        <f t="shared" si="1"/>
        <v>0.007</v>
      </c>
    </row>
    <row r="14">
      <c r="A14" s="1">
        <v>574.6</v>
      </c>
      <c r="B14" s="1">
        <v>0.0147</v>
      </c>
      <c r="C14" t="str">
        <f>A14+'波長差の校正'!$H$10</f>
        <v>578.635</v>
      </c>
      <c r="D14" t="str">
        <f t="shared" si="1"/>
        <v>0.0735</v>
      </c>
    </row>
    <row r="15">
      <c r="A15" s="1">
        <v>576.8</v>
      </c>
      <c r="B15" s="1">
        <v>0.0193</v>
      </c>
      <c r="C15" t="str">
        <f>A15+'波長差の校正'!$H$10</f>
        <v>580.835</v>
      </c>
      <c r="D15" t="str">
        <f t="shared" si="1"/>
        <v>0.0965</v>
      </c>
    </row>
    <row r="16">
      <c r="A16" s="1">
        <v>581.0</v>
      </c>
      <c r="B16" s="1">
        <v>0.0074</v>
      </c>
      <c r="C16" t="str">
        <f>A16+'波長差の校正'!$H$10</f>
        <v>585.035</v>
      </c>
      <c r="D16" t="str">
        <f t="shared" si="1"/>
        <v>0.037</v>
      </c>
    </row>
    <row r="17">
      <c r="A17" s="1">
        <v>585.4</v>
      </c>
      <c r="B17" s="1">
        <v>0.0094</v>
      </c>
      <c r="C17" t="str">
        <f>A17+'波長差の校正'!$H$10</f>
        <v>589.435</v>
      </c>
      <c r="D17" t="str">
        <f t="shared" si="1"/>
        <v>0.047</v>
      </c>
    </row>
    <row r="18">
      <c r="A18" s="1">
        <v>590.8</v>
      </c>
      <c r="B18" s="1">
        <v>0.0052</v>
      </c>
      <c r="C18" t="str">
        <f>A18+'波長差の校正'!$H$10</f>
        <v>594.835</v>
      </c>
      <c r="D18" t="str">
        <f t="shared" si="1"/>
        <v>0.026</v>
      </c>
    </row>
    <row r="19">
      <c r="A19" s="1">
        <v>597.2</v>
      </c>
      <c r="B19" s="1">
        <v>0.0034</v>
      </c>
      <c r="C19" t="str">
        <f>A19+'波長差の校正'!$H$10</f>
        <v>601.235</v>
      </c>
      <c r="D19" t="str">
        <f t="shared" si="1"/>
        <v>0.017</v>
      </c>
    </row>
    <row r="20">
      <c r="A20" s="1">
        <v>609.0</v>
      </c>
      <c r="B20" s="1">
        <v>0.0445</v>
      </c>
      <c r="C20" t="str">
        <f>A20+'波長差の校正'!$H$10</f>
        <v>613.035</v>
      </c>
      <c r="D20" t="str">
        <f t="shared" si="1"/>
        <v>0.2225</v>
      </c>
    </row>
    <row r="21">
      <c r="A21" s="1">
        <v>617.2</v>
      </c>
      <c r="B21" s="1">
        <v>0.0066</v>
      </c>
      <c r="C21" t="str">
        <f>A21+'波長差の校正'!$H$10</f>
        <v>621.235</v>
      </c>
      <c r="D21" t="str">
        <f t="shared" si="1"/>
        <v>0.033</v>
      </c>
    </row>
    <row r="22">
      <c r="A22" s="1">
        <v>627.3</v>
      </c>
      <c r="B22" s="1">
        <v>0.0061</v>
      </c>
      <c r="C22" t="str">
        <f>A22+'波長差の校正'!$H$10</f>
        <v>631.335</v>
      </c>
      <c r="D22" t="str">
        <f t="shared" si="1"/>
        <v>0.0305</v>
      </c>
    </row>
    <row r="23">
      <c r="A23" s="1">
        <v>646.8</v>
      </c>
      <c r="B23" s="1">
        <v>0.0025</v>
      </c>
      <c r="C23" t="str">
        <f>A23+'波長差の校正'!$H$10</f>
        <v>650.835</v>
      </c>
      <c r="D23" t="str">
        <f t="shared" si="1"/>
        <v>0.0125</v>
      </c>
    </row>
    <row r="24">
      <c r="A24" s="1">
        <v>706.2</v>
      </c>
      <c r="B24" s="1">
        <v>0.0025</v>
      </c>
      <c r="C24" t="str">
        <f>A24+'波長差の校正'!$H$10</f>
        <v>710.235</v>
      </c>
      <c r="D24" t="str">
        <f t="shared" si="1"/>
        <v>0.0125</v>
      </c>
    </row>
    <row r="25">
      <c r="A25" s="1">
        <v>725.0</v>
      </c>
      <c r="B25" s="1">
        <v>0.0012</v>
      </c>
      <c r="C25" t="str">
        <f>A25+'波長差の校正'!$H$10</f>
        <v>729.035</v>
      </c>
      <c r="D25" t="str">
        <f t="shared" si="1"/>
        <v>0.006</v>
      </c>
    </row>
    <row r="26">
      <c r="A26" s="1">
        <v>750.0</v>
      </c>
      <c r="B26" s="1">
        <v>0.0012</v>
      </c>
      <c r="C26" t="str">
        <f>A26+'波長差の校正'!$H$10</f>
        <v>754.035</v>
      </c>
      <c r="D26" t="str">
        <f t="shared" si="1"/>
        <v>0.006</v>
      </c>
    </row>
    <row r="27">
      <c r="A27" s="1">
        <v>775.0</v>
      </c>
      <c r="B27" s="1">
        <v>0.0012</v>
      </c>
      <c r="C27" t="str">
        <f>A27+'波長差の校正'!$H$10</f>
        <v>779.035</v>
      </c>
      <c r="D27" t="str">
        <f t="shared" si="1"/>
        <v>0.006</v>
      </c>
    </row>
    <row r="28">
      <c r="A28" s="1">
        <v>800.0</v>
      </c>
      <c r="B28" s="1">
        <v>0.0012</v>
      </c>
      <c r="C28" t="str">
        <f>A28+'波長差の校正'!$H$10</f>
        <v>804.035</v>
      </c>
      <c r="D28" t="str">
        <f t="shared" si="1"/>
        <v>0.006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21</v>
      </c>
      <c r="B1" s="1" t="s">
        <v>4</v>
      </c>
      <c r="C1" s="1" t="s">
        <v>20</v>
      </c>
      <c r="D1" s="1" t="s">
        <v>4</v>
      </c>
    </row>
    <row r="2">
      <c r="A2" s="1">
        <v>346.0</v>
      </c>
      <c r="B2" s="1">
        <v>0.006</v>
      </c>
      <c r="C2" t="str">
        <f>A2+'波長差の校正'!$H$10</f>
        <v>350.035</v>
      </c>
      <c r="D2" s="1">
        <v>0.006</v>
      </c>
    </row>
    <row r="3">
      <c r="A3" s="1">
        <v>347.0</v>
      </c>
      <c r="B3" s="1">
        <v>0.0059</v>
      </c>
      <c r="C3" t="str">
        <f>A3+'波長差の校正'!$H$10</f>
        <v>351.035</v>
      </c>
      <c r="D3" s="1">
        <v>0.0059</v>
      </c>
    </row>
    <row r="4">
      <c r="A4" s="1">
        <v>348.0</v>
      </c>
      <c r="B4" s="1">
        <v>0.0064</v>
      </c>
      <c r="C4" t="str">
        <f>A4+'波長差の校正'!$H$10</f>
        <v>352.035</v>
      </c>
      <c r="D4" s="1">
        <v>0.0064</v>
      </c>
    </row>
    <row r="5">
      <c r="A5" s="1">
        <v>349.0</v>
      </c>
      <c r="B5" s="1">
        <v>0.0084</v>
      </c>
      <c r="C5" t="str">
        <f>A5+'波長差の校正'!$H$10</f>
        <v>353.035</v>
      </c>
      <c r="D5" s="1">
        <v>0.0084</v>
      </c>
    </row>
    <row r="6">
      <c r="A6" s="1">
        <v>350.0</v>
      </c>
      <c r="B6" s="1">
        <v>0.0072</v>
      </c>
      <c r="C6" t="str">
        <f>A6+'波長差の校正'!$H$10</f>
        <v>354.035</v>
      </c>
      <c r="D6" s="1">
        <v>0.0072</v>
      </c>
    </row>
    <row r="7">
      <c r="A7" s="1">
        <v>351.0</v>
      </c>
      <c r="B7" s="1">
        <v>0.0069</v>
      </c>
      <c r="C7" t="str">
        <f>A7+'波長差の校正'!$H$10</f>
        <v>355.035</v>
      </c>
      <c r="D7" s="1">
        <v>0.0069</v>
      </c>
    </row>
    <row r="8">
      <c r="A8" s="1">
        <v>352.0</v>
      </c>
      <c r="B8" s="1">
        <v>0.0067</v>
      </c>
      <c r="C8" t="str">
        <f>A8+'波長差の校正'!$H$10</f>
        <v>356.035</v>
      </c>
      <c r="D8" s="1">
        <v>0.0067</v>
      </c>
    </row>
    <row r="9">
      <c r="A9" s="1">
        <v>353.0</v>
      </c>
      <c r="B9" s="1">
        <v>0.0101</v>
      </c>
      <c r="C9" t="str">
        <f>A9+'波長差の校正'!$H$10</f>
        <v>357.035</v>
      </c>
      <c r="D9" s="1">
        <v>0.0101</v>
      </c>
    </row>
    <row r="10">
      <c r="A10" s="1">
        <v>353.4</v>
      </c>
      <c r="B10" s="1">
        <v>0.0173</v>
      </c>
      <c r="C10" t="str">
        <f>A10+'波長差の校正'!$H$10</f>
        <v>357.435</v>
      </c>
      <c r="D10" s="1">
        <v>0.0173</v>
      </c>
      <c r="E10" s="1" t="s">
        <v>22</v>
      </c>
    </row>
    <row r="11">
      <c r="A11" s="1">
        <v>354.0</v>
      </c>
      <c r="B11" s="1">
        <v>0.0158</v>
      </c>
      <c r="C11" t="str">
        <f>A11+'波長差の校正'!$H$10</f>
        <v>358.035</v>
      </c>
      <c r="D11" s="1">
        <v>0.0158</v>
      </c>
    </row>
    <row r="12">
      <c r="A12" s="1">
        <v>355.0</v>
      </c>
      <c r="B12" s="1">
        <v>0.0077</v>
      </c>
      <c r="C12" t="str">
        <f>A12+'波長差の校正'!$H$10</f>
        <v>359.035</v>
      </c>
      <c r="D12" s="1">
        <v>0.0077</v>
      </c>
    </row>
    <row r="13">
      <c r="A13" s="1">
        <v>356.0</v>
      </c>
      <c r="B13" s="1">
        <v>0.0054</v>
      </c>
      <c r="C13" t="str">
        <f>A13+'波長差の校正'!$H$10</f>
        <v>360.035</v>
      </c>
      <c r="D13" s="1">
        <v>0.0054</v>
      </c>
    </row>
    <row r="14">
      <c r="A14" s="1">
        <v>360.0</v>
      </c>
      <c r="B14" s="1">
        <v>0.0053</v>
      </c>
      <c r="C14" t="str">
        <f>A14+'波長差の校正'!$H$10</f>
        <v>364.035</v>
      </c>
      <c r="D14" s="1">
        <v>0.0053</v>
      </c>
    </row>
    <row r="15">
      <c r="A15" s="1">
        <v>365.0</v>
      </c>
      <c r="B15" s="1">
        <v>0.0054</v>
      </c>
      <c r="C15" t="str">
        <f>A15+'波長差の校正'!$H$10</f>
        <v>369.035</v>
      </c>
      <c r="D15" s="1">
        <v>0.0054</v>
      </c>
    </row>
    <row r="16">
      <c r="A16" s="1">
        <v>368.0</v>
      </c>
      <c r="B16" s="1">
        <v>0.0064</v>
      </c>
      <c r="C16" t="str">
        <f>A16+'波長差の校正'!$H$10</f>
        <v>372.035</v>
      </c>
      <c r="D16" s="1">
        <v>0.0064</v>
      </c>
    </row>
    <row r="17">
      <c r="A17" s="1">
        <v>372.0</v>
      </c>
      <c r="B17" s="1">
        <v>0.0084</v>
      </c>
      <c r="C17" t="str">
        <f>A17+'波長差の校正'!$H$10</f>
        <v>376.035</v>
      </c>
      <c r="D17" s="1">
        <v>0.0084</v>
      </c>
    </row>
    <row r="18">
      <c r="A18" s="1">
        <v>375.0</v>
      </c>
      <c r="B18" s="1">
        <v>0.0058</v>
      </c>
      <c r="C18" t="str">
        <f>A18+'波長差の校正'!$H$10</f>
        <v>379.035</v>
      </c>
      <c r="D18" s="1">
        <v>0.0058</v>
      </c>
    </row>
    <row r="19">
      <c r="A19" s="1">
        <v>377.0</v>
      </c>
      <c r="B19" s="1">
        <v>0.0079</v>
      </c>
      <c r="C19" t="str">
        <f>A19+'波長差の校正'!$H$10</f>
        <v>381.035</v>
      </c>
      <c r="D19" s="1">
        <v>0.0079</v>
      </c>
    </row>
    <row r="20">
      <c r="A20" s="1">
        <v>380.0</v>
      </c>
      <c r="B20" s="1">
        <v>0.0055</v>
      </c>
      <c r="C20" t="str">
        <f>A20+'波長差の校正'!$H$10</f>
        <v>384.035</v>
      </c>
      <c r="D20" s="1">
        <v>0.0055</v>
      </c>
    </row>
    <row r="21">
      <c r="A21" s="1">
        <v>385.0</v>
      </c>
      <c r="B21" s="1">
        <v>0.0056</v>
      </c>
      <c r="C21" t="str">
        <f>A21+'波長差の校正'!$H$10</f>
        <v>389.035</v>
      </c>
      <c r="D21" s="1">
        <v>0.0056</v>
      </c>
    </row>
    <row r="22">
      <c r="A22" s="1">
        <v>390.0</v>
      </c>
      <c r="B22" s="1">
        <v>0.0054</v>
      </c>
      <c r="C22" t="str">
        <f>A22+'波長差の校正'!$H$10</f>
        <v>394.035</v>
      </c>
      <c r="D22" s="1">
        <v>0.0054</v>
      </c>
    </row>
  </sheetData>
  <drawing r:id="rId1"/>
</worksheet>
</file>