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ivi\Documents\Personal\Employment\2021\09-2021\"/>
    </mc:Choice>
  </mc:AlternateContent>
  <bookViews>
    <workbookView xWindow="0" yWindow="0" windowWidth="24000" windowHeight="9795"/>
  </bookViews>
  <sheets>
    <sheet name="Journey Stats" sheetId="1" r:id="rId1"/>
  </sheets>
  <definedNames>
    <definedName name="_xlnm.Print_Area" localSheetId="0">'Journey Stats'!$A$1:$X$154</definedName>
  </definedNames>
  <calcPr calcId="144525" calcMode="manual" iterate="1" calcCompleted="0" calcOnSave="0"/>
</workbook>
</file>

<file path=xl/calcChain.xml><?xml version="1.0" encoding="utf-8"?>
<calcChain xmlns="http://schemas.openxmlformats.org/spreadsheetml/2006/main">
  <c r="W59" i="1" l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0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4" i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<sst xmlns="http://schemas.openxmlformats.org/spreadsheetml/2006/main" count="138" uniqueCount="34">
  <si>
    <t>1 Day Reminder (Sunday Only)</t>
  </si>
  <si>
    <t>ApptRem_1Day_Audience</t>
  </si>
  <si>
    <t>Holiday</t>
  </si>
  <si>
    <t>Date</t>
  </si>
  <si>
    <t>Send Date</t>
  </si>
  <si>
    <t>New Year's Day</t>
  </si>
  <si>
    <t>Appoint. Date</t>
  </si>
  <si>
    <t>Journey Name</t>
  </si>
  <si>
    <t>Memorial Day</t>
  </si>
  <si>
    <t>Email</t>
  </si>
  <si>
    <t>Independence Day</t>
  </si>
  <si>
    <t>SMS</t>
  </si>
  <si>
    <t>Labor Day</t>
  </si>
  <si>
    <t>SMS / E-Mail</t>
  </si>
  <si>
    <t>SMSEmail</t>
  </si>
  <si>
    <t>Thanksgiving</t>
  </si>
  <si>
    <t>Error</t>
  </si>
  <si>
    <t>ErrorNoEmail</t>
  </si>
  <si>
    <t>ErrorNoSMS</t>
  </si>
  <si>
    <t>ErrorNoSMSEmail</t>
  </si>
  <si>
    <t>ErrorNoSMSNoEmail</t>
  </si>
  <si>
    <t>Christmas</t>
  </si>
  <si>
    <t>TBD</t>
  </si>
  <si>
    <t/>
  </si>
  <si>
    <t>Total</t>
  </si>
  <si>
    <t>Success Rate</t>
  </si>
  <si>
    <t>Confirmed Rate</t>
  </si>
  <si>
    <t>Show Rate</t>
  </si>
  <si>
    <t>2 Day Reminder</t>
  </si>
  <si>
    <t>ApptRem_2Day_Audience</t>
  </si>
  <si>
    <t>7 Day Reminder</t>
  </si>
  <si>
    <t>ApptRem_7Day_Audience</t>
  </si>
  <si>
    <t>Same Day Reminder</t>
  </si>
  <si>
    <t>Onboarding_SameDay_Audience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</si>
</sst>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166" formatCode="mm/dd\ &quot;(&quot;ddd&quot;)&quot;"/>
    <numFmt numFmtId="167" formatCode="0.0%;\(0.0%\)"/>
    <numFmt numFmtId="168" formatCode="[$-409]d\-mmm;@"/>
    <numFmt numFmtId="169" formatCode="mm/dd/yy"/>
  </numFmts>
  <fonts count="12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rgb="FF3366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1" fontId="0" fillId="0" borderId="0" xfId="0" applyNumberFormat="1" applyFont="1"/>
    <xf numFmtId="0" fontId="1" fillId="2" borderId="1" xfId="0" applyFont="1" applyFill="1" applyBorder="1" applyAlignment="1">
      <alignment horizontal="centerContinuous" vertical="center"/>
    </xf>
    <xf numFmtId="14" fontId="0" fillId="0" borderId="0" xfId="0" applyNumberFormat="1" applyFont="1"/>
    <xf numFmtId="0" fontId="2" fillId="0" borderId="0" xfId="0" applyFont="1"/>
    <xf numFmtId="0" fontId="3" fillId="3" borderId="2" xfId="0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166" fontId="3" fillId="3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37" fontId="0" fillId="0" borderId="0" xfId="0" applyNumberFormat="1" applyFont="1"/>
    <xf numFmtId="0" fontId="4" fillId="4" borderId="1" xfId="0" applyFont="1" applyFill="1" applyBorder="1"/>
    <xf numFmtId="37" fontId="4" fillId="4" borderId="1" xfId="0" applyNumberFormat="1" applyFont="1" applyFill="1" applyBorder="1"/>
    <xf numFmtId="0" fontId="5" fillId="0" borderId="0" xfId="0" applyFont="1"/>
    <xf numFmtId="167" fontId="5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37" fontId="0" fillId="0" borderId="0" xfId="0" applyNumberFormat="1" applyFont="1" applyFill="1"/>
    <xf numFmtId="0" fontId="1" fillId="0" borderId="0" xfId="0" applyFont="1" applyFill="1" applyBorder="1" applyAlignment="1">
      <alignment horizontal="centerContinuous" vertical="center"/>
    </xf>
    <xf numFmtId="166" fontId="7" fillId="3" borderId="2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168" fontId="3" fillId="0" borderId="0" xfId="0" applyNumberFormat="1" applyFont="1" applyFill="1" applyBorder="1" applyAlignment="1">
      <alignment horizontal="center" vertical="center"/>
    </xf>
    <xf numFmtId="0" fontId="8" fillId="0" borderId="0" xfId="1"/>
    <xf numFmtId="0" fontId="9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5" fontId="0" fillId="0" borderId="0" xfId="0" applyNumberFormat="1" applyBorder="1"/>
    <xf numFmtId="169" fontId="10" fillId="0" borderId="0" xfId="0" applyNumberFormat="1" applyFont="1" applyFill="1" applyBorder="1"/>
    <xf numFmtId="0" fontId="4" fillId="5" borderId="0" xfId="0" applyFont="1" applyFill="1"/>
    <xf numFmtId="0" fontId="0" fillId="0" borderId="0" xfId="0" applyBorder="1"/>
    <xf numFmtId="0" fontId="10" fillId="0" borderId="4" xfId="0" applyFont="1" applyBorder="1"/>
    <xf numFmtId="0" fontId="10" fillId="0" borderId="2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0" xfId="0" applyFont="1" applyBorder="1"/>
    <xf numFmtId="0" fontId="10" fillId="0" borderId="7" xfId="0" applyFont="1" applyBorder="1"/>
    <xf numFmtId="0" fontId="10" fillId="0" borderId="6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0" fillId="0" borderId="0" xfId="0" applyFont="1" applyAlignment="1"/>
    <xf numFmtId="0" fontId="11" fillId="0" borderId="3" xfId="0" applyFont="1" applyBorder="1"/>
    <xf numFmtId="0" fontId="11" fillId="0" borderId="3" xfId="0" applyFont="1" applyBorder="1" applyAlignment="1"/>
    <xf numFmtId="0" fontId="11" fillId="0" borderId="9" xfId="0" applyFont="1" applyBorder="1"/>
    <xf numFmtId="0" fontId="0" fillId="0" borderId="0" xfId="0" applyFont="1" applyAlignment="1">
      <alignment horizontal="left"/>
    </xf>
    <xf numFmtId="0" fontId="11" fillId="0" borderId="8" xfId="0" quotePrefix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09839613459403E-2"/>
          <c:y val="5.28664851484777E-2"/>
          <c:w val="0.849581320330972"/>
          <c:h val="0.655054826641630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'Journey Stats'!$M$21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'Journey Stats'!$N$20:$W$20</c:f>
              <c:numCache>
                <c:formatCode>mm/dd\ "("ddd")"</c:formatCode>
                <c:ptCount val="10"/>
                <c:pt idx="0">
                  <c:v>44515</c:v>
                </c:pt>
                <c:pt idx="1">
                  <c:v>44516</c:v>
                </c:pt>
                <c:pt idx="2">
                  <c:v>44517</c:v>
                </c:pt>
                <c:pt idx="3">
                  <c:v>44518</c:v>
                </c:pt>
                <c:pt idx="4">
                  <c:v>44519</c:v>
                </c:pt>
                <c:pt idx="5">
                  <c:v>44520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</c:numCache>
            </c:numRef>
          </c:cat>
          <c:val>
            <c:numRef>
              <c:f>'Journey Stats'!$N$21:$W$21</c:f>
              <c:numCache>
                <c:formatCode>#,##0_);\(#,##0\)</c:formatCode>
                <c:ptCount val="10"/>
                <c:pt idx="0">
                  <c:v>140</c:v>
                </c:pt>
                <c:pt idx="1">
                  <c:v>182</c:v>
                </c:pt>
                <c:pt idx="2">
                  <c:v>171</c:v>
                </c:pt>
                <c:pt idx="3">
                  <c:v>186</c:v>
                </c:pt>
                <c:pt idx="4">
                  <c:v>123</c:v>
                </c:pt>
                <c:pt idx="5">
                  <c:v>28</c:v>
                </c:pt>
                <c:pt idx="6">
                  <c:v>151</c:v>
                </c:pt>
                <c:pt idx="7">
                  <c:v>183</c:v>
                </c:pt>
                <c:pt idx="8">
                  <c:v>135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B-464A-8C94-A692B8DA9F31}"/>
            </c:ext>
          </c:extLst>
        </c:ser>
        <c:ser>
          <c:idx val="1"/>
          <c:order val="1"/>
          <c:tx>
            <c:strRef>
              <c:f>'Journey Stats'!$M$22</c:f>
              <c:strCache>
                <c:ptCount val="1"/>
                <c:pt idx="0">
                  <c:v>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'Journey Stats'!$N$20:$W$20</c:f>
              <c:numCache>
                <c:formatCode>mm/dd\ "("ddd")"</c:formatCode>
                <c:ptCount val="10"/>
                <c:pt idx="0">
                  <c:v>44515</c:v>
                </c:pt>
                <c:pt idx="1">
                  <c:v>44516</c:v>
                </c:pt>
                <c:pt idx="2">
                  <c:v>44517</c:v>
                </c:pt>
                <c:pt idx="3">
                  <c:v>44518</c:v>
                </c:pt>
                <c:pt idx="4">
                  <c:v>44519</c:v>
                </c:pt>
                <c:pt idx="5">
                  <c:v>44520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</c:numCache>
            </c:numRef>
          </c:cat>
          <c:val>
            <c:numRef>
              <c:f>'Journey Stats'!$N$22:$W$22</c:f>
              <c:numCache>
                <c:formatCode>#,##0_);\(#,##0\)</c:formatCode>
                <c:ptCount val="10"/>
                <c:pt idx="0">
                  <c:v>2065</c:v>
                </c:pt>
                <c:pt idx="1">
                  <c:v>2263</c:v>
                </c:pt>
                <c:pt idx="2">
                  <c:v>2298</c:v>
                </c:pt>
                <c:pt idx="3">
                  <c:v>2382</c:v>
                </c:pt>
                <c:pt idx="4">
                  <c:v>1717</c:v>
                </c:pt>
                <c:pt idx="5">
                  <c:v>347</c:v>
                </c:pt>
                <c:pt idx="6">
                  <c:v>2117</c:v>
                </c:pt>
                <c:pt idx="7">
                  <c:v>2270</c:v>
                </c:pt>
                <c:pt idx="8">
                  <c:v>1692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B-464A-8C94-A692B8DA9F31}"/>
            </c:ext>
          </c:extLst>
        </c:ser>
        <c:ser>
          <c:idx val="2"/>
          <c:order val="2"/>
          <c:tx>
            <c:strRef>
              <c:f>'Journey Stats'!$M$23</c:f>
              <c:strCache>
                <c:ptCount val="1"/>
                <c:pt idx="0">
                  <c:v>SMS / E-Mail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'Journey Stats'!$N$20:$W$20</c:f>
              <c:numCache>
                <c:formatCode>mm/dd\ "("ddd")"</c:formatCode>
                <c:ptCount val="10"/>
                <c:pt idx="0">
                  <c:v>44515</c:v>
                </c:pt>
                <c:pt idx="1">
                  <c:v>44516</c:v>
                </c:pt>
                <c:pt idx="2">
                  <c:v>44517</c:v>
                </c:pt>
                <c:pt idx="3">
                  <c:v>44518</c:v>
                </c:pt>
                <c:pt idx="4">
                  <c:v>44519</c:v>
                </c:pt>
                <c:pt idx="5">
                  <c:v>44520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</c:numCache>
            </c:numRef>
          </c:cat>
          <c:val>
            <c:numRef>
              <c:f>'Journey Stats'!$N$23:$W$23</c:f>
              <c:numCache>
                <c:formatCode>#,##0_);\(#,##0\)</c:formatCode>
                <c:ptCount val="10"/>
                <c:pt idx="0">
                  <c:v>1406</c:v>
                </c:pt>
                <c:pt idx="1">
                  <c:v>1621</c:v>
                </c:pt>
                <c:pt idx="2">
                  <c:v>1692</c:v>
                </c:pt>
                <c:pt idx="3">
                  <c:v>1576</c:v>
                </c:pt>
                <c:pt idx="4">
                  <c:v>1195</c:v>
                </c:pt>
                <c:pt idx="5">
                  <c:v>228</c:v>
                </c:pt>
                <c:pt idx="6">
                  <c:v>1431</c:v>
                </c:pt>
                <c:pt idx="7">
                  <c:v>1600</c:v>
                </c:pt>
                <c:pt idx="8">
                  <c:v>1304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B-464A-8C94-A692B8DA9F31}"/>
            </c:ext>
          </c:extLst>
        </c:ser>
        <c:ser>
          <c:idx val="3"/>
          <c:order val="3"/>
          <c:tx>
            <c:strRef>
              <c:f>'Journey Stats'!$M$24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'Journey Stats'!$N$20:$W$20</c:f>
              <c:numCache>
                <c:formatCode>mm/dd\ "("ddd")"</c:formatCode>
                <c:ptCount val="10"/>
                <c:pt idx="0">
                  <c:v>44515</c:v>
                </c:pt>
                <c:pt idx="1">
                  <c:v>44516</c:v>
                </c:pt>
                <c:pt idx="2">
                  <c:v>44517</c:v>
                </c:pt>
                <c:pt idx="3">
                  <c:v>44518</c:v>
                </c:pt>
                <c:pt idx="4">
                  <c:v>44519</c:v>
                </c:pt>
                <c:pt idx="5">
                  <c:v>44520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</c:numCache>
            </c:numRef>
          </c:cat>
          <c:val>
            <c:numRef>
              <c:f>'Journey Stats'!$N$24:$W$24</c:f>
              <c:numCache>
                <c:formatCode>#,##0_);\(#,##0\)</c:formatCode>
                <c:ptCount val="10"/>
                <c:pt idx="0">
                  <c:v>477</c:v>
                </c:pt>
                <c:pt idx="1">
                  <c:v>562</c:v>
                </c:pt>
                <c:pt idx="2">
                  <c:v>544</c:v>
                </c:pt>
                <c:pt idx="3">
                  <c:v>501</c:v>
                </c:pt>
                <c:pt idx="4">
                  <c:v>359</c:v>
                </c:pt>
                <c:pt idx="5">
                  <c:v>82</c:v>
                </c:pt>
                <c:pt idx="6">
                  <c:v>430</c:v>
                </c:pt>
                <c:pt idx="7">
                  <c:v>507</c:v>
                </c:pt>
                <c:pt idx="8">
                  <c:v>413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B-464A-8C94-A692B8DA9F31}"/>
            </c:ext>
          </c:extLst>
        </c:ser>
        <c:ser>
          <c:idx val="4"/>
          <c:order val="4"/>
          <c:tx>
            <c:strRef>
              <c:f>'Journey Stats'!$M$25</c:f>
              <c:strCache>
                <c:ptCount val="1"/>
                <c:pt idx="0">
                  <c:v>TBD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'Journey Stats'!$N$20:$W$20</c:f>
              <c:numCache>
                <c:formatCode>mm/dd\ "("ddd")"</c:formatCode>
                <c:ptCount val="10"/>
                <c:pt idx="0">
                  <c:v>44515</c:v>
                </c:pt>
                <c:pt idx="1">
                  <c:v>44516</c:v>
                </c:pt>
                <c:pt idx="2">
                  <c:v>44517</c:v>
                </c:pt>
                <c:pt idx="3">
                  <c:v>44518</c:v>
                </c:pt>
                <c:pt idx="4">
                  <c:v>44519</c:v>
                </c:pt>
                <c:pt idx="5">
                  <c:v>44520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</c:numCache>
            </c:numRef>
          </c:cat>
          <c:val>
            <c:numRef>
              <c:f>'Journey Stats'!$N$25:$W$25</c:f>
              <c:numCache>
                <c:formatCode>#,##0_);\(#,##0\)</c:formatCode>
                <c:ptCount val="10"/>
                <c:pt idx="0">
                  <c:v>192</c:v>
                </c:pt>
                <c:pt idx="1">
                  <c:v>182</c:v>
                </c:pt>
                <c:pt idx="2">
                  <c:v>240</c:v>
                </c:pt>
                <c:pt idx="3">
                  <c:v>193</c:v>
                </c:pt>
                <c:pt idx="4">
                  <c:v>127</c:v>
                </c:pt>
                <c:pt idx="5">
                  <c:v>10</c:v>
                </c:pt>
                <c:pt idx="6">
                  <c:v>173</c:v>
                </c:pt>
                <c:pt idx="7">
                  <c:v>211</c:v>
                </c:pt>
                <c:pt idx="8">
                  <c:v>183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B-464A-8C94-A692B8DA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816106864"/>
        <c:axId val="1816108944"/>
      </c:barChart>
      <c:lineChart>
        <c:grouping val="standard"/>
        <c:varyColors val="0"/>
        <c:ser>
          <c:idx val="5"/>
          <c:order val="5"/>
          <c:tx>
            <c:strRef>
              <c:f>'Journey Stats'!$M$27</c:f>
              <c:strCache>
                <c:ptCount val="1"/>
                <c:pt idx="0">
                  <c:v>Success Rate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val>
            <c:numRef>
              <c:f>'Journey Stats'!$N$27:$W$27</c:f>
              <c:numCache>
                <c:formatCode>0.0%;\(0.0%\)</c:formatCode>
                <c:ptCount val="10"/>
                <c:pt idx="0">
                  <c:v>0.84369158878504702</c:v>
                </c:pt>
                <c:pt idx="1">
                  <c:v>0.84532224532224498</c:v>
                </c:pt>
                <c:pt idx="2">
                  <c:v>0.84145601617795796</c:v>
                </c:pt>
                <c:pt idx="3">
                  <c:v>0.85655229433650304</c:v>
                </c:pt>
                <c:pt idx="4">
                  <c:v>0.86197103095711403</c:v>
                </c:pt>
                <c:pt idx="5">
                  <c:v>0.86762589928057599</c:v>
                </c:pt>
                <c:pt idx="6">
                  <c:v>0.85983263598326398</c:v>
                </c:pt>
                <c:pt idx="7">
                  <c:v>0.84950744078809504</c:v>
                </c:pt>
                <c:pt idx="8">
                  <c:v>0.84008585994097096</c:v>
                </c:pt>
                <c:pt idx="9">
                  <c:v>0.92307692307692302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CB-464A-8C94-A692B8DA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30208"/>
        <c:axId val="1951729792"/>
      </c:lineChart>
      <c:catAx>
        <c:axId val="1816106864"/>
        <c:scaling>
          <c:orientation val="minMax"/>
        </c:scaling>
        <c:delete val="0"/>
        <c:axPos val="b"/>
        <c:numFmt formatCode="mm/dd\ &quot;(&quot;ddd&quot;)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8944"/>
        <c:crosses val="autoZero"/>
        <c:auto val="0"/>
        <c:lblAlgn val="ctr"/>
        <c:lblOffset val="100"/>
        <c:noMultiLvlLbl val="1"/>
      </c:catAx>
      <c:valAx>
        <c:axId val="1816108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6864"/>
        <c:crosses val="autoZero"/>
        <c:crossBetween val="between"/>
        <c:majorUnit val="1000"/>
      </c:valAx>
      <c:catAx>
        <c:axId val="1951730208"/>
        <c:scaling>
          <c:orientation val="minMax"/>
        </c:scaling>
        <c:delete val="1"/>
        <c:axPos val="b"/>
        <c:numFmt formatCode="mm/dd\ &quot;(&quot;ddd&quot;)&quot;" sourceLinked="1"/>
        <c:majorTickMark val="out"/>
        <c:minorTickMark val="none"/>
        <c:tickLblPos val="nextTo"/>
        <c:crossAx val="1951729792"/>
        <c:crosses val="autoZero"/>
        <c:auto val="1"/>
        <c:lblAlgn val="ctr"/>
        <c:lblOffset val="100"/>
        <c:noMultiLvlLbl val="0"/>
      </c:catAx>
      <c:valAx>
        <c:axId val="1951729792"/>
        <c:scaling>
          <c:orientation val="minMax"/>
          <c:max val="0.9"/>
          <c:min val="0"/>
        </c:scaling>
        <c:delete val="0"/>
        <c:axPos val="r"/>
        <c:numFmt formatCode="0.0%;\(0.0%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30208"/>
        <c:crosses val="max"/>
        <c:crossBetween val="between"/>
        <c:majorUnit val="0.15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en-US"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'Journey Stats'!$M$5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'Journey Stats'!$N$4:$W$4</c:f>
              <c:numCache>
                <c:formatCode>mm/dd\ "("ddd")"</c:formatCode>
                <c:ptCount val="10"/>
                <c:pt idx="0">
                  <c:v>44459</c:v>
                </c:pt>
                <c:pt idx="1">
                  <c:v>44466</c:v>
                </c:pt>
                <c:pt idx="2">
                  <c:v>44473</c:v>
                </c:pt>
                <c:pt idx="3">
                  <c:v>44480</c:v>
                </c:pt>
                <c:pt idx="4">
                  <c:v>44487</c:v>
                </c:pt>
                <c:pt idx="5">
                  <c:v>44494</c:v>
                </c:pt>
                <c:pt idx="6">
                  <c:v>44501</c:v>
                </c:pt>
                <c:pt idx="7">
                  <c:v>44508</c:v>
                </c:pt>
                <c:pt idx="8">
                  <c:v>44515</c:v>
                </c:pt>
                <c:pt idx="9">
                  <c:v>44522</c:v>
                </c:pt>
              </c:numCache>
            </c:numRef>
          </c:cat>
          <c:val>
            <c:numRef>
              <c:f>'Journey Stats'!$N$5:$W$5</c:f>
              <c:numCache>
                <c:formatCode>#,##0_);\(#,##0\)</c:formatCode>
                <c:ptCount val="10"/>
                <c:pt idx="0">
                  <c:v>181</c:v>
                </c:pt>
                <c:pt idx="1">
                  <c:v>152</c:v>
                </c:pt>
                <c:pt idx="2">
                  <c:v>127</c:v>
                </c:pt>
                <c:pt idx="3">
                  <c:v>134</c:v>
                </c:pt>
                <c:pt idx="4">
                  <c:v>153</c:v>
                </c:pt>
                <c:pt idx="5">
                  <c:v>142</c:v>
                </c:pt>
                <c:pt idx="6">
                  <c:v>144</c:v>
                </c:pt>
                <c:pt idx="7">
                  <c:v>146</c:v>
                </c:pt>
                <c:pt idx="8">
                  <c:v>142</c:v>
                </c:pt>
                <c:pt idx="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3-47EB-87E6-22AC77B5421C}"/>
            </c:ext>
          </c:extLst>
        </c:ser>
        <c:ser>
          <c:idx val="1"/>
          <c:order val="1"/>
          <c:tx>
            <c:strRef>
              <c:f>'Journey Stats'!$M$6</c:f>
              <c:strCache>
                <c:ptCount val="1"/>
                <c:pt idx="0">
                  <c:v>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'Journey Stats'!$N$4:$W$4</c:f>
              <c:numCache>
                <c:formatCode>mm/dd\ "("ddd")"</c:formatCode>
                <c:ptCount val="10"/>
                <c:pt idx="0">
                  <c:v>44459</c:v>
                </c:pt>
                <c:pt idx="1">
                  <c:v>44466</c:v>
                </c:pt>
                <c:pt idx="2">
                  <c:v>44473</c:v>
                </c:pt>
                <c:pt idx="3">
                  <c:v>44480</c:v>
                </c:pt>
                <c:pt idx="4">
                  <c:v>44487</c:v>
                </c:pt>
                <c:pt idx="5">
                  <c:v>44494</c:v>
                </c:pt>
                <c:pt idx="6">
                  <c:v>44501</c:v>
                </c:pt>
                <c:pt idx="7">
                  <c:v>44508</c:v>
                </c:pt>
                <c:pt idx="8">
                  <c:v>44515</c:v>
                </c:pt>
                <c:pt idx="9">
                  <c:v>44522</c:v>
                </c:pt>
              </c:numCache>
            </c:numRef>
          </c:cat>
          <c:val>
            <c:numRef>
              <c:f>'Journey Stats'!$N$6:$W$6</c:f>
              <c:numCache>
                <c:formatCode>#,##0_);\(#,##0\)</c:formatCode>
                <c:ptCount val="10"/>
                <c:pt idx="0">
                  <c:v>1985</c:v>
                </c:pt>
                <c:pt idx="1">
                  <c:v>2119</c:v>
                </c:pt>
                <c:pt idx="2">
                  <c:v>1975</c:v>
                </c:pt>
                <c:pt idx="3">
                  <c:v>1913</c:v>
                </c:pt>
                <c:pt idx="4">
                  <c:v>1922</c:v>
                </c:pt>
                <c:pt idx="5">
                  <c:v>1963</c:v>
                </c:pt>
                <c:pt idx="6">
                  <c:v>2023</c:v>
                </c:pt>
                <c:pt idx="7">
                  <c:v>2080</c:v>
                </c:pt>
                <c:pt idx="8">
                  <c:v>2054</c:v>
                </c:pt>
                <c:pt idx="9">
                  <c:v>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3-47EB-87E6-22AC77B5421C}"/>
            </c:ext>
          </c:extLst>
        </c:ser>
        <c:ser>
          <c:idx val="2"/>
          <c:order val="2"/>
          <c:tx>
            <c:strRef>
              <c:f>'Journey Stats'!$M$7</c:f>
              <c:strCache>
                <c:ptCount val="1"/>
                <c:pt idx="0">
                  <c:v>SMS / E-Mail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'Journey Stats'!$N$4:$W$4</c:f>
              <c:numCache>
                <c:formatCode>mm/dd\ "("ddd")"</c:formatCode>
                <c:ptCount val="10"/>
                <c:pt idx="0">
                  <c:v>44459</c:v>
                </c:pt>
                <c:pt idx="1">
                  <c:v>44466</c:v>
                </c:pt>
                <c:pt idx="2">
                  <c:v>44473</c:v>
                </c:pt>
                <c:pt idx="3">
                  <c:v>44480</c:v>
                </c:pt>
                <c:pt idx="4">
                  <c:v>44487</c:v>
                </c:pt>
                <c:pt idx="5">
                  <c:v>44494</c:v>
                </c:pt>
                <c:pt idx="6">
                  <c:v>44501</c:v>
                </c:pt>
                <c:pt idx="7">
                  <c:v>44508</c:v>
                </c:pt>
                <c:pt idx="8">
                  <c:v>44515</c:v>
                </c:pt>
                <c:pt idx="9">
                  <c:v>44522</c:v>
                </c:pt>
              </c:numCache>
            </c:numRef>
          </c:cat>
          <c:val>
            <c:numRef>
              <c:f>'Journey Stats'!$N$7:$W$7</c:f>
              <c:numCache>
                <c:formatCode>#,##0_);\(#,##0\)</c:formatCode>
                <c:ptCount val="10"/>
                <c:pt idx="0">
                  <c:v>1357</c:v>
                </c:pt>
                <c:pt idx="1">
                  <c:v>1453</c:v>
                </c:pt>
                <c:pt idx="2">
                  <c:v>1349</c:v>
                </c:pt>
                <c:pt idx="3">
                  <c:v>1371</c:v>
                </c:pt>
                <c:pt idx="4">
                  <c:v>1401</c:v>
                </c:pt>
                <c:pt idx="5">
                  <c:v>1355</c:v>
                </c:pt>
                <c:pt idx="6">
                  <c:v>1311</c:v>
                </c:pt>
                <c:pt idx="7">
                  <c:v>1383</c:v>
                </c:pt>
                <c:pt idx="8">
                  <c:v>1414</c:v>
                </c:pt>
                <c:pt idx="9">
                  <c:v>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3-47EB-87E6-22AC77B5421C}"/>
            </c:ext>
          </c:extLst>
        </c:ser>
        <c:ser>
          <c:idx val="3"/>
          <c:order val="3"/>
          <c:tx>
            <c:strRef>
              <c:f>'Journey Stats'!$M$8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'Journey Stats'!$N$4:$W$4</c:f>
              <c:numCache>
                <c:formatCode>mm/dd\ "("ddd")"</c:formatCode>
                <c:ptCount val="10"/>
                <c:pt idx="0">
                  <c:v>44459</c:v>
                </c:pt>
                <c:pt idx="1">
                  <c:v>44466</c:v>
                </c:pt>
                <c:pt idx="2">
                  <c:v>44473</c:v>
                </c:pt>
                <c:pt idx="3">
                  <c:v>44480</c:v>
                </c:pt>
                <c:pt idx="4">
                  <c:v>44487</c:v>
                </c:pt>
                <c:pt idx="5">
                  <c:v>44494</c:v>
                </c:pt>
                <c:pt idx="6">
                  <c:v>44501</c:v>
                </c:pt>
                <c:pt idx="7">
                  <c:v>44508</c:v>
                </c:pt>
                <c:pt idx="8">
                  <c:v>44515</c:v>
                </c:pt>
                <c:pt idx="9">
                  <c:v>44522</c:v>
                </c:pt>
              </c:numCache>
            </c:numRef>
          </c:cat>
          <c:val>
            <c:numRef>
              <c:f>'Journey Stats'!$N$8:$W$8</c:f>
              <c:numCache>
                <c:formatCode>#,##0_);\(#,##0\)</c:formatCode>
                <c:ptCount val="10"/>
                <c:pt idx="0">
                  <c:v>445</c:v>
                </c:pt>
                <c:pt idx="1">
                  <c:v>449</c:v>
                </c:pt>
                <c:pt idx="2">
                  <c:v>457</c:v>
                </c:pt>
                <c:pt idx="3">
                  <c:v>413</c:v>
                </c:pt>
                <c:pt idx="4">
                  <c:v>459</c:v>
                </c:pt>
                <c:pt idx="5">
                  <c:v>422</c:v>
                </c:pt>
                <c:pt idx="6">
                  <c:v>490</c:v>
                </c:pt>
                <c:pt idx="7">
                  <c:v>465</c:v>
                </c:pt>
                <c:pt idx="8">
                  <c:v>477</c:v>
                </c:pt>
                <c:pt idx="9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3-47EB-87E6-22AC77B5421C}"/>
            </c:ext>
          </c:extLst>
        </c:ser>
        <c:ser>
          <c:idx val="4"/>
          <c:order val="4"/>
          <c:tx>
            <c:strRef>
              <c:f>'Journey Stats'!$M$9</c:f>
              <c:strCache>
                <c:ptCount val="1"/>
                <c:pt idx="0">
                  <c:v>TBD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'Journey Stats'!$N$4:$W$4</c:f>
              <c:numCache>
                <c:formatCode>mm/dd\ "("ddd")"</c:formatCode>
                <c:ptCount val="10"/>
                <c:pt idx="0">
                  <c:v>44459</c:v>
                </c:pt>
                <c:pt idx="1">
                  <c:v>44466</c:v>
                </c:pt>
                <c:pt idx="2">
                  <c:v>44473</c:v>
                </c:pt>
                <c:pt idx="3">
                  <c:v>44480</c:v>
                </c:pt>
                <c:pt idx="4">
                  <c:v>44487</c:v>
                </c:pt>
                <c:pt idx="5">
                  <c:v>44494</c:v>
                </c:pt>
                <c:pt idx="6">
                  <c:v>44501</c:v>
                </c:pt>
                <c:pt idx="7">
                  <c:v>44508</c:v>
                </c:pt>
                <c:pt idx="8">
                  <c:v>44515</c:v>
                </c:pt>
                <c:pt idx="9">
                  <c:v>44522</c:v>
                </c:pt>
              </c:numCache>
            </c:numRef>
          </c:cat>
          <c:val>
            <c:numRef>
              <c:f>'Journey Stats'!$N$9:$W$9</c:f>
              <c:numCache>
                <c:formatCode>#,##0_);\(#,##0\)</c:formatCode>
                <c:ptCount val="10"/>
                <c:pt idx="0">
                  <c:v>289</c:v>
                </c:pt>
                <c:pt idx="1">
                  <c:v>299</c:v>
                </c:pt>
                <c:pt idx="2">
                  <c:v>276</c:v>
                </c:pt>
                <c:pt idx="3">
                  <c:v>305</c:v>
                </c:pt>
                <c:pt idx="4">
                  <c:v>326</c:v>
                </c:pt>
                <c:pt idx="5">
                  <c:v>207</c:v>
                </c:pt>
                <c:pt idx="6">
                  <c:v>205</c:v>
                </c:pt>
                <c:pt idx="7">
                  <c:v>188</c:v>
                </c:pt>
                <c:pt idx="8">
                  <c:v>194</c:v>
                </c:pt>
                <c:pt idx="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3-47EB-87E6-22AC77B5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816106864"/>
        <c:axId val="1816108944"/>
      </c:barChart>
      <c:lineChart>
        <c:grouping val="standard"/>
        <c:varyColors val="0"/>
        <c:ser>
          <c:idx val="5"/>
          <c:order val="5"/>
          <c:tx>
            <c:strRef>
              <c:f>'Journey Stats'!$M$11</c:f>
              <c:strCache>
                <c:ptCount val="1"/>
                <c:pt idx="0">
                  <c:v>Success Rate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val>
            <c:numRef>
              <c:f>'Journey Stats'!$N$11:$W$11</c:f>
              <c:numCache>
                <c:formatCode>0.0%;\(0.0%\)</c:formatCode>
                <c:ptCount val="10"/>
                <c:pt idx="0">
                  <c:v>0.82757810664787401</c:v>
                </c:pt>
                <c:pt idx="1">
                  <c:v>0.83273703041144898</c:v>
                </c:pt>
                <c:pt idx="2">
                  <c:v>0.82480879541108998</c:v>
                </c:pt>
                <c:pt idx="3">
                  <c:v>0.82640232108317202</c:v>
                </c:pt>
                <c:pt idx="4">
                  <c:v>0.81577094578737397</c:v>
                </c:pt>
                <c:pt idx="5">
                  <c:v>0.84617265835167499</c:v>
                </c:pt>
                <c:pt idx="6">
                  <c:v>0.83345315121016095</c:v>
                </c:pt>
                <c:pt idx="7">
                  <c:v>0.84678554669169404</c:v>
                </c:pt>
                <c:pt idx="8">
                  <c:v>0.84326092034571398</c:v>
                </c:pt>
                <c:pt idx="9">
                  <c:v>0.86025998142989801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A3-47EB-87E6-22AC77B5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08304"/>
        <c:axId val="1844232432"/>
      </c:lineChart>
      <c:catAx>
        <c:axId val="1816106864"/>
        <c:scaling>
          <c:orientation val="minMax"/>
        </c:scaling>
        <c:delete val="0"/>
        <c:axPos val="b"/>
        <c:numFmt formatCode="mm/dd\ &quot;(&quot;ddd&quot;)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8944"/>
        <c:crosses val="autoZero"/>
        <c:auto val="0"/>
        <c:lblAlgn val="ctr"/>
        <c:lblOffset val="100"/>
        <c:tickMarkSkip val="7"/>
        <c:noMultiLvlLbl val="1"/>
      </c:catAx>
      <c:valAx>
        <c:axId val="1816108944"/>
        <c:scaling>
          <c:orientation val="minMax"/>
          <c:max val="4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6864"/>
        <c:crosses val="autoZero"/>
        <c:crossBetween val="between"/>
        <c:majorUnit val="800"/>
      </c:valAx>
      <c:catAx>
        <c:axId val="184420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232432"/>
        <c:crosses val="autoZero"/>
        <c:auto val="1"/>
        <c:lblAlgn val="ctr"/>
        <c:lblOffset val="100"/>
        <c:noMultiLvlLbl val="0"/>
      </c:catAx>
      <c:valAx>
        <c:axId val="1844232432"/>
        <c:scaling>
          <c:orientation val="minMax"/>
          <c:max val="0.9"/>
          <c:min val="0"/>
        </c:scaling>
        <c:delete val="0"/>
        <c:axPos val="r"/>
        <c:numFmt formatCode="0.0%;\(0.0%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08304"/>
        <c:crosses val="max"/>
        <c:crossBetween val="between"/>
        <c:majorUnit val="0.15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'Journey Stats'!$M$37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Stats'!$N$37:$W$37</c:f>
              <c:numCache>
                <c:formatCode>#,##0_);\(#,##0\)</c:formatCode>
                <c:ptCount val="10"/>
                <c:pt idx="0">
                  <c:v>103</c:v>
                </c:pt>
                <c:pt idx="1">
                  <c:v>16</c:v>
                </c:pt>
                <c:pt idx="2">
                  <c:v>118</c:v>
                </c:pt>
                <c:pt idx="3">
                  <c:v>141</c:v>
                </c:pt>
                <c:pt idx="4">
                  <c:v>98</c:v>
                </c:pt>
                <c:pt idx="5">
                  <c:v>1</c:v>
                </c:pt>
                <c:pt idx="6">
                  <c:v>14</c:v>
                </c:pt>
                <c:pt idx="7">
                  <c:v>1</c:v>
                </c:pt>
                <c:pt idx="8">
                  <c:v>91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4-4803-986E-4810F51E5CDC}"/>
            </c:ext>
          </c:extLst>
        </c:ser>
        <c:ser>
          <c:idx val="1"/>
          <c:order val="1"/>
          <c:tx>
            <c:strRef>
              <c:f>'Journey Stats'!$M$38</c:f>
              <c:strCache>
                <c:ptCount val="1"/>
                <c:pt idx="0">
                  <c:v>SMS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Stats'!$N$38:$W$38</c:f>
              <c:numCache>
                <c:formatCode>#,##0_);\(#,##0\)</c:formatCode>
                <c:ptCount val="10"/>
                <c:pt idx="0">
                  <c:v>1628</c:v>
                </c:pt>
                <c:pt idx="1">
                  <c:v>359</c:v>
                </c:pt>
                <c:pt idx="2">
                  <c:v>1830</c:v>
                </c:pt>
                <c:pt idx="3">
                  <c:v>2034</c:v>
                </c:pt>
                <c:pt idx="4">
                  <c:v>1525</c:v>
                </c:pt>
                <c:pt idx="5">
                  <c:v>8</c:v>
                </c:pt>
                <c:pt idx="6">
                  <c:v>271</c:v>
                </c:pt>
                <c:pt idx="7">
                  <c:v>24</c:v>
                </c:pt>
                <c:pt idx="8">
                  <c:v>1886</c:v>
                </c:pt>
                <c:pt idx="9">
                  <c:v>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4-4803-986E-4810F51E5CDC}"/>
            </c:ext>
          </c:extLst>
        </c:ser>
        <c:ser>
          <c:idx val="2"/>
          <c:order val="2"/>
          <c:tx>
            <c:strRef>
              <c:f>'Journey Stats'!$M$39</c:f>
              <c:strCache>
                <c:ptCount val="1"/>
                <c:pt idx="0">
                  <c:v>SMS / E-Mail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Stats'!$N$39:$W$39</c:f>
              <c:numCache>
                <c:formatCode>#,##0_);\(#,##0\)</c:formatCode>
                <c:ptCount val="10"/>
                <c:pt idx="0">
                  <c:v>901</c:v>
                </c:pt>
                <c:pt idx="1">
                  <c:v>158</c:v>
                </c:pt>
                <c:pt idx="2">
                  <c:v>991</c:v>
                </c:pt>
                <c:pt idx="3">
                  <c:v>1178</c:v>
                </c:pt>
                <c:pt idx="4">
                  <c:v>942</c:v>
                </c:pt>
                <c:pt idx="5">
                  <c:v>6</c:v>
                </c:pt>
                <c:pt idx="6">
                  <c:v>162</c:v>
                </c:pt>
                <c:pt idx="7">
                  <c:v>17</c:v>
                </c:pt>
                <c:pt idx="8">
                  <c:v>998</c:v>
                </c:pt>
                <c:pt idx="9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4-4803-986E-4810F51E5CDC}"/>
            </c:ext>
          </c:extLst>
        </c:ser>
        <c:ser>
          <c:idx val="3"/>
          <c:order val="3"/>
          <c:tx>
            <c:strRef>
              <c:f>'Journey Stats'!$M$40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Stats'!$N$40:$W$40</c:f>
              <c:numCache>
                <c:formatCode>#,##0_);\(#,##0\)</c:formatCode>
                <c:ptCount val="10"/>
                <c:pt idx="0">
                  <c:v>344</c:v>
                </c:pt>
                <c:pt idx="1">
                  <c:v>82</c:v>
                </c:pt>
                <c:pt idx="2">
                  <c:v>389</c:v>
                </c:pt>
                <c:pt idx="3">
                  <c:v>460</c:v>
                </c:pt>
                <c:pt idx="4">
                  <c:v>382</c:v>
                </c:pt>
                <c:pt idx="5">
                  <c:v>1</c:v>
                </c:pt>
                <c:pt idx="6">
                  <c:v>58</c:v>
                </c:pt>
                <c:pt idx="7">
                  <c:v>22</c:v>
                </c:pt>
                <c:pt idx="8">
                  <c:v>410</c:v>
                </c:pt>
                <c:pt idx="9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4-4803-986E-4810F51E5CDC}"/>
            </c:ext>
          </c:extLst>
        </c:ser>
        <c:ser>
          <c:idx val="4"/>
          <c:order val="4"/>
          <c:tx>
            <c:strRef>
              <c:f>'Journey Stats'!$M$41</c:f>
              <c:strCache>
                <c:ptCount val="1"/>
                <c:pt idx="0">
                  <c:v>TBD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Stats'!$N$41:$W$41</c:f>
              <c:numCache>
                <c:formatCode>#,##0_);\(#,##0\)</c:formatCode>
                <c:ptCount val="10"/>
                <c:pt idx="0">
                  <c:v>385</c:v>
                </c:pt>
                <c:pt idx="1">
                  <c:v>81</c:v>
                </c:pt>
                <c:pt idx="2">
                  <c:v>551</c:v>
                </c:pt>
                <c:pt idx="3">
                  <c:v>622</c:v>
                </c:pt>
                <c:pt idx="4">
                  <c:v>492</c:v>
                </c:pt>
                <c:pt idx="5">
                  <c:v>3</c:v>
                </c:pt>
                <c:pt idx="6">
                  <c:v>67</c:v>
                </c:pt>
                <c:pt idx="7">
                  <c:v>9</c:v>
                </c:pt>
                <c:pt idx="8">
                  <c:v>524</c:v>
                </c:pt>
                <c:pt idx="9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84-4803-986E-4810F51E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816106864"/>
        <c:axId val="1816108944"/>
      </c:barChart>
      <c:lineChart>
        <c:grouping val="standard"/>
        <c:varyColors val="0"/>
        <c:ser>
          <c:idx val="5"/>
          <c:order val="5"/>
          <c:tx>
            <c:strRef>
              <c:f>'Journey Stats'!$M$43</c:f>
              <c:strCache>
                <c:ptCount val="1"/>
                <c:pt idx="0">
                  <c:v>Success Rate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val>
            <c:numRef>
              <c:f>'Journey Stats'!$N$43:$W$43</c:f>
              <c:numCache>
                <c:formatCode>0.0%;\(0.0%\)</c:formatCode>
                <c:ptCount val="10"/>
                <c:pt idx="0">
                  <c:v>0.78310026777744701</c:v>
                </c:pt>
                <c:pt idx="1">
                  <c:v>0.76580459770114895</c:v>
                </c:pt>
                <c:pt idx="2">
                  <c:v>0.75766950244908504</c:v>
                </c:pt>
                <c:pt idx="3">
                  <c:v>0.75603156708004504</c:v>
                </c:pt>
                <c:pt idx="4">
                  <c:v>0.74585635359115998</c:v>
                </c:pt>
                <c:pt idx="5">
                  <c:v>0.78947368421052599</c:v>
                </c:pt>
                <c:pt idx="6">
                  <c:v>0.78146853146853101</c:v>
                </c:pt>
                <c:pt idx="7">
                  <c:v>0.57534246575342496</c:v>
                </c:pt>
                <c:pt idx="8">
                  <c:v>0.76106421079560005</c:v>
                </c:pt>
                <c:pt idx="9">
                  <c:v>0.76863484087102196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4-4803-986E-4810F51E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30208"/>
        <c:axId val="1951729792"/>
      </c:lineChart>
      <c:catAx>
        <c:axId val="1816106864"/>
        <c:scaling>
          <c:orientation val="minMax"/>
        </c:scaling>
        <c:delete val="0"/>
        <c:axPos val="b"/>
        <c:numFmt formatCode="mm/dd\ &quot;(&quot;ddd&quot;)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8944"/>
        <c:crosses val="autoZero"/>
        <c:auto val="0"/>
        <c:lblAlgn val="ctr"/>
        <c:lblOffset val="100"/>
        <c:noMultiLvlLbl val="1"/>
      </c:catAx>
      <c:valAx>
        <c:axId val="1816108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6864"/>
        <c:crosses val="autoZero"/>
        <c:crossBetween val="between"/>
        <c:majorUnit val="1000"/>
      </c:valAx>
      <c:catAx>
        <c:axId val="195173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51729792"/>
        <c:crosses val="autoZero"/>
        <c:auto val="1"/>
        <c:lblAlgn val="ctr"/>
        <c:lblOffset val="100"/>
        <c:noMultiLvlLbl val="0"/>
      </c:catAx>
      <c:valAx>
        <c:axId val="1951729792"/>
        <c:scaling>
          <c:orientation val="minMax"/>
          <c:max val="0.9"/>
          <c:min val="0"/>
        </c:scaling>
        <c:delete val="0"/>
        <c:axPos val="r"/>
        <c:numFmt formatCode="0.0%;\(0.0%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30208"/>
        <c:crosses val="max"/>
        <c:crossBetween val="between"/>
        <c:majorUnit val="0.15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en-US"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'Journey Stats'!$M$37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Stats'!$N$37:$W$37</c:f>
              <c:numCache>
                <c:formatCode>#,##0_);\(#,##0\)</c:formatCode>
                <c:ptCount val="10"/>
                <c:pt idx="0">
                  <c:v>103</c:v>
                </c:pt>
                <c:pt idx="1">
                  <c:v>16</c:v>
                </c:pt>
                <c:pt idx="2">
                  <c:v>118</c:v>
                </c:pt>
                <c:pt idx="3">
                  <c:v>141</c:v>
                </c:pt>
                <c:pt idx="4">
                  <c:v>98</c:v>
                </c:pt>
                <c:pt idx="5">
                  <c:v>1</c:v>
                </c:pt>
                <c:pt idx="6">
                  <c:v>14</c:v>
                </c:pt>
                <c:pt idx="7">
                  <c:v>1</c:v>
                </c:pt>
                <c:pt idx="8">
                  <c:v>91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2-408C-847F-44DB8ED24921}"/>
            </c:ext>
          </c:extLst>
        </c:ser>
        <c:ser>
          <c:idx val="1"/>
          <c:order val="1"/>
          <c:tx>
            <c:strRef>
              <c:f>'Journey Stats'!$M$38</c:f>
              <c:strCache>
                <c:ptCount val="1"/>
                <c:pt idx="0">
                  <c:v>SMS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Stats'!$N$38:$W$38</c:f>
              <c:numCache>
                <c:formatCode>#,##0_);\(#,##0\)</c:formatCode>
                <c:ptCount val="10"/>
                <c:pt idx="0">
                  <c:v>1628</c:v>
                </c:pt>
                <c:pt idx="1">
                  <c:v>359</c:v>
                </c:pt>
                <c:pt idx="2">
                  <c:v>1830</c:v>
                </c:pt>
                <c:pt idx="3">
                  <c:v>2034</c:v>
                </c:pt>
                <c:pt idx="4">
                  <c:v>1525</c:v>
                </c:pt>
                <c:pt idx="5">
                  <c:v>8</c:v>
                </c:pt>
                <c:pt idx="6">
                  <c:v>271</c:v>
                </c:pt>
                <c:pt idx="7">
                  <c:v>24</c:v>
                </c:pt>
                <c:pt idx="8">
                  <c:v>1886</c:v>
                </c:pt>
                <c:pt idx="9">
                  <c:v>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2-408C-847F-44DB8ED24921}"/>
            </c:ext>
          </c:extLst>
        </c:ser>
        <c:ser>
          <c:idx val="2"/>
          <c:order val="2"/>
          <c:tx>
            <c:strRef>
              <c:f>'Journey Stats'!$M$39</c:f>
              <c:strCache>
                <c:ptCount val="1"/>
                <c:pt idx="0">
                  <c:v>SMS / E-Mail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Stats'!$N$39:$W$39</c:f>
              <c:numCache>
                <c:formatCode>#,##0_);\(#,##0\)</c:formatCode>
                <c:ptCount val="10"/>
                <c:pt idx="0">
                  <c:v>901</c:v>
                </c:pt>
                <c:pt idx="1">
                  <c:v>158</c:v>
                </c:pt>
                <c:pt idx="2">
                  <c:v>991</c:v>
                </c:pt>
                <c:pt idx="3">
                  <c:v>1178</c:v>
                </c:pt>
                <c:pt idx="4">
                  <c:v>942</c:v>
                </c:pt>
                <c:pt idx="5">
                  <c:v>6</c:v>
                </c:pt>
                <c:pt idx="6">
                  <c:v>162</c:v>
                </c:pt>
                <c:pt idx="7">
                  <c:v>17</c:v>
                </c:pt>
                <c:pt idx="8">
                  <c:v>998</c:v>
                </c:pt>
                <c:pt idx="9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2-408C-847F-44DB8ED24921}"/>
            </c:ext>
          </c:extLst>
        </c:ser>
        <c:ser>
          <c:idx val="3"/>
          <c:order val="3"/>
          <c:tx>
            <c:strRef>
              <c:f>'Journey Stats'!$M$40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Stats'!$N$40:$W$40</c:f>
              <c:numCache>
                <c:formatCode>#,##0_);\(#,##0\)</c:formatCode>
                <c:ptCount val="10"/>
                <c:pt idx="0">
                  <c:v>344</c:v>
                </c:pt>
                <c:pt idx="1">
                  <c:v>82</c:v>
                </c:pt>
                <c:pt idx="2">
                  <c:v>389</c:v>
                </c:pt>
                <c:pt idx="3">
                  <c:v>460</c:v>
                </c:pt>
                <c:pt idx="4">
                  <c:v>382</c:v>
                </c:pt>
                <c:pt idx="5">
                  <c:v>1</c:v>
                </c:pt>
                <c:pt idx="6">
                  <c:v>58</c:v>
                </c:pt>
                <c:pt idx="7">
                  <c:v>22</c:v>
                </c:pt>
                <c:pt idx="8">
                  <c:v>410</c:v>
                </c:pt>
                <c:pt idx="9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2-408C-847F-44DB8ED24921}"/>
            </c:ext>
          </c:extLst>
        </c:ser>
        <c:ser>
          <c:idx val="4"/>
          <c:order val="4"/>
          <c:tx>
            <c:strRef>
              <c:f>'Journey Stats'!$M$41</c:f>
              <c:strCache>
                <c:ptCount val="1"/>
                <c:pt idx="0">
                  <c:v>TBD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Stats'!$N$41:$W$41</c:f>
              <c:numCache>
                <c:formatCode>#,##0_);\(#,##0\)</c:formatCode>
                <c:ptCount val="10"/>
                <c:pt idx="0">
                  <c:v>385</c:v>
                </c:pt>
                <c:pt idx="1">
                  <c:v>81</c:v>
                </c:pt>
                <c:pt idx="2">
                  <c:v>551</c:v>
                </c:pt>
                <c:pt idx="3">
                  <c:v>622</c:v>
                </c:pt>
                <c:pt idx="4">
                  <c:v>492</c:v>
                </c:pt>
                <c:pt idx="5">
                  <c:v>3</c:v>
                </c:pt>
                <c:pt idx="6">
                  <c:v>67</c:v>
                </c:pt>
                <c:pt idx="7">
                  <c:v>9</c:v>
                </c:pt>
                <c:pt idx="8">
                  <c:v>524</c:v>
                </c:pt>
                <c:pt idx="9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2-408C-847F-44DB8ED2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816106864"/>
        <c:axId val="1816108944"/>
      </c:barChart>
      <c:lineChart>
        <c:grouping val="standard"/>
        <c:varyColors val="0"/>
        <c:ser>
          <c:idx val="5"/>
          <c:order val="5"/>
          <c:tx>
            <c:strRef>
              <c:f>'Journey Stats'!$M$43</c:f>
              <c:strCache>
                <c:ptCount val="1"/>
                <c:pt idx="0">
                  <c:v>Success Rate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val>
            <c:numRef>
              <c:f>'Journey Stats'!$N$43:$W$43</c:f>
              <c:numCache>
                <c:formatCode>0.0%;\(0.0%\)</c:formatCode>
                <c:ptCount val="10"/>
                <c:pt idx="0">
                  <c:v>0.78310026777744701</c:v>
                </c:pt>
                <c:pt idx="1">
                  <c:v>0.76580459770114895</c:v>
                </c:pt>
                <c:pt idx="2">
                  <c:v>0.75766950244908504</c:v>
                </c:pt>
                <c:pt idx="3">
                  <c:v>0.75603156708004504</c:v>
                </c:pt>
                <c:pt idx="4">
                  <c:v>0.74585635359115998</c:v>
                </c:pt>
                <c:pt idx="5">
                  <c:v>0.78947368421052599</c:v>
                </c:pt>
                <c:pt idx="6">
                  <c:v>0.78146853146853101</c:v>
                </c:pt>
                <c:pt idx="7">
                  <c:v>0.57534246575342496</c:v>
                </c:pt>
                <c:pt idx="8">
                  <c:v>0.76106421079560005</c:v>
                </c:pt>
                <c:pt idx="9">
                  <c:v>0.76863484087102196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D2-408C-847F-44DB8ED2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30208"/>
        <c:axId val="1951729792"/>
      </c:lineChart>
      <c:catAx>
        <c:axId val="1816106864"/>
        <c:scaling>
          <c:orientation val="minMax"/>
        </c:scaling>
        <c:delete val="0"/>
        <c:axPos val="b"/>
        <c:numFmt formatCode="mm/dd\ &quot;(&quot;ddd&quot;)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8944"/>
        <c:crosses val="autoZero"/>
        <c:auto val="0"/>
        <c:lblAlgn val="ctr"/>
        <c:lblOffset val="100"/>
        <c:noMultiLvlLbl val="1"/>
      </c:catAx>
      <c:valAx>
        <c:axId val="1816108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6864"/>
        <c:crosses val="autoZero"/>
        <c:crossBetween val="between"/>
      </c:valAx>
      <c:catAx>
        <c:axId val="195173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51729792"/>
        <c:crosses val="autoZero"/>
        <c:auto val="1"/>
        <c:lblAlgn val="ctr"/>
        <c:lblOffset val="100"/>
        <c:noMultiLvlLbl val="0"/>
      </c:catAx>
      <c:valAx>
        <c:axId val="1951729792"/>
        <c:scaling>
          <c:orientation val="minMax"/>
        </c:scaling>
        <c:delete val="0"/>
        <c:axPos val="r"/>
        <c:numFmt formatCode="0.0%;\(0.0%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30208"/>
        <c:crosses val="max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en-US"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'Journey Stats'!$M$37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Stats'!$N$37:$W$37</c:f>
              <c:numCache>
                <c:formatCode>#,##0_);\(#,##0\)</c:formatCode>
                <c:ptCount val="10"/>
                <c:pt idx="0">
                  <c:v>103</c:v>
                </c:pt>
                <c:pt idx="1">
                  <c:v>16</c:v>
                </c:pt>
                <c:pt idx="2">
                  <c:v>118</c:v>
                </c:pt>
                <c:pt idx="3">
                  <c:v>141</c:v>
                </c:pt>
                <c:pt idx="4">
                  <c:v>98</c:v>
                </c:pt>
                <c:pt idx="5">
                  <c:v>1</c:v>
                </c:pt>
                <c:pt idx="6">
                  <c:v>14</c:v>
                </c:pt>
                <c:pt idx="7">
                  <c:v>1</c:v>
                </c:pt>
                <c:pt idx="8">
                  <c:v>91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6-443A-82E3-1831A790186C}"/>
            </c:ext>
          </c:extLst>
        </c:ser>
        <c:ser>
          <c:idx val="1"/>
          <c:order val="1"/>
          <c:tx>
            <c:strRef>
              <c:f>'Journey Stats'!$M$38</c:f>
              <c:strCache>
                <c:ptCount val="1"/>
                <c:pt idx="0">
                  <c:v>SMS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Stats'!$N$38:$W$38</c:f>
              <c:numCache>
                <c:formatCode>#,##0_);\(#,##0\)</c:formatCode>
                <c:ptCount val="10"/>
                <c:pt idx="0">
                  <c:v>1628</c:v>
                </c:pt>
                <c:pt idx="1">
                  <c:v>359</c:v>
                </c:pt>
                <c:pt idx="2">
                  <c:v>1830</c:v>
                </c:pt>
                <c:pt idx="3">
                  <c:v>2034</c:v>
                </c:pt>
                <c:pt idx="4">
                  <c:v>1525</c:v>
                </c:pt>
                <c:pt idx="5">
                  <c:v>8</c:v>
                </c:pt>
                <c:pt idx="6">
                  <c:v>271</c:v>
                </c:pt>
                <c:pt idx="7">
                  <c:v>24</c:v>
                </c:pt>
                <c:pt idx="8">
                  <c:v>1886</c:v>
                </c:pt>
                <c:pt idx="9">
                  <c:v>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6-443A-82E3-1831A790186C}"/>
            </c:ext>
          </c:extLst>
        </c:ser>
        <c:ser>
          <c:idx val="2"/>
          <c:order val="2"/>
          <c:tx>
            <c:strRef>
              <c:f>'Journey Stats'!$M$39</c:f>
              <c:strCache>
                <c:ptCount val="1"/>
                <c:pt idx="0">
                  <c:v>SMS / E-Mail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Stats'!$N$39:$W$39</c:f>
              <c:numCache>
                <c:formatCode>#,##0_);\(#,##0\)</c:formatCode>
                <c:ptCount val="10"/>
                <c:pt idx="0">
                  <c:v>901</c:v>
                </c:pt>
                <c:pt idx="1">
                  <c:v>158</c:v>
                </c:pt>
                <c:pt idx="2">
                  <c:v>991</c:v>
                </c:pt>
                <c:pt idx="3">
                  <c:v>1178</c:v>
                </c:pt>
                <c:pt idx="4">
                  <c:v>942</c:v>
                </c:pt>
                <c:pt idx="5">
                  <c:v>6</c:v>
                </c:pt>
                <c:pt idx="6">
                  <c:v>162</c:v>
                </c:pt>
                <c:pt idx="7">
                  <c:v>17</c:v>
                </c:pt>
                <c:pt idx="8">
                  <c:v>998</c:v>
                </c:pt>
                <c:pt idx="9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6-443A-82E3-1831A790186C}"/>
            </c:ext>
          </c:extLst>
        </c:ser>
        <c:ser>
          <c:idx val="3"/>
          <c:order val="3"/>
          <c:tx>
            <c:strRef>
              <c:f>'Journey Stats'!$M$40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Stats'!$N$40:$W$40</c:f>
              <c:numCache>
                <c:formatCode>#,##0_);\(#,##0\)</c:formatCode>
                <c:ptCount val="10"/>
                <c:pt idx="0">
                  <c:v>344</c:v>
                </c:pt>
                <c:pt idx="1">
                  <c:v>82</c:v>
                </c:pt>
                <c:pt idx="2">
                  <c:v>389</c:v>
                </c:pt>
                <c:pt idx="3">
                  <c:v>460</c:v>
                </c:pt>
                <c:pt idx="4">
                  <c:v>382</c:v>
                </c:pt>
                <c:pt idx="5">
                  <c:v>1</c:v>
                </c:pt>
                <c:pt idx="6">
                  <c:v>58</c:v>
                </c:pt>
                <c:pt idx="7">
                  <c:v>22</c:v>
                </c:pt>
                <c:pt idx="8">
                  <c:v>410</c:v>
                </c:pt>
                <c:pt idx="9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6-443A-82E3-1831A790186C}"/>
            </c:ext>
          </c:extLst>
        </c:ser>
        <c:ser>
          <c:idx val="4"/>
          <c:order val="4"/>
          <c:tx>
            <c:strRef>
              <c:f>'Journey Stats'!$M$41</c:f>
              <c:strCache>
                <c:ptCount val="1"/>
                <c:pt idx="0">
                  <c:v>TBD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'Journey Stats'!$N$36:$W$36</c:f>
              <c:numCache>
                <c:formatCode>mm/dd\ "("ddd")"</c:formatCode>
                <c:ptCount val="10"/>
                <c:pt idx="0">
                  <c:v>44519</c:v>
                </c:pt>
                <c:pt idx="1">
                  <c:v>44520</c:v>
                </c:pt>
                <c:pt idx="2">
                  <c:v>44522</c:v>
                </c:pt>
                <c:pt idx="3">
                  <c:v>44523</c:v>
                </c:pt>
                <c:pt idx="4">
                  <c:v>44524</c:v>
                </c:pt>
                <c:pt idx="5">
                  <c:v>44525</c:v>
                </c:pt>
                <c:pt idx="6">
                  <c:v>44526</c:v>
                </c:pt>
                <c:pt idx="7">
                  <c:v>44527</c:v>
                </c:pt>
                <c:pt idx="8">
                  <c:v>44529</c:v>
                </c:pt>
                <c:pt idx="9">
                  <c:v>44530</c:v>
                </c:pt>
              </c:numCache>
            </c:numRef>
          </c:cat>
          <c:val>
            <c:numRef>
              <c:f>'Journey Stats'!$N$41:$W$41</c:f>
              <c:numCache>
                <c:formatCode>#,##0_);\(#,##0\)</c:formatCode>
                <c:ptCount val="10"/>
                <c:pt idx="0">
                  <c:v>385</c:v>
                </c:pt>
                <c:pt idx="1">
                  <c:v>81</c:v>
                </c:pt>
                <c:pt idx="2">
                  <c:v>551</c:v>
                </c:pt>
                <c:pt idx="3">
                  <c:v>622</c:v>
                </c:pt>
                <c:pt idx="4">
                  <c:v>492</c:v>
                </c:pt>
                <c:pt idx="5">
                  <c:v>3</c:v>
                </c:pt>
                <c:pt idx="6">
                  <c:v>67</c:v>
                </c:pt>
                <c:pt idx="7">
                  <c:v>9</c:v>
                </c:pt>
                <c:pt idx="8">
                  <c:v>524</c:v>
                </c:pt>
                <c:pt idx="9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6-443A-82E3-1831A790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816106864"/>
        <c:axId val="1816108944"/>
      </c:barChart>
      <c:lineChart>
        <c:grouping val="standard"/>
        <c:varyColors val="0"/>
        <c:ser>
          <c:idx val="5"/>
          <c:order val="5"/>
          <c:tx>
            <c:strRef>
              <c:f>'Journey Stats'!$M$43</c:f>
              <c:strCache>
                <c:ptCount val="1"/>
                <c:pt idx="0">
                  <c:v>Success Rate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val>
            <c:numRef>
              <c:f>'Journey Stats'!$N$43:$W$43</c:f>
              <c:numCache>
                <c:formatCode>0.0%;\(0.0%\)</c:formatCode>
                <c:ptCount val="10"/>
                <c:pt idx="0">
                  <c:v>0.78310026777744701</c:v>
                </c:pt>
                <c:pt idx="1">
                  <c:v>0.76580459770114895</c:v>
                </c:pt>
                <c:pt idx="2">
                  <c:v>0.75766950244908504</c:v>
                </c:pt>
                <c:pt idx="3">
                  <c:v>0.75603156708004504</c:v>
                </c:pt>
                <c:pt idx="4">
                  <c:v>0.74585635359115998</c:v>
                </c:pt>
                <c:pt idx="5">
                  <c:v>0.78947368421052599</c:v>
                </c:pt>
                <c:pt idx="6">
                  <c:v>0.78146853146853101</c:v>
                </c:pt>
                <c:pt idx="7">
                  <c:v>0.57534246575342496</c:v>
                </c:pt>
                <c:pt idx="8">
                  <c:v>0.76106421079560005</c:v>
                </c:pt>
                <c:pt idx="9">
                  <c:v>0.76863484087102196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B6-443A-82E3-1831A790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30208"/>
        <c:axId val="1951729792"/>
      </c:lineChart>
      <c:catAx>
        <c:axId val="1816106864"/>
        <c:scaling>
          <c:orientation val="minMax"/>
        </c:scaling>
        <c:delete val="0"/>
        <c:axPos val="b"/>
        <c:numFmt formatCode="mm/dd\ &quot;(&quot;ddd&quot;)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8944"/>
        <c:crosses val="autoZero"/>
        <c:auto val="0"/>
        <c:lblAlgn val="ctr"/>
        <c:lblOffset val="100"/>
        <c:noMultiLvlLbl val="1"/>
      </c:catAx>
      <c:valAx>
        <c:axId val="1816108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6864"/>
        <c:crosses val="autoZero"/>
        <c:crossBetween val="between"/>
        <c:majorUnit val="1000"/>
      </c:valAx>
      <c:catAx>
        <c:axId val="195173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51729792"/>
        <c:crosses val="autoZero"/>
        <c:auto val="1"/>
        <c:lblAlgn val="ctr"/>
        <c:lblOffset val="100"/>
        <c:noMultiLvlLbl val="0"/>
      </c:catAx>
      <c:valAx>
        <c:axId val="1951729792"/>
        <c:scaling>
          <c:orientation val="minMax"/>
          <c:max val="0.9"/>
          <c:min val="0"/>
        </c:scaling>
        <c:delete val="0"/>
        <c:axPos val="r"/>
        <c:numFmt formatCode="0.0%;\(0.0%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30208"/>
        <c:crosses val="max"/>
        <c:crossBetween val="between"/>
        <c:majorUnit val="0.15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en-US"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201706</xdr:colOff>
      <xdr:row>18</xdr:row>
      <xdr:rowOff>11207</xdr:rowOff>
    </xdr:from>
    <xdr:to>
      <xdr:col>10</xdr:col>
      <xdr:colOff>559593</xdr:colOff>
      <xdr:row>32</xdr:row>
      <xdr:rowOff>11341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201706</xdr:colOff>
      <xdr:row>2</xdr:row>
      <xdr:rowOff>11206</xdr:rowOff>
    </xdr:from>
    <xdr:to>
      <xdr:col>10</xdr:col>
      <xdr:colOff>559592</xdr:colOff>
      <xdr:row>15</xdr:row>
      <xdr:rowOff>181429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201706</xdr:colOff>
      <xdr:row>34</xdr:row>
      <xdr:rowOff>11206</xdr:rowOff>
    </xdr:from>
    <xdr:to>
      <xdr:col>10</xdr:col>
      <xdr:colOff>476250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201706</xdr:colOff>
      <xdr:row>48</xdr:row>
      <xdr:rowOff>0</xdr:rowOff>
    </xdr:from>
    <xdr:to>
      <xdr:col>10</xdr:col>
      <xdr:colOff>593366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11906</xdr:colOff>
      <xdr:row>50</xdr:row>
      <xdr:rowOff>11206</xdr:rowOff>
    </xdr:from>
    <xdr:to>
      <xdr:col>10</xdr:col>
      <xdr:colOff>476250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4"/>
  <sheetViews>
    <sheetView showGridLines="0" tabSelected="1" view="pageBreakPreview" zoomScale="80" zoomScaleNormal="84" workbookViewId="0">
      <selection activeCell="U35" sqref="U35"/>
    </sheetView>
  </sheetViews>
  <sheetFormatPr defaultColWidth="9.140625" defaultRowHeight="15" customHeight="1"/>
  <cols>
    <col min="1" max="1" width="3.28515625" style="1" customWidth="1"/>
    <col min="2" max="11" width="8.85546875" style="1" customWidth="1"/>
    <col min="12" max="12" width="1.7109375" style="1" customWidth="1"/>
    <col min="13" max="13" width="15.7109375" style="1" customWidth="1"/>
    <col min="14" max="14" width="12.42578125" style="1" customWidth="1"/>
    <col min="15" max="15" width="12.28515625" style="1" customWidth="1"/>
    <col min="16" max="16" width="12.42578125" style="1" customWidth="1"/>
    <col min="17" max="19" width="12.28515625" style="1" customWidth="1"/>
    <col min="20" max="20" width="12.42578125" style="1" customWidth="1"/>
    <col min="21" max="21" width="12.28515625" style="1" customWidth="1"/>
    <col min="22" max="22" width="12.42578125" style="1" customWidth="1"/>
    <col min="23" max="23" width="12.28515625" style="1" customWidth="1"/>
    <col min="24" max="24" width="2.28515625" style="2" customWidth="1"/>
    <col min="25" max="25" width="2.7109375" style="3" customWidth="1"/>
    <col min="26" max="26" width="14.28515625" style="1" customWidth="1"/>
    <col min="27" max="27" width="11.5703125" style="1" customWidth="1"/>
    <col min="28" max="28" width="17" style="1" customWidth="1"/>
    <col min="29" max="29" width="19.5703125" style="1" customWidth="1"/>
    <col min="30" max="30" width="2" style="1" customWidth="1"/>
    <col min="31" max="31" width="18.5703125" customWidth="1"/>
    <col min="32" max="32" width="11.5703125" customWidth="1"/>
    <col min="33" max="16384" width="9.140625" style="1"/>
  </cols>
  <sheetData>
    <row r="1" spans="2:32" ht="15" customHeight="1">
      <c r="M1" s="6"/>
    </row>
    <row r="2" spans="2:32" ht="15" customHeight="1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9"/>
      <c r="Z2" s="25" t="s">
        <v>1</v>
      </c>
      <c r="AE2" s="26" t="s">
        <v>2</v>
      </c>
      <c r="AF2" s="27" t="s">
        <v>3</v>
      </c>
    </row>
    <row r="3" spans="2:32" ht="15" customHeight="1">
      <c r="M3" s="7" t="s">
        <v>4</v>
      </c>
      <c r="N3" s="8">
        <f t="shared" ref="N3:V3" ca="1" si="0">IF(COUNTIFS($AF$3:$AF$48,O$4-7)=1,O$3-14,O$3-7)</f>
        <v>44458</v>
      </c>
      <c r="O3" s="8">
        <f t="shared" ca="1" si="0"/>
        <v>44465</v>
      </c>
      <c r="P3" s="8">
        <f t="shared" ca="1" si="0"/>
        <v>44472</v>
      </c>
      <c r="Q3" s="8">
        <f t="shared" ca="1" si="0"/>
        <v>44479</v>
      </c>
      <c r="R3" s="8">
        <f t="shared" ca="1" si="0"/>
        <v>44486</v>
      </c>
      <c r="S3" s="8">
        <f t="shared" ca="1" si="0"/>
        <v>44493</v>
      </c>
      <c r="T3" s="8">
        <f t="shared" ca="1" si="0"/>
        <v>44500</v>
      </c>
      <c r="U3" s="8">
        <f t="shared" ca="1" si="0"/>
        <v>44507</v>
      </c>
      <c r="V3" s="8">
        <f t="shared" ca="1" si="0"/>
        <v>44514</v>
      </c>
      <c r="W3" s="20">
        <v>44521</v>
      </c>
      <c r="X3" s="19"/>
      <c r="AE3" s="28" t="s">
        <v>5</v>
      </c>
      <c r="AF3" s="29">
        <v>41640</v>
      </c>
    </row>
    <row r="4" spans="2:32" ht="15" customHeigh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9" t="s">
        <v>6</v>
      </c>
      <c r="N4" s="10">
        <f ca="1">N3+1</f>
        <v>44459</v>
      </c>
      <c r="O4" s="10">
        <f t="shared" ref="O4:W4" ca="1" si="1">O3+1</f>
        <v>44466</v>
      </c>
      <c r="P4" s="10">
        <f t="shared" ca="1" si="1"/>
        <v>44473</v>
      </c>
      <c r="Q4" s="10">
        <f t="shared" ca="1" si="1"/>
        <v>44480</v>
      </c>
      <c r="R4" s="10">
        <f t="shared" ca="1" si="1"/>
        <v>44487</v>
      </c>
      <c r="S4" s="10">
        <f t="shared" ca="1" si="1"/>
        <v>44494</v>
      </c>
      <c r="T4" s="10">
        <f t="shared" ca="1" si="1"/>
        <v>44501</v>
      </c>
      <c r="U4" s="10">
        <f t="shared" ca="1" si="1"/>
        <v>44508</v>
      </c>
      <c r="V4" s="10">
        <f t="shared" ca="1" si="1"/>
        <v>44515</v>
      </c>
      <c r="W4" s="10">
        <f t="shared" ca="1" si="1"/>
        <v>44522</v>
      </c>
      <c r="X4" s="21"/>
      <c r="Z4" s="30" t="s">
        <v>7</v>
      </c>
      <c r="AA4" s="30"/>
      <c r="AB4" s="30"/>
      <c r="AE4" s="31" t="s">
        <v>8</v>
      </c>
      <c r="AF4" s="29">
        <v>41785</v>
      </c>
    </row>
    <row r="5" spans="2:32" ht="15" customHeight="1">
      <c r="L5" s="11"/>
      <c r="M5" s="1" t="s">
        <v>9</v>
      </c>
      <c r="N5" s="12">
        <v>181</v>
      </c>
      <c r="O5" s="12">
        <v>152</v>
      </c>
      <c r="P5" s="12">
        <v>127</v>
      </c>
      <c r="Q5" s="12">
        <v>134</v>
      </c>
      <c r="R5" s="12">
        <v>153</v>
      </c>
      <c r="S5" s="12">
        <v>142</v>
      </c>
      <c r="T5" s="12">
        <v>144</v>
      </c>
      <c r="U5" s="12">
        <v>146</v>
      </c>
      <c r="V5" s="12">
        <v>142</v>
      </c>
      <c r="W5" s="12">
        <v>149</v>
      </c>
      <c r="Z5" s="32" t="s">
        <v>9</v>
      </c>
      <c r="AA5" s="33"/>
      <c r="AB5" s="33"/>
      <c r="AC5" s="34"/>
      <c r="AE5" s="28" t="s">
        <v>10</v>
      </c>
      <c r="AF5" s="29">
        <v>41824</v>
      </c>
    </row>
    <row r="6" spans="2:32" ht="15" customHeight="1">
      <c r="L6" s="11"/>
      <c r="M6" s="1" t="s">
        <v>11</v>
      </c>
      <c r="N6" s="12">
        <v>1985</v>
      </c>
      <c r="O6" s="12">
        <v>2119</v>
      </c>
      <c r="P6" s="12">
        <v>1975</v>
      </c>
      <c r="Q6" s="12">
        <v>1913</v>
      </c>
      <c r="R6" s="12">
        <v>1922</v>
      </c>
      <c r="S6" s="12">
        <v>1963</v>
      </c>
      <c r="T6" s="12">
        <v>2023</v>
      </c>
      <c r="U6" s="12">
        <v>2080</v>
      </c>
      <c r="V6" s="12">
        <v>2054</v>
      </c>
      <c r="W6" s="12">
        <v>2124</v>
      </c>
      <c r="Z6" s="35" t="s">
        <v>11</v>
      </c>
      <c r="AA6" s="36"/>
      <c r="AB6" s="36"/>
      <c r="AC6" s="37"/>
      <c r="AE6" s="31" t="s">
        <v>12</v>
      </c>
      <c r="AF6" s="29">
        <v>41883</v>
      </c>
    </row>
    <row r="7" spans="2:32" ht="15" customHeight="1">
      <c r="L7" s="11"/>
      <c r="M7" s="1" t="s">
        <v>13</v>
      </c>
      <c r="N7" s="12">
        <v>1357</v>
      </c>
      <c r="O7" s="12">
        <v>1453</v>
      </c>
      <c r="P7" s="12">
        <v>1349</v>
      </c>
      <c r="Q7" s="12">
        <v>1371</v>
      </c>
      <c r="R7" s="12">
        <v>1401</v>
      </c>
      <c r="S7" s="12">
        <v>1355</v>
      </c>
      <c r="T7" s="12">
        <v>1311</v>
      </c>
      <c r="U7" s="12">
        <v>1383</v>
      </c>
      <c r="V7" s="12">
        <v>1414</v>
      </c>
      <c r="W7" s="12">
        <v>1433</v>
      </c>
      <c r="Z7" s="35" t="s">
        <v>14</v>
      </c>
      <c r="AA7" s="36"/>
      <c r="AB7" s="36"/>
      <c r="AC7" s="37"/>
      <c r="AE7" s="28" t="s">
        <v>15</v>
      </c>
      <c r="AF7" s="29">
        <v>41970</v>
      </c>
    </row>
    <row r="8" spans="2:32" ht="15" customHeight="1">
      <c r="L8" s="11"/>
      <c r="M8" s="1" t="s">
        <v>16</v>
      </c>
      <c r="N8" s="12">
        <v>445</v>
      </c>
      <c r="O8" s="12">
        <v>449</v>
      </c>
      <c r="P8" s="12">
        <v>457</v>
      </c>
      <c r="Q8" s="12">
        <v>413</v>
      </c>
      <c r="R8" s="12">
        <v>459</v>
      </c>
      <c r="S8" s="12">
        <v>422</v>
      </c>
      <c r="T8" s="12">
        <v>490</v>
      </c>
      <c r="U8" s="12">
        <v>465</v>
      </c>
      <c r="V8" s="12">
        <v>477</v>
      </c>
      <c r="W8" s="12">
        <v>429</v>
      </c>
      <c r="Z8" s="38" t="s">
        <v>17</v>
      </c>
      <c r="AA8" s="39" t="s">
        <v>18</v>
      </c>
      <c r="AB8" s="39" t="s">
        <v>19</v>
      </c>
      <c r="AC8" s="40" t="s">
        <v>20</v>
      </c>
      <c r="AD8" s="41"/>
      <c r="AE8" s="31" t="s">
        <v>21</v>
      </c>
      <c r="AF8" s="29">
        <v>41998</v>
      </c>
    </row>
    <row r="9" spans="2:32" ht="15" customHeight="1">
      <c r="L9" s="11"/>
      <c r="M9" s="1" t="s">
        <v>22</v>
      </c>
      <c r="N9" s="12">
        <v>289</v>
      </c>
      <c r="O9" s="12">
        <v>299</v>
      </c>
      <c r="P9" s="12">
        <v>276</v>
      </c>
      <c r="Q9" s="12">
        <v>305</v>
      </c>
      <c r="R9" s="12">
        <v>326</v>
      </c>
      <c r="S9" s="12">
        <v>207</v>
      </c>
      <c r="T9" s="12">
        <v>205</v>
      </c>
      <c r="U9" s="12">
        <v>188</v>
      </c>
      <c r="V9" s="12">
        <v>194</v>
      </c>
      <c r="W9" s="12">
        <v>173</v>
      </c>
      <c r="Z9" s="46" t="s">
        <v>23</v>
      </c>
      <c r="AA9" s="42"/>
      <c r="AB9" s="43"/>
      <c r="AC9" s="44"/>
      <c r="AE9" s="28" t="s">
        <v>5</v>
      </c>
      <c r="AF9" s="29">
        <v>42005</v>
      </c>
    </row>
    <row r="10" spans="2:32" ht="15" customHeight="1">
      <c r="M10" s="13" t="s">
        <v>24</v>
      </c>
      <c r="N10" s="14">
        <f t="shared" ref="N10:O10" ca="1" si="2">SUM(N5:N9)</f>
        <v>4257</v>
      </c>
      <c r="O10" s="14">
        <f t="shared" ca="1" si="2"/>
        <v>4472</v>
      </c>
      <c r="P10" s="14">
        <f t="shared" ref="P10:W10" ca="1" si="3">SUM(P5:P9)</f>
        <v>4184</v>
      </c>
      <c r="Q10" s="14">
        <f t="shared" ca="1" si="3"/>
        <v>4136</v>
      </c>
      <c r="R10" s="14">
        <f t="shared" ca="1" si="3"/>
        <v>4261</v>
      </c>
      <c r="S10" s="14">
        <f t="shared" ca="1" si="3"/>
        <v>4089</v>
      </c>
      <c r="T10" s="14">
        <f t="shared" ca="1" si="3"/>
        <v>4173</v>
      </c>
      <c r="U10" s="14">
        <f t="shared" ca="1" si="3"/>
        <v>4262</v>
      </c>
      <c r="V10" s="14">
        <f t="shared" ca="1" si="3"/>
        <v>4281</v>
      </c>
      <c r="W10" s="14">
        <f t="shared" ca="1" si="3"/>
        <v>4308</v>
      </c>
      <c r="X10" s="22"/>
      <c r="Z10" s="45"/>
      <c r="AB10" s="41"/>
      <c r="AE10" s="31" t="s">
        <v>8</v>
      </c>
      <c r="AF10" s="29">
        <v>42149</v>
      </c>
    </row>
    <row r="11" spans="2:32" ht="15" customHeight="1">
      <c r="M11" s="15" t="s">
        <v>25</v>
      </c>
      <c r="N11" s="16">
        <f t="shared" ref="N11:T11" ca="1" si="4">IFERROR(SUM(N$5:N$7)/N$10,#N/A)</f>
        <v>0.82757810664787401</v>
      </c>
      <c r="O11" s="16">
        <f t="shared" ca="1" si="4"/>
        <v>0.83273703041144898</v>
      </c>
      <c r="P11" s="16">
        <f t="shared" ca="1" si="4"/>
        <v>0.82480879541108998</v>
      </c>
      <c r="Q11" s="16">
        <f t="shared" ca="1" si="4"/>
        <v>0.82640232108317202</v>
      </c>
      <c r="R11" s="16">
        <f t="shared" ca="1" si="4"/>
        <v>0.81577094578737397</v>
      </c>
      <c r="S11" s="16">
        <f t="shared" ca="1" si="4"/>
        <v>0.84617265835167499</v>
      </c>
      <c r="T11" s="16">
        <f t="shared" ca="1" si="4"/>
        <v>0.83345315121016095</v>
      </c>
      <c r="U11" s="16">
        <f t="shared" ref="U11:W11" ca="1" si="5">IFERROR(SUM(U$5:U$7)/U$10,#N/A)</f>
        <v>0.84678554669169404</v>
      </c>
      <c r="V11" s="16">
        <f t="shared" ca="1" si="5"/>
        <v>0.84326092034571398</v>
      </c>
      <c r="W11" s="16">
        <f t="shared" ca="1" si="5"/>
        <v>0.86025998142989801</v>
      </c>
      <c r="Z11" s="45"/>
      <c r="AB11" s="41"/>
      <c r="AE11" s="28" t="s">
        <v>10</v>
      </c>
      <c r="AF11" s="29">
        <v>42188</v>
      </c>
    </row>
    <row r="12" spans="2:32" ht="15" customHeight="1">
      <c r="M12" s="15" t="s">
        <v>26</v>
      </c>
      <c r="N12" s="17">
        <v>0.91100000000000003</v>
      </c>
      <c r="O12" s="17">
        <v>0.90600000000000003</v>
      </c>
      <c r="P12" s="17">
        <v>0.90900000000000003</v>
      </c>
      <c r="Q12" s="17">
        <v>0.88800000000000001</v>
      </c>
      <c r="R12" s="17">
        <v>0.876</v>
      </c>
      <c r="S12" s="17">
        <v>0.89400000000000002</v>
      </c>
      <c r="T12" s="17">
        <v>0.89700000000000002</v>
      </c>
      <c r="U12" s="17">
        <v>0.88700000000000001</v>
      </c>
      <c r="V12" s="17">
        <v>0.89600000000000002</v>
      </c>
      <c r="W12" s="17">
        <v>0.89900000000000002</v>
      </c>
      <c r="Z12" s="45"/>
      <c r="AB12" s="41"/>
      <c r="AE12" s="31" t="s">
        <v>12</v>
      </c>
      <c r="AF12" s="29">
        <v>42254</v>
      </c>
    </row>
    <row r="13" spans="2:32" ht="15" customHeight="1">
      <c r="M13" s="15" t="s">
        <v>27</v>
      </c>
      <c r="N13" s="17">
        <v>0.77900000000000003</v>
      </c>
      <c r="O13" s="17">
        <v>0.80800000000000005</v>
      </c>
      <c r="P13" s="17">
        <v>0.79600000000000004</v>
      </c>
      <c r="Q13" s="17">
        <v>0.81100000000000005</v>
      </c>
      <c r="R13" s="17">
        <v>0.78200000000000003</v>
      </c>
      <c r="S13" s="17">
        <v>0.77800000000000002</v>
      </c>
      <c r="T13" s="17">
        <v>0.79400000000000004</v>
      </c>
      <c r="U13" s="17">
        <v>0.79200000000000004</v>
      </c>
      <c r="V13" s="17">
        <v>0.78200000000000003</v>
      </c>
      <c r="W13" s="17">
        <v>0.79300000000000004</v>
      </c>
      <c r="Z13" s="45"/>
      <c r="AB13" s="41"/>
      <c r="AE13" s="28" t="s">
        <v>15</v>
      </c>
      <c r="AF13" s="29">
        <v>42334</v>
      </c>
    </row>
    <row r="14" spans="2:32" ht="15" customHeight="1">
      <c r="Z14" s="45"/>
      <c r="AB14" s="41"/>
      <c r="AE14" s="31" t="s">
        <v>21</v>
      </c>
      <c r="AF14" s="29">
        <v>42363</v>
      </c>
    </row>
    <row r="15" spans="2:32" ht="15" customHeight="1">
      <c r="Z15" s="45"/>
      <c r="AB15" s="41"/>
      <c r="AE15" s="28" t="s">
        <v>5</v>
      </c>
      <c r="AF15" s="29">
        <v>42370</v>
      </c>
    </row>
    <row r="16" spans="2:32" ht="15" customHeight="1">
      <c r="Z16" s="45"/>
      <c r="AB16" s="41"/>
      <c r="AE16" s="31" t="s">
        <v>8</v>
      </c>
      <c r="AF16" s="29">
        <v>42520</v>
      </c>
    </row>
    <row r="17" spans="2:32" ht="15" customHeight="1">
      <c r="Z17" s="45"/>
      <c r="AE17" s="28" t="s">
        <v>10</v>
      </c>
      <c r="AF17" s="29">
        <v>42555</v>
      </c>
    </row>
    <row r="18" spans="2:32" ht="15" customHeight="1">
      <c r="B18" s="4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19"/>
      <c r="Z18" s="25" t="s">
        <v>29</v>
      </c>
      <c r="AE18" s="31" t="s">
        <v>12</v>
      </c>
      <c r="AF18" s="29">
        <v>42618</v>
      </c>
    </row>
    <row r="19" spans="2:32" ht="15" customHeight="1">
      <c r="M19" s="7" t="s">
        <v>4</v>
      </c>
      <c r="N19" s="8">
        <f t="shared" ref="N19:R19" ca="1" si="6">IF(TEXT(O$20,"ddd")="Mon",O$19-2,O$19-1)</f>
        <v>44513</v>
      </c>
      <c r="O19" s="8">
        <f t="shared" ca="1" si="6"/>
        <v>44514</v>
      </c>
      <c r="P19" s="8">
        <f t="shared" ca="1" si="6"/>
        <v>44515</v>
      </c>
      <c r="Q19" s="8">
        <f t="shared" ca="1" si="6"/>
        <v>44516</v>
      </c>
      <c r="R19" s="8">
        <f t="shared" ca="1" si="6"/>
        <v>44517</v>
      </c>
      <c r="S19" s="8">
        <f t="shared" ref="S19:V19" ca="1" si="7">IF(TEXT(T$20,"ddd")="Mon",T$19-2,T$19-1)</f>
        <v>44518</v>
      </c>
      <c r="T19" s="8">
        <f t="shared" ca="1" si="7"/>
        <v>44520</v>
      </c>
      <c r="U19" s="8">
        <f t="shared" ca="1" si="7"/>
        <v>44521</v>
      </c>
      <c r="V19" s="8">
        <f t="shared" ca="1" si="7"/>
        <v>44522</v>
      </c>
      <c r="W19" s="20">
        <v>44523</v>
      </c>
      <c r="X19" s="19"/>
      <c r="AE19" s="28" t="s">
        <v>15</v>
      </c>
      <c r="AF19" s="29">
        <v>42698</v>
      </c>
    </row>
    <row r="20" spans="2:32" ht="15" customHeight="1">
      <c r="M20" s="9" t="s">
        <v>6</v>
      </c>
      <c r="N20" s="10">
        <f ca="1">N19+2</f>
        <v>44515</v>
      </c>
      <c r="O20" s="10">
        <f t="shared" ref="O20:W20" ca="1" si="8">O19+2</f>
        <v>44516</v>
      </c>
      <c r="P20" s="10">
        <f t="shared" ca="1" si="8"/>
        <v>44517</v>
      </c>
      <c r="Q20" s="10">
        <f t="shared" ca="1" si="8"/>
        <v>44518</v>
      </c>
      <c r="R20" s="10">
        <f t="shared" ca="1" si="8"/>
        <v>44519</v>
      </c>
      <c r="S20" s="10">
        <f t="shared" ca="1" si="8"/>
        <v>44520</v>
      </c>
      <c r="T20" s="10">
        <f t="shared" ca="1" si="8"/>
        <v>44522</v>
      </c>
      <c r="U20" s="10">
        <f t="shared" ca="1" si="8"/>
        <v>44523</v>
      </c>
      <c r="V20" s="10">
        <f t="shared" ca="1" si="8"/>
        <v>44524</v>
      </c>
      <c r="W20" s="10">
        <f t="shared" ca="1" si="8"/>
        <v>44525</v>
      </c>
      <c r="X20" s="23"/>
      <c r="Z20" s="30" t="s">
        <v>7</v>
      </c>
      <c r="AA20" s="30"/>
      <c r="AB20" s="30"/>
      <c r="AE20" s="31" t="s">
        <v>21</v>
      </c>
      <c r="AF20" s="29">
        <v>42730</v>
      </c>
    </row>
    <row r="21" spans="2:32" ht="15" customHeight="1">
      <c r="L21" s="6"/>
      <c r="M21" s="1" t="s">
        <v>9</v>
      </c>
      <c r="N21" s="18">
        <v>140</v>
      </c>
      <c r="O21" s="18">
        <v>182</v>
      </c>
      <c r="P21" s="18">
        <v>171</v>
      </c>
      <c r="Q21" s="18">
        <v>186</v>
      </c>
      <c r="R21" s="18">
        <v>123</v>
      </c>
      <c r="S21" s="18">
        <v>28</v>
      </c>
      <c r="T21" s="18">
        <v>151</v>
      </c>
      <c r="U21" s="18">
        <v>183</v>
      </c>
      <c r="V21" s="18">
        <v>135</v>
      </c>
      <c r="W21" s="18">
        <v>1</v>
      </c>
      <c r="Z21" s="32" t="s">
        <v>9</v>
      </c>
      <c r="AA21" s="33"/>
      <c r="AB21" s="33"/>
      <c r="AC21" s="34"/>
      <c r="AE21" s="28" t="s">
        <v>5</v>
      </c>
      <c r="AF21" s="29">
        <v>42737</v>
      </c>
    </row>
    <row r="22" spans="2:32" ht="15" customHeight="1">
      <c r="L22" s="6"/>
      <c r="M22" s="1" t="s">
        <v>11</v>
      </c>
      <c r="N22" s="18">
        <v>2065</v>
      </c>
      <c r="O22" s="18">
        <v>2263</v>
      </c>
      <c r="P22" s="18">
        <v>2298</v>
      </c>
      <c r="Q22" s="18">
        <v>2382</v>
      </c>
      <c r="R22" s="18">
        <v>1717</v>
      </c>
      <c r="S22" s="18">
        <v>347</v>
      </c>
      <c r="T22" s="18">
        <v>2117</v>
      </c>
      <c r="U22" s="18">
        <v>2270</v>
      </c>
      <c r="V22" s="18">
        <v>1692</v>
      </c>
      <c r="W22" s="18">
        <v>6</v>
      </c>
      <c r="Z22" s="35" t="s">
        <v>11</v>
      </c>
      <c r="AA22" s="36"/>
      <c r="AB22" s="36"/>
      <c r="AC22" s="37"/>
      <c r="AE22" s="31" t="s">
        <v>8</v>
      </c>
      <c r="AF22" s="29">
        <v>42884</v>
      </c>
    </row>
    <row r="23" spans="2:32" ht="15" customHeight="1">
      <c r="L23" s="6"/>
      <c r="M23" s="1" t="s">
        <v>13</v>
      </c>
      <c r="N23" s="18">
        <v>1406</v>
      </c>
      <c r="O23" s="18">
        <v>1621</v>
      </c>
      <c r="P23" s="18">
        <v>1692</v>
      </c>
      <c r="Q23" s="18">
        <v>1576</v>
      </c>
      <c r="R23" s="18">
        <v>1195</v>
      </c>
      <c r="S23" s="18">
        <v>228</v>
      </c>
      <c r="T23" s="18">
        <v>1431</v>
      </c>
      <c r="U23" s="18">
        <v>1600</v>
      </c>
      <c r="V23" s="18">
        <v>1304</v>
      </c>
      <c r="W23" s="18">
        <v>5</v>
      </c>
      <c r="Z23" s="35" t="s">
        <v>14</v>
      </c>
      <c r="AA23" s="36"/>
      <c r="AB23" s="36"/>
      <c r="AC23" s="37"/>
      <c r="AE23" s="28" t="s">
        <v>10</v>
      </c>
      <c r="AF23" s="29">
        <v>42920</v>
      </c>
    </row>
    <row r="24" spans="2:32" ht="15" customHeight="1">
      <c r="L24" s="6"/>
      <c r="M24" s="1" t="s">
        <v>16</v>
      </c>
      <c r="N24" s="18">
        <v>477</v>
      </c>
      <c r="O24" s="18">
        <v>562</v>
      </c>
      <c r="P24" s="18">
        <v>544</v>
      </c>
      <c r="Q24" s="18">
        <v>501</v>
      </c>
      <c r="R24" s="18">
        <v>359</v>
      </c>
      <c r="S24" s="18">
        <v>82</v>
      </c>
      <c r="T24" s="18">
        <v>430</v>
      </c>
      <c r="U24" s="18">
        <v>507</v>
      </c>
      <c r="V24" s="18">
        <v>413</v>
      </c>
      <c r="W24" s="18">
        <v>1</v>
      </c>
      <c r="Z24" s="38" t="s">
        <v>17</v>
      </c>
      <c r="AA24" s="39" t="s">
        <v>18</v>
      </c>
      <c r="AB24" s="39" t="s">
        <v>19</v>
      </c>
      <c r="AC24" s="40" t="s">
        <v>20</v>
      </c>
      <c r="AE24" s="31" t="s">
        <v>12</v>
      </c>
      <c r="AF24" s="29">
        <v>42982</v>
      </c>
    </row>
    <row r="25" spans="2:32" ht="15" customHeight="1">
      <c r="L25" s="6"/>
      <c r="M25" s="1" t="s">
        <v>22</v>
      </c>
      <c r="N25" s="18">
        <v>192</v>
      </c>
      <c r="O25" s="18">
        <v>182</v>
      </c>
      <c r="P25" s="18">
        <v>240</v>
      </c>
      <c r="Q25" s="18">
        <v>193</v>
      </c>
      <c r="R25" s="18">
        <v>127</v>
      </c>
      <c r="S25" s="18">
        <v>10</v>
      </c>
      <c r="T25" s="18">
        <v>173</v>
      </c>
      <c r="U25" s="18">
        <v>211</v>
      </c>
      <c r="V25" s="18">
        <v>183</v>
      </c>
      <c r="W25" s="18">
        <v>0</v>
      </c>
      <c r="Z25" s="46" t="s">
        <v>23</v>
      </c>
      <c r="AA25" s="42"/>
      <c r="AB25" s="43"/>
      <c r="AC25" s="44"/>
      <c r="AE25" s="28" t="s">
        <v>15</v>
      </c>
      <c r="AF25" s="29">
        <v>43062</v>
      </c>
    </row>
    <row r="26" spans="2:32" ht="15" customHeight="1">
      <c r="L26" s="6"/>
      <c r="M26" s="13" t="s">
        <v>24</v>
      </c>
      <c r="N26" s="14">
        <f t="shared" ref="N26:O26" ca="1" si="9">SUM(N21:N25)</f>
        <v>4280</v>
      </c>
      <c r="O26" s="14">
        <f t="shared" ca="1" si="9"/>
        <v>4810</v>
      </c>
      <c r="P26" s="14">
        <f t="shared" ref="P26:W26" ca="1" si="10">SUM(P21:P25)</f>
        <v>4945</v>
      </c>
      <c r="Q26" s="14">
        <f t="shared" ca="1" si="10"/>
        <v>4838</v>
      </c>
      <c r="R26" s="14">
        <f t="shared" ca="1" si="10"/>
        <v>3521</v>
      </c>
      <c r="S26" s="14">
        <f t="shared" ca="1" si="10"/>
        <v>695</v>
      </c>
      <c r="T26" s="14">
        <f t="shared" ca="1" si="10"/>
        <v>4302</v>
      </c>
      <c r="U26" s="14">
        <f t="shared" ca="1" si="10"/>
        <v>4771</v>
      </c>
      <c r="V26" s="14">
        <f t="shared" ca="1" si="10"/>
        <v>3727</v>
      </c>
      <c r="W26" s="14">
        <f t="shared" ca="1" si="10"/>
        <v>13</v>
      </c>
      <c r="X26" s="22"/>
      <c r="AB26" s="5"/>
      <c r="AE26" s="31" t="s">
        <v>21</v>
      </c>
      <c r="AF26" s="29">
        <v>43094</v>
      </c>
    </row>
    <row r="27" spans="2:32" ht="15" customHeight="1">
      <c r="L27" s="6"/>
      <c r="M27" s="15" t="s">
        <v>25</v>
      </c>
      <c r="N27" s="16">
        <f t="shared" ref="N27:O27" ca="1" si="11">IFERROR(SUM(N$21:N$23)/N$26,#N/A)</f>
        <v>0.84369158878504702</v>
      </c>
      <c r="O27" s="16">
        <f t="shared" ca="1" si="11"/>
        <v>0.84532224532224498</v>
      </c>
      <c r="P27" s="16">
        <f t="shared" ref="P27:Q27" ca="1" si="12">IFERROR(SUM(P$21:P$23)/P$26,#N/A)</f>
        <v>0.84145601617795796</v>
      </c>
      <c r="Q27" s="16">
        <f t="shared" ca="1" si="12"/>
        <v>0.85655229433650304</v>
      </c>
      <c r="R27" s="16">
        <f t="shared" ref="R27:U27" ca="1" si="13">IFERROR(SUM(R$21:R$23)/R$26,#N/A)</f>
        <v>0.86197103095711403</v>
      </c>
      <c r="S27" s="16">
        <f t="shared" ca="1" si="13"/>
        <v>0.86762589928057599</v>
      </c>
      <c r="T27" s="16">
        <f t="shared" ca="1" si="13"/>
        <v>0.85983263598326398</v>
      </c>
      <c r="U27" s="16">
        <f t="shared" ca="1" si="13"/>
        <v>0.84950744078809504</v>
      </c>
      <c r="V27" s="16">
        <f t="shared" ref="V27:W27" ca="1" si="14">IFERROR(SUM(V$21:V$23)/V$26,#N/A)</f>
        <v>0.84008585994097096</v>
      </c>
      <c r="W27" s="16">
        <f t="shared" ca="1" si="14"/>
        <v>0.92307692307692302</v>
      </c>
      <c r="AB27" s="5"/>
      <c r="AE27" s="28" t="s">
        <v>5</v>
      </c>
      <c r="AF27" s="29">
        <v>43101</v>
      </c>
    </row>
    <row r="28" spans="2:32" ht="15" customHeight="1">
      <c r="L28" s="6"/>
      <c r="M28" s="15" t="s">
        <v>26</v>
      </c>
      <c r="N28" s="17">
        <v>0.89600000000000002</v>
      </c>
      <c r="O28" s="17">
        <v>0.90500000000000003</v>
      </c>
      <c r="P28" s="17">
        <v>0.91700000000000004</v>
      </c>
      <c r="Q28" s="17">
        <v>0.91100000000000003</v>
      </c>
      <c r="R28" s="17">
        <v>0.91800000000000004</v>
      </c>
      <c r="S28" s="17">
        <v>0.88900000000000001</v>
      </c>
      <c r="T28" s="17">
        <v>0.89900000000000002</v>
      </c>
      <c r="U28" s="17">
        <v>0.91300000000000003</v>
      </c>
      <c r="V28" s="17">
        <v>0.92700000000000005</v>
      </c>
      <c r="W28" s="17">
        <v>0</v>
      </c>
      <c r="AB28" s="5"/>
      <c r="AE28" s="31" t="s">
        <v>8</v>
      </c>
      <c r="AF28" s="29">
        <v>43248</v>
      </c>
    </row>
    <row r="29" spans="2:32" ht="15" customHeight="1">
      <c r="L29" s="6"/>
      <c r="M29" s="15" t="s">
        <v>27</v>
      </c>
      <c r="N29" s="17">
        <v>0.78200000000000003</v>
      </c>
      <c r="O29" s="17">
        <v>0.80300000000000005</v>
      </c>
      <c r="P29" s="17">
        <v>0.83599999999999997</v>
      </c>
      <c r="Q29" s="17">
        <v>0.84</v>
      </c>
      <c r="R29" s="17">
        <v>0.82499999999999996</v>
      </c>
      <c r="S29" s="17">
        <v>0.76900000000000002</v>
      </c>
      <c r="T29" s="17">
        <v>0.79300000000000004</v>
      </c>
      <c r="U29" s="17">
        <v>0.82199999999999995</v>
      </c>
      <c r="V29" s="17">
        <v>0</v>
      </c>
      <c r="W29" s="17">
        <v>0</v>
      </c>
      <c r="AB29" s="5"/>
      <c r="AE29" s="28" t="s">
        <v>10</v>
      </c>
      <c r="AF29" s="29">
        <v>43285</v>
      </c>
    </row>
    <row r="30" spans="2:32" ht="15" customHeight="1">
      <c r="L30" s="6"/>
      <c r="AB30" s="5"/>
      <c r="AE30" s="31" t="s">
        <v>12</v>
      </c>
      <c r="AF30" s="29">
        <v>43346</v>
      </c>
    </row>
    <row r="31" spans="2:32" ht="15" customHeight="1">
      <c r="L31" s="6"/>
      <c r="AB31" s="5"/>
      <c r="AE31" s="28" t="s">
        <v>15</v>
      </c>
      <c r="AF31" s="29">
        <v>43426</v>
      </c>
    </row>
    <row r="32" spans="2:32" ht="15" customHeight="1">
      <c r="L32" s="6"/>
      <c r="N32" s="12"/>
      <c r="O32" s="12"/>
      <c r="P32" s="12"/>
      <c r="Q32" s="12"/>
      <c r="R32" s="12"/>
      <c r="S32" s="12"/>
      <c r="T32" s="12"/>
      <c r="U32" s="12"/>
      <c r="V32" s="12"/>
      <c r="AB32" s="5"/>
      <c r="AE32" s="31" t="s">
        <v>21</v>
      </c>
      <c r="AF32" s="29">
        <v>43459</v>
      </c>
    </row>
    <row r="33" spans="2:32" ht="15" customHeight="1">
      <c r="L33" s="6"/>
      <c r="Q33" s="24"/>
      <c r="AB33" s="5"/>
      <c r="AE33" s="28" t="s">
        <v>5</v>
      </c>
      <c r="AF33" s="29">
        <v>43466</v>
      </c>
    </row>
    <row r="34" spans="2:32" ht="15" customHeight="1">
      <c r="B34" s="4" t="s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Z34" s="25" t="s">
        <v>31</v>
      </c>
      <c r="AE34" s="31" t="s">
        <v>8</v>
      </c>
      <c r="AF34" s="29">
        <v>43586</v>
      </c>
    </row>
    <row r="35" spans="2:32" ht="15" customHeight="1">
      <c r="M35" s="7" t="s">
        <v>4</v>
      </c>
      <c r="N35" s="8">
        <f t="shared" ref="N35:V35" ca="1" si="15">IF(TEXT(O$35-1,"ddd")="Sun",O$35-2,O$35-1)</f>
        <v>44512</v>
      </c>
      <c r="O35" s="8">
        <f t="shared" ca="1" si="15"/>
        <v>44513</v>
      </c>
      <c r="P35" s="8">
        <f t="shared" ca="1" si="15"/>
        <v>44515</v>
      </c>
      <c r="Q35" s="8">
        <f t="shared" ca="1" si="15"/>
        <v>44516</v>
      </c>
      <c r="R35" s="8">
        <f t="shared" ca="1" si="15"/>
        <v>44517</v>
      </c>
      <c r="S35" s="8">
        <f t="shared" ca="1" si="15"/>
        <v>44518</v>
      </c>
      <c r="T35" s="8">
        <f t="shared" ca="1" si="15"/>
        <v>44519</v>
      </c>
      <c r="U35" s="8">
        <f t="shared" ca="1" si="15"/>
        <v>44520</v>
      </c>
      <c r="V35" s="8">
        <f t="shared" ca="1" si="15"/>
        <v>44522</v>
      </c>
      <c r="W35" s="8">
        <f ca="1">W19</f>
        <v>44523</v>
      </c>
      <c r="AE35" s="28" t="s">
        <v>10</v>
      </c>
      <c r="AF35" s="29">
        <v>43650</v>
      </c>
    </row>
    <row r="36" spans="2:32" ht="15" customHeight="1">
      <c r="L36" s="6"/>
      <c r="M36" s="9" t="s">
        <v>6</v>
      </c>
      <c r="N36" s="10">
        <f t="shared" ref="N36:W36" ca="1" si="16">N35+7</f>
        <v>44519</v>
      </c>
      <c r="O36" s="10">
        <f t="shared" ca="1" si="16"/>
        <v>44520</v>
      </c>
      <c r="P36" s="10">
        <f t="shared" ca="1" si="16"/>
        <v>44522</v>
      </c>
      <c r="Q36" s="10">
        <f t="shared" ca="1" si="16"/>
        <v>44523</v>
      </c>
      <c r="R36" s="10">
        <f t="shared" ca="1" si="16"/>
        <v>44524</v>
      </c>
      <c r="S36" s="10">
        <f t="shared" ca="1" si="16"/>
        <v>44525</v>
      </c>
      <c r="T36" s="10">
        <f t="shared" ca="1" si="16"/>
        <v>44526</v>
      </c>
      <c r="U36" s="10">
        <f t="shared" ca="1" si="16"/>
        <v>44527</v>
      </c>
      <c r="V36" s="10">
        <f t="shared" ca="1" si="16"/>
        <v>44529</v>
      </c>
      <c r="W36" s="10">
        <f t="shared" ca="1" si="16"/>
        <v>44530</v>
      </c>
      <c r="Z36" s="30" t="s">
        <v>7</v>
      </c>
      <c r="AA36" s="30"/>
      <c r="AB36" s="30"/>
      <c r="AE36" s="31" t="s">
        <v>12</v>
      </c>
      <c r="AF36" s="29">
        <v>43710</v>
      </c>
    </row>
    <row r="37" spans="2:32" ht="15" customHeight="1">
      <c r="L37" s="6"/>
      <c r="M37" s="1" t="s">
        <v>9</v>
      </c>
      <c r="N37" s="18">
        <v>103</v>
      </c>
      <c r="O37" s="18">
        <v>16</v>
      </c>
      <c r="P37" s="18">
        <v>118</v>
      </c>
      <c r="Q37" s="18">
        <v>141</v>
      </c>
      <c r="R37" s="18">
        <v>98</v>
      </c>
      <c r="S37" s="18">
        <v>1</v>
      </c>
      <c r="T37" s="18">
        <v>14</v>
      </c>
      <c r="U37" s="18">
        <v>1</v>
      </c>
      <c r="V37" s="18">
        <v>91</v>
      </c>
      <c r="W37" s="18">
        <v>120</v>
      </c>
      <c r="Z37" s="32" t="s">
        <v>9</v>
      </c>
      <c r="AA37" s="33"/>
      <c r="AB37" s="33"/>
      <c r="AC37" s="34"/>
      <c r="AE37" s="28" t="s">
        <v>15</v>
      </c>
      <c r="AF37" s="29">
        <v>43797</v>
      </c>
    </row>
    <row r="38" spans="2:32" ht="15" customHeight="1">
      <c r="L38" s="6"/>
      <c r="M38" s="1" t="s">
        <v>11</v>
      </c>
      <c r="N38" s="18">
        <v>1628</v>
      </c>
      <c r="O38" s="18">
        <v>359</v>
      </c>
      <c r="P38" s="18">
        <v>1830</v>
      </c>
      <c r="Q38" s="18">
        <v>2034</v>
      </c>
      <c r="R38" s="18">
        <v>1525</v>
      </c>
      <c r="S38" s="18">
        <v>8</v>
      </c>
      <c r="T38" s="18">
        <v>271</v>
      </c>
      <c r="U38" s="18">
        <v>24</v>
      </c>
      <c r="V38" s="18">
        <v>1886</v>
      </c>
      <c r="W38" s="18">
        <v>2224</v>
      </c>
      <c r="Z38" s="35" t="s">
        <v>11</v>
      </c>
      <c r="AA38" s="36"/>
      <c r="AB38" s="36"/>
      <c r="AC38" s="37"/>
      <c r="AE38" s="31" t="s">
        <v>21</v>
      </c>
      <c r="AF38" s="29">
        <v>43824</v>
      </c>
    </row>
    <row r="39" spans="2:32" ht="15" customHeight="1">
      <c r="L39" s="6"/>
      <c r="M39" s="1" t="s">
        <v>13</v>
      </c>
      <c r="N39" s="18">
        <v>901</v>
      </c>
      <c r="O39" s="18">
        <v>158</v>
      </c>
      <c r="P39" s="18">
        <v>991</v>
      </c>
      <c r="Q39" s="18">
        <v>1178</v>
      </c>
      <c r="R39" s="18">
        <v>942</v>
      </c>
      <c r="S39" s="18">
        <v>6</v>
      </c>
      <c r="T39" s="18">
        <v>162</v>
      </c>
      <c r="U39" s="18">
        <v>17</v>
      </c>
      <c r="V39" s="18">
        <v>998</v>
      </c>
      <c r="W39" s="18">
        <v>1327</v>
      </c>
      <c r="Z39" s="35" t="s">
        <v>14</v>
      </c>
      <c r="AA39" s="36"/>
      <c r="AB39" s="36"/>
      <c r="AC39" s="37"/>
      <c r="AE39" s="28" t="s">
        <v>5</v>
      </c>
      <c r="AF39" s="29">
        <v>43831</v>
      </c>
    </row>
    <row r="40" spans="2:32" ht="15" customHeight="1">
      <c r="L40" s="6"/>
      <c r="M40" s="1" t="s">
        <v>16</v>
      </c>
      <c r="N40" s="18">
        <v>344</v>
      </c>
      <c r="O40" s="18">
        <v>82</v>
      </c>
      <c r="P40" s="18">
        <v>389</v>
      </c>
      <c r="Q40" s="18">
        <v>460</v>
      </c>
      <c r="R40" s="18">
        <v>382</v>
      </c>
      <c r="S40" s="18">
        <v>1</v>
      </c>
      <c r="T40" s="18">
        <v>58</v>
      </c>
      <c r="U40" s="18">
        <v>22</v>
      </c>
      <c r="V40" s="18">
        <v>410</v>
      </c>
      <c r="W40" s="18">
        <v>474</v>
      </c>
      <c r="Z40" s="38" t="s">
        <v>17</v>
      </c>
      <c r="AA40" s="39" t="s">
        <v>18</v>
      </c>
      <c r="AB40" s="39" t="s">
        <v>19</v>
      </c>
      <c r="AC40" s="40" t="s">
        <v>20</v>
      </c>
      <c r="AE40" s="31" t="s">
        <v>8</v>
      </c>
      <c r="AF40" s="29">
        <v>43976</v>
      </c>
    </row>
    <row r="41" spans="2:32" ht="15" customHeight="1">
      <c r="L41" s="6"/>
      <c r="M41" s="1" t="s">
        <v>22</v>
      </c>
      <c r="N41" s="18">
        <v>385</v>
      </c>
      <c r="O41" s="18">
        <v>81</v>
      </c>
      <c r="P41" s="18">
        <v>551</v>
      </c>
      <c r="Q41" s="18">
        <v>622</v>
      </c>
      <c r="R41" s="18">
        <v>492</v>
      </c>
      <c r="S41" s="18">
        <v>3</v>
      </c>
      <c r="T41" s="18">
        <v>67</v>
      </c>
      <c r="U41" s="18">
        <v>9</v>
      </c>
      <c r="V41" s="18">
        <v>524</v>
      </c>
      <c r="W41" s="18">
        <v>631</v>
      </c>
      <c r="Z41" s="46" t="s">
        <v>23</v>
      </c>
      <c r="AA41" s="42"/>
      <c r="AB41" s="43"/>
      <c r="AC41" s="44"/>
      <c r="AE41" s="28" t="s">
        <v>10</v>
      </c>
      <c r="AF41" s="29">
        <v>44015</v>
      </c>
    </row>
    <row r="42" spans="2:32" ht="15" customHeight="1">
      <c r="L42" s="6"/>
      <c r="M42" s="13" t="s">
        <v>24</v>
      </c>
      <c r="N42" s="14">
        <f t="shared" ref="N42:W42" ca="1" si="17">SUM(N37:N41)</f>
        <v>3361</v>
      </c>
      <c r="O42" s="14">
        <f t="shared" ca="1" si="17"/>
        <v>696</v>
      </c>
      <c r="P42" s="14">
        <f t="shared" ca="1" si="17"/>
        <v>3879</v>
      </c>
      <c r="Q42" s="14">
        <f t="shared" ca="1" si="17"/>
        <v>4435</v>
      </c>
      <c r="R42" s="14">
        <f t="shared" ca="1" si="17"/>
        <v>3439</v>
      </c>
      <c r="S42" s="14">
        <f t="shared" ca="1" si="17"/>
        <v>19</v>
      </c>
      <c r="T42" s="14">
        <f t="shared" ca="1" si="17"/>
        <v>572</v>
      </c>
      <c r="U42" s="14">
        <f t="shared" ca="1" si="17"/>
        <v>73</v>
      </c>
      <c r="V42" s="14">
        <f t="shared" ca="1" si="17"/>
        <v>3909</v>
      </c>
      <c r="W42" s="14">
        <f t="shared" ca="1" si="17"/>
        <v>4776</v>
      </c>
      <c r="AE42" s="31" t="s">
        <v>12</v>
      </c>
      <c r="AF42" s="29">
        <v>44081</v>
      </c>
    </row>
    <row r="43" spans="2:32" ht="15" customHeight="1">
      <c r="L43" s="6"/>
      <c r="M43" s="15" t="s">
        <v>25</v>
      </c>
      <c r="N43" s="16">
        <f t="shared" ref="N43:W43" ca="1" si="18">IFERROR(SUM(N$37:N$39)/N$42,#N/A)</f>
        <v>0.78310026777744701</v>
      </c>
      <c r="O43" s="16">
        <f t="shared" ca="1" si="18"/>
        <v>0.76580459770114895</v>
      </c>
      <c r="P43" s="16">
        <f t="shared" ca="1" si="18"/>
        <v>0.75766950244908504</v>
      </c>
      <c r="Q43" s="16">
        <f t="shared" ca="1" si="18"/>
        <v>0.75603156708004504</v>
      </c>
      <c r="R43" s="16">
        <f t="shared" ca="1" si="18"/>
        <v>0.74585635359115998</v>
      </c>
      <c r="S43" s="16">
        <f t="shared" ca="1" si="18"/>
        <v>0.78947368421052599</v>
      </c>
      <c r="T43" s="16">
        <f t="shared" ca="1" si="18"/>
        <v>0.78146853146853101</v>
      </c>
      <c r="U43" s="16">
        <f t="shared" ca="1" si="18"/>
        <v>0.57534246575342496</v>
      </c>
      <c r="V43" s="16">
        <f t="shared" ca="1" si="18"/>
        <v>0.76106421079560005</v>
      </c>
      <c r="W43" s="16">
        <f t="shared" ca="1" si="18"/>
        <v>0.76863484087102196</v>
      </c>
      <c r="AE43" s="28" t="s">
        <v>15</v>
      </c>
      <c r="AF43" s="29">
        <v>44161</v>
      </c>
    </row>
    <row r="44" spans="2:32" ht="15" customHeight="1">
      <c r="L44" s="6"/>
      <c r="M44" s="15" t="s">
        <v>26</v>
      </c>
      <c r="N44" s="17">
        <v>0.91800000000000004</v>
      </c>
      <c r="O44" s="17">
        <v>0.88900000000000001</v>
      </c>
      <c r="P44" s="17">
        <v>0.89900000000000002</v>
      </c>
      <c r="Q44" s="17">
        <v>0.91300000000000003</v>
      </c>
      <c r="R44" s="17">
        <v>0.92700000000000005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AE44" s="31" t="s">
        <v>21</v>
      </c>
      <c r="AF44" s="29">
        <v>44190</v>
      </c>
    </row>
    <row r="45" spans="2:32" ht="15" customHeight="1">
      <c r="L45" s="6"/>
      <c r="M45" s="15" t="s">
        <v>27</v>
      </c>
      <c r="N45" s="17">
        <v>0.82499999999999996</v>
      </c>
      <c r="O45" s="17">
        <v>0.76900000000000002</v>
      </c>
      <c r="P45" s="17">
        <v>0.79300000000000004</v>
      </c>
      <c r="Q45" s="17">
        <v>0.82199999999999995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AE45" s="28" t="s">
        <v>5</v>
      </c>
      <c r="AF45" s="29">
        <v>44197</v>
      </c>
    </row>
    <row r="46" spans="2:32" ht="15" customHeight="1"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AE46" s="31" t="s">
        <v>8</v>
      </c>
      <c r="AF46" s="29">
        <v>44347</v>
      </c>
    </row>
    <row r="47" spans="2:32" ht="15" customHeight="1"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AE47" s="28" t="s">
        <v>10</v>
      </c>
      <c r="AF47" s="29">
        <v>44382</v>
      </c>
    </row>
    <row r="48" spans="2:32" ht="15" customHeight="1"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AE48" s="31" t="s">
        <v>12</v>
      </c>
      <c r="AF48" s="29">
        <v>44445</v>
      </c>
    </row>
    <row r="49" spans="2:32" ht="15" customHeight="1">
      <c r="AE49" s="28" t="s">
        <v>15</v>
      </c>
      <c r="AF49" s="29">
        <v>44525</v>
      </c>
    </row>
    <row r="50" spans="2:32" ht="15" customHeight="1">
      <c r="B50" s="4" t="s">
        <v>32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Z50" s="25" t="s">
        <v>33</v>
      </c>
      <c r="AE50" s="31" t="s">
        <v>21</v>
      </c>
      <c r="AF50" s="29">
        <v>44525</v>
      </c>
    </row>
    <row r="51" spans="2:32" ht="15" customHeight="1">
      <c r="M51" s="7" t="s">
        <v>4</v>
      </c>
      <c r="N51" s="8">
        <f t="shared" ref="N51:V51" ca="1" si="19">IF(TEXT(O$35-1,"ddd")="Sun",O$35-2,O$35-1)</f>
        <v>44512</v>
      </c>
      <c r="O51" s="8">
        <f t="shared" ca="1" si="19"/>
        <v>44513</v>
      </c>
      <c r="P51" s="8">
        <f t="shared" ca="1" si="19"/>
        <v>44515</v>
      </c>
      <c r="Q51" s="8">
        <f t="shared" ca="1" si="19"/>
        <v>44516</v>
      </c>
      <c r="R51" s="8">
        <f t="shared" ca="1" si="19"/>
        <v>44517</v>
      </c>
      <c r="S51" s="8">
        <f t="shared" ca="1" si="19"/>
        <v>44518</v>
      </c>
      <c r="T51" s="8">
        <f t="shared" ca="1" si="19"/>
        <v>44519</v>
      </c>
      <c r="U51" s="8">
        <f t="shared" ca="1" si="19"/>
        <v>44520</v>
      </c>
      <c r="V51" s="8">
        <f t="shared" ca="1" si="19"/>
        <v>44522</v>
      </c>
      <c r="W51" s="8">
        <f ca="1">W19</f>
        <v>44523</v>
      </c>
    </row>
    <row r="52" spans="2:32" ht="15" customHeight="1">
      <c r="L52" s="6"/>
      <c r="M52" s="9" t="s">
        <v>6</v>
      </c>
      <c r="N52" s="10">
        <f t="shared" ref="N52:T52" ca="1" si="20">N51+7</f>
        <v>44519</v>
      </c>
      <c r="O52" s="10">
        <f t="shared" ca="1" si="20"/>
        <v>44520</v>
      </c>
      <c r="P52" s="10">
        <f t="shared" ca="1" si="20"/>
        <v>44522</v>
      </c>
      <c r="Q52" s="10">
        <f t="shared" ca="1" si="20"/>
        <v>44523</v>
      </c>
      <c r="R52" s="10">
        <f t="shared" ca="1" si="20"/>
        <v>44524</v>
      </c>
      <c r="S52" s="10">
        <f t="shared" ca="1" si="20"/>
        <v>44525</v>
      </c>
      <c r="T52" s="10">
        <f t="shared" ca="1" si="20"/>
        <v>44526</v>
      </c>
      <c r="U52" s="10">
        <f t="shared" ref="U52:W52" ca="1" si="21">U51+7</f>
        <v>44527</v>
      </c>
      <c r="V52" s="10">
        <f t="shared" ca="1" si="21"/>
        <v>44529</v>
      </c>
      <c r="W52" s="10">
        <f t="shared" ca="1" si="21"/>
        <v>44530</v>
      </c>
      <c r="Z52" s="30" t="s">
        <v>7</v>
      </c>
      <c r="AA52" s="30"/>
      <c r="AB52" s="30"/>
    </row>
    <row r="53" spans="2:32" ht="15" customHeight="1">
      <c r="L53" s="6"/>
      <c r="M53" s="1" t="s">
        <v>9</v>
      </c>
      <c r="N53" s="18">
        <v>143</v>
      </c>
      <c r="O53" s="18">
        <v>36</v>
      </c>
      <c r="P53" s="18">
        <v>142</v>
      </c>
      <c r="Q53" s="18">
        <v>190</v>
      </c>
      <c r="R53" s="18">
        <v>155</v>
      </c>
      <c r="S53" s="18">
        <v>183</v>
      </c>
      <c r="T53" s="18">
        <v>117</v>
      </c>
      <c r="U53" s="18">
        <v>26</v>
      </c>
      <c r="V53" s="18">
        <v>149</v>
      </c>
      <c r="W53" s="18">
        <v>187</v>
      </c>
      <c r="Z53" s="32" t="s">
        <v>9</v>
      </c>
      <c r="AA53" s="33"/>
      <c r="AB53" s="33"/>
      <c r="AC53" s="34"/>
    </row>
    <row r="54" spans="2:32" ht="15" customHeight="1">
      <c r="L54" s="6"/>
      <c r="M54" s="1" t="s">
        <v>11</v>
      </c>
      <c r="N54" s="18">
        <v>1777</v>
      </c>
      <c r="O54" s="18">
        <v>301</v>
      </c>
      <c r="P54" s="18">
        <v>2055</v>
      </c>
      <c r="Q54" s="18">
        <v>2279</v>
      </c>
      <c r="R54" s="18">
        <v>2283</v>
      </c>
      <c r="S54" s="18">
        <v>2332</v>
      </c>
      <c r="T54" s="18">
        <v>1705</v>
      </c>
      <c r="U54" s="18">
        <v>307</v>
      </c>
      <c r="V54" s="18">
        <v>2126</v>
      </c>
      <c r="W54" s="18">
        <v>2223</v>
      </c>
      <c r="Z54" s="35" t="s">
        <v>11</v>
      </c>
      <c r="AA54" s="36"/>
      <c r="AB54" s="36"/>
      <c r="AC54" s="37"/>
    </row>
    <row r="55" spans="2:32" ht="15" customHeight="1">
      <c r="L55" s="6"/>
      <c r="M55" s="1" t="s">
        <v>13</v>
      </c>
      <c r="N55" s="18">
        <v>1195</v>
      </c>
      <c r="O55" s="18">
        <v>257</v>
      </c>
      <c r="P55" s="18">
        <v>1413</v>
      </c>
      <c r="Q55" s="18">
        <v>1615</v>
      </c>
      <c r="R55" s="18">
        <v>1651</v>
      </c>
      <c r="S55" s="18">
        <v>1572</v>
      </c>
      <c r="T55" s="18">
        <v>1197</v>
      </c>
      <c r="U55" s="18">
        <v>225</v>
      </c>
      <c r="V55" s="18">
        <v>1432</v>
      </c>
      <c r="W55" s="18">
        <v>1573</v>
      </c>
      <c r="Z55" s="35" t="s">
        <v>14</v>
      </c>
      <c r="AA55" s="36"/>
      <c r="AB55" s="36"/>
      <c r="AC55" s="37"/>
    </row>
    <row r="56" spans="2:32" ht="15" customHeight="1">
      <c r="L56" s="6"/>
      <c r="M56" s="1" t="s">
        <v>16</v>
      </c>
      <c r="N56" s="18">
        <v>399</v>
      </c>
      <c r="O56" s="18">
        <v>70</v>
      </c>
      <c r="P56" s="18">
        <v>476</v>
      </c>
      <c r="Q56" s="18">
        <v>572</v>
      </c>
      <c r="R56" s="18">
        <v>535</v>
      </c>
      <c r="S56" s="18">
        <v>473</v>
      </c>
      <c r="T56" s="18">
        <v>336</v>
      </c>
      <c r="U56" s="18">
        <v>80</v>
      </c>
      <c r="V56" s="18">
        <v>429</v>
      </c>
      <c r="W56" s="18">
        <v>480</v>
      </c>
      <c r="Z56" s="38" t="s">
        <v>17</v>
      </c>
      <c r="AA56" s="39" t="s">
        <v>18</v>
      </c>
      <c r="AB56" s="39" t="s">
        <v>19</v>
      </c>
      <c r="AC56" s="40" t="s">
        <v>20</v>
      </c>
    </row>
    <row r="57" spans="2:32" ht="15" customHeight="1">
      <c r="L57" s="6"/>
      <c r="M57" s="1" t="s">
        <v>22</v>
      </c>
      <c r="N57" s="18">
        <v>137</v>
      </c>
      <c r="O57" s="18">
        <v>21</v>
      </c>
      <c r="P57" s="18">
        <v>193</v>
      </c>
      <c r="Q57" s="18">
        <v>180</v>
      </c>
      <c r="R57" s="18">
        <v>215</v>
      </c>
      <c r="S57" s="18">
        <v>174</v>
      </c>
      <c r="T57" s="18">
        <v>124</v>
      </c>
      <c r="U57" s="18">
        <v>12</v>
      </c>
      <c r="V57" s="18">
        <v>173</v>
      </c>
      <c r="W57" s="18">
        <v>204</v>
      </c>
      <c r="Z57" s="46" t="s">
        <v>23</v>
      </c>
      <c r="AA57" s="42"/>
      <c r="AB57" s="43"/>
      <c r="AC57" s="44"/>
    </row>
    <row r="58" spans="2:32" ht="15" customHeight="1">
      <c r="L58" s="6"/>
      <c r="M58" s="13" t="s">
        <v>24</v>
      </c>
      <c r="N58" s="14">
        <f t="shared" ref="N58:W58" ca="1" si="22">SUM(N53:N57)</f>
        <v>3651</v>
      </c>
      <c r="O58" s="14">
        <f t="shared" ca="1" si="22"/>
        <v>685</v>
      </c>
      <c r="P58" s="14">
        <f t="shared" ca="1" si="22"/>
        <v>4279</v>
      </c>
      <c r="Q58" s="14">
        <f t="shared" ca="1" si="22"/>
        <v>4836</v>
      </c>
      <c r="R58" s="14">
        <f t="shared" ca="1" si="22"/>
        <v>4839</v>
      </c>
      <c r="S58" s="14">
        <f t="shared" ca="1" si="22"/>
        <v>4734</v>
      </c>
      <c r="T58" s="14">
        <f t="shared" ca="1" si="22"/>
        <v>3479</v>
      </c>
      <c r="U58" s="14">
        <f t="shared" ca="1" si="22"/>
        <v>650</v>
      </c>
      <c r="V58" s="14">
        <f t="shared" ca="1" si="22"/>
        <v>4309</v>
      </c>
      <c r="W58" s="14">
        <f t="shared" ca="1" si="22"/>
        <v>4667</v>
      </c>
    </row>
    <row r="59" spans="2:32" ht="15" customHeight="1">
      <c r="L59" s="6"/>
      <c r="M59" s="15" t="s">
        <v>25</v>
      </c>
      <c r="N59" s="16">
        <f t="shared" ref="N59:W59" ca="1" si="23">IFERROR(SUM(N$53:N$55)/N$58,#N/A)</f>
        <v>0.853190906600931</v>
      </c>
      <c r="O59" s="16">
        <f t="shared" ca="1" si="23"/>
        <v>0.86715328467153296</v>
      </c>
      <c r="P59" s="16">
        <f t="shared" ca="1" si="23"/>
        <v>0.84365505959336295</v>
      </c>
      <c r="Q59" s="16">
        <f t="shared" ca="1" si="23"/>
        <v>0.84449958643506995</v>
      </c>
      <c r="R59" s="16">
        <f t="shared" ca="1" si="23"/>
        <v>0.84500929944203396</v>
      </c>
      <c r="S59" s="16">
        <f t="shared" ca="1" si="23"/>
        <v>0.863329108576257</v>
      </c>
      <c r="T59" s="16">
        <f t="shared" ca="1" si="23"/>
        <v>0.86777809715435505</v>
      </c>
      <c r="U59" s="16">
        <f t="shared" ca="1" si="23"/>
        <v>0.85846153846153805</v>
      </c>
      <c r="V59" s="16">
        <f t="shared" ca="1" si="23"/>
        <v>0.86029241123230404</v>
      </c>
      <c r="W59" s="16">
        <f t="shared" ca="1" si="23"/>
        <v>0.85343904006856697</v>
      </c>
    </row>
    <row r="60" spans="2:32" ht="15" customHeight="1">
      <c r="L60" s="6"/>
      <c r="M60" s="15" t="s">
        <v>26</v>
      </c>
      <c r="N60" s="17">
        <v>0.91800000000000004</v>
      </c>
      <c r="O60" s="17">
        <v>0.88900000000000001</v>
      </c>
      <c r="P60" s="17">
        <v>0.89900000000000002</v>
      </c>
      <c r="Q60" s="17">
        <v>0.91300000000000003</v>
      </c>
      <c r="R60" s="17">
        <v>0.92700000000000005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</row>
    <row r="61" spans="2:32" ht="15" customHeight="1">
      <c r="L61" s="6"/>
      <c r="M61" s="15" t="s">
        <v>27</v>
      </c>
      <c r="N61" s="17">
        <v>0.82499999999999996</v>
      </c>
      <c r="O61" s="17">
        <v>0.76900000000000002</v>
      </c>
      <c r="P61" s="17">
        <v>0.79300000000000004</v>
      </c>
      <c r="Q61" s="17">
        <v>0.82199999999999995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</row>
    <row r="62" spans="2:32" ht="15" customHeight="1"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2:32" ht="15" customHeight="1"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2:32" ht="15" customHeight="1"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</sheetData>
  <pageMargins left="0.7" right="0.7" top="0.75" bottom="0.75" header="0.3" footer="0.3"/>
  <pageSetup scale="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Journey Stats</vt:lpstr>
      <vt:lpstr>'Journey Stats'!Print_Area</vt:lpstr>
    </vt:vector>
  </TitlesOfParts>
  <Company>InterDent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Mak, Susi</dc:creator>
  <cp:lastModifiedBy>vivi</cp:lastModifiedBy>
  <dcterms:created xsi:type="dcterms:W3CDTF">2021-11-24T18:57:00Z</dcterms:created>
  <dcterms:modified xsi:type="dcterms:W3CDTF">2022-01-17T10:19:58Z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1F514B900B63411698831C7607793DDC</vt:lpwstr>
  </property>
  <property fmtid="{D5CDD505-2E9C-101B-9397-08002B2CF9AE}" pid="3" name="KSOProductBuildVer">
    <vt:lpwstr>1033-11.2.0.10443</vt:lpwstr>
  </property>
</Properties>
</file>