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E9B9C7EA-DCC1-41F3-B1FA-938ED69FD94D}" xr6:coauthVersionLast="47" xr6:coauthVersionMax="47" xr10:uidLastSave="{00000000-0000-0000-0000-000000000000}"/>
  <bookViews>
    <workbookView xWindow="-108" yWindow="-108" windowWidth="23256" windowHeight="12576" tabRatio="884" xr2:uid="{00000000-000D-0000-FFFF-FFFF00000000}"/>
  </bookViews>
  <sheets>
    <sheet name="ЗАДАНИЕ 1" sheetId="9" r:id="rId1"/>
    <sheet name="Лист1" sheetId="14" state="hidden" r:id="rId2"/>
    <sheet name="ЗАДАНИЕ 2" sheetId="13" r:id="rId3"/>
    <sheet name="ЗАДАНИЕ 3" sheetId="6" r:id="rId4"/>
    <sheet name="ЗАДАНИЕ 4" sheetId="7" r:id="rId5"/>
    <sheet name="ЗАДАНИЕ 5" sheetId="4" r:id="rId6"/>
  </sheets>
  <externalReferences>
    <externalReference r:id="rId7"/>
    <externalReference r:id="rId8"/>
    <externalReference r:id="rId9"/>
  </externalReferences>
  <definedNames>
    <definedName name="__IntlFixup" hidden="1">TRUE</definedName>
    <definedName name="AccessDatabase" hidden="1">"C:\My Documents\MAUI MALL1.mdb"</definedName>
    <definedName name="ACwvu.CapersView." localSheetId="5" hidden="1">[1]MASTER!#REF!</definedName>
    <definedName name="ACwvu.CapersView." hidden="1">[1]MASTER!#REF!</definedName>
    <definedName name="ACwvu.Japan_Capers_Ed_Pub." localSheetId="5" hidden="1">'[2]THREE VARIABLES'!$N$1:$V$165</definedName>
    <definedName name="ACwvu.Japan_Capers_Ed_Pub." hidden="1">'[3]THREE VARIABLES'!$N$1:$V$165</definedName>
    <definedName name="ACwvu.KJP_CC." localSheetId="5" hidden="1">'[2]THREE VARIABLES'!$N$4:$U$165</definedName>
    <definedName name="ACwvu.KJP_CC." hidden="1">'[3]THREE VARIABLES'!$N$4:$U$165</definedName>
    <definedName name="Cwvu.CapersView." localSheetId="5" hidden="1">[1]MASTER!#REF!</definedName>
    <definedName name="Cwvu.CapersView." hidden="1">[1]MASTER!#REF!</definedName>
    <definedName name="Cwvu.Japan_Capers_Ed_Pub." localSheetId="5" hidden="1">[1]MASTER!#REF!</definedName>
    <definedName name="Cwvu.Japan_Capers_Ed_Pub." hidden="1">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5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5" hidden="1">'[2]THREE VARIABLES'!$A$1:$M$65536</definedName>
    <definedName name="Rwvu.CapersView." hidden="1">'[3]THREE VARIABLES'!$A$1:$M$65536</definedName>
    <definedName name="Rwvu.Japan_Capers_Ed_Pub." localSheetId="5" hidden="1">'[2]THREE VARIABLES'!$A$1:$M$65536</definedName>
    <definedName name="Rwvu.Japan_Capers_Ed_Pub." hidden="1">'[3]THREE VARIABLES'!$A$1:$M$65536</definedName>
    <definedName name="Rwvu.KJP_CC." localSheetId="5" hidden="1">'[2]THREE VARIABLES'!$A$1:$M$65536</definedName>
    <definedName name="Rwvu.KJP_CC." hidden="1">'[3]THREE VARIABLES'!$A$1:$M$65536</definedName>
    <definedName name="Swvu.CapersView." localSheetId="5" hidden="1">[1]MASTER!#REF!</definedName>
    <definedName name="Swvu.CapersView." hidden="1">[1]MASTER!#REF!</definedName>
    <definedName name="Swvu.Japan_Capers_Ed_Pub." localSheetId="5" hidden="1">'[2]THREE VARIABLES'!$N$1:$V$165</definedName>
    <definedName name="Swvu.Japan_Capers_Ed_Pub." hidden="1">'[3]THREE VARIABLES'!$N$1:$V$165</definedName>
    <definedName name="Swvu.KJP_CC." localSheetId="5" hidden="1">'[2]THREE VARIABLES'!$N$4:$U$165</definedName>
    <definedName name="Swvu.KJP_CC." hidden="1">'[3]THREE VARIABLES'!$N$4:$U$165</definedName>
    <definedName name="wrn.CapersPlotter." localSheetId="5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hidden="1">{#N/A,#N/A,FALSE,"PRJCTED QTRLY QTY's"}</definedName>
    <definedName name="wrn.QUARTERLY._.VIEW." localSheetId="5" hidden="1">{"QUARTERLY VIEW",#N/A,FALSE,"YEAR TOTAL"}</definedName>
    <definedName name="wrn.QUARTERLY._.VIEW." hidden="1">{"QUARTERLY VIEW",#N/A,FALSE,"YEAR TOTAL"}</definedName>
    <definedName name="wrn.YEAR._.VIEW." localSheetId="5" hidden="1">{#N/A,#N/A,FALSE,"YEAR TOTAL"}</definedName>
    <definedName name="wrn.YEAR._.VIEW." hidden="1">{#N/A,#N/A,FALSE,"YEAR TOTAL"}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5" hidden="1">'[2]THREE VARIABLES'!$N$4:$S$5</definedName>
    <definedName name="Z_9A428CE1_B4D9_11D0_A8AA_0000C071AEE7_.wvu.PrintArea" hidden="1">'[3]THREE VARIABLES'!$N$4:$S$5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localSheetId="5" hidden="1">'[2]THREE VARIABLES'!$N$1:$V$165</definedName>
    <definedName name="а" hidden="1">'[3]THREE VARIABLES'!$N$1:$V$165</definedName>
    <definedName name="_xlnm.Database" hidden="1">#REF!</definedName>
    <definedName name="вв" localSheetId="3" hidden="1">{"программа",#N/A,TRUE,"lessons";"продажа оргтехники",#N/A,TRUE,"образец"}</definedName>
    <definedName name="вв" localSheetId="4" hidden="1">{"программа",#N/A,TRUE,"lessons";"продажа оргтехники",#N/A,TRUE,"образец"}</definedName>
    <definedName name="вв" localSheetId="5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localSheetId="5" hidden="1">[1]MASTER!#REF!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ывыф" localSheetId="5" hidden="1">{"программа",#N/A,TRUE,"lessons";"продажа оргтехники",#N/A,TRUE,"образец"}</definedName>
    <definedName name="фывыф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апылова" localSheetId="3" hidden="1">{"программа",#N/A,TRUE,"lessons";"продажа оргтехники",#N/A,TRUE,"образец"}</definedName>
    <definedName name="ывапылова" localSheetId="4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localSheetId="3" hidden="1">{"программа",#N/A,TRUE,"lessons";"продажа оргтехники",#N/A,TRUE,"образец"}</definedName>
    <definedName name="ываываы" localSheetId="4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7" i="4" s="1"/>
  <c r="J13" i="13"/>
  <c r="J14" i="13"/>
  <c r="J15" i="13"/>
  <c r="J16" i="13"/>
  <c r="J12" i="13"/>
  <c r="I13" i="13"/>
  <c r="I14" i="13"/>
  <c r="I15" i="13"/>
  <c r="I16" i="13"/>
  <c r="I12" i="13"/>
  <c r="L89" i="9"/>
  <c r="L88" i="9"/>
  <c r="K88" i="9"/>
  <c r="M87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K18" i="9"/>
  <c r="L18" i="9"/>
  <c r="K19" i="9"/>
  <c r="L19" i="9"/>
  <c r="K20" i="9"/>
  <c r="L20" i="9"/>
  <c r="K21" i="9"/>
  <c r="L21" i="9"/>
  <c r="L17" i="9"/>
  <c r="K17" i="9"/>
  <c r="C10" i="4"/>
  <c r="C9" i="4"/>
  <c r="C11" i="4" l="1"/>
  <c r="H8" i="7"/>
  <c r="H7" i="7"/>
  <c r="H6" i="7"/>
  <c r="H5" i="7"/>
  <c r="H4" i="7"/>
</calcChain>
</file>

<file path=xl/sharedStrings.xml><?xml version="1.0" encoding="utf-8"?>
<sst xmlns="http://schemas.openxmlformats.org/spreadsheetml/2006/main" count="812" uniqueCount="399">
  <si>
    <t>Город</t>
  </si>
  <si>
    <t>Пермь</t>
  </si>
  <si>
    <t>Москва</t>
  </si>
  <si>
    <t>Казань</t>
  </si>
  <si>
    <t>Екатеринбург</t>
  </si>
  <si>
    <t>Волгоград</t>
  </si>
  <si>
    <t>Омск</t>
  </si>
  <si>
    <t>Исходные значения:</t>
  </si>
  <si>
    <t>Начальная сумма вклада, р</t>
  </si>
  <si>
    <t>Количество цемента, кг</t>
  </si>
  <si>
    <t>Срок вклада, месяцы</t>
  </si>
  <si>
    <t>Количество песка, кг</t>
  </si>
  <si>
    <t>Ежемесячный платеж, р</t>
  </si>
  <si>
    <t>Цена цемента, руб/кг</t>
  </si>
  <si>
    <t>Процентная ставка, за год</t>
  </si>
  <si>
    <t>Цена песка, руб/кг</t>
  </si>
  <si>
    <t>Общая стоимость</t>
  </si>
  <si>
    <t>Результаты:</t>
  </si>
  <si>
    <t>Сумма накоплений, р</t>
  </si>
  <si>
    <t>Вложенные средства, р</t>
  </si>
  <si>
    <t>Выгода, р</t>
  </si>
  <si>
    <t>Марка</t>
  </si>
  <si>
    <t>Поставщик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</si>
  <si>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</si>
  <si>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</si>
  <si>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</si>
  <si>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</si>
  <si>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</si>
  <si>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</si>
  <si>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</si>
  <si>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</si>
  <si>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</si>
  <si>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</si>
  <si>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</si>
  <si>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</si>
  <si>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</si>
  <si>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</si>
  <si>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</si>
  <si>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</si>
  <si>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</si>
  <si>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</si>
  <si>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</si>
  <si>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</si>
  <si>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</si>
  <si>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</si>
  <si>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</si>
  <si>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</si>
  <si>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</si>
  <si>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</si>
  <si>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</si>
  <si>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</si>
  <si>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</si>
  <si>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</si>
  <si>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</si>
  <si>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</si>
  <si>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</si>
  <si>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</si>
  <si>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</si>
  <si>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</si>
  <si>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</si>
  <si>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</si>
  <si>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</si>
  <si>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</si>
  <si>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</si>
  <si>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</si>
  <si>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</si>
  <si>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</si>
  <si>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</si>
  <si>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</si>
  <si>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</si>
  <si>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</si>
  <si>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</si>
  <si>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</si>
  <si>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</si>
  <si>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</si>
  <si>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</si>
  <si>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</si>
  <si>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</si>
  <si>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</si>
  <si>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</si>
  <si>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</si>
  <si>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</si>
  <si>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</si>
  <si>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</si>
  <si>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</si>
  <si>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</si>
  <si>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</si>
  <si>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</si>
  <si>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</si>
  <si>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</si>
  <si>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</si>
  <si>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</si>
  <si>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</si>
  <si>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</si>
  <si>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</si>
  <si>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</si>
  <si>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</si>
  <si>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</si>
  <si>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</si>
  <si>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</si>
  <si>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</si>
  <si>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</si>
  <si>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</si>
  <si>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</si>
  <si>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</si>
  <si>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</si>
  <si>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</si>
  <si>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</si>
  <si>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</si>
  <si>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</si>
  <si>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</si>
  <si>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</si>
  <si>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</si>
  <si>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</si>
  <si>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</si>
  <si>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</si>
  <si>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</si>
  <si>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</si>
  <si>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</si>
  <si>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</si>
  <si>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</si>
  <si>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</si>
  <si>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</si>
  <si>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</si>
  <si>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</si>
  <si>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</si>
  <si>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</si>
  <si>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</si>
  <si>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</si>
  <si>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</si>
  <si>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</si>
  <si>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</si>
  <si>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</si>
  <si>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</si>
  <si>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</si>
  <si>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</si>
  <si>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</si>
  <si>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</si>
  <si>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</si>
  <si>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</si>
  <si>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</si>
  <si>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</si>
  <si>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</si>
  <si>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</si>
  <si>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</si>
  <si>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</si>
  <si>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</si>
  <si>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</si>
  <si>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</si>
  <si>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</si>
  <si>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</si>
  <si>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</si>
  <si>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</si>
  <si>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</si>
  <si>
    <t>Номер</t>
  </si>
  <si>
    <t>Фамилия</t>
  </si>
  <si>
    <t>Имя</t>
  </si>
  <si>
    <t>Отчество</t>
  </si>
  <si>
    <t>Дата рождения</t>
  </si>
  <si>
    <t>Пол</t>
  </si>
  <si>
    <t>Оклад</t>
  </si>
  <si>
    <t>Стаж</t>
  </si>
  <si>
    <t>Ковригин</t>
  </si>
  <si>
    <t>Матвей</t>
  </si>
  <si>
    <t>Остапович</t>
  </si>
  <si>
    <t>м</t>
  </si>
  <si>
    <t>Зайцев</t>
  </si>
  <si>
    <t>Наум</t>
  </si>
  <si>
    <t>Ипполитович</t>
  </si>
  <si>
    <t>Оськина</t>
  </si>
  <si>
    <t>Арина</t>
  </si>
  <si>
    <t>Тимуровна</t>
  </si>
  <si>
    <t>ж</t>
  </si>
  <si>
    <t>Санкт-Петербург</t>
  </si>
  <si>
    <t>Сайбаталова</t>
  </si>
  <si>
    <t>Екатерина</t>
  </si>
  <si>
    <t>Сергеевна</t>
  </si>
  <si>
    <t>Воронеж</t>
  </si>
  <si>
    <t>Оспищев</t>
  </si>
  <si>
    <t>Богдан</t>
  </si>
  <si>
    <t>Егорович</t>
  </si>
  <si>
    <t>Гибазова</t>
  </si>
  <si>
    <t>Евгения</t>
  </si>
  <si>
    <t>Алексеевна</t>
  </si>
  <si>
    <t>Самара</t>
  </si>
  <si>
    <t>Ёлкин</t>
  </si>
  <si>
    <t>Дмитрий</t>
  </si>
  <si>
    <t>Андреевич</t>
  </si>
  <si>
    <t>Новосибирск</t>
  </si>
  <si>
    <t>Гарин</t>
  </si>
  <si>
    <t>Иван</t>
  </si>
  <si>
    <t>Ираклиевич</t>
  </si>
  <si>
    <t>Уфа</t>
  </si>
  <si>
    <t>Орлова</t>
  </si>
  <si>
    <t>Алиса</t>
  </si>
  <si>
    <t>Георгиевна</t>
  </si>
  <si>
    <t>Селезнев</t>
  </si>
  <si>
    <t>Федор</t>
  </si>
  <si>
    <t>Адрианович</t>
  </si>
  <si>
    <t>Нижний Новгород</t>
  </si>
  <si>
    <t>Нилина</t>
  </si>
  <si>
    <t>Казимировна</t>
  </si>
  <si>
    <t>Базанов</t>
  </si>
  <si>
    <t>Сергей</t>
  </si>
  <si>
    <t>Андриянович</t>
  </si>
  <si>
    <t>Яблочкина</t>
  </si>
  <si>
    <t>Валентина</t>
  </si>
  <si>
    <t>Игоревна</t>
  </si>
  <si>
    <t>Дуванова</t>
  </si>
  <si>
    <t>Алина</t>
  </si>
  <si>
    <t>Мироновна</t>
  </si>
  <si>
    <t>Актжанова</t>
  </si>
  <si>
    <t>Жанна</t>
  </si>
  <si>
    <t>Трофимовна</t>
  </si>
  <si>
    <t>Нусинов</t>
  </si>
  <si>
    <t>Николай</t>
  </si>
  <si>
    <t>Венедиктович</t>
  </si>
  <si>
    <t>Эскина</t>
  </si>
  <si>
    <t>Германовна</t>
  </si>
  <si>
    <t>Капустина</t>
  </si>
  <si>
    <t>Ольга</t>
  </si>
  <si>
    <t>Борисовна</t>
  </si>
  <si>
    <t>Гусляков</t>
  </si>
  <si>
    <t>Илья</t>
  </si>
  <si>
    <t>Богданович</t>
  </si>
  <si>
    <t>Толбаев</t>
  </si>
  <si>
    <t>Фома</t>
  </si>
  <si>
    <t>Агапович</t>
  </si>
  <si>
    <t>Ткач</t>
  </si>
  <si>
    <t>Ярослав</t>
  </si>
  <si>
    <t>Елизарович</t>
  </si>
  <si>
    <t>Карбаинов</t>
  </si>
  <si>
    <t>Константин</t>
  </si>
  <si>
    <t>Андронович</t>
  </si>
  <si>
    <t>Лукашевич</t>
  </si>
  <si>
    <t>Кир</t>
  </si>
  <si>
    <t>Серафимович</t>
  </si>
  <si>
    <t>Саитов</t>
  </si>
  <si>
    <t>Никита</t>
  </si>
  <si>
    <t>Герасимович</t>
  </si>
  <si>
    <t>Козариса</t>
  </si>
  <si>
    <t>Элеонора</t>
  </si>
  <si>
    <t>Фанина</t>
  </si>
  <si>
    <t>Кира</t>
  </si>
  <si>
    <t>Федоровна</t>
  </si>
  <si>
    <t>Минаева</t>
  </si>
  <si>
    <t>Константиновна</t>
  </si>
  <si>
    <t>Овчинникова</t>
  </si>
  <si>
    <t>Доминика</t>
  </si>
  <si>
    <t>Федотовна</t>
  </si>
  <si>
    <t>Челябинск</t>
  </si>
  <si>
    <t>Яздовский</t>
  </si>
  <si>
    <t>Ефрем</t>
  </si>
  <si>
    <t>Иннокентиевич</t>
  </si>
  <si>
    <t>Котов</t>
  </si>
  <si>
    <t>Алексей</t>
  </si>
  <si>
    <t>Юриевич</t>
  </si>
  <si>
    <t>Пончиков</t>
  </si>
  <si>
    <t>Порфирий</t>
  </si>
  <si>
    <t>Ерофеевич</t>
  </si>
  <si>
    <t>Шевцов</t>
  </si>
  <si>
    <t>Семён</t>
  </si>
  <si>
    <t>Фролович</t>
  </si>
  <si>
    <t>Оскорбина</t>
  </si>
  <si>
    <t>Марина</t>
  </si>
  <si>
    <t>Петровна</t>
  </si>
  <si>
    <t>Сазонтов</t>
  </si>
  <si>
    <t>﻿Август</t>
  </si>
  <si>
    <t>Даниилович</t>
  </si>
  <si>
    <t>Звягин</t>
  </si>
  <si>
    <t>Эрнестович</t>
  </si>
  <si>
    <t>Коржакова</t>
  </si>
  <si>
    <t>Надежда</t>
  </si>
  <si>
    <t>Ипполитовна</t>
  </si>
  <si>
    <t>Янибекова</t>
  </si>
  <si>
    <t>Нона</t>
  </si>
  <si>
    <t>Фомевна</t>
  </si>
  <si>
    <t>Миронова</t>
  </si>
  <si>
    <t>Кристина</t>
  </si>
  <si>
    <t>Карповна</t>
  </si>
  <si>
    <t>Красноярск</t>
  </si>
  <si>
    <t>Помелова</t>
  </si>
  <si>
    <t>Анна</t>
  </si>
  <si>
    <t>Иларионовна</t>
  </si>
  <si>
    <t>Дейнекина</t>
  </si>
  <si>
    <t>Оксана</t>
  </si>
  <si>
    <t>Тихоновна</t>
  </si>
  <si>
    <t>Еськова</t>
  </si>
  <si>
    <t>Регина</t>
  </si>
  <si>
    <t>Серафимовна</t>
  </si>
  <si>
    <t>Киприянов</t>
  </si>
  <si>
    <t>Никон</t>
  </si>
  <si>
    <t>Измаилович</t>
  </si>
  <si>
    <t>Утёсова</t>
  </si>
  <si>
    <t>Валерия</t>
  </si>
  <si>
    <t>Кузьмевна</t>
  </si>
  <si>
    <t>Кулигина</t>
  </si>
  <si>
    <t>Лилия</t>
  </si>
  <si>
    <t>Вязьмитина</t>
  </si>
  <si>
    <t>Наталья</t>
  </si>
  <si>
    <t>Грош</t>
  </si>
  <si>
    <t>Никифор</t>
  </si>
  <si>
    <t>Сидорович</t>
  </si>
  <si>
    <t>Карев</t>
  </si>
  <si>
    <t>Артемий</t>
  </si>
  <si>
    <t>Эрдниева</t>
  </si>
  <si>
    <t>Ангелина</t>
  </si>
  <si>
    <t>Анатолиевна</t>
  </si>
  <si>
    <t>Глинка</t>
  </si>
  <si>
    <t>Леонид</t>
  </si>
  <si>
    <t>Григориевич</t>
  </si>
  <si>
    <t>Уманова</t>
  </si>
  <si>
    <t>Мария</t>
  </si>
  <si>
    <t>Шамило</t>
  </si>
  <si>
    <t>Михаил</t>
  </si>
  <si>
    <t>Аникитевич</t>
  </si>
  <si>
    <t>Канадцева</t>
  </si>
  <si>
    <t>Анастасия</t>
  </si>
  <si>
    <t>Андрияновна</t>
  </si>
  <si>
    <t>Тетерина</t>
  </si>
  <si>
    <t>Нина</t>
  </si>
  <si>
    <t>Шатова</t>
  </si>
  <si>
    <t>Ирина</t>
  </si>
  <si>
    <t>Семеновна</t>
  </si>
  <si>
    <t>Фурманова</t>
  </si>
  <si>
    <t>Родионовна</t>
  </si>
  <si>
    <t>Фомичёва</t>
  </si>
  <si>
    <t>Татьяна</t>
  </si>
  <si>
    <t>Тимофеевна</t>
  </si>
  <si>
    <t>Муравьева</t>
  </si>
  <si>
    <t>Инесса</t>
  </si>
  <si>
    <t>Несторовна</t>
  </si>
  <si>
    <t>Пономарева</t>
  </si>
  <si>
    <t>Михеевна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</si>
  <si>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</si>
  <si>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</si>
  <si>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</si>
  <si>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</si>
  <si>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</si>
  <si>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</si>
  <si>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Андроников</t>
  </si>
  <si>
    <t>Ильич</t>
  </si>
  <si>
    <t>Фастера</t>
  </si>
  <si>
    <t>Глебовна</t>
  </si>
  <si>
    <t>Катков</t>
  </si>
  <si>
    <t>Владислав</t>
  </si>
  <si>
    <t>Тимурович</t>
  </si>
  <si>
    <t>Ростов-на-Дону</t>
  </si>
  <si>
    <t>Безруков</t>
  </si>
  <si>
    <t>Виктор</t>
  </si>
  <si>
    <t>Артемович</t>
  </si>
  <si>
    <t>Хлебов</t>
  </si>
  <si>
    <t>Степан</t>
  </si>
  <si>
    <t>Вадимович</t>
  </si>
  <si>
    <t>Ветров</t>
  </si>
  <si>
    <t>Викентиевич</t>
  </si>
  <si>
    <t>Окрокверцхов</t>
  </si>
  <si>
    <t>Павел</t>
  </si>
  <si>
    <t>Михеевич</t>
  </si>
  <si>
    <t>Кондратенко</t>
  </si>
  <si>
    <t>Олег</t>
  </si>
  <si>
    <t>Евграфович</t>
  </si>
  <si>
    <t>Шустелёв</t>
  </si>
  <si>
    <t>Евграф</t>
  </si>
  <si>
    <t>Архипович</t>
  </si>
  <si>
    <t>Выполнение плана</t>
  </si>
  <si>
    <t>Премия "Мягкий сценарий"</t>
  </si>
  <si>
    <t>Премия "Жёсткий сценарий"</t>
  </si>
  <si>
    <t>Номер заказа</t>
  </si>
  <si>
    <t>Артикул товара</t>
  </si>
  <si>
    <t>Филиал</t>
  </si>
  <si>
    <t>Товар</t>
  </si>
  <si>
    <t>Количество зазазов</t>
  </si>
  <si>
    <t>Сумма заказов</t>
  </si>
  <si>
    <t>Д-7873</t>
  </si>
  <si>
    <t>Юг</t>
  </si>
  <si>
    <t>Центр</t>
  </si>
  <si>
    <t>А-2598</t>
  </si>
  <si>
    <t>И-9433</t>
  </si>
  <si>
    <t>Запад</t>
  </si>
  <si>
    <t>З-6221</t>
  </si>
  <si>
    <t>Б-0052</t>
  </si>
  <si>
    <t>В-2918</t>
  </si>
  <si>
    <t>Номер задания</t>
  </si>
  <si>
    <t>функция</t>
  </si>
  <si>
    <t>Вложенная Если</t>
  </si>
  <si>
    <t>И + ИЛИ</t>
  </si>
  <si>
    <t>счётесли</t>
  </si>
  <si>
    <t>суммесли</t>
  </si>
  <si>
    <t>счётеслимн</t>
  </si>
  <si>
    <t>счётеслимн + суммеслимн</t>
  </si>
  <si>
    <t>условное форматирование + фильтр</t>
  </si>
  <si>
    <t>условное форматирование с заданными условиями</t>
  </si>
  <si>
    <t>диаграмма</t>
  </si>
  <si>
    <t>подбор параметра</t>
  </si>
  <si>
    <t>сцеплеие строк</t>
  </si>
  <si>
    <t xml:space="preserve"> СУММ, МИН, МАКС, СРЗНАЧ</t>
  </si>
  <si>
    <t xml:space="preserve">При жёстком сценарии количество премированных снижается на </t>
  </si>
  <si>
    <t>по сравнению с количеством сотрудников при мягком сценарии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</si>
</sst>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.00&quot;р.&quot;;\-#,##0.00&quot;р.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1"/>
      <name val="Calibri"/>
      <family val="2"/>
      <charset val="204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8" fillId="0" borderId="0"/>
    <xf numFmtId="0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1" fillId="0" borderId="0"/>
    <xf numFmtId="0" fontId="4" fillId="0" borderId="0"/>
    <xf numFmtId="0" fontId="16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1"/>
    <xf numFmtId="0" fontId="3" fillId="0" borderId="1" xfId="1" applyBorder="1"/>
    <xf numFmtId="164" fontId="3" fillId="0" borderId="0" xfId="1" applyNumberFormat="1"/>
    <xf numFmtId="0" fontId="6" fillId="0" borderId="0" xfId="2" applyFont="1"/>
    <xf numFmtId="0" fontId="7" fillId="0" borderId="0" xfId="2" applyFont="1"/>
    <xf numFmtId="0" fontId="9" fillId="4" borderId="2" xfId="3" applyNumberFormat="1" applyFont="1" applyFill="1" applyBorder="1" applyAlignment="1">
      <alignment horizontal="left" vertical="center" wrapText="1"/>
    </xf>
    <xf numFmtId="3" fontId="9" fillId="0" borderId="2" xfId="4" applyNumberFormat="1" applyFont="1" applyFill="1" applyBorder="1"/>
    <xf numFmtId="0" fontId="9" fillId="4" borderId="2" xfId="3" applyNumberFormat="1" applyFont="1" applyFill="1" applyBorder="1" applyAlignment="1">
      <alignment horizontal="left" vertical="center"/>
    </xf>
    <xf numFmtId="3" fontId="9" fillId="0" borderId="2" xfId="4" applyNumberFormat="1" applyFont="1" applyFill="1" applyBorder="1" applyAlignment="1"/>
    <xf numFmtId="9" fontId="9" fillId="0" borderId="2" xfId="5" applyFont="1" applyFill="1" applyBorder="1"/>
    <xf numFmtId="0" fontId="7" fillId="0" borderId="0" xfId="2" applyNumberFormat="1" applyFont="1"/>
    <xf numFmtId="0" fontId="12" fillId="0" borderId="0" xfId="7" applyFont="1" applyFill="1" applyBorder="1" applyAlignment="1">
      <alignment horizontal="center" vertical="center" wrapText="1"/>
    </xf>
    <xf numFmtId="0" fontId="11" fillId="0" borderId="0" xfId="7"/>
    <xf numFmtId="0" fontId="11" fillId="0" borderId="3" xfId="7" applyFont="1" applyFill="1" applyBorder="1" applyAlignment="1">
      <alignment horizontal="left" wrapText="1"/>
    </xf>
    <xf numFmtId="165" fontId="11" fillId="0" borderId="3" xfId="7" applyNumberFormat="1" applyFont="1" applyFill="1" applyBorder="1" applyAlignment="1">
      <alignment horizontal="right" wrapText="1"/>
    </xf>
    <xf numFmtId="0" fontId="11" fillId="0" borderId="3" xfId="7" applyFont="1" applyFill="1" applyBorder="1" applyAlignment="1">
      <alignment horizontal="right" wrapText="1"/>
    </xf>
    <xf numFmtId="0" fontId="11" fillId="0" borderId="4" xfId="7" applyFont="1" applyFill="1" applyBorder="1" applyAlignment="1">
      <alignment horizontal="left" wrapText="1"/>
    </xf>
    <xf numFmtId="165" fontId="11" fillId="0" borderId="4" xfId="7" applyNumberFormat="1" applyFont="1" applyFill="1" applyBorder="1" applyAlignment="1">
      <alignment horizontal="right" wrapText="1"/>
    </xf>
    <xf numFmtId="0" fontId="11" fillId="0" borderId="4" xfId="7" applyFont="1" applyFill="1" applyBorder="1" applyAlignment="1">
      <alignment horizontal="right" wrapText="1"/>
    </xf>
    <xf numFmtId="0" fontId="13" fillId="0" borderId="0" xfId="6" applyFont="1"/>
    <xf numFmtId="0" fontId="14" fillId="0" borderId="0" xfId="8" applyFont="1"/>
    <xf numFmtId="0" fontId="15" fillId="0" borderId="0" xfId="8" applyFont="1"/>
    <xf numFmtId="0" fontId="17" fillId="5" borderId="2" xfId="9" applyFont="1" applyFill="1" applyBorder="1" applyAlignment="1">
      <alignment horizontal="center"/>
    </xf>
    <xf numFmtId="0" fontId="3" fillId="0" borderId="0" xfId="8" applyFont="1"/>
    <xf numFmtId="0" fontId="3" fillId="0" borderId="2" xfId="8" applyFont="1" applyBorder="1"/>
    <xf numFmtId="0" fontId="5" fillId="2" borderId="1" xfId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4" fontId="3" fillId="0" borderId="1" xfId="1" applyNumberFormat="1" applyBorder="1"/>
    <xf numFmtId="164" fontId="3" fillId="0" borderId="1" xfId="1" applyNumberFormat="1" applyBorder="1"/>
    <xf numFmtId="9" fontId="5" fillId="6" borderId="1" xfId="5" applyFont="1" applyFill="1" applyBorder="1" applyAlignment="1">
      <alignment horizontal="center"/>
    </xf>
    <xf numFmtId="9" fontId="0" fillId="0" borderId="1" xfId="5" applyFont="1" applyBorder="1"/>
    <xf numFmtId="9" fontId="0" fillId="0" borderId="0" xfId="5" applyFont="1"/>
    <xf numFmtId="0" fontId="3" fillId="7" borderId="5" xfId="1" applyFill="1" applyBorder="1"/>
    <xf numFmtId="0" fontId="3" fillId="7" borderId="5" xfId="1" applyFill="1" applyBorder="1" applyAlignment="1">
      <alignment horizontal="left"/>
    </xf>
    <xf numFmtId="0" fontId="3" fillId="3" borderId="5" xfId="1" applyFill="1" applyBorder="1" applyAlignment="1">
      <alignment horizontal="center"/>
    </xf>
    <xf numFmtId="164" fontId="3" fillId="3" borderId="5" xfId="1" applyNumberFormat="1" applyFill="1" applyBorder="1" applyAlignment="1">
      <alignment horizontal="center"/>
    </xf>
    <xf numFmtId="0" fontId="3" fillId="0" borderId="1" xfId="1" applyBorder="1" applyAlignment="1">
      <alignment horizontal="center"/>
    </xf>
    <xf numFmtId="164" fontId="3" fillId="0" borderId="1" xfId="1" applyNumberFormat="1" applyBorder="1" applyAlignment="1">
      <alignment horizontal="center"/>
    </xf>
    <xf numFmtId="0" fontId="3" fillId="0" borderId="5" xfId="1" applyBorder="1"/>
    <xf numFmtId="0" fontId="3" fillId="0" borderId="5" xfId="1" applyBorder="1" applyAlignment="1">
      <alignment horizontal="left"/>
    </xf>
    <xf numFmtId="0" fontId="3" fillId="0" borderId="0" xfId="1" applyFill="1" applyBorder="1"/>
    <xf numFmtId="0" fontId="3" fillId="0" borderId="0" xfId="1" applyFill="1" applyBorder="1" applyAlignment="1">
      <alignment horizontal="left"/>
    </xf>
    <xf numFmtId="0" fontId="3" fillId="0" borderId="0" xfId="1" applyFill="1" applyBorder="1" applyAlignment="1">
      <alignment horizontal="center"/>
    </xf>
    <xf numFmtId="164" fontId="3" fillId="0" borderId="0" xfId="1" applyNumberFormat="1" applyAlignment="1">
      <alignment horizontal="center"/>
    </xf>
    <xf numFmtId="0" fontId="3" fillId="0" borderId="0" xfId="1" applyAlignment="1">
      <alignment horizontal="left"/>
    </xf>
    <xf numFmtId="0" fontId="3" fillId="0" borderId="0" xfId="1" applyAlignment="1">
      <alignment horizontal="center"/>
    </xf>
    <xf numFmtId="0" fontId="18" fillId="0" borderId="0" xfId="2" applyFont="1"/>
    <xf numFmtId="9" fontId="3" fillId="0" borderId="0" xfId="10" applyFont="1"/>
    <xf numFmtId="0" fontId="2" fillId="0" borderId="0" xfId="8" applyFont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left"/>
    </xf>
  </cellXfs>
  <cellStyles count="11">
    <cellStyle name="Normal 4" xfId="9" xr:uid="{00000000-0005-0000-0000-000000000000}"/>
    <cellStyle name="Денежный 3" xfId="4" xr:uid="{00000000-0005-0000-0000-000001000000}"/>
    <cellStyle name="Обычный" xfId="0" builtinId="0"/>
    <cellStyle name="Обычный 2" xfId="1" xr:uid="{00000000-0005-0000-0000-000003000000}"/>
    <cellStyle name="Обычный 2 2" xfId="8" xr:uid="{00000000-0005-0000-0000-000004000000}"/>
    <cellStyle name="Обычный 3 2" xfId="6" xr:uid="{00000000-0005-0000-0000-000005000000}"/>
    <cellStyle name="Обычный 8" xfId="2" xr:uid="{00000000-0005-0000-0000-000006000000}"/>
    <cellStyle name="Обычный_DHL" xfId="3" xr:uid="{00000000-0005-0000-0000-000007000000}"/>
    <cellStyle name="Обычный_Пример07 (товары)" xfId="7" xr:uid="{00000000-0005-0000-0000-000008000000}"/>
    <cellStyle name="Процентный" xfId="10" builtinId="5"/>
    <cellStyle name="Процентный 4" xfId="5" xr:uid="{00000000-0005-0000-0000-00000A000000}"/>
  </cellStyles>
  <dxfs count="6"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литературы по регионам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4'!$H$3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4'!$H$4:$H$8</c:f>
              <c:numCache>
                <c:formatCode>General</c:formatCode>
                <c:ptCount val="5"/>
                <c:pt idx="0">
                  <c:v>2522</c:v>
                </c:pt>
                <c:pt idx="1">
                  <c:v>5340</c:v>
                </c:pt>
                <c:pt idx="2">
                  <c:v>5106</c:v>
                </c:pt>
                <c:pt idx="3">
                  <c:v>1869</c:v>
                </c:pt>
                <c:pt idx="4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1-4A9B-BD6C-13C3DE20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литературы по регионам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'ЗАДАНИЕ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C36-9C58-961B2B7BF4E6}"/>
            </c:ext>
          </c:extLst>
        </c:ser>
        <c:ser>
          <c:idx val="1"/>
          <c:order val="1"/>
          <c:tx>
            <c:strRef>
              <c:f>'ЗАДАНИЕ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'ЗАДАНИЕ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3-4C36-9C58-961B2B7BF4E6}"/>
            </c:ext>
          </c:extLst>
        </c:ser>
        <c:ser>
          <c:idx val="2"/>
          <c:order val="2"/>
          <c:tx>
            <c:strRef>
              <c:f>'ЗАДАНИЕ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'ЗАДАНИЕ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3-4C36-9C58-961B2B7BF4E6}"/>
            </c:ext>
          </c:extLst>
        </c:ser>
        <c:ser>
          <c:idx val="3"/>
          <c:order val="3"/>
          <c:tx>
            <c:strRef>
              <c:f>'ЗАДАНИЕ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'ЗАДАНИЕ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'ЗАДАНИЕ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3-4C36-9C58-961B2B7BF4E6}"/>
            </c:ext>
          </c:extLst>
        </c:ser>
        <c:ser>
          <c:idx val="4"/>
          <c:order val="4"/>
          <c:tx>
            <c:strRef>
              <c:f>'ЗАДАНИЕ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'ЗАДАНИЕ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'ЗАДАНИЕ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3-4C36-9C58-961B2B7B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68136"/>
        <c:axId val="521775448"/>
      </c:barChart>
      <c:catAx>
        <c:axId val="5230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775448"/>
        <c:crosses val="autoZero"/>
        <c:auto val="1"/>
        <c:lblAlgn val="ctr"/>
        <c:lblOffset val="100"/>
        <c:noMultiLvlLbl val="0"/>
      </c:catAx>
      <c:valAx>
        <c:axId val="5217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0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литературы по регионам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'ЗАДАНИЕ 4'!$C$3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5-403B-8948-46DA2BED45A7}"/>
            </c:ext>
          </c:extLst>
        </c:ser>
        <c:ser>
          <c:idx val="1"/>
          <c:order val="1"/>
          <c:tx>
            <c:strRef>
              <c:f>'ЗАДАНИЕ 4'!$D$3</c:f>
              <c:strCache>
                <c:ptCount val="1"/>
                <c:pt idx="0">
                  <c:v>Медицина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5-403B-8948-46DA2BED45A7}"/>
            </c:ext>
          </c:extLst>
        </c:ser>
        <c:ser>
          <c:idx val="2"/>
          <c:order val="2"/>
          <c:tx>
            <c:strRef>
              <c:f>'ЗАДАНИЕ 4'!$E$3</c:f>
              <c:strCache>
                <c:ptCount val="1"/>
                <c:pt idx="0">
                  <c:v>Классика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5-403B-8948-46DA2BED45A7}"/>
            </c:ext>
          </c:extLst>
        </c:ser>
        <c:ser>
          <c:idx val="3"/>
          <c:order val="3"/>
          <c:tx>
            <c:strRef>
              <c:f>'ЗАДАНИЕ 4'!$F$3</c:f>
              <c:strCache>
                <c:ptCount val="1"/>
                <c:pt idx="0">
                  <c:v>Фантастика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5-403B-8948-46DA2BED45A7}"/>
            </c:ext>
          </c:extLst>
        </c:ser>
        <c:ser>
          <c:idx val="4"/>
          <c:order val="4"/>
          <c:tx>
            <c:strRef>
              <c:f>'ЗАДАНИЕ 4'!$G$3</c:f>
              <c:strCache>
                <c:ptCount val="1"/>
                <c:pt idx="0">
                  <c:v>Детективы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5-403B-8948-46DA2BED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641336"/>
        <c:axId val="584643632"/>
      </c:barChart>
      <c:catAx>
        <c:axId val="58464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43632"/>
        <c:crosses val="autoZero"/>
        <c:auto val="1"/>
        <c:lblAlgn val="ctr"/>
        <c:lblOffset val="100"/>
        <c:noMultiLvlLbl val="0"/>
      </c:catAx>
      <c:valAx>
        <c:axId val="5846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4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литературы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'ЗАДАНИЕ 4'!$C$3</c:f>
              <c:strCache>
                <c:ptCount val="1"/>
                <c:pt idx="0">
                  <c:v>Спорт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7-4FE2-AE4C-8D5794629D3D}"/>
            </c:ext>
          </c:extLst>
        </c:ser>
        <c:ser>
          <c:idx val="1"/>
          <c:order val="1"/>
          <c:tx>
            <c:strRef>
              <c:f>'ЗАДАНИЕ 4'!$D$3</c:f>
              <c:strCache>
                <c:ptCount val="1"/>
                <c:pt idx="0">
                  <c:v>Медицина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7-4FE2-AE4C-8D5794629D3D}"/>
            </c:ext>
          </c:extLst>
        </c:ser>
        <c:ser>
          <c:idx val="2"/>
          <c:order val="2"/>
          <c:tx>
            <c:strRef>
              <c:f>'ЗАДАНИЕ 4'!$E$3</c:f>
              <c:strCache>
                <c:ptCount val="1"/>
                <c:pt idx="0">
                  <c:v>Классика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7-4FE2-AE4C-8D5794629D3D}"/>
            </c:ext>
          </c:extLst>
        </c:ser>
        <c:ser>
          <c:idx val="3"/>
          <c:order val="3"/>
          <c:tx>
            <c:strRef>
              <c:f>'ЗАДАНИЕ 4'!$F$3</c:f>
              <c:strCache>
                <c:ptCount val="1"/>
                <c:pt idx="0">
                  <c:v>Фантастика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7-4FE2-AE4C-8D5794629D3D}"/>
            </c:ext>
          </c:extLst>
        </c:ser>
        <c:ser>
          <c:idx val="4"/>
          <c:order val="4"/>
          <c:tx>
            <c:strRef>
              <c:f>'ЗАДАНИЕ 4'!$G$3</c:f>
              <c:strCache>
                <c:ptCount val="1"/>
                <c:pt idx="0">
                  <c:v>Детективы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cat>
            <c:strRef>
              <c:f>'ЗАДАНИЕ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'ЗАДАНИЕ 4'!$G$4:$G$8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7-4FE2-AE4C-8D579462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2584"/>
        <c:axId val="647923728"/>
      </c:areaChart>
      <c:catAx>
        <c:axId val="58322258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23728"/>
        <c:crosses val="autoZero"/>
        <c:auto val="1"/>
        <c:lblAlgn val="ctr"/>
        <c:lblOffset val="100"/>
        <c:noMultiLvlLbl val="0"/>
      </c:catAx>
      <c:valAx>
        <c:axId val="647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2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Формулами заполнить ячейки в желтой заливке</a:t>
          </a:r>
          <a:endParaRPr lang="ru-RU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123825</xdr:rowOff>
    </xdr:from>
    <xdr:to>
      <xdr:col>11</xdr:col>
      <xdr:colOff>295275</xdr:colOff>
      <xdr:row>10</xdr:row>
      <xdr:rowOff>57151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9105900" y="123825"/>
          <a:ext cx="3162300" cy="1819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</a:rPr>
            <a:t>ЗАДАНИЕ </a:t>
          </a:r>
          <a:endParaRPr lang="ru-RU" sz="1400" b="1" i="0" strike="noStrike">
            <a:solidFill>
              <a:schemeClr val="accent1">
                <a:lumMod val="60000"/>
                <a:lumOff val="40000"/>
              </a:schemeClr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9</xdr:col>
      <xdr:colOff>366371</xdr:colOff>
      <xdr:row>0</xdr:row>
      <xdr:rowOff>0</xdr:rowOff>
    </xdr:from>
    <xdr:to>
      <xdr:col>24</xdr:col>
      <xdr:colOff>330763</xdr:colOff>
      <xdr:row>28</xdr:row>
      <xdr:rowOff>160721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6429714" y="0"/>
          <a:ext cx="9271678" cy="5385864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9</xdr:col>
      <xdr:colOff>380999</xdr:colOff>
      <xdr:row>0</xdr:row>
      <xdr:rowOff>0</xdr:rowOff>
    </xdr:from>
    <xdr:to>
      <xdr:col>16</xdr:col>
      <xdr:colOff>609599</xdr:colOff>
      <xdr:row>14</xdr:row>
      <xdr:rowOff>108857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5A94926-D30A-7C8F-0CDE-A9246A6B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598714</xdr:colOff>
      <xdr:row>0</xdr:row>
      <xdr:rowOff>5444</xdr:rowOff>
    </xdr:from>
    <xdr:to>
      <xdr:col>24</xdr:col>
      <xdr:colOff>206828</xdr:colOff>
      <xdr:row>14</xdr:row>
      <xdr:rowOff>114301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71BC729-B1DE-6ADC-1357-91441A98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370114</xdr:colOff>
      <xdr:row>14</xdr:row>
      <xdr:rowOff>81643</xdr:rowOff>
    </xdr:from>
    <xdr:to>
      <xdr:col>16</xdr:col>
      <xdr:colOff>598714</xdr:colOff>
      <xdr:row>29</xdr:row>
      <xdr:rowOff>48986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BF0FE3A-BEC5-DCFF-DFA4-8D33AA02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21770</xdr:colOff>
      <xdr:row>14</xdr:row>
      <xdr:rowOff>103414</xdr:rowOff>
    </xdr:from>
    <xdr:to>
      <xdr:col>25</xdr:col>
      <xdr:colOff>261256</xdr:colOff>
      <xdr:row>31</xdr:row>
      <xdr:rowOff>185056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F056435-D2CE-2CA0-B61F-A888F41B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6:M91"/>
  <sheetViews>
    <sheetView tabSelected="1" topLeftCell="A34" workbookViewId="0">
      <selection activeCell="K93" sqref="K93"/>
    </sheetView>
  </sheetViews>
  <sheetFormatPr defaultColWidth="9.109375" defaultRowHeight="14.4" x14ac:dyDescent="0.3"/>
  <cols>
    <col min="1" max="1" width="9.109375" style="1"/>
    <col min="2" max="2" width="14.44140625" style="1" bestFit="1" customWidth="1"/>
    <col min="3" max="3" width="12.33203125" style="1" bestFit="1" customWidth="1"/>
    <col min="4" max="4" width="15.88671875" style="1" bestFit="1" customWidth="1"/>
    <col min="5" max="5" width="15.44140625" style="1" bestFit="1" customWidth="1"/>
    <col min="6" max="6" width="4.5546875" style="1" bestFit="1" customWidth="1"/>
    <col min="7" max="7" width="17.6640625" style="1" bestFit="1" customWidth="1"/>
    <col min="8" max="8" width="12" style="3" bestFit="1" customWidth="1"/>
    <col min="9" max="9" width="9.109375" style="1"/>
    <col min="10" max="10" width="22.88671875" style="34" customWidth="1"/>
    <col min="11" max="11" width="31" style="1" customWidth="1"/>
    <col min="12" max="12" width="28.33203125" style="1" bestFit="1" customWidth="1"/>
    <col min="13" max="16384" width="9.109375" style="1"/>
  </cols>
  <sheetData>
    <row r="16" spans="1:12" x14ac:dyDescent="0.3">
      <c r="A16" s="26" t="s">
        <v>154</v>
      </c>
      <c r="B16" s="26" t="s">
        <v>155</v>
      </c>
      <c r="C16" s="26" t="s">
        <v>156</v>
      </c>
      <c r="D16" s="26" t="s">
        <v>157</v>
      </c>
      <c r="E16" s="26" t="s">
        <v>158</v>
      </c>
      <c r="F16" s="26" t="s">
        <v>159</v>
      </c>
      <c r="G16" s="26" t="s">
        <v>0</v>
      </c>
      <c r="H16" s="27" t="s">
        <v>160</v>
      </c>
      <c r="I16" s="28" t="s">
        <v>161</v>
      </c>
      <c r="J16" s="32" t="s">
        <v>365</v>
      </c>
      <c r="K16" s="29" t="s">
        <v>366</v>
      </c>
      <c r="L16" s="29" t="s">
        <v>367</v>
      </c>
    </row>
    <row r="17" spans="1:12" x14ac:dyDescent="0.3">
      <c r="A17" s="2">
        <v>1</v>
      </c>
      <c r="B17" s="2" t="s">
        <v>162</v>
      </c>
      <c r="C17" s="2" t="s">
        <v>163</v>
      </c>
      <c r="D17" s="2" t="s">
        <v>164</v>
      </c>
      <c r="E17" s="30">
        <v>23391</v>
      </c>
      <c r="F17" s="2" t="s">
        <v>165</v>
      </c>
      <c r="G17" s="2" t="s">
        <v>1</v>
      </c>
      <c r="H17" s="31">
        <v>98200</v>
      </c>
      <c r="I17" s="2">
        <v>14</v>
      </c>
      <c r="J17" s="33">
        <v>0.61</v>
      </c>
      <c r="K17" s="31">
        <f>IF(OR(I17&gt;5,J17&gt;=0.9),H17*0.1,0)</f>
        <v>9820</v>
      </c>
      <c r="L17" s="31">
        <f>IF(AND(I17&gt;5,J17&gt;=0.9),H17*0.1,0)</f>
        <v>0</v>
      </c>
    </row>
    <row r="18" spans="1:12" x14ac:dyDescent="0.3">
      <c r="A18" s="2">
        <v>2</v>
      </c>
      <c r="B18" s="2" t="s">
        <v>166</v>
      </c>
      <c r="C18" s="2" t="s">
        <v>167</v>
      </c>
      <c r="D18" s="2" t="s">
        <v>168</v>
      </c>
      <c r="E18" s="30">
        <v>34221</v>
      </c>
      <c r="F18" s="2" t="s">
        <v>165</v>
      </c>
      <c r="G18" s="2" t="s">
        <v>4</v>
      </c>
      <c r="H18" s="31">
        <v>42000</v>
      </c>
      <c r="I18" s="2">
        <v>1</v>
      </c>
      <c r="J18" s="33">
        <v>0.62</v>
      </c>
      <c r="K18" s="31">
        <f t="shared" ref="K18:K81" si="0">IF(OR(I18&gt;5,J18&gt;=0.9),H18*0.1,0)</f>
        <v>0</v>
      </c>
      <c r="L18" s="31">
        <f t="shared" ref="L18:L81" si="1">IF(AND(I18&gt;5,J18&gt;=0.9),H18*0.1,0)</f>
        <v>0</v>
      </c>
    </row>
    <row r="19" spans="1:12" x14ac:dyDescent="0.3">
      <c r="A19" s="2">
        <v>3</v>
      </c>
      <c r="B19" s="2" t="s">
        <v>169</v>
      </c>
      <c r="C19" s="2" t="s">
        <v>170</v>
      </c>
      <c r="D19" s="2" t="s">
        <v>171</v>
      </c>
      <c r="E19" s="30">
        <v>32680</v>
      </c>
      <c r="F19" s="2" t="s">
        <v>172</v>
      </c>
      <c r="G19" s="2" t="s">
        <v>173</v>
      </c>
      <c r="H19" s="31">
        <v>50000</v>
      </c>
      <c r="I19" s="2">
        <v>6</v>
      </c>
      <c r="J19" s="33">
        <v>0.88</v>
      </c>
      <c r="K19" s="31">
        <f t="shared" si="0"/>
        <v>5000</v>
      </c>
      <c r="L19" s="31">
        <f t="shared" si="1"/>
        <v>0</v>
      </c>
    </row>
    <row r="20" spans="1:12" x14ac:dyDescent="0.3">
      <c r="A20" s="2">
        <v>4</v>
      </c>
      <c r="B20" s="2" t="s">
        <v>174</v>
      </c>
      <c r="C20" s="2" t="s">
        <v>175</v>
      </c>
      <c r="D20" s="2" t="s">
        <v>176</v>
      </c>
      <c r="E20" s="30">
        <v>19501</v>
      </c>
      <c r="F20" s="2" t="s">
        <v>172</v>
      </c>
      <c r="G20" s="2" t="s">
        <v>177</v>
      </c>
      <c r="H20" s="31">
        <v>118400</v>
      </c>
      <c r="I20" s="2">
        <v>2</v>
      </c>
      <c r="J20" s="33">
        <v>0.88</v>
      </c>
      <c r="K20" s="31">
        <f t="shared" si="0"/>
        <v>0</v>
      </c>
      <c r="L20" s="31">
        <f t="shared" si="1"/>
        <v>0</v>
      </c>
    </row>
    <row r="21" spans="1:12" x14ac:dyDescent="0.3">
      <c r="A21" s="2">
        <v>5</v>
      </c>
      <c r="B21" s="2" t="s">
        <v>178</v>
      </c>
      <c r="C21" s="2" t="s">
        <v>179</v>
      </c>
      <c r="D21" s="2" t="s">
        <v>180</v>
      </c>
      <c r="E21" s="30">
        <v>19121</v>
      </c>
      <c r="F21" s="2" t="s">
        <v>165</v>
      </c>
      <c r="G21" s="2" t="s">
        <v>6</v>
      </c>
      <c r="H21" s="31">
        <v>120400</v>
      </c>
      <c r="I21" s="2">
        <v>21</v>
      </c>
      <c r="J21" s="33">
        <v>0.85</v>
      </c>
      <c r="K21" s="31">
        <f t="shared" si="0"/>
        <v>12040</v>
      </c>
      <c r="L21" s="31">
        <f t="shared" si="1"/>
        <v>0</v>
      </c>
    </row>
    <row r="22" spans="1:12" x14ac:dyDescent="0.3">
      <c r="A22" s="2">
        <v>6</v>
      </c>
      <c r="B22" s="2" t="s">
        <v>181</v>
      </c>
      <c r="C22" s="2" t="s">
        <v>182</v>
      </c>
      <c r="D22" s="2" t="s">
        <v>183</v>
      </c>
      <c r="E22" s="30">
        <v>18307</v>
      </c>
      <c r="F22" s="2" t="s">
        <v>172</v>
      </c>
      <c r="G22" s="2" t="s">
        <v>184</v>
      </c>
      <c r="H22" s="31">
        <v>124600</v>
      </c>
      <c r="I22" s="2">
        <v>33</v>
      </c>
      <c r="J22" s="33">
        <v>0.95</v>
      </c>
      <c r="K22" s="31">
        <f t="shared" si="0"/>
        <v>12460</v>
      </c>
      <c r="L22" s="31">
        <f t="shared" si="1"/>
        <v>12460</v>
      </c>
    </row>
    <row r="23" spans="1:12" x14ac:dyDescent="0.3">
      <c r="A23" s="2">
        <v>7</v>
      </c>
      <c r="B23" s="2" t="s">
        <v>185</v>
      </c>
      <c r="C23" s="2" t="s">
        <v>186</v>
      </c>
      <c r="D23" s="2" t="s">
        <v>187</v>
      </c>
      <c r="E23" s="30">
        <v>25179</v>
      </c>
      <c r="F23" s="2" t="s">
        <v>165</v>
      </c>
      <c r="G23" s="2" t="s">
        <v>188</v>
      </c>
      <c r="H23" s="31">
        <v>88900</v>
      </c>
      <c r="I23" s="2">
        <v>24</v>
      </c>
      <c r="J23" s="33">
        <v>0.68</v>
      </c>
      <c r="K23" s="31">
        <f t="shared" si="0"/>
        <v>8890</v>
      </c>
      <c r="L23" s="31">
        <f t="shared" si="1"/>
        <v>0</v>
      </c>
    </row>
    <row r="24" spans="1:12" x14ac:dyDescent="0.3">
      <c r="A24" s="2">
        <v>8</v>
      </c>
      <c r="B24" s="2" t="s">
        <v>189</v>
      </c>
      <c r="C24" s="2" t="s">
        <v>190</v>
      </c>
      <c r="D24" s="2" t="s">
        <v>191</v>
      </c>
      <c r="E24" s="30">
        <v>18838</v>
      </c>
      <c r="F24" s="2" t="s">
        <v>165</v>
      </c>
      <c r="G24" s="2" t="s">
        <v>192</v>
      </c>
      <c r="H24" s="31">
        <v>121900</v>
      </c>
      <c r="I24" s="2">
        <v>7</v>
      </c>
      <c r="J24" s="33">
        <v>0.63</v>
      </c>
      <c r="K24" s="31">
        <f t="shared" si="0"/>
        <v>12190</v>
      </c>
      <c r="L24" s="31">
        <f t="shared" si="1"/>
        <v>0</v>
      </c>
    </row>
    <row r="25" spans="1:12" x14ac:dyDescent="0.3">
      <c r="A25" s="2">
        <v>9</v>
      </c>
      <c r="B25" s="2" t="s">
        <v>193</v>
      </c>
      <c r="C25" s="2" t="s">
        <v>194</v>
      </c>
      <c r="D25" s="2" t="s">
        <v>195</v>
      </c>
      <c r="E25" s="30">
        <v>25591</v>
      </c>
      <c r="F25" s="2" t="s">
        <v>172</v>
      </c>
      <c r="G25" s="2" t="s">
        <v>173</v>
      </c>
      <c r="H25" s="31">
        <v>86800</v>
      </c>
      <c r="I25" s="2">
        <v>6</v>
      </c>
      <c r="J25" s="33">
        <v>0.9</v>
      </c>
      <c r="K25" s="31">
        <f t="shared" si="0"/>
        <v>8680</v>
      </c>
      <c r="L25" s="31">
        <f t="shared" si="1"/>
        <v>8680</v>
      </c>
    </row>
    <row r="26" spans="1:12" x14ac:dyDescent="0.3">
      <c r="A26" s="2">
        <v>10</v>
      </c>
      <c r="B26" s="2" t="s">
        <v>196</v>
      </c>
      <c r="C26" s="2" t="s">
        <v>197</v>
      </c>
      <c r="D26" s="2" t="s">
        <v>198</v>
      </c>
      <c r="E26" s="30">
        <v>24035</v>
      </c>
      <c r="F26" s="2" t="s">
        <v>165</v>
      </c>
      <c r="G26" s="2" t="s">
        <v>199</v>
      </c>
      <c r="H26" s="31">
        <v>94900</v>
      </c>
      <c r="I26" s="2">
        <v>11</v>
      </c>
      <c r="J26" s="33">
        <v>0.89</v>
      </c>
      <c r="K26" s="31">
        <f t="shared" si="0"/>
        <v>9490</v>
      </c>
      <c r="L26" s="31">
        <f t="shared" si="1"/>
        <v>0</v>
      </c>
    </row>
    <row r="27" spans="1:12" x14ac:dyDescent="0.3">
      <c r="A27" s="2">
        <v>11</v>
      </c>
      <c r="B27" s="2" t="s">
        <v>200</v>
      </c>
      <c r="C27" s="2" t="s">
        <v>194</v>
      </c>
      <c r="D27" s="2" t="s">
        <v>201</v>
      </c>
      <c r="E27" s="30">
        <v>18969</v>
      </c>
      <c r="F27" s="2" t="s">
        <v>172</v>
      </c>
      <c r="G27" s="2" t="s">
        <v>177</v>
      </c>
      <c r="H27" s="31">
        <v>121200</v>
      </c>
      <c r="I27" s="2">
        <v>11</v>
      </c>
      <c r="J27" s="33">
        <v>1</v>
      </c>
      <c r="K27" s="31">
        <f t="shared" si="0"/>
        <v>12120</v>
      </c>
      <c r="L27" s="31">
        <f t="shared" si="1"/>
        <v>12120</v>
      </c>
    </row>
    <row r="28" spans="1:12" x14ac:dyDescent="0.3">
      <c r="A28" s="2">
        <v>12</v>
      </c>
      <c r="B28" s="2" t="s">
        <v>202</v>
      </c>
      <c r="C28" s="2" t="s">
        <v>203</v>
      </c>
      <c r="D28" s="2" t="s">
        <v>204</v>
      </c>
      <c r="E28" s="30">
        <v>25585</v>
      </c>
      <c r="F28" s="2" t="s">
        <v>165</v>
      </c>
      <c r="G28" s="2" t="s">
        <v>2</v>
      </c>
      <c r="H28" s="31">
        <v>86800</v>
      </c>
      <c r="I28" s="2">
        <v>18</v>
      </c>
      <c r="J28" s="33">
        <v>0.8</v>
      </c>
      <c r="K28" s="31">
        <f t="shared" si="0"/>
        <v>8680</v>
      </c>
      <c r="L28" s="31">
        <f t="shared" si="1"/>
        <v>0</v>
      </c>
    </row>
    <row r="29" spans="1:12" x14ac:dyDescent="0.3">
      <c r="A29" s="2">
        <v>13</v>
      </c>
      <c r="B29" s="2" t="s">
        <v>205</v>
      </c>
      <c r="C29" s="2" t="s">
        <v>206</v>
      </c>
      <c r="D29" s="2" t="s">
        <v>207</v>
      </c>
      <c r="E29" s="30">
        <v>25890</v>
      </c>
      <c r="F29" s="2" t="s">
        <v>172</v>
      </c>
      <c r="G29" s="2" t="s">
        <v>5</v>
      </c>
      <c r="H29" s="31">
        <v>85300</v>
      </c>
      <c r="I29" s="2">
        <v>6</v>
      </c>
      <c r="J29" s="33">
        <v>1.01</v>
      </c>
      <c r="K29" s="31">
        <f t="shared" si="0"/>
        <v>8530</v>
      </c>
      <c r="L29" s="31">
        <f t="shared" si="1"/>
        <v>8530</v>
      </c>
    </row>
    <row r="30" spans="1:12" x14ac:dyDescent="0.3">
      <c r="A30" s="2">
        <v>14</v>
      </c>
      <c r="B30" s="2" t="s">
        <v>208</v>
      </c>
      <c r="C30" s="2" t="s">
        <v>209</v>
      </c>
      <c r="D30" s="2" t="s">
        <v>210</v>
      </c>
      <c r="E30" s="30">
        <v>22357</v>
      </c>
      <c r="F30" s="2" t="s">
        <v>172</v>
      </c>
      <c r="G30" s="2" t="s">
        <v>184</v>
      </c>
      <c r="H30" s="31">
        <v>103600</v>
      </c>
      <c r="I30" s="2">
        <v>4</v>
      </c>
      <c r="J30" s="33">
        <v>0.99</v>
      </c>
      <c r="K30" s="31">
        <f t="shared" si="0"/>
        <v>10360</v>
      </c>
      <c r="L30" s="31">
        <f t="shared" si="1"/>
        <v>0</v>
      </c>
    </row>
    <row r="31" spans="1:12" x14ac:dyDescent="0.3">
      <c r="A31" s="2">
        <v>15</v>
      </c>
      <c r="B31" s="2" t="s">
        <v>211</v>
      </c>
      <c r="C31" s="2" t="s">
        <v>212</v>
      </c>
      <c r="D31" s="2" t="s">
        <v>213</v>
      </c>
      <c r="E31" s="30">
        <v>19380</v>
      </c>
      <c r="F31" s="2" t="s">
        <v>172</v>
      </c>
      <c r="G31" s="2" t="s">
        <v>177</v>
      </c>
      <c r="H31" s="31">
        <v>119100</v>
      </c>
      <c r="I31" s="2">
        <v>17</v>
      </c>
      <c r="J31" s="33">
        <v>0.6</v>
      </c>
      <c r="K31" s="31">
        <f t="shared" si="0"/>
        <v>11910</v>
      </c>
      <c r="L31" s="31">
        <f t="shared" si="1"/>
        <v>0</v>
      </c>
    </row>
    <row r="32" spans="1:12" x14ac:dyDescent="0.3">
      <c r="A32" s="2">
        <v>16</v>
      </c>
      <c r="B32" s="2" t="s">
        <v>214</v>
      </c>
      <c r="C32" s="2" t="s">
        <v>215</v>
      </c>
      <c r="D32" s="2" t="s">
        <v>216</v>
      </c>
      <c r="E32" s="30">
        <v>28769</v>
      </c>
      <c r="F32" s="2" t="s">
        <v>165</v>
      </c>
      <c r="G32" s="2" t="s">
        <v>173</v>
      </c>
      <c r="H32" s="31">
        <v>70300</v>
      </c>
      <c r="I32" s="2">
        <v>1</v>
      </c>
      <c r="J32" s="33">
        <v>0.76</v>
      </c>
      <c r="K32" s="31">
        <f t="shared" si="0"/>
        <v>0</v>
      </c>
      <c r="L32" s="31">
        <f t="shared" si="1"/>
        <v>0</v>
      </c>
    </row>
    <row r="33" spans="1:12" x14ac:dyDescent="0.3">
      <c r="A33" s="2">
        <v>17</v>
      </c>
      <c r="B33" s="2" t="s">
        <v>217</v>
      </c>
      <c r="C33" s="2" t="s">
        <v>209</v>
      </c>
      <c r="D33" s="2" t="s">
        <v>218</v>
      </c>
      <c r="E33" s="30">
        <v>19789</v>
      </c>
      <c r="F33" s="2" t="s">
        <v>172</v>
      </c>
      <c r="G33" s="2" t="s">
        <v>2</v>
      </c>
      <c r="H33" s="31">
        <v>116900</v>
      </c>
      <c r="I33" s="2">
        <v>5</v>
      </c>
      <c r="J33" s="33">
        <v>1.0900000000000001</v>
      </c>
      <c r="K33" s="31">
        <f t="shared" si="0"/>
        <v>11690</v>
      </c>
      <c r="L33" s="31">
        <f t="shared" si="1"/>
        <v>0</v>
      </c>
    </row>
    <row r="34" spans="1:12" x14ac:dyDescent="0.3">
      <c r="A34" s="2">
        <v>18</v>
      </c>
      <c r="B34" s="2" t="s">
        <v>219</v>
      </c>
      <c r="C34" s="2" t="s">
        <v>220</v>
      </c>
      <c r="D34" s="2" t="s">
        <v>221</v>
      </c>
      <c r="E34" s="30">
        <v>23771</v>
      </c>
      <c r="F34" s="2" t="s">
        <v>172</v>
      </c>
      <c r="G34" s="2" t="s">
        <v>188</v>
      </c>
      <c r="H34" s="31">
        <v>96300</v>
      </c>
      <c r="I34" s="2">
        <v>5</v>
      </c>
      <c r="J34" s="33">
        <v>0.76</v>
      </c>
      <c r="K34" s="31">
        <f t="shared" si="0"/>
        <v>0</v>
      </c>
      <c r="L34" s="31">
        <f t="shared" si="1"/>
        <v>0</v>
      </c>
    </row>
    <row r="35" spans="1:12" x14ac:dyDescent="0.3">
      <c r="A35" s="2">
        <v>19</v>
      </c>
      <c r="B35" s="2" t="s">
        <v>222</v>
      </c>
      <c r="C35" s="2" t="s">
        <v>223</v>
      </c>
      <c r="D35" s="2" t="s">
        <v>224</v>
      </c>
      <c r="E35" s="30">
        <v>18820</v>
      </c>
      <c r="F35" s="2" t="s">
        <v>165</v>
      </c>
      <c r="G35" s="2" t="s">
        <v>177</v>
      </c>
      <c r="H35" s="31">
        <v>122000</v>
      </c>
      <c r="I35" s="2">
        <v>44</v>
      </c>
      <c r="J35" s="33">
        <v>0.76</v>
      </c>
      <c r="K35" s="31">
        <f t="shared" si="0"/>
        <v>12200</v>
      </c>
      <c r="L35" s="31">
        <f t="shared" si="1"/>
        <v>0</v>
      </c>
    </row>
    <row r="36" spans="1:12" x14ac:dyDescent="0.3">
      <c r="A36" s="2">
        <v>20</v>
      </c>
      <c r="B36" s="2" t="s">
        <v>225</v>
      </c>
      <c r="C36" s="2" t="s">
        <v>226</v>
      </c>
      <c r="D36" s="2" t="s">
        <v>227</v>
      </c>
      <c r="E36" s="30">
        <v>24152</v>
      </c>
      <c r="F36" s="2" t="s">
        <v>165</v>
      </c>
      <c r="G36" s="2" t="s">
        <v>192</v>
      </c>
      <c r="H36" s="31">
        <v>94300</v>
      </c>
      <c r="I36" s="2">
        <v>11</v>
      </c>
      <c r="J36" s="33">
        <v>1.1000000000000001</v>
      </c>
      <c r="K36" s="31">
        <f t="shared" si="0"/>
        <v>9430</v>
      </c>
      <c r="L36" s="31">
        <f t="shared" si="1"/>
        <v>9430</v>
      </c>
    </row>
    <row r="37" spans="1:12" x14ac:dyDescent="0.3">
      <c r="A37" s="2">
        <v>21</v>
      </c>
      <c r="B37" s="2" t="s">
        <v>228</v>
      </c>
      <c r="C37" s="2" t="s">
        <v>229</v>
      </c>
      <c r="D37" s="2" t="s">
        <v>230</v>
      </c>
      <c r="E37" s="30">
        <v>19643</v>
      </c>
      <c r="F37" s="2" t="s">
        <v>165</v>
      </c>
      <c r="G37" s="2" t="s">
        <v>3</v>
      </c>
      <c r="H37" s="31">
        <v>117700</v>
      </c>
      <c r="I37" s="2">
        <v>16</v>
      </c>
      <c r="J37" s="33">
        <v>0.92</v>
      </c>
      <c r="K37" s="31">
        <f t="shared" si="0"/>
        <v>11770</v>
      </c>
      <c r="L37" s="31">
        <f t="shared" si="1"/>
        <v>11770</v>
      </c>
    </row>
    <row r="38" spans="1:12" x14ac:dyDescent="0.3">
      <c r="A38" s="2">
        <v>22</v>
      </c>
      <c r="B38" s="2" t="s">
        <v>231</v>
      </c>
      <c r="C38" s="2" t="s">
        <v>232</v>
      </c>
      <c r="D38" s="2" t="s">
        <v>233</v>
      </c>
      <c r="E38" s="30">
        <v>31768</v>
      </c>
      <c r="F38" s="2" t="s">
        <v>165</v>
      </c>
      <c r="G38" s="2" t="s">
        <v>2</v>
      </c>
      <c r="H38" s="31">
        <v>54700</v>
      </c>
      <c r="I38" s="2">
        <v>9</v>
      </c>
      <c r="J38" s="33">
        <v>0.86</v>
      </c>
      <c r="K38" s="31">
        <f t="shared" si="0"/>
        <v>5470</v>
      </c>
      <c r="L38" s="31">
        <f t="shared" si="1"/>
        <v>0</v>
      </c>
    </row>
    <row r="39" spans="1:12" x14ac:dyDescent="0.3">
      <c r="A39" s="2">
        <v>23</v>
      </c>
      <c r="B39" s="2" t="s">
        <v>234</v>
      </c>
      <c r="C39" s="2" t="s">
        <v>235</v>
      </c>
      <c r="D39" s="2" t="s">
        <v>236</v>
      </c>
      <c r="E39" s="30">
        <v>30638</v>
      </c>
      <c r="F39" s="2" t="s">
        <v>165</v>
      </c>
      <c r="G39" s="2" t="s">
        <v>199</v>
      </c>
      <c r="H39" s="31">
        <v>60600</v>
      </c>
      <c r="I39" s="2">
        <v>11</v>
      </c>
      <c r="J39" s="33">
        <v>0.65</v>
      </c>
      <c r="K39" s="31">
        <f t="shared" si="0"/>
        <v>6060</v>
      </c>
      <c r="L39" s="31">
        <f t="shared" si="1"/>
        <v>0</v>
      </c>
    </row>
    <row r="40" spans="1:12" x14ac:dyDescent="0.3">
      <c r="A40" s="2">
        <v>24</v>
      </c>
      <c r="B40" s="2" t="s">
        <v>237</v>
      </c>
      <c r="C40" s="2" t="s">
        <v>238</v>
      </c>
      <c r="D40" s="2" t="s">
        <v>239</v>
      </c>
      <c r="E40" s="30">
        <v>21374</v>
      </c>
      <c r="F40" s="2" t="s">
        <v>165</v>
      </c>
      <c r="G40" s="2" t="s">
        <v>2</v>
      </c>
      <c r="H40" s="31">
        <v>108700</v>
      </c>
      <c r="I40" s="2">
        <v>33</v>
      </c>
      <c r="J40" s="33">
        <v>0.93</v>
      </c>
      <c r="K40" s="31">
        <f t="shared" si="0"/>
        <v>10870</v>
      </c>
      <c r="L40" s="31">
        <f t="shared" si="1"/>
        <v>10870</v>
      </c>
    </row>
    <row r="41" spans="1:12" x14ac:dyDescent="0.3">
      <c r="A41" s="2">
        <v>25</v>
      </c>
      <c r="B41" s="2" t="s">
        <v>240</v>
      </c>
      <c r="C41" s="2" t="s">
        <v>241</v>
      </c>
      <c r="D41" s="2" t="s">
        <v>207</v>
      </c>
      <c r="E41" s="30">
        <v>29505</v>
      </c>
      <c r="F41" s="2" t="s">
        <v>172</v>
      </c>
      <c r="G41" s="2" t="s">
        <v>6</v>
      </c>
      <c r="H41" s="31">
        <v>66500</v>
      </c>
      <c r="I41" s="2">
        <v>14</v>
      </c>
      <c r="J41" s="33">
        <v>0.93</v>
      </c>
      <c r="K41" s="31">
        <f t="shared" si="0"/>
        <v>6650</v>
      </c>
      <c r="L41" s="31">
        <f t="shared" si="1"/>
        <v>6650</v>
      </c>
    </row>
    <row r="42" spans="1:12" x14ac:dyDescent="0.3">
      <c r="A42" s="2">
        <v>26</v>
      </c>
      <c r="B42" s="2" t="s">
        <v>242</v>
      </c>
      <c r="C42" s="2" t="s">
        <v>243</v>
      </c>
      <c r="D42" s="2" t="s">
        <v>244</v>
      </c>
      <c r="E42" s="30">
        <v>24369</v>
      </c>
      <c r="F42" s="2" t="s">
        <v>172</v>
      </c>
      <c r="G42" s="2" t="s">
        <v>3</v>
      </c>
      <c r="H42" s="31">
        <v>93200</v>
      </c>
      <c r="I42" s="2">
        <v>11</v>
      </c>
      <c r="J42" s="33">
        <v>0.85</v>
      </c>
      <c r="K42" s="31">
        <f t="shared" si="0"/>
        <v>9320</v>
      </c>
      <c r="L42" s="31">
        <f t="shared" si="1"/>
        <v>0</v>
      </c>
    </row>
    <row r="43" spans="1:12" x14ac:dyDescent="0.3">
      <c r="A43" s="2">
        <v>27</v>
      </c>
      <c r="B43" s="2" t="s">
        <v>245</v>
      </c>
      <c r="C43" s="2" t="s">
        <v>170</v>
      </c>
      <c r="D43" s="2" t="s">
        <v>246</v>
      </c>
      <c r="E43" s="30">
        <v>30145</v>
      </c>
      <c r="F43" s="2" t="s">
        <v>172</v>
      </c>
      <c r="G43" s="2" t="s">
        <v>6</v>
      </c>
      <c r="H43" s="31">
        <v>63200</v>
      </c>
      <c r="I43" s="2">
        <v>8</v>
      </c>
      <c r="J43" s="33">
        <v>0.66</v>
      </c>
      <c r="K43" s="31">
        <f t="shared" si="0"/>
        <v>6320</v>
      </c>
      <c r="L43" s="31">
        <f t="shared" si="1"/>
        <v>0</v>
      </c>
    </row>
    <row r="44" spans="1:12" x14ac:dyDescent="0.3">
      <c r="A44" s="2">
        <v>28</v>
      </c>
      <c r="B44" s="2" t="s">
        <v>247</v>
      </c>
      <c r="C44" s="2" t="s">
        <v>248</v>
      </c>
      <c r="D44" s="2" t="s">
        <v>249</v>
      </c>
      <c r="E44" s="30">
        <v>32542</v>
      </c>
      <c r="F44" s="2" t="s">
        <v>172</v>
      </c>
      <c r="G44" s="2" t="s">
        <v>250</v>
      </c>
      <c r="H44" s="31">
        <v>50700</v>
      </c>
      <c r="I44" s="2">
        <v>4</v>
      </c>
      <c r="J44" s="33">
        <v>1.06</v>
      </c>
      <c r="K44" s="31">
        <f t="shared" si="0"/>
        <v>5070</v>
      </c>
      <c r="L44" s="31">
        <f t="shared" si="1"/>
        <v>0</v>
      </c>
    </row>
    <row r="45" spans="1:12" x14ac:dyDescent="0.3">
      <c r="A45" s="2">
        <v>29</v>
      </c>
      <c r="B45" s="2" t="s">
        <v>251</v>
      </c>
      <c r="C45" s="2" t="s">
        <v>252</v>
      </c>
      <c r="D45" s="2" t="s">
        <v>253</v>
      </c>
      <c r="E45" s="30">
        <v>21882</v>
      </c>
      <c r="F45" s="2" t="s">
        <v>165</v>
      </c>
      <c r="G45" s="2" t="s">
        <v>199</v>
      </c>
      <c r="H45" s="31">
        <v>106100</v>
      </c>
      <c r="I45" s="2">
        <v>25</v>
      </c>
      <c r="J45" s="33">
        <v>0.65</v>
      </c>
      <c r="K45" s="31">
        <f t="shared" si="0"/>
        <v>10610</v>
      </c>
      <c r="L45" s="31">
        <f t="shared" si="1"/>
        <v>0</v>
      </c>
    </row>
    <row r="46" spans="1:12" x14ac:dyDescent="0.3">
      <c r="A46" s="2">
        <v>30</v>
      </c>
      <c r="B46" s="2" t="s">
        <v>254</v>
      </c>
      <c r="C46" s="2" t="s">
        <v>255</v>
      </c>
      <c r="D46" s="2" t="s">
        <v>256</v>
      </c>
      <c r="E46" s="30">
        <v>25149</v>
      </c>
      <c r="F46" s="2" t="s">
        <v>165</v>
      </c>
      <c r="G46" s="2" t="s">
        <v>1</v>
      </c>
      <c r="H46" s="31">
        <v>89100</v>
      </c>
      <c r="I46" s="2">
        <v>1</v>
      </c>
      <c r="J46" s="33">
        <v>0.99</v>
      </c>
      <c r="K46" s="31">
        <f t="shared" si="0"/>
        <v>8910</v>
      </c>
      <c r="L46" s="31">
        <f t="shared" si="1"/>
        <v>0</v>
      </c>
    </row>
    <row r="47" spans="1:12" x14ac:dyDescent="0.3">
      <c r="A47" s="2">
        <v>31</v>
      </c>
      <c r="B47" s="2" t="s">
        <v>257</v>
      </c>
      <c r="C47" s="2" t="s">
        <v>258</v>
      </c>
      <c r="D47" s="2" t="s">
        <v>259</v>
      </c>
      <c r="E47" s="30">
        <v>29896</v>
      </c>
      <c r="F47" s="2" t="s">
        <v>165</v>
      </c>
      <c r="G47" s="2" t="s">
        <v>5</v>
      </c>
      <c r="H47" s="31">
        <v>64500</v>
      </c>
      <c r="I47" s="2">
        <v>13</v>
      </c>
      <c r="J47" s="33">
        <v>1.0900000000000001</v>
      </c>
      <c r="K47" s="31">
        <f t="shared" si="0"/>
        <v>6450</v>
      </c>
      <c r="L47" s="31">
        <f t="shared" si="1"/>
        <v>6450</v>
      </c>
    </row>
    <row r="48" spans="1:12" x14ac:dyDescent="0.3">
      <c r="A48" s="2">
        <v>32</v>
      </c>
      <c r="B48" s="2" t="s">
        <v>260</v>
      </c>
      <c r="C48" s="2" t="s">
        <v>261</v>
      </c>
      <c r="D48" s="2" t="s">
        <v>262</v>
      </c>
      <c r="E48" s="30">
        <v>28090</v>
      </c>
      <c r="F48" s="2" t="s">
        <v>165</v>
      </c>
      <c r="G48" s="2" t="s">
        <v>250</v>
      </c>
      <c r="H48" s="31">
        <v>73800</v>
      </c>
      <c r="I48" s="2">
        <v>4</v>
      </c>
      <c r="J48" s="33">
        <v>0.81</v>
      </c>
      <c r="K48" s="31">
        <f t="shared" si="0"/>
        <v>0</v>
      </c>
      <c r="L48" s="31">
        <f t="shared" si="1"/>
        <v>0</v>
      </c>
    </row>
    <row r="49" spans="1:12" x14ac:dyDescent="0.3">
      <c r="A49" s="2">
        <v>33</v>
      </c>
      <c r="B49" s="2" t="s">
        <v>263</v>
      </c>
      <c r="C49" s="2" t="s">
        <v>264</v>
      </c>
      <c r="D49" s="2" t="s">
        <v>265</v>
      </c>
      <c r="E49" s="30">
        <v>21495</v>
      </c>
      <c r="F49" s="2" t="s">
        <v>172</v>
      </c>
      <c r="G49" s="2" t="s">
        <v>188</v>
      </c>
      <c r="H49" s="31">
        <v>108100</v>
      </c>
      <c r="I49" s="2">
        <v>11</v>
      </c>
      <c r="J49" s="33">
        <v>0.66</v>
      </c>
      <c r="K49" s="31">
        <f t="shared" si="0"/>
        <v>10810</v>
      </c>
      <c r="L49" s="31">
        <f t="shared" si="1"/>
        <v>0</v>
      </c>
    </row>
    <row r="50" spans="1:12" x14ac:dyDescent="0.3">
      <c r="A50" s="2">
        <v>34</v>
      </c>
      <c r="B50" s="2" t="s">
        <v>266</v>
      </c>
      <c r="C50" s="2" t="s">
        <v>267</v>
      </c>
      <c r="D50" s="2" t="s">
        <v>268</v>
      </c>
      <c r="E50" s="30">
        <v>22384</v>
      </c>
      <c r="F50" s="2" t="s">
        <v>165</v>
      </c>
      <c r="G50" s="2" t="s">
        <v>250</v>
      </c>
      <c r="H50" s="31">
        <v>103500</v>
      </c>
      <c r="I50" s="2">
        <v>19</v>
      </c>
      <c r="J50" s="33">
        <v>0.76</v>
      </c>
      <c r="K50" s="31">
        <f t="shared" si="0"/>
        <v>10350</v>
      </c>
      <c r="L50" s="31">
        <f t="shared" si="1"/>
        <v>0</v>
      </c>
    </row>
    <row r="51" spans="1:12" x14ac:dyDescent="0.3">
      <c r="A51" s="2">
        <v>35</v>
      </c>
      <c r="B51" s="2" t="s">
        <v>269</v>
      </c>
      <c r="C51" s="2" t="s">
        <v>252</v>
      </c>
      <c r="D51" s="2" t="s">
        <v>270</v>
      </c>
      <c r="E51" s="30">
        <v>26809</v>
      </c>
      <c r="F51" s="2" t="s">
        <v>165</v>
      </c>
      <c r="G51" s="2" t="s">
        <v>5</v>
      </c>
      <c r="H51" s="31">
        <v>80500</v>
      </c>
      <c r="I51" s="2">
        <v>5</v>
      </c>
      <c r="J51" s="33">
        <v>1.02</v>
      </c>
      <c r="K51" s="31">
        <f t="shared" si="0"/>
        <v>8050</v>
      </c>
      <c r="L51" s="31">
        <f t="shared" si="1"/>
        <v>0</v>
      </c>
    </row>
    <row r="52" spans="1:12" x14ac:dyDescent="0.3">
      <c r="A52" s="2">
        <v>36</v>
      </c>
      <c r="B52" s="2" t="s">
        <v>271</v>
      </c>
      <c r="C52" s="2" t="s">
        <v>272</v>
      </c>
      <c r="D52" s="2" t="s">
        <v>273</v>
      </c>
      <c r="E52" s="30">
        <v>28916</v>
      </c>
      <c r="F52" s="2" t="s">
        <v>172</v>
      </c>
      <c r="G52" s="2" t="s">
        <v>1</v>
      </c>
      <c r="H52" s="31">
        <v>69500</v>
      </c>
      <c r="I52" s="2">
        <v>9</v>
      </c>
      <c r="J52" s="33">
        <v>0.61</v>
      </c>
      <c r="K52" s="31">
        <f t="shared" si="0"/>
        <v>6950</v>
      </c>
      <c r="L52" s="31">
        <f t="shared" si="1"/>
        <v>0</v>
      </c>
    </row>
    <row r="53" spans="1:12" x14ac:dyDescent="0.3">
      <c r="A53" s="2">
        <v>37</v>
      </c>
      <c r="B53" s="2" t="s">
        <v>274</v>
      </c>
      <c r="C53" s="2" t="s">
        <v>275</v>
      </c>
      <c r="D53" s="2" t="s">
        <v>276</v>
      </c>
      <c r="E53" s="30">
        <v>18977</v>
      </c>
      <c r="F53" s="2" t="s">
        <v>172</v>
      </c>
      <c r="G53" s="2" t="s">
        <v>192</v>
      </c>
      <c r="H53" s="31">
        <v>121100</v>
      </c>
      <c r="I53" s="2">
        <v>33</v>
      </c>
      <c r="J53" s="33">
        <v>0.63</v>
      </c>
      <c r="K53" s="31">
        <f t="shared" si="0"/>
        <v>12110</v>
      </c>
      <c r="L53" s="31">
        <f t="shared" si="1"/>
        <v>0</v>
      </c>
    </row>
    <row r="54" spans="1:12" x14ac:dyDescent="0.3">
      <c r="A54" s="2">
        <v>38</v>
      </c>
      <c r="B54" s="2" t="s">
        <v>277</v>
      </c>
      <c r="C54" s="2" t="s">
        <v>278</v>
      </c>
      <c r="D54" s="2" t="s">
        <v>279</v>
      </c>
      <c r="E54" s="30">
        <v>31923</v>
      </c>
      <c r="F54" s="2" t="s">
        <v>172</v>
      </c>
      <c r="G54" s="2" t="s">
        <v>280</v>
      </c>
      <c r="H54" s="31">
        <v>53900</v>
      </c>
      <c r="I54" s="2">
        <v>8</v>
      </c>
      <c r="J54" s="33">
        <v>0.6</v>
      </c>
      <c r="K54" s="31">
        <f t="shared" si="0"/>
        <v>5390</v>
      </c>
      <c r="L54" s="31">
        <f t="shared" si="1"/>
        <v>0</v>
      </c>
    </row>
    <row r="55" spans="1:12" x14ac:dyDescent="0.3">
      <c r="A55" s="2">
        <v>39</v>
      </c>
      <c r="B55" s="2" t="s">
        <v>281</v>
      </c>
      <c r="C55" s="2" t="s">
        <v>282</v>
      </c>
      <c r="D55" s="2" t="s">
        <v>283</v>
      </c>
      <c r="E55" s="30">
        <v>24020</v>
      </c>
      <c r="F55" s="2" t="s">
        <v>172</v>
      </c>
      <c r="G55" s="2" t="s">
        <v>6</v>
      </c>
      <c r="H55" s="31">
        <v>95000</v>
      </c>
      <c r="I55" s="2">
        <v>12</v>
      </c>
      <c r="J55" s="33">
        <v>0.89</v>
      </c>
      <c r="K55" s="31">
        <f t="shared" si="0"/>
        <v>9500</v>
      </c>
      <c r="L55" s="31">
        <f t="shared" si="1"/>
        <v>0</v>
      </c>
    </row>
    <row r="56" spans="1:12" x14ac:dyDescent="0.3">
      <c r="A56" s="2">
        <v>40</v>
      </c>
      <c r="B56" s="2" t="s">
        <v>284</v>
      </c>
      <c r="C56" s="2" t="s">
        <v>285</v>
      </c>
      <c r="D56" s="2" t="s">
        <v>286</v>
      </c>
      <c r="E56" s="30">
        <v>21176</v>
      </c>
      <c r="F56" s="2" t="s">
        <v>172</v>
      </c>
      <c r="G56" s="2" t="s">
        <v>6</v>
      </c>
      <c r="H56" s="31">
        <v>109700</v>
      </c>
      <c r="I56" s="2">
        <v>31</v>
      </c>
      <c r="J56" s="33">
        <v>1.03</v>
      </c>
      <c r="K56" s="31">
        <f t="shared" si="0"/>
        <v>10970</v>
      </c>
      <c r="L56" s="31">
        <f t="shared" si="1"/>
        <v>10970</v>
      </c>
    </row>
    <row r="57" spans="1:12" x14ac:dyDescent="0.3">
      <c r="A57" s="2">
        <v>41</v>
      </c>
      <c r="B57" s="2" t="s">
        <v>287</v>
      </c>
      <c r="C57" s="2" t="s">
        <v>288</v>
      </c>
      <c r="D57" s="2" t="s">
        <v>289</v>
      </c>
      <c r="E57" s="30">
        <v>31903</v>
      </c>
      <c r="F57" s="2" t="s">
        <v>172</v>
      </c>
      <c r="G57" s="2" t="s">
        <v>173</v>
      </c>
      <c r="H57" s="31">
        <v>54000</v>
      </c>
      <c r="I57" s="2">
        <v>5</v>
      </c>
      <c r="J57" s="33">
        <v>0.65</v>
      </c>
      <c r="K57" s="31">
        <f t="shared" si="0"/>
        <v>0</v>
      </c>
      <c r="L57" s="31">
        <f t="shared" si="1"/>
        <v>0</v>
      </c>
    </row>
    <row r="58" spans="1:12" x14ac:dyDescent="0.3">
      <c r="A58" s="2">
        <v>42</v>
      </c>
      <c r="B58" s="2" t="s">
        <v>290</v>
      </c>
      <c r="C58" s="2" t="s">
        <v>291</v>
      </c>
      <c r="D58" s="2" t="s">
        <v>292</v>
      </c>
      <c r="E58" s="30">
        <v>18744</v>
      </c>
      <c r="F58" s="2" t="s">
        <v>165</v>
      </c>
      <c r="G58" s="2" t="s">
        <v>192</v>
      </c>
      <c r="H58" s="31">
        <v>122400</v>
      </c>
      <c r="I58" s="2">
        <v>37</v>
      </c>
      <c r="J58" s="33">
        <v>1.08</v>
      </c>
      <c r="K58" s="31">
        <f t="shared" si="0"/>
        <v>12240</v>
      </c>
      <c r="L58" s="31">
        <f t="shared" si="1"/>
        <v>12240</v>
      </c>
    </row>
    <row r="59" spans="1:12" x14ac:dyDescent="0.3">
      <c r="A59" s="2">
        <v>43</v>
      </c>
      <c r="B59" s="2" t="s">
        <v>293</v>
      </c>
      <c r="C59" s="2" t="s">
        <v>294</v>
      </c>
      <c r="D59" s="2" t="s">
        <v>295</v>
      </c>
      <c r="E59" s="30">
        <v>30511</v>
      </c>
      <c r="F59" s="2" t="s">
        <v>172</v>
      </c>
      <c r="G59" s="2" t="s">
        <v>250</v>
      </c>
      <c r="H59" s="31">
        <v>61300</v>
      </c>
      <c r="I59" s="2">
        <v>8</v>
      </c>
      <c r="J59" s="33">
        <v>0.63</v>
      </c>
      <c r="K59" s="31">
        <f t="shared" si="0"/>
        <v>6130</v>
      </c>
      <c r="L59" s="31">
        <f t="shared" si="1"/>
        <v>0</v>
      </c>
    </row>
    <row r="60" spans="1:12" x14ac:dyDescent="0.3">
      <c r="A60" s="2">
        <v>44</v>
      </c>
      <c r="B60" s="2" t="s">
        <v>242</v>
      </c>
      <c r="C60" s="2" t="s">
        <v>272</v>
      </c>
      <c r="D60" s="2" t="s">
        <v>218</v>
      </c>
      <c r="E60" s="30">
        <v>34288</v>
      </c>
      <c r="F60" s="2" t="s">
        <v>172</v>
      </c>
      <c r="G60" s="2" t="s">
        <v>3</v>
      </c>
      <c r="H60" s="31">
        <v>41700</v>
      </c>
      <c r="I60" s="2">
        <v>2</v>
      </c>
      <c r="J60" s="33">
        <v>0.89</v>
      </c>
      <c r="K60" s="31">
        <f t="shared" si="0"/>
        <v>0</v>
      </c>
      <c r="L60" s="31">
        <f t="shared" si="1"/>
        <v>0</v>
      </c>
    </row>
    <row r="61" spans="1:12" x14ac:dyDescent="0.3">
      <c r="A61" s="2">
        <v>45</v>
      </c>
      <c r="B61" s="2" t="s">
        <v>296</v>
      </c>
      <c r="C61" s="2" t="s">
        <v>297</v>
      </c>
      <c r="D61" s="2" t="s">
        <v>244</v>
      </c>
      <c r="E61" s="30">
        <v>33935</v>
      </c>
      <c r="F61" s="2" t="s">
        <v>172</v>
      </c>
      <c r="G61" s="2" t="s">
        <v>199</v>
      </c>
      <c r="H61" s="31">
        <v>43500</v>
      </c>
      <c r="I61" s="2">
        <v>2</v>
      </c>
      <c r="J61" s="33">
        <v>0.77</v>
      </c>
      <c r="K61" s="31">
        <f t="shared" si="0"/>
        <v>0</v>
      </c>
      <c r="L61" s="31">
        <f t="shared" si="1"/>
        <v>0</v>
      </c>
    </row>
    <row r="62" spans="1:12" x14ac:dyDescent="0.3">
      <c r="A62" s="2">
        <v>46</v>
      </c>
      <c r="B62" s="2" t="s">
        <v>298</v>
      </c>
      <c r="C62" s="2" t="s">
        <v>299</v>
      </c>
      <c r="D62" s="2" t="s">
        <v>289</v>
      </c>
      <c r="E62" s="30">
        <v>26446</v>
      </c>
      <c r="F62" s="2" t="s">
        <v>172</v>
      </c>
      <c r="G62" s="2" t="s">
        <v>3</v>
      </c>
      <c r="H62" s="31">
        <v>82400</v>
      </c>
      <c r="I62" s="2">
        <v>8</v>
      </c>
      <c r="J62" s="33">
        <v>1.02</v>
      </c>
      <c r="K62" s="31">
        <f t="shared" si="0"/>
        <v>8240</v>
      </c>
      <c r="L62" s="31">
        <f t="shared" si="1"/>
        <v>8240</v>
      </c>
    </row>
    <row r="63" spans="1:12" x14ac:dyDescent="0.3">
      <c r="A63" s="2">
        <v>47</v>
      </c>
      <c r="B63" s="2" t="s">
        <v>300</v>
      </c>
      <c r="C63" s="2" t="s">
        <v>301</v>
      </c>
      <c r="D63" s="2" t="s">
        <v>302</v>
      </c>
      <c r="E63" s="30">
        <v>33344</v>
      </c>
      <c r="F63" s="2" t="s">
        <v>165</v>
      </c>
      <c r="G63" s="2" t="s">
        <v>177</v>
      </c>
      <c r="H63" s="31">
        <v>46600</v>
      </c>
      <c r="I63" s="2">
        <v>4</v>
      </c>
      <c r="J63" s="33">
        <v>0.9</v>
      </c>
      <c r="K63" s="31">
        <f t="shared" si="0"/>
        <v>4660</v>
      </c>
      <c r="L63" s="31">
        <f t="shared" si="1"/>
        <v>0</v>
      </c>
    </row>
    <row r="64" spans="1:12" x14ac:dyDescent="0.3">
      <c r="A64" s="2">
        <v>48</v>
      </c>
      <c r="B64" s="2" t="s">
        <v>303</v>
      </c>
      <c r="C64" s="2" t="s">
        <v>304</v>
      </c>
      <c r="D64" s="2" t="s">
        <v>227</v>
      </c>
      <c r="E64" s="30">
        <v>28614</v>
      </c>
      <c r="F64" s="2" t="s">
        <v>165</v>
      </c>
      <c r="G64" s="2" t="s">
        <v>280</v>
      </c>
      <c r="H64" s="31">
        <v>71100</v>
      </c>
      <c r="I64" s="2">
        <v>6</v>
      </c>
      <c r="J64" s="33">
        <v>0.86</v>
      </c>
      <c r="K64" s="31">
        <f t="shared" si="0"/>
        <v>7110</v>
      </c>
      <c r="L64" s="31">
        <f t="shared" si="1"/>
        <v>0</v>
      </c>
    </row>
    <row r="65" spans="1:12" x14ac:dyDescent="0.3">
      <c r="A65" s="2">
        <v>49</v>
      </c>
      <c r="B65" s="2" t="s">
        <v>305</v>
      </c>
      <c r="C65" s="2" t="s">
        <v>306</v>
      </c>
      <c r="D65" s="2" t="s">
        <v>307</v>
      </c>
      <c r="E65" s="30">
        <v>31592</v>
      </c>
      <c r="F65" s="2" t="s">
        <v>172</v>
      </c>
      <c r="G65" s="2" t="s">
        <v>250</v>
      </c>
      <c r="H65" s="31">
        <v>55700</v>
      </c>
      <c r="I65" s="2">
        <v>8</v>
      </c>
      <c r="J65" s="33">
        <v>0.79</v>
      </c>
      <c r="K65" s="31">
        <f t="shared" si="0"/>
        <v>5570</v>
      </c>
      <c r="L65" s="31">
        <f t="shared" si="1"/>
        <v>0</v>
      </c>
    </row>
    <row r="66" spans="1:12" x14ac:dyDescent="0.3">
      <c r="A66" s="2">
        <v>50</v>
      </c>
      <c r="B66" s="2" t="s">
        <v>308</v>
      </c>
      <c r="C66" s="2" t="s">
        <v>309</v>
      </c>
      <c r="D66" s="2" t="s">
        <v>310</v>
      </c>
      <c r="E66" s="30">
        <v>28209</v>
      </c>
      <c r="F66" s="2" t="s">
        <v>165</v>
      </c>
      <c r="G66" s="2" t="s">
        <v>192</v>
      </c>
      <c r="H66" s="31">
        <v>73200</v>
      </c>
      <c r="I66" s="2">
        <v>5</v>
      </c>
      <c r="J66" s="33">
        <v>0.7</v>
      </c>
      <c r="K66" s="31">
        <f t="shared" si="0"/>
        <v>0</v>
      </c>
      <c r="L66" s="31">
        <f t="shared" si="1"/>
        <v>0</v>
      </c>
    </row>
    <row r="67" spans="1:12" x14ac:dyDescent="0.3">
      <c r="A67" s="2">
        <v>51</v>
      </c>
      <c r="B67" s="2" t="s">
        <v>311</v>
      </c>
      <c r="C67" s="2" t="s">
        <v>312</v>
      </c>
      <c r="D67" s="2" t="s">
        <v>265</v>
      </c>
      <c r="E67" s="30">
        <v>28606</v>
      </c>
      <c r="F67" s="2" t="s">
        <v>172</v>
      </c>
      <c r="G67" s="2" t="s">
        <v>177</v>
      </c>
      <c r="H67" s="31">
        <v>71200</v>
      </c>
      <c r="I67" s="2">
        <v>17</v>
      </c>
      <c r="J67" s="33">
        <v>0.79</v>
      </c>
      <c r="K67" s="31">
        <f t="shared" si="0"/>
        <v>7120</v>
      </c>
      <c r="L67" s="31">
        <f t="shared" si="1"/>
        <v>0</v>
      </c>
    </row>
    <row r="68" spans="1:12" x14ac:dyDescent="0.3">
      <c r="A68" s="2">
        <v>52</v>
      </c>
      <c r="B68" s="2" t="s">
        <v>313</v>
      </c>
      <c r="C68" s="2" t="s">
        <v>314</v>
      </c>
      <c r="D68" s="2" t="s">
        <v>315</v>
      </c>
      <c r="E68" s="30">
        <v>23206</v>
      </c>
      <c r="F68" s="2" t="s">
        <v>165</v>
      </c>
      <c r="G68" s="2" t="s">
        <v>6</v>
      </c>
      <c r="H68" s="31">
        <v>99200</v>
      </c>
      <c r="I68" s="2">
        <v>8</v>
      </c>
      <c r="J68" s="33">
        <v>0.64</v>
      </c>
      <c r="K68" s="31">
        <f t="shared" si="0"/>
        <v>9920</v>
      </c>
      <c r="L68" s="31">
        <f t="shared" si="1"/>
        <v>0</v>
      </c>
    </row>
    <row r="69" spans="1:12" x14ac:dyDescent="0.3">
      <c r="A69" s="2">
        <v>53</v>
      </c>
      <c r="B69" s="2" t="s">
        <v>316</v>
      </c>
      <c r="C69" s="2" t="s">
        <v>317</v>
      </c>
      <c r="D69" s="2" t="s">
        <v>318</v>
      </c>
      <c r="E69" s="30">
        <v>27404</v>
      </c>
      <c r="F69" s="2" t="s">
        <v>172</v>
      </c>
      <c r="G69" s="2" t="s">
        <v>173</v>
      </c>
      <c r="H69" s="31">
        <v>77400</v>
      </c>
      <c r="I69" s="2">
        <v>2</v>
      </c>
      <c r="J69" s="33">
        <v>1.07</v>
      </c>
      <c r="K69" s="31">
        <f t="shared" si="0"/>
        <v>7740</v>
      </c>
      <c r="L69" s="31">
        <f t="shared" si="1"/>
        <v>0</v>
      </c>
    </row>
    <row r="70" spans="1:12" x14ac:dyDescent="0.3">
      <c r="A70" s="2">
        <v>54</v>
      </c>
      <c r="B70" s="2" t="s">
        <v>319</v>
      </c>
      <c r="C70" s="2" t="s">
        <v>320</v>
      </c>
      <c r="D70" s="2" t="s">
        <v>307</v>
      </c>
      <c r="E70" s="30">
        <v>32595</v>
      </c>
      <c r="F70" s="2" t="s">
        <v>172</v>
      </c>
      <c r="G70" s="2" t="s">
        <v>199</v>
      </c>
      <c r="H70" s="31">
        <v>50400</v>
      </c>
      <c r="I70" s="2">
        <v>4</v>
      </c>
      <c r="J70" s="33">
        <v>0.89</v>
      </c>
      <c r="K70" s="31">
        <f t="shared" si="0"/>
        <v>0</v>
      </c>
      <c r="L70" s="31">
        <f t="shared" si="1"/>
        <v>0</v>
      </c>
    </row>
    <row r="71" spans="1:12" x14ac:dyDescent="0.3">
      <c r="A71" s="2">
        <v>55</v>
      </c>
      <c r="B71" s="2" t="s">
        <v>321</v>
      </c>
      <c r="C71" s="2" t="s">
        <v>322</v>
      </c>
      <c r="D71" s="2" t="s">
        <v>323</v>
      </c>
      <c r="E71" s="30">
        <v>29699</v>
      </c>
      <c r="F71" s="2" t="s">
        <v>172</v>
      </c>
      <c r="G71" s="2" t="s">
        <v>184</v>
      </c>
      <c r="H71" s="31">
        <v>65500</v>
      </c>
      <c r="I71" s="2">
        <v>4</v>
      </c>
      <c r="J71" s="33">
        <v>0.8</v>
      </c>
      <c r="K71" s="31">
        <f t="shared" si="0"/>
        <v>0</v>
      </c>
      <c r="L71" s="31">
        <f t="shared" si="1"/>
        <v>0</v>
      </c>
    </row>
    <row r="72" spans="1:12" x14ac:dyDescent="0.3">
      <c r="A72" s="2">
        <v>56</v>
      </c>
      <c r="B72" s="2" t="s">
        <v>324</v>
      </c>
      <c r="C72" s="2" t="s">
        <v>182</v>
      </c>
      <c r="D72" s="2" t="s">
        <v>325</v>
      </c>
      <c r="E72" s="30">
        <v>21121</v>
      </c>
      <c r="F72" s="2" t="s">
        <v>172</v>
      </c>
      <c r="G72" s="2" t="s">
        <v>184</v>
      </c>
      <c r="H72" s="31">
        <v>110000</v>
      </c>
      <c r="I72" s="2">
        <v>37</v>
      </c>
      <c r="J72" s="33">
        <v>0.68</v>
      </c>
      <c r="K72" s="31">
        <f t="shared" si="0"/>
        <v>11000</v>
      </c>
      <c r="L72" s="31">
        <f t="shared" si="1"/>
        <v>0</v>
      </c>
    </row>
    <row r="73" spans="1:12" x14ac:dyDescent="0.3">
      <c r="A73" s="2">
        <v>57</v>
      </c>
      <c r="B73" s="2" t="s">
        <v>326</v>
      </c>
      <c r="C73" s="2" t="s">
        <v>327</v>
      </c>
      <c r="D73" s="2" t="s">
        <v>328</v>
      </c>
      <c r="E73" s="30">
        <v>19354</v>
      </c>
      <c r="F73" s="2" t="s">
        <v>172</v>
      </c>
      <c r="G73" s="2" t="s">
        <v>6</v>
      </c>
      <c r="H73" s="31">
        <v>119200</v>
      </c>
      <c r="I73" s="2">
        <v>43</v>
      </c>
      <c r="J73" s="33">
        <v>0.98</v>
      </c>
      <c r="K73" s="31">
        <f t="shared" si="0"/>
        <v>11920</v>
      </c>
      <c r="L73" s="31">
        <f t="shared" si="1"/>
        <v>11920</v>
      </c>
    </row>
    <row r="74" spans="1:12" x14ac:dyDescent="0.3">
      <c r="A74" s="2">
        <v>58</v>
      </c>
      <c r="B74" s="2" t="s">
        <v>329</v>
      </c>
      <c r="C74" s="2" t="s">
        <v>330</v>
      </c>
      <c r="D74" s="2" t="s">
        <v>331</v>
      </c>
      <c r="E74" s="30">
        <v>27678</v>
      </c>
      <c r="F74" s="2" t="s">
        <v>172</v>
      </c>
      <c r="G74" s="2" t="s">
        <v>177</v>
      </c>
      <c r="H74" s="31">
        <v>76000</v>
      </c>
      <c r="I74" s="2">
        <v>2</v>
      </c>
      <c r="J74" s="33">
        <v>0.64</v>
      </c>
      <c r="K74" s="31">
        <f t="shared" si="0"/>
        <v>0</v>
      </c>
      <c r="L74" s="31">
        <f t="shared" si="1"/>
        <v>0</v>
      </c>
    </row>
    <row r="75" spans="1:12" x14ac:dyDescent="0.3">
      <c r="A75" s="2">
        <v>59</v>
      </c>
      <c r="B75" s="2" t="s">
        <v>332</v>
      </c>
      <c r="C75" s="2" t="s">
        <v>194</v>
      </c>
      <c r="D75" s="2" t="s">
        <v>333</v>
      </c>
      <c r="E75" s="30">
        <v>34256</v>
      </c>
      <c r="F75" s="2" t="s">
        <v>172</v>
      </c>
      <c r="G75" s="2" t="s">
        <v>5</v>
      </c>
      <c r="H75" s="31">
        <v>41800</v>
      </c>
      <c r="I75" s="2">
        <v>2</v>
      </c>
      <c r="J75" s="33">
        <v>1.02</v>
      </c>
      <c r="K75" s="31">
        <f t="shared" si="0"/>
        <v>4180</v>
      </c>
      <c r="L75" s="31">
        <f t="shared" si="1"/>
        <v>0</v>
      </c>
    </row>
    <row r="76" spans="1:12" x14ac:dyDescent="0.3">
      <c r="A76" s="2">
        <v>60</v>
      </c>
      <c r="B76" s="2" t="s">
        <v>334</v>
      </c>
      <c r="C76" s="2" t="s">
        <v>335</v>
      </c>
      <c r="D76" s="2" t="s">
        <v>336</v>
      </c>
      <c r="E76" s="30">
        <v>22443</v>
      </c>
      <c r="F76" s="2" t="s">
        <v>165</v>
      </c>
      <c r="G76" s="2" t="s">
        <v>173</v>
      </c>
      <c r="H76" s="31">
        <v>100000</v>
      </c>
      <c r="I76" s="2">
        <v>31</v>
      </c>
      <c r="J76" s="33">
        <v>1.01</v>
      </c>
      <c r="K76" s="31">
        <f t="shared" si="0"/>
        <v>10000</v>
      </c>
      <c r="L76" s="31">
        <f t="shared" si="1"/>
        <v>10000</v>
      </c>
    </row>
    <row r="77" spans="1:12" x14ac:dyDescent="0.3">
      <c r="A77" s="2">
        <v>61</v>
      </c>
      <c r="B77" s="2" t="s">
        <v>337</v>
      </c>
      <c r="C77" s="2" t="s">
        <v>338</v>
      </c>
      <c r="D77" s="2" t="s">
        <v>339</v>
      </c>
      <c r="E77" s="30">
        <v>32185</v>
      </c>
      <c r="F77" s="2" t="s">
        <v>165</v>
      </c>
      <c r="G77" s="2" t="s">
        <v>184</v>
      </c>
      <c r="H77" s="31">
        <v>52600</v>
      </c>
      <c r="I77" s="2">
        <v>7</v>
      </c>
      <c r="J77" s="33">
        <v>1.0900000000000001</v>
      </c>
      <c r="K77" s="31">
        <f t="shared" si="0"/>
        <v>5260</v>
      </c>
      <c r="L77" s="31">
        <f t="shared" si="1"/>
        <v>5260</v>
      </c>
    </row>
    <row r="78" spans="1:12" x14ac:dyDescent="0.3">
      <c r="A78" s="2">
        <v>62</v>
      </c>
      <c r="B78" s="2" t="s">
        <v>340</v>
      </c>
      <c r="C78" s="2" t="s">
        <v>190</v>
      </c>
      <c r="D78" s="2" t="s">
        <v>341</v>
      </c>
      <c r="E78" s="30">
        <v>31965</v>
      </c>
      <c r="F78" s="2" t="s">
        <v>165</v>
      </c>
      <c r="G78" s="2" t="s">
        <v>3</v>
      </c>
      <c r="H78" s="31">
        <v>53700</v>
      </c>
      <c r="I78" s="2">
        <v>8</v>
      </c>
      <c r="J78" s="33">
        <v>1.04</v>
      </c>
      <c r="K78" s="31">
        <f t="shared" si="0"/>
        <v>5370</v>
      </c>
      <c r="L78" s="31">
        <f t="shared" si="1"/>
        <v>5370</v>
      </c>
    </row>
    <row r="79" spans="1:12" x14ac:dyDescent="0.3">
      <c r="A79" s="2">
        <v>63</v>
      </c>
      <c r="B79" s="2" t="s">
        <v>342</v>
      </c>
      <c r="C79" s="2" t="s">
        <v>299</v>
      </c>
      <c r="D79" s="2" t="s">
        <v>343</v>
      </c>
      <c r="E79" s="30">
        <v>29336</v>
      </c>
      <c r="F79" s="2" t="s">
        <v>172</v>
      </c>
      <c r="G79" s="2" t="s">
        <v>250</v>
      </c>
      <c r="H79" s="31">
        <v>67400</v>
      </c>
      <c r="I79" s="2">
        <v>1</v>
      </c>
      <c r="J79" s="33">
        <v>0.75</v>
      </c>
      <c r="K79" s="31">
        <f t="shared" si="0"/>
        <v>0</v>
      </c>
      <c r="L79" s="31">
        <f t="shared" si="1"/>
        <v>0</v>
      </c>
    </row>
    <row r="80" spans="1:12" x14ac:dyDescent="0.3">
      <c r="A80" s="2">
        <v>64</v>
      </c>
      <c r="B80" s="2" t="s">
        <v>344</v>
      </c>
      <c r="C80" s="2" t="s">
        <v>345</v>
      </c>
      <c r="D80" s="2" t="s">
        <v>346</v>
      </c>
      <c r="E80" s="30">
        <v>25170</v>
      </c>
      <c r="F80" s="2" t="s">
        <v>165</v>
      </c>
      <c r="G80" s="2" t="s">
        <v>347</v>
      </c>
      <c r="H80" s="31">
        <v>80000</v>
      </c>
      <c r="I80" s="2">
        <v>8</v>
      </c>
      <c r="J80" s="33">
        <v>0.63</v>
      </c>
      <c r="K80" s="31">
        <f t="shared" si="0"/>
        <v>8000</v>
      </c>
      <c r="L80" s="31">
        <f t="shared" si="1"/>
        <v>0</v>
      </c>
    </row>
    <row r="81" spans="1:13" x14ac:dyDescent="0.3">
      <c r="A81" s="2">
        <v>65</v>
      </c>
      <c r="B81" s="2" t="s">
        <v>348</v>
      </c>
      <c r="C81" s="2" t="s">
        <v>349</v>
      </c>
      <c r="D81" s="2" t="s">
        <v>350</v>
      </c>
      <c r="E81" s="30">
        <v>34360</v>
      </c>
      <c r="F81" s="2" t="s">
        <v>165</v>
      </c>
      <c r="G81" s="2" t="s">
        <v>4</v>
      </c>
      <c r="H81" s="31">
        <v>41300</v>
      </c>
      <c r="I81" s="2">
        <v>1</v>
      </c>
      <c r="J81" s="33">
        <v>0.72</v>
      </c>
      <c r="K81" s="31">
        <f t="shared" si="0"/>
        <v>0</v>
      </c>
      <c r="L81" s="31">
        <f t="shared" si="1"/>
        <v>0</v>
      </c>
    </row>
    <row r="82" spans="1:13" x14ac:dyDescent="0.3">
      <c r="A82" s="2">
        <v>66</v>
      </c>
      <c r="B82" s="2" t="s">
        <v>351</v>
      </c>
      <c r="C82" s="2" t="s">
        <v>352</v>
      </c>
      <c r="D82" s="2" t="s">
        <v>353</v>
      </c>
      <c r="E82" s="30">
        <v>25603</v>
      </c>
      <c r="F82" s="2" t="s">
        <v>165</v>
      </c>
      <c r="G82" s="2" t="s">
        <v>177</v>
      </c>
      <c r="H82" s="31">
        <v>86700</v>
      </c>
      <c r="I82" s="2">
        <v>4</v>
      </c>
      <c r="J82" s="33">
        <v>1.04</v>
      </c>
      <c r="K82" s="31">
        <f t="shared" ref="K82:K86" si="2">IF(OR(I82&gt;5,J82&gt;=0.9),H82*0.1,0)</f>
        <v>8670</v>
      </c>
      <c r="L82" s="31">
        <f t="shared" ref="L82:L86" si="3">IF(AND(I82&gt;5,J82&gt;=0.9),H82*0.1,0)</f>
        <v>0</v>
      </c>
    </row>
    <row r="83" spans="1:13" x14ac:dyDescent="0.3">
      <c r="A83" s="2">
        <v>67</v>
      </c>
      <c r="B83" s="2" t="s">
        <v>354</v>
      </c>
      <c r="C83" s="2" t="s">
        <v>352</v>
      </c>
      <c r="D83" s="2" t="s">
        <v>355</v>
      </c>
      <c r="E83" s="30">
        <v>27849</v>
      </c>
      <c r="F83" s="2" t="s">
        <v>165</v>
      </c>
      <c r="G83" s="2" t="s">
        <v>177</v>
      </c>
      <c r="H83" s="31">
        <v>75100</v>
      </c>
      <c r="I83" s="2">
        <v>4</v>
      </c>
      <c r="J83" s="33">
        <v>0.92</v>
      </c>
      <c r="K83" s="31">
        <f t="shared" si="2"/>
        <v>7510</v>
      </c>
      <c r="L83" s="31">
        <f t="shared" si="3"/>
        <v>0</v>
      </c>
    </row>
    <row r="84" spans="1:13" x14ac:dyDescent="0.3">
      <c r="A84" s="2">
        <v>68</v>
      </c>
      <c r="B84" s="2" t="s">
        <v>356</v>
      </c>
      <c r="C84" s="2" t="s">
        <v>357</v>
      </c>
      <c r="D84" s="2" t="s">
        <v>358</v>
      </c>
      <c r="E84" s="30">
        <v>25947</v>
      </c>
      <c r="F84" s="2" t="s">
        <v>165</v>
      </c>
      <c r="G84" s="2" t="s">
        <v>192</v>
      </c>
      <c r="H84" s="31">
        <v>85000</v>
      </c>
      <c r="I84" s="2">
        <v>8</v>
      </c>
      <c r="J84" s="33">
        <v>1.02</v>
      </c>
      <c r="K84" s="31">
        <f t="shared" si="2"/>
        <v>8500</v>
      </c>
      <c r="L84" s="31">
        <f t="shared" si="3"/>
        <v>8500</v>
      </c>
    </row>
    <row r="85" spans="1:13" x14ac:dyDescent="0.3">
      <c r="A85" s="2">
        <v>69</v>
      </c>
      <c r="B85" s="2" t="s">
        <v>359</v>
      </c>
      <c r="C85" s="2" t="s">
        <v>360</v>
      </c>
      <c r="D85" s="2" t="s">
        <v>361</v>
      </c>
      <c r="E85" s="30">
        <v>18687</v>
      </c>
      <c r="F85" s="2" t="s">
        <v>165</v>
      </c>
      <c r="G85" s="2" t="s">
        <v>2</v>
      </c>
      <c r="H85" s="31">
        <v>122700</v>
      </c>
      <c r="I85" s="2">
        <v>17</v>
      </c>
      <c r="J85" s="33">
        <v>1.1000000000000001</v>
      </c>
      <c r="K85" s="31">
        <f t="shared" si="2"/>
        <v>12270</v>
      </c>
      <c r="L85" s="31">
        <f t="shared" si="3"/>
        <v>12270</v>
      </c>
    </row>
    <row r="86" spans="1:13" x14ac:dyDescent="0.3">
      <c r="A86" s="2">
        <v>70</v>
      </c>
      <c r="B86" s="2" t="s">
        <v>362</v>
      </c>
      <c r="C86" s="2" t="s">
        <v>363</v>
      </c>
      <c r="D86" s="2" t="s">
        <v>364</v>
      </c>
      <c r="E86" s="30">
        <v>27545</v>
      </c>
      <c r="F86" s="2" t="s">
        <v>165</v>
      </c>
      <c r="G86" s="2" t="s">
        <v>192</v>
      </c>
      <c r="H86" s="31">
        <v>76700</v>
      </c>
      <c r="I86" s="2">
        <v>15</v>
      </c>
      <c r="J86" s="33">
        <v>1.05</v>
      </c>
      <c r="K86" s="31">
        <f t="shared" si="2"/>
        <v>7670</v>
      </c>
      <c r="L86" s="31">
        <f t="shared" si="3"/>
        <v>7670</v>
      </c>
    </row>
    <row r="87" spans="1:13" x14ac:dyDescent="0.3">
      <c r="K87" s="1">
        <f>COUNTIF(K17:K86,"&gt;"&amp;0)</f>
        <v>56</v>
      </c>
      <c r="L87" s="1">
        <f>COUNTIF(L17:L86,"&gt;"&amp;0)</f>
        <v>19</v>
      </c>
      <c r="M87" s="1">
        <f>COUNT(K17:K86)</f>
        <v>70</v>
      </c>
    </row>
    <row r="88" spans="1:13" x14ac:dyDescent="0.3">
      <c r="K88" s="50">
        <f>K87/$M$87</f>
        <v>0.8</v>
      </c>
      <c r="L88" s="50">
        <f>L87/$M$87</f>
        <v>0.27142857142857141</v>
      </c>
    </row>
    <row r="89" spans="1:13" x14ac:dyDescent="0.3">
      <c r="K89" s="54" t="s">
        <v>397</v>
      </c>
      <c r="L89" s="53">
        <f>K88-L88</f>
        <v>0.52857142857142869</v>
      </c>
    </row>
    <row r="90" spans="1:13" x14ac:dyDescent="0.3">
      <c r="K90" s="54"/>
      <c r="L90" s="52"/>
    </row>
    <row r="91" spans="1:13" x14ac:dyDescent="0.3">
      <c r="K91" s="55" t="s">
        <v>398</v>
      </c>
    </row>
  </sheetData>
  <mergeCells count="2">
    <mergeCell ref="K89:K90"/>
    <mergeCell ref="L89:L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A14" sqref="A14"/>
    </sheetView>
  </sheetViews>
  <sheetFormatPr defaultRowHeight="14.4" x14ac:dyDescent="0.3"/>
  <cols>
    <col min="1" max="1" width="20" customWidth="1"/>
    <col min="2" max="2" width="15.109375" customWidth="1"/>
  </cols>
  <sheetData>
    <row r="1" spans="1:2" x14ac:dyDescent="0.3">
      <c r="A1" t="s">
        <v>383</v>
      </c>
      <c r="B1" t="s">
        <v>384</v>
      </c>
    </row>
    <row r="2" spans="1:2" x14ac:dyDescent="0.3">
      <c r="A2">
        <v>1</v>
      </c>
      <c r="B2" t="s">
        <v>385</v>
      </c>
    </row>
    <row r="3" spans="1:2" x14ac:dyDescent="0.3">
      <c r="A3">
        <v>2</v>
      </c>
      <c r="B3" t="s">
        <v>386</v>
      </c>
    </row>
    <row r="4" spans="1:2" x14ac:dyDescent="0.3">
      <c r="A4">
        <v>3</v>
      </c>
      <c r="B4" t="s">
        <v>387</v>
      </c>
    </row>
    <row r="5" spans="1:2" x14ac:dyDescent="0.3">
      <c r="A5">
        <v>4</v>
      </c>
      <c r="B5" t="s">
        <v>388</v>
      </c>
    </row>
    <row r="6" spans="1:2" x14ac:dyDescent="0.3">
      <c r="A6">
        <v>5</v>
      </c>
      <c r="B6" t="s">
        <v>389</v>
      </c>
    </row>
    <row r="7" spans="1:2" x14ac:dyDescent="0.3">
      <c r="A7">
        <v>6</v>
      </c>
      <c r="B7" t="s">
        <v>390</v>
      </c>
    </row>
    <row r="8" spans="1:2" x14ac:dyDescent="0.3">
      <c r="A8">
        <v>7</v>
      </c>
      <c r="B8" t="s">
        <v>391</v>
      </c>
    </row>
    <row r="9" spans="1:2" x14ac:dyDescent="0.3">
      <c r="A9">
        <v>8</v>
      </c>
      <c r="B9" t="s">
        <v>392</v>
      </c>
    </row>
    <row r="10" spans="1:2" x14ac:dyDescent="0.3">
      <c r="A10">
        <v>9</v>
      </c>
      <c r="B10" t="s">
        <v>393</v>
      </c>
    </row>
    <row r="11" spans="1:2" x14ac:dyDescent="0.3">
      <c r="A11">
        <v>10</v>
      </c>
      <c r="B11" t="s">
        <v>394</v>
      </c>
    </row>
    <row r="12" spans="1:2" x14ac:dyDescent="0.3">
      <c r="A12">
        <v>11</v>
      </c>
      <c r="B12" t="s">
        <v>395</v>
      </c>
    </row>
    <row r="13" spans="1:2" x14ac:dyDescent="0.3">
      <c r="A13">
        <v>12</v>
      </c>
      <c r="B13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1:J87"/>
  <sheetViews>
    <sheetView workbookViewId="0">
      <selection activeCell="J12" sqref="J12"/>
    </sheetView>
  </sheetViews>
  <sheetFormatPr defaultColWidth="9.109375" defaultRowHeight="14.4" x14ac:dyDescent="0.3"/>
  <cols>
    <col min="1" max="1" width="15.109375" style="48" customWidth="1"/>
    <col min="2" max="3" width="21.109375" style="48" customWidth="1"/>
    <col min="4" max="4" width="20.33203125" style="48" customWidth="1"/>
    <col min="5" max="7" width="9.109375" style="1"/>
    <col min="8" max="8" width="9.109375" style="47"/>
    <col min="9" max="9" width="19" style="48" bestFit="1" customWidth="1"/>
    <col min="10" max="10" width="19" style="46" bestFit="1" customWidth="1"/>
    <col min="11" max="16384" width="9.109375" style="1"/>
  </cols>
  <sheetData>
    <row r="11" spans="1:10" x14ac:dyDescent="0.3">
      <c r="A11" s="26" t="s">
        <v>368</v>
      </c>
      <c r="B11" s="26" t="s">
        <v>369</v>
      </c>
      <c r="C11" s="26" t="s">
        <v>370</v>
      </c>
      <c r="D11" s="27" t="s">
        <v>24</v>
      </c>
      <c r="G11" s="35" t="s">
        <v>371</v>
      </c>
      <c r="H11" s="36" t="s">
        <v>370</v>
      </c>
      <c r="I11" s="37" t="s">
        <v>372</v>
      </c>
      <c r="J11" s="38" t="s">
        <v>373</v>
      </c>
    </row>
    <row r="12" spans="1:10" x14ac:dyDescent="0.3">
      <c r="A12" s="39">
        <v>1</v>
      </c>
      <c r="B12" s="39" t="s">
        <v>374</v>
      </c>
      <c r="C12" s="39" t="s">
        <v>375</v>
      </c>
      <c r="D12" s="40">
        <v>1650</v>
      </c>
      <c r="G12" s="41" t="s">
        <v>374</v>
      </c>
      <c r="H12" s="42" t="s">
        <v>376</v>
      </c>
      <c r="I12" s="37">
        <f>COUNTIFS($B$12:$B$87,G12,$C$12:$C$87,H12)</f>
        <v>8</v>
      </c>
      <c r="J12" s="38">
        <f>SUMIFS($D$12:$D$87,$B$12:$B$87,G12,$C$12:$C$87,H12)</f>
        <v>14700</v>
      </c>
    </row>
    <row r="13" spans="1:10" x14ac:dyDescent="0.3">
      <c r="A13" s="39">
        <v>2</v>
      </c>
      <c r="B13" s="39" t="s">
        <v>374</v>
      </c>
      <c r="C13" s="39" t="s">
        <v>376</v>
      </c>
      <c r="D13" s="40">
        <v>1650</v>
      </c>
      <c r="G13" s="41" t="s">
        <v>377</v>
      </c>
      <c r="H13" s="42" t="s">
        <v>375</v>
      </c>
      <c r="I13" s="37">
        <f t="shared" ref="I13:I16" si="0">COUNTIFS($B$12:$B$87,G13,$C$12:$C$87,H13)</f>
        <v>6</v>
      </c>
      <c r="J13" s="38">
        <f t="shared" ref="J13:J16" si="1">SUMIFS($D$12:$D$87,$B$12:$B$87,G13,$C$12:$C$87,H13)</f>
        <v>19550</v>
      </c>
    </row>
    <row r="14" spans="1:10" x14ac:dyDescent="0.3">
      <c r="A14" s="39">
        <v>3</v>
      </c>
      <c r="B14" s="39" t="s">
        <v>374</v>
      </c>
      <c r="C14" s="39" t="s">
        <v>376</v>
      </c>
      <c r="D14" s="40">
        <v>1800</v>
      </c>
      <c r="G14" s="41" t="s">
        <v>378</v>
      </c>
      <c r="H14" s="42" t="s">
        <v>379</v>
      </c>
      <c r="I14" s="37">
        <f t="shared" si="0"/>
        <v>4</v>
      </c>
      <c r="J14" s="38">
        <f t="shared" si="1"/>
        <v>9250</v>
      </c>
    </row>
    <row r="15" spans="1:10" x14ac:dyDescent="0.3">
      <c r="A15" s="39">
        <v>4</v>
      </c>
      <c r="B15" s="39" t="s">
        <v>380</v>
      </c>
      <c r="C15" s="39" t="s">
        <v>379</v>
      </c>
      <c r="D15" s="40">
        <v>4400</v>
      </c>
      <c r="G15" s="41" t="s">
        <v>381</v>
      </c>
      <c r="H15" s="42" t="s">
        <v>375</v>
      </c>
      <c r="I15" s="37">
        <f t="shared" si="0"/>
        <v>6</v>
      </c>
      <c r="J15" s="38">
        <f t="shared" si="1"/>
        <v>19050</v>
      </c>
    </row>
    <row r="16" spans="1:10" x14ac:dyDescent="0.3">
      <c r="A16" s="39">
        <v>5</v>
      </c>
      <c r="B16" s="39" t="s">
        <v>377</v>
      </c>
      <c r="C16" s="39" t="s">
        <v>375</v>
      </c>
      <c r="D16" s="40">
        <v>3300</v>
      </c>
      <c r="G16" s="41" t="s">
        <v>377</v>
      </c>
      <c r="H16" s="42" t="s">
        <v>376</v>
      </c>
      <c r="I16" s="37">
        <f t="shared" si="0"/>
        <v>2</v>
      </c>
      <c r="J16" s="38">
        <f t="shared" si="1"/>
        <v>3350</v>
      </c>
    </row>
    <row r="17" spans="1:9" x14ac:dyDescent="0.3">
      <c r="A17" s="39">
        <v>6</v>
      </c>
      <c r="B17" s="39" t="s">
        <v>374</v>
      </c>
      <c r="C17" s="39" t="s">
        <v>375</v>
      </c>
      <c r="D17" s="40">
        <v>3300</v>
      </c>
      <c r="G17" s="43"/>
      <c r="H17" s="44"/>
      <c r="I17" s="45"/>
    </row>
    <row r="18" spans="1:9" x14ac:dyDescent="0.3">
      <c r="A18" s="39">
        <v>7</v>
      </c>
      <c r="B18" s="39" t="s">
        <v>378</v>
      </c>
      <c r="C18" s="39" t="s">
        <v>376</v>
      </c>
      <c r="D18" s="40">
        <v>4050</v>
      </c>
      <c r="G18" s="43"/>
    </row>
    <row r="19" spans="1:9" x14ac:dyDescent="0.3">
      <c r="A19" s="39">
        <v>8</v>
      </c>
      <c r="B19" s="39" t="s">
        <v>377</v>
      </c>
      <c r="C19" s="39" t="s">
        <v>375</v>
      </c>
      <c r="D19" s="40">
        <v>3400</v>
      </c>
      <c r="G19" s="43"/>
    </row>
    <row r="20" spans="1:9" x14ac:dyDescent="0.3">
      <c r="A20" s="39">
        <v>9</v>
      </c>
      <c r="B20" s="39" t="s">
        <v>380</v>
      </c>
      <c r="C20" s="39" t="s">
        <v>379</v>
      </c>
      <c r="D20" s="40">
        <v>500</v>
      </c>
    </row>
    <row r="21" spans="1:9" x14ac:dyDescent="0.3">
      <c r="A21" s="39">
        <v>10</v>
      </c>
      <c r="B21" s="39" t="s">
        <v>374</v>
      </c>
      <c r="C21" s="39" t="s">
        <v>379</v>
      </c>
      <c r="D21" s="40">
        <v>3400</v>
      </c>
    </row>
    <row r="22" spans="1:9" x14ac:dyDescent="0.3">
      <c r="A22" s="39">
        <v>11</v>
      </c>
      <c r="B22" s="39" t="s">
        <v>381</v>
      </c>
      <c r="C22" s="39" t="s">
        <v>375</v>
      </c>
      <c r="D22" s="40">
        <v>4100</v>
      </c>
    </row>
    <row r="23" spans="1:9" x14ac:dyDescent="0.3">
      <c r="A23" s="39">
        <v>12</v>
      </c>
      <c r="B23" s="39" t="s">
        <v>374</v>
      </c>
      <c r="C23" s="39" t="s">
        <v>379</v>
      </c>
      <c r="D23" s="40">
        <v>3350</v>
      </c>
    </row>
    <row r="24" spans="1:9" x14ac:dyDescent="0.3">
      <c r="A24" s="39">
        <v>13</v>
      </c>
      <c r="B24" s="39" t="s">
        <v>382</v>
      </c>
      <c r="C24" s="39" t="s">
        <v>379</v>
      </c>
      <c r="D24" s="40">
        <v>900</v>
      </c>
    </row>
    <row r="25" spans="1:9" x14ac:dyDescent="0.3">
      <c r="A25" s="39">
        <v>14</v>
      </c>
      <c r="B25" s="39" t="s">
        <v>374</v>
      </c>
      <c r="C25" s="39" t="s">
        <v>379</v>
      </c>
      <c r="D25" s="40">
        <v>2500</v>
      </c>
    </row>
    <row r="26" spans="1:9" x14ac:dyDescent="0.3">
      <c r="A26" s="39">
        <v>15</v>
      </c>
      <c r="B26" s="39" t="s">
        <v>380</v>
      </c>
      <c r="C26" s="39" t="s">
        <v>375</v>
      </c>
      <c r="D26" s="40">
        <v>4100</v>
      </c>
    </row>
    <row r="27" spans="1:9" x14ac:dyDescent="0.3">
      <c r="A27" s="39">
        <v>16</v>
      </c>
      <c r="B27" s="39" t="s">
        <v>377</v>
      </c>
      <c r="C27" s="39" t="s">
        <v>375</v>
      </c>
      <c r="D27" s="40">
        <v>4000</v>
      </c>
    </row>
    <row r="28" spans="1:9" x14ac:dyDescent="0.3">
      <c r="A28" s="39">
        <v>17</v>
      </c>
      <c r="B28" s="39" t="s">
        <v>382</v>
      </c>
      <c r="C28" s="39" t="s">
        <v>379</v>
      </c>
      <c r="D28" s="40">
        <v>4300</v>
      </c>
    </row>
    <row r="29" spans="1:9" x14ac:dyDescent="0.3">
      <c r="A29" s="39">
        <v>18</v>
      </c>
      <c r="B29" s="39" t="s">
        <v>378</v>
      </c>
      <c r="C29" s="39" t="s">
        <v>376</v>
      </c>
      <c r="D29" s="40">
        <v>2000</v>
      </c>
    </row>
    <row r="30" spans="1:9" x14ac:dyDescent="0.3">
      <c r="A30" s="39">
        <v>19</v>
      </c>
      <c r="B30" s="39" t="s">
        <v>377</v>
      </c>
      <c r="C30" s="39" t="s">
        <v>375</v>
      </c>
      <c r="D30" s="40">
        <v>1900</v>
      </c>
    </row>
    <row r="31" spans="1:9" x14ac:dyDescent="0.3">
      <c r="A31" s="39">
        <v>20</v>
      </c>
      <c r="B31" s="39" t="s">
        <v>377</v>
      </c>
      <c r="C31" s="39" t="s">
        <v>376</v>
      </c>
      <c r="D31" s="40">
        <v>2550</v>
      </c>
    </row>
    <row r="32" spans="1:9" x14ac:dyDescent="0.3">
      <c r="A32" s="39">
        <v>21</v>
      </c>
      <c r="B32" s="39" t="s">
        <v>381</v>
      </c>
      <c r="C32" s="39" t="s">
        <v>379</v>
      </c>
      <c r="D32" s="40">
        <v>4000</v>
      </c>
    </row>
    <row r="33" spans="1:4" x14ac:dyDescent="0.3">
      <c r="A33" s="39">
        <v>22</v>
      </c>
      <c r="B33" s="39" t="s">
        <v>381</v>
      </c>
      <c r="C33" s="39" t="s">
        <v>375</v>
      </c>
      <c r="D33" s="40">
        <v>1700</v>
      </c>
    </row>
    <row r="34" spans="1:4" x14ac:dyDescent="0.3">
      <c r="A34" s="39">
        <v>23</v>
      </c>
      <c r="B34" s="39" t="s">
        <v>382</v>
      </c>
      <c r="C34" s="39" t="s">
        <v>376</v>
      </c>
      <c r="D34" s="40">
        <v>2450</v>
      </c>
    </row>
    <row r="35" spans="1:4" x14ac:dyDescent="0.3">
      <c r="A35" s="39">
        <v>24</v>
      </c>
      <c r="B35" s="39" t="s">
        <v>374</v>
      </c>
      <c r="C35" s="39" t="s">
        <v>379</v>
      </c>
      <c r="D35" s="40">
        <v>2150</v>
      </c>
    </row>
    <row r="36" spans="1:4" x14ac:dyDescent="0.3">
      <c r="A36" s="39">
        <v>25</v>
      </c>
      <c r="B36" s="39" t="s">
        <v>374</v>
      </c>
      <c r="C36" s="39" t="s">
        <v>376</v>
      </c>
      <c r="D36" s="40">
        <v>50</v>
      </c>
    </row>
    <row r="37" spans="1:4" x14ac:dyDescent="0.3">
      <c r="A37" s="39">
        <v>26</v>
      </c>
      <c r="B37" s="39" t="s">
        <v>374</v>
      </c>
      <c r="C37" s="39" t="s">
        <v>379</v>
      </c>
      <c r="D37" s="40">
        <v>2150</v>
      </c>
    </row>
    <row r="38" spans="1:4" x14ac:dyDescent="0.3">
      <c r="A38" s="39">
        <v>27</v>
      </c>
      <c r="B38" s="39" t="s">
        <v>377</v>
      </c>
      <c r="C38" s="39" t="s">
        <v>379</v>
      </c>
      <c r="D38" s="40">
        <v>2150</v>
      </c>
    </row>
    <row r="39" spans="1:4" x14ac:dyDescent="0.3">
      <c r="A39" s="39">
        <v>28</v>
      </c>
      <c r="B39" s="39" t="s">
        <v>381</v>
      </c>
      <c r="C39" s="39" t="s">
        <v>376</v>
      </c>
      <c r="D39" s="40">
        <v>1400</v>
      </c>
    </row>
    <row r="40" spans="1:4" x14ac:dyDescent="0.3">
      <c r="A40" s="39">
        <v>29</v>
      </c>
      <c r="B40" s="39" t="s">
        <v>374</v>
      </c>
      <c r="C40" s="39" t="s">
        <v>375</v>
      </c>
      <c r="D40" s="40">
        <v>150</v>
      </c>
    </row>
    <row r="41" spans="1:4" x14ac:dyDescent="0.3">
      <c r="A41" s="39">
        <v>30</v>
      </c>
      <c r="B41" s="39" t="s">
        <v>374</v>
      </c>
      <c r="C41" s="39" t="s">
        <v>375</v>
      </c>
      <c r="D41" s="40">
        <v>500</v>
      </c>
    </row>
    <row r="42" spans="1:4" x14ac:dyDescent="0.3">
      <c r="A42" s="39">
        <v>31</v>
      </c>
      <c r="B42" s="39" t="s">
        <v>381</v>
      </c>
      <c r="C42" s="39" t="s">
        <v>379</v>
      </c>
      <c r="D42" s="40">
        <v>1400</v>
      </c>
    </row>
    <row r="43" spans="1:4" x14ac:dyDescent="0.3">
      <c r="A43" s="39">
        <v>32</v>
      </c>
      <c r="B43" s="39" t="s">
        <v>374</v>
      </c>
      <c r="C43" s="39" t="s">
        <v>379</v>
      </c>
      <c r="D43" s="40">
        <v>1650</v>
      </c>
    </row>
    <row r="44" spans="1:4" x14ac:dyDescent="0.3">
      <c r="A44" s="39">
        <v>33</v>
      </c>
      <c r="B44" s="39" t="s">
        <v>374</v>
      </c>
      <c r="C44" s="39" t="s">
        <v>375</v>
      </c>
      <c r="D44" s="40">
        <v>600</v>
      </c>
    </row>
    <row r="45" spans="1:4" x14ac:dyDescent="0.3">
      <c r="A45" s="39">
        <v>34</v>
      </c>
      <c r="B45" s="39" t="s">
        <v>382</v>
      </c>
      <c r="C45" s="39" t="s">
        <v>375</v>
      </c>
      <c r="D45" s="40">
        <v>1150</v>
      </c>
    </row>
    <row r="46" spans="1:4" x14ac:dyDescent="0.3">
      <c r="A46" s="39">
        <v>35</v>
      </c>
      <c r="B46" s="39" t="s">
        <v>374</v>
      </c>
      <c r="C46" s="39" t="s">
        <v>375</v>
      </c>
      <c r="D46" s="40">
        <v>4600</v>
      </c>
    </row>
    <row r="47" spans="1:4" x14ac:dyDescent="0.3">
      <c r="A47" s="39">
        <v>36</v>
      </c>
      <c r="B47" s="39" t="s">
        <v>381</v>
      </c>
      <c r="C47" s="39" t="s">
        <v>375</v>
      </c>
      <c r="D47" s="40">
        <v>2450</v>
      </c>
    </row>
    <row r="48" spans="1:4" x14ac:dyDescent="0.3">
      <c r="A48" s="39">
        <v>37</v>
      </c>
      <c r="B48" s="39" t="s">
        <v>382</v>
      </c>
      <c r="C48" s="39" t="s">
        <v>376</v>
      </c>
      <c r="D48" s="40">
        <v>4000</v>
      </c>
    </row>
    <row r="49" spans="1:4" x14ac:dyDescent="0.3">
      <c r="A49" s="39">
        <v>38</v>
      </c>
      <c r="B49" s="39" t="s">
        <v>377</v>
      </c>
      <c r="C49" s="39" t="s">
        <v>379</v>
      </c>
      <c r="D49" s="40">
        <v>2400</v>
      </c>
    </row>
    <row r="50" spans="1:4" x14ac:dyDescent="0.3">
      <c r="A50" s="39">
        <v>39</v>
      </c>
      <c r="B50" s="39" t="s">
        <v>380</v>
      </c>
      <c r="C50" s="39" t="s">
        <v>376</v>
      </c>
      <c r="D50" s="40">
        <v>250</v>
      </c>
    </row>
    <row r="51" spans="1:4" x14ac:dyDescent="0.3">
      <c r="A51" s="39">
        <v>40</v>
      </c>
      <c r="B51" s="39" t="s">
        <v>378</v>
      </c>
      <c r="C51" s="39" t="s">
        <v>376</v>
      </c>
      <c r="D51" s="40">
        <v>2350</v>
      </c>
    </row>
    <row r="52" spans="1:4" x14ac:dyDescent="0.3">
      <c r="A52" s="39">
        <v>41</v>
      </c>
      <c r="B52" s="39" t="s">
        <v>381</v>
      </c>
      <c r="C52" s="39" t="s">
        <v>375</v>
      </c>
      <c r="D52" s="40">
        <v>3300</v>
      </c>
    </row>
    <row r="53" spans="1:4" x14ac:dyDescent="0.3">
      <c r="A53" s="39">
        <v>42</v>
      </c>
      <c r="B53" s="39" t="s">
        <v>374</v>
      </c>
      <c r="C53" s="39" t="s">
        <v>376</v>
      </c>
      <c r="D53" s="40">
        <v>1500</v>
      </c>
    </row>
    <row r="54" spans="1:4" x14ac:dyDescent="0.3">
      <c r="A54" s="39">
        <v>43</v>
      </c>
      <c r="B54" s="39" t="s">
        <v>382</v>
      </c>
      <c r="C54" s="39" t="s">
        <v>375</v>
      </c>
      <c r="D54" s="40">
        <v>450</v>
      </c>
    </row>
    <row r="55" spans="1:4" x14ac:dyDescent="0.3">
      <c r="A55" s="39">
        <v>44</v>
      </c>
      <c r="B55" s="39" t="s">
        <v>381</v>
      </c>
      <c r="C55" s="39" t="s">
        <v>375</v>
      </c>
      <c r="D55" s="40">
        <v>4900</v>
      </c>
    </row>
    <row r="56" spans="1:4" x14ac:dyDescent="0.3">
      <c r="A56" s="39">
        <v>45</v>
      </c>
      <c r="B56" s="39" t="s">
        <v>381</v>
      </c>
      <c r="C56" s="39" t="s">
        <v>376</v>
      </c>
      <c r="D56" s="40">
        <v>3400</v>
      </c>
    </row>
    <row r="57" spans="1:4" x14ac:dyDescent="0.3">
      <c r="A57" s="39">
        <v>46</v>
      </c>
      <c r="B57" s="39" t="s">
        <v>377</v>
      </c>
      <c r="C57" s="39" t="s">
        <v>376</v>
      </c>
      <c r="D57" s="40">
        <v>800</v>
      </c>
    </row>
    <row r="58" spans="1:4" x14ac:dyDescent="0.3">
      <c r="A58" s="39">
        <v>47</v>
      </c>
      <c r="B58" s="39" t="s">
        <v>374</v>
      </c>
      <c r="C58" s="39" t="s">
        <v>375</v>
      </c>
      <c r="D58" s="40">
        <v>4850</v>
      </c>
    </row>
    <row r="59" spans="1:4" x14ac:dyDescent="0.3">
      <c r="A59" s="39">
        <v>48</v>
      </c>
      <c r="B59" s="39" t="s">
        <v>374</v>
      </c>
      <c r="C59" s="39" t="s">
        <v>379</v>
      </c>
      <c r="D59" s="40">
        <v>2850</v>
      </c>
    </row>
    <row r="60" spans="1:4" x14ac:dyDescent="0.3">
      <c r="A60" s="39">
        <v>49</v>
      </c>
      <c r="B60" s="39" t="s">
        <v>380</v>
      </c>
      <c r="C60" s="39" t="s">
        <v>376</v>
      </c>
      <c r="D60" s="40">
        <v>2500</v>
      </c>
    </row>
    <row r="61" spans="1:4" x14ac:dyDescent="0.3">
      <c r="A61" s="39">
        <v>50</v>
      </c>
      <c r="B61" s="39" t="s">
        <v>382</v>
      </c>
      <c r="C61" s="39" t="s">
        <v>376</v>
      </c>
      <c r="D61" s="40">
        <v>800</v>
      </c>
    </row>
    <row r="62" spans="1:4" x14ac:dyDescent="0.3">
      <c r="A62" s="39">
        <v>51</v>
      </c>
      <c r="B62" s="39" t="s">
        <v>382</v>
      </c>
      <c r="C62" s="39" t="s">
        <v>376</v>
      </c>
      <c r="D62" s="40">
        <v>2900</v>
      </c>
    </row>
    <row r="63" spans="1:4" x14ac:dyDescent="0.3">
      <c r="A63" s="39">
        <v>52</v>
      </c>
      <c r="B63" s="39" t="s">
        <v>374</v>
      </c>
      <c r="C63" s="39" t="s">
        <v>376</v>
      </c>
      <c r="D63" s="40">
        <v>2250</v>
      </c>
    </row>
    <row r="64" spans="1:4" x14ac:dyDescent="0.3">
      <c r="A64" s="39">
        <v>53</v>
      </c>
      <c r="B64" s="39" t="s">
        <v>374</v>
      </c>
      <c r="C64" s="39" t="s">
        <v>376</v>
      </c>
      <c r="D64" s="40">
        <v>2500</v>
      </c>
    </row>
    <row r="65" spans="1:4" x14ac:dyDescent="0.3">
      <c r="A65" s="39">
        <v>54</v>
      </c>
      <c r="B65" s="39" t="s">
        <v>374</v>
      </c>
      <c r="C65" s="39" t="s">
        <v>376</v>
      </c>
      <c r="D65" s="40">
        <v>900</v>
      </c>
    </row>
    <row r="66" spans="1:4" x14ac:dyDescent="0.3">
      <c r="A66" s="39">
        <v>55</v>
      </c>
      <c r="B66" s="39" t="s">
        <v>378</v>
      </c>
      <c r="C66" s="39" t="s">
        <v>379</v>
      </c>
      <c r="D66" s="40">
        <v>1050</v>
      </c>
    </row>
    <row r="67" spans="1:4" x14ac:dyDescent="0.3">
      <c r="A67" s="39">
        <v>56</v>
      </c>
      <c r="B67" s="39" t="s">
        <v>380</v>
      </c>
      <c r="C67" s="39" t="s">
        <v>376</v>
      </c>
      <c r="D67" s="40">
        <v>2850</v>
      </c>
    </row>
    <row r="68" spans="1:4" x14ac:dyDescent="0.3">
      <c r="A68" s="39">
        <v>57</v>
      </c>
      <c r="B68" s="39" t="s">
        <v>380</v>
      </c>
      <c r="C68" s="39" t="s">
        <v>379</v>
      </c>
      <c r="D68" s="40">
        <v>3650</v>
      </c>
    </row>
    <row r="69" spans="1:4" x14ac:dyDescent="0.3">
      <c r="A69" s="39">
        <v>58</v>
      </c>
      <c r="B69" s="39" t="s">
        <v>374</v>
      </c>
      <c r="C69" s="39" t="s">
        <v>375</v>
      </c>
      <c r="D69" s="40">
        <v>4800</v>
      </c>
    </row>
    <row r="70" spans="1:4" x14ac:dyDescent="0.3">
      <c r="A70" s="39">
        <v>59</v>
      </c>
      <c r="B70" s="39" t="s">
        <v>377</v>
      </c>
      <c r="C70" s="39" t="s">
        <v>375</v>
      </c>
      <c r="D70" s="40">
        <v>2650</v>
      </c>
    </row>
    <row r="71" spans="1:4" x14ac:dyDescent="0.3">
      <c r="A71" s="39">
        <v>60</v>
      </c>
      <c r="B71" s="39" t="s">
        <v>378</v>
      </c>
      <c r="C71" s="39" t="s">
        <v>379</v>
      </c>
      <c r="D71" s="40">
        <v>2800</v>
      </c>
    </row>
    <row r="72" spans="1:4" x14ac:dyDescent="0.3">
      <c r="A72" s="39">
        <v>61</v>
      </c>
      <c r="B72" s="39" t="s">
        <v>382</v>
      </c>
      <c r="C72" s="39" t="s">
        <v>376</v>
      </c>
      <c r="D72" s="40">
        <v>3050</v>
      </c>
    </row>
    <row r="73" spans="1:4" x14ac:dyDescent="0.3">
      <c r="A73" s="39">
        <v>62</v>
      </c>
      <c r="B73" s="39" t="s">
        <v>374</v>
      </c>
      <c r="C73" s="39" t="s">
        <v>375</v>
      </c>
      <c r="D73" s="40">
        <v>2700</v>
      </c>
    </row>
    <row r="74" spans="1:4" x14ac:dyDescent="0.3">
      <c r="A74" s="39">
        <v>63</v>
      </c>
      <c r="B74" s="39" t="s">
        <v>381</v>
      </c>
      <c r="C74" s="39" t="s">
        <v>375</v>
      </c>
      <c r="D74" s="40">
        <v>2600</v>
      </c>
    </row>
    <row r="75" spans="1:4" x14ac:dyDescent="0.3">
      <c r="A75" s="39">
        <v>64</v>
      </c>
      <c r="B75" s="39" t="s">
        <v>380</v>
      </c>
      <c r="C75" s="39" t="s">
        <v>375</v>
      </c>
      <c r="D75" s="40">
        <v>50</v>
      </c>
    </row>
    <row r="76" spans="1:4" x14ac:dyDescent="0.3">
      <c r="A76" s="39">
        <v>65</v>
      </c>
      <c r="B76" s="39" t="s">
        <v>381</v>
      </c>
      <c r="C76" s="39" t="s">
        <v>379</v>
      </c>
      <c r="D76" s="40">
        <v>3700</v>
      </c>
    </row>
    <row r="77" spans="1:4" x14ac:dyDescent="0.3">
      <c r="A77" s="39">
        <v>66</v>
      </c>
      <c r="B77" s="39" t="s">
        <v>382</v>
      </c>
      <c r="C77" s="39" t="s">
        <v>379</v>
      </c>
      <c r="D77" s="40">
        <v>2450</v>
      </c>
    </row>
    <row r="78" spans="1:4" x14ac:dyDescent="0.3">
      <c r="A78" s="39">
        <v>67</v>
      </c>
      <c r="B78" s="39" t="s">
        <v>374</v>
      </c>
      <c r="C78" s="39" t="s">
        <v>375</v>
      </c>
      <c r="D78" s="40">
        <v>1300</v>
      </c>
    </row>
    <row r="79" spans="1:4" x14ac:dyDescent="0.3">
      <c r="A79" s="39">
        <v>68</v>
      </c>
      <c r="B79" s="39" t="s">
        <v>378</v>
      </c>
      <c r="C79" s="39" t="s">
        <v>376</v>
      </c>
      <c r="D79" s="40">
        <v>50</v>
      </c>
    </row>
    <row r="80" spans="1:4" x14ac:dyDescent="0.3">
      <c r="A80" s="39">
        <v>69</v>
      </c>
      <c r="B80" s="39" t="s">
        <v>377</v>
      </c>
      <c r="C80" s="39" t="s">
        <v>375</v>
      </c>
      <c r="D80" s="40">
        <v>4300</v>
      </c>
    </row>
    <row r="81" spans="1:4" x14ac:dyDescent="0.3">
      <c r="A81" s="39">
        <v>70</v>
      </c>
      <c r="B81" s="39" t="s">
        <v>374</v>
      </c>
      <c r="C81" s="39" t="s">
        <v>379</v>
      </c>
      <c r="D81" s="40">
        <v>4600</v>
      </c>
    </row>
    <row r="82" spans="1:4" x14ac:dyDescent="0.3">
      <c r="A82" s="39">
        <v>71</v>
      </c>
      <c r="B82" s="39" t="s">
        <v>374</v>
      </c>
      <c r="C82" s="39" t="s">
        <v>379</v>
      </c>
      <c r="D82" s="40">
        <v>4850</v>
      </c>
    </row>
    <row r="83" spans="1:4" x14ac:dyDescent="0.3">
      <c r="A83" s="39">
        <v>72</v>
      </c>
      <c r="B83" s="39" t="s">
        <v>374</v>
      </c>
      <c r="C83" s="39" t="s">
        <v>375</v>
      </c>
      <c r="D83" s="40">
        <v>900</v>
      </c>
    </row>
    <row r="84" spans="1:4" x14ac:dyDescent="0.3">
      <c r="A84" s="39">
        <v>73</v>
      </c>
      <c r="B84" s="39" t="s">
        <v>377</v>
      </c>
      <c r="C84" s="39" t="s">
        <v>379</v>
      </c>
      <c r="D84" s="40">
        <v>450</v>
      </c>
    </row>
    <row r="85" spans="1:4" x14ac:dyDescent="0.3">
      <c r="A85" s="39">
        <v>74</v>
      </c>
      <c r="B85" s="39" t="s">
        <v>378</v>
      </c>
      <c r="C85" s="39" t="s">
        <v>379</v>
      </c>
      <c r="D85" s="40">
        <v>3100</v>
      </c>
    </row>
    <row r="86" spans="1:4" x14ac:dyDescent="0.3">
      <c r="A86" s="39">
        <v>75</v>
      </c>
      <c r="B86" s="39" t="s">
        <v>378</v>
      </c>
      <c r="C86" s="39" t="s">
        <v>379</v>
      </c>
      <c r="D86" s="40">
        <v>2300</v>
      </c>
    </row>
    <row r="87" spans="1:4" x14ac:dyDescent="0.3">
      <c r="A87" s="39">
        <v>76</v>
      </c>
      <c r="B87" s="39" t="s">
        <v>374</v>
      </c>
      <c r="C87" s="39" t="s">
        <v>376</v>
      </c>
      <c r="D87" s="40">
        <v>4050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78"/>
  <sheetViews>
    <sheetView zoomScaleNormal="100" workbookViewId="0">
      <selection activeCell="A2" sqref="A2:F78"/>
    </sheetView>
  </sheetViews>
  <sheetFormatPr defaultRowHeight="13.2" x14ac:dyDescent="0.25"/>
  <cols>
    <col min="1" max="1" width="30.88671875" style="13" bestFit="1" customWidth="1"/>
    <col min="2" max="2" width="32.33203125" style="13" bestFit="1" customWidth="1"/>
    <col min="3" max="3" width="22.33203125" style="13" bestFit="1" customWidth="1"/>
    <col min="4" max="4" width="10.6640625" style="13" bestFit="1" customWidth="1"/>
    <col min="5" max="5" width="13.88671875" style="13" customWidth="1"/>
    <col min="6" max="6" width="14.6640625" style="13" customWidth="1"/>
    <col min="7" max="255" width="9.109375" style="13"/>
    <col min="256" max="256" width="30.88671875" style="13" bestFit="1" customWidth="1"/>
    <col min="257" max="257" width="32.33203125" style="13" bestFit="1" customWidth="1"/>
    <col min="258" max="258" width="22.33203125" style="13" bestFit="1" customWidth="1"/>
    <col min="259" max="259" width="10.6640625" style="13" bestFit="1" customWidth="1"/>
    <col min="260" max="260" width="13.88671875" style="13" customWidth="1"/>
    <col min="261" max="261" width="14.6640625" style="13" customWidth="1"/>
    <col min="262" max="511" width="9.109375" style="13"/>
    <col min="512" max="512" width="30.88671875" style="13" bestFit="1" customWidth="1"/>
    <col min="513" max="513" width="32.33203125" style="13" bestFit="1" customWidth="1"/>
    <col min="514" max="514" width="22.33203125" style="13" bestFit="1" customWidth="1"/>
    <col min="515" max="515" width="10.6640625" style="13" bestFit="1" customWidth="1"/>
    <col min="516" max="516" width="13.88671875" style="13" customWidth="1"/>
    <col min="517" max="517" width="14.6640625" style="13" customWidth="1"/>
    <col min="518" max="767" width="9.109375" style="13"/>
    <col min="768" max="768" width="30.88671875" style="13" bestFit="1" customWidth="1"/>
    <col min="769" max="769" width="32.33203125" style="13" bestFit="1" customWidth="1"/>
    <col min="770" max="770" width="22.33203125" style="13" bestFit="1" customWidth="1"/>
    <col min="771" max="771" width="10.6640625" style="13" bestFit="1" customWidth="1"/>
    <col min="772" max="772" width="13.88671875" style="13" customWidth="1"/>
    <col min="773" max="773" width="14.6640625" style="13" customWidth="1"/>
    <col min="774" max="1023" width="9.109375" style="13"/>
    <col min="1024" max="1024" width="30.88671875" style="13" bestFit="1" customWidth="1"/>
    <col min="1025" max="1025" width="32.33203125" style="13" bestFit="1" customWidth="1"/>
    <col min="1026" max="1026" width="22.33203125" style="13" bestFit="1" customWidth="1"/>
    <col min="1027" max="1027" width="10.6640625" style="13" bestFit="1" customWidth="1"/>
    <col min="1028" max="1028" width="13.88671875" style="13" customWidth="1"/>
    <col min="1029" max="1029" width="14.6640625" style="13" customWidth="1"/>
    <col min="1030" max="1279" width="9.109375" style="13"/>
    <col min="1280" max="1280" width="30.88671875" style="13" bestFit="1" customWidth="1"/>
    <col min="1281" max="1281" width="32.33203125" style="13" bestFit="1" customWidth="1"/>
    <col min="1282" max="1282" width="22.33203125" style="13" bestFit="1" customWidth="1"/>
    <col min="1283" max="1283" width="10.6640625" style="13" bestFit="1" customWidth="1"/>
    <col min="1284" max="1284" width="13.88671875" style="13" customWidth="1"/>
    <col min="1285" max="1285" width="14.6640625" style="13" customWidth="1"/>
    <col min="1286" max="1535" width="9.109375" style="13"/>
    <col min="1536" max="1536" width="30.88671875" style="13" bestFit="1" customWidth="1"/>
    <col min="1537" max="1537" width="32.33203125" style="13" bestFit="1" customWidth="1"/>
    <col min="1538" max="1538" width="22.33203125" style="13" bestFit="1" customWidth="1"/>
    <col min="1539" max="1539" width="10.6640625" style="13" bestFit="1" customWidth="1"/>
    <col min="1540" max="1540" width="13.88671875" style="13" customWidth="1"/>
    <col min="1541" max="1541" width="14.6640625" style="13" customWidth="1"/>
    <col min="1542" max="1791" width="9.109375" style="13"/>
    <col min="1792" max="1792" width="30.88671875" style="13" bestFit="1" customWidth="1"/>
    <col min="1793" max="1793" width="32.33203125" style="13" bestFit="1" customWidth="1"/>
    <col min="1794" max="1794" width="22.33203125" style="13" bestFit="1" customWidth="1"/>
    <col min="1795" max="1795" width="10.6640625" style="13" bestFit="1" customWidth="1"/>
    <col min="1796" max="1796" width="13.88671875" style="13" customWidth="1"/>
    <col min="1797" max="1797" width="14.6640625" style="13" customWidth="1"/>
    <col min="1798" max="2047" width="9.109375" style="13"/>
    <col min="2048" max="2048" width="30.88671875" style="13" bestFit="1" customWidth="1"/>
    <col min="2049" max="2049" width="32.33203125" style="13" bestFit="1" customWidth="1"/>
    <col min="2050" max="2050" width="22.33203125" style="13" bestFit="1" customWidth="1"/>
    <col min="2051" max="2051" width="10.6640625" style="13" bestFit="1" customWidth="1"/>
    <col min="2052" max="2052" width="13.88671875" style="13" customWidth="1"/>
    <col min="2053" max="2053" width="14.6640625" style="13" customWidth="1"/>
    <col min="2054" max="2303" width="9.109375" style="13"/>
    <col min="2304" max="2304" width="30.88671875" style="13" bestFit="1" customWidth="1"/>
    <col min="2305" max="2305" width="32.33203125" style="13" bestFit="1" customWidth="1"/>
    <col min="2306" max="2306" width="22.33203125" style="13" bestFit="1" customWidth="1"/>
    <col min="2307" max="2307" width="10.6640625" style="13" bestFit="1" customWidth="1"/>
    <col min="2308" max="2308" width="13.88671875" style="13" customWidth="1"/>
    <col min="2309" max="2309" width="14.6640625" style="13" customWidth="1"/>
    <col min="2310" max="2559" width="9.109375" style="13"/>
    <col min="2560" max="2560" width="30.88671875" style="13" bestFit="1" customWidth="1"/>
    <col min="2561" max="2561" width="32.33203125" style="13" bestFit="1" customWidth="1"/>
    <col min="2562" max="2562" width="22.33203125" style="13" bestFit="1" customWidth="1"/>
    <col min="2563" max="2563" width="10.6640625" style="13" bestFit="1" customWidth="1"/>
    <col min="2564" max="2564" width="13.88671875" style="13" customWidth="1"/>
    <col min="2565" max="2565" width="14.6640625" style="13" customWidth="1"/>
    <col min="2566" max="2815" width="9.109375" style="13"/>
    <col min="2816" max="2816" width="30.88671875" style="13" bestFit="1" customWidth="1"/>
    <col min="2817" max="2817" width="32.33203125" style="13" bestFit="1" customWidth="1"/>
    <col min="2818" max="2818" width="22.33203125" style="13" bestFit="1" customWidth="1"/>
    <col min="2819" max="2819" width="10.6640625" style="13" bestFit="1" customWidth="1"/>
    <col min="2820" max="2820" width="13.88671875" style="13" customWidth="1"/>
    <col min="2821" max="2821" width="14.6640625" style="13" customWidth="1"/>
    <col min="2822" max="3071" width="9.109375" style="13"/>
    <col min="3072" max="3072" width="30.88671875" style="13" bestFit="1" customWidth="1"/>
    <col min="3073" max="3073" width="32.33203125" style="13" bestFit="1" customWidth="1"/>
    <col min="3074" max="3074" width="22.33203125" style="13" bestFit="1" customWidth="1"/>
    <col min="3075" max="3075" width="10.6640625" style="13" bestFit="1" customWidth="1"/>
    <col min="3076" max="3076" width="13.88671875" style="13" customWidth="1"/>
    <col min="3077" max="3077" width="14.6640625" style="13" customWidth="1"/>
    <col min="3078" max="3327" width="9.109375" style="13"/>
    <col min="3328" max="3328" width="30.88671875" style="13" bestFit="1" customWidth="1"/>
    <col min="3329" max="3329" width="32.33203125" style="13" bestFit="1" customWidth="1"/>
    <col min="3330" max="3330" width="22.33203125" style="13" bestFit="1" customWidth="1"/>
    <col min="3331" max="3331" width="10.6640625" style="13" bestFit="1" customWidth="1"/>
    <col min="3332" max="3332" width="13.88671875" style="13" customWidth="1"/>
    <col min="3333" max="3333" width="14.6640625" style="13" customWidth="1"/>
    <col min="3334" max="3583" width="9.109375" style="13"/>
    <col min="3584" max="3584" width="30.88671875" style="13" bestFit="1" customWidth="1"/>
    <col min="3585" max="3585" width="32.33203125" style="13" bestFit="1" customWidth="1"/>
    <col min="3586" max="3586" width="22.33203125" style="13" bestFit="1" customWidth="1"/>
    <col min="3587" max="3587" width="10.6640625" style="13" bestFit="1" customWidth="1"/>
    <col min="3588" max="3588" width="13.88671875" style="13" customWidth="1"/>
    <col min="3589" max="3589" width="14.6640625" style="13" customWidth="1"/>
    <col min="3590" max="3839" width="9.109375" style="13"/>
    <col min="3840" max="3840" width="30.88671875" style="13" bestFit="1" customWidth="1"/>
    <col min="3841" max="3841" width="32.33203125" style="13" bestFit="1" customWidth="1"/>
    <col min="3842" max="3842" width="22.33203125" style="13" bestFit="1" customWidth="1"/>
    <col min="3843" max="3843" width="10.6640625" style="13" bestFit="1" customWidth="1"/>
    <col min="3844" max="3844" width="13.88671875" style="13" customWidth="1"/>
    <col min="3845" max="3845" width="14.6640625" style="13" customWidth="1"/>
    <col min="3846" max="4095" width="9.109375" style="13"/>
    <col min="4096" max="4096" width="30.88671875" style="13" bestFit="1" customWidth="1"/>
    <col min="4097" max="4097" width="32.33203125" style="13" bestFit="1" customWidth="1"/>
    <col min="4098" max="4098" width="22.33203125" style="13" bestFit="1" customWidth="1"/>
    <col min="4099" max="4099" width="10.6640625" style="13" bestFit="1" customWidth="1"/>
    <col min="4100" max="4100" width="13.88671875" style="13" customWidth="1"/>
    <col min="4101" max="4101" width="14.6640625" style="13" customWidth="1"/>
    <col min="4102" max="4351" width="9.109375" style="13"/>
    <col min="4352" max="4352" width="30.88671875" style="13" bestFit="1" customWidth="1"/>
    <col min="4353" max="4353" width="32.33203125" style="13" bestFit="1" customWidth="1"/>
    <col min="4354" max="4354" width="22.33203125" style="13" bestFit="1" customWidth="1"/>
    <col min="4355" max="4355" width="10.6640625" style="13" bestFit="1" customWidth="1"/>
    <col min="4356" max="4356" width="13.88671875" style="13" customWidth="1"/>
    <col min="4357" max="4357" width="14.6640625" style="13" customWidth="1"/>
    <col min="4358" max="4607" width="9.109375" style="13"/>
    <col min="4608" max="4608" width="30.88671875" style="13" bestFit="1" customWidth="1"/>
    <col min="4609" max="4609" width="32.33203125" style="13" bestFit="1" customWidth="1"/>
    <col min="4610" max="4610" width="22.33203125" style="13" bestFit="1" customWidth="1"/>
    <col min="4611" max="4611" width="10.6640625" style="13" bestFit="1" customWidth="1"/>
    <col min="4612" max="4612" width="13.88671875" style="13" customWidth="1"/>
    <col min="4613" max="4613" width="14.6640625" style="13" customWidth="1"/>
    <col min="4614" max="4863" width="9.109375" style="13"/>
    <col min="4864" max="4864" width="30.88671875" style="13" bestFit="1" customWidth="1"/>
    <col min="4865" max="4865" width="32.33203125" style="13" bestFit="1" customWidth="1"/>
    <col min="4866" max="4866" width="22.33203125" style="13" bestFit="1" customWidth="1"/>
    <col min="4867" max="4867" width="10.6640625" style="13" bestFit="1" customWidth="1"/>
    <col min="4868" max="4868" width="13.88671875" style="13" customWidth="1"/>
    <col min="4869" max="4869" width="14.6640625" style="13" customWidth="1"/>
    <col min="4870" max="5119" width="9.109375" style="13"/>
    <col min="5120" max="5120" width="30.88671875" style="13" bestFit="1" customWidth="1"/>
    <col min="5121" max="5121" width="32.33203125" style="13" bestFit="1" customWidth="1"/>
    <col min="5122" max="5122" width="22.33203125" style="13" bestFit="1" customWidth="1"/>
    <col min="5123" max="5123" width="10.6640625" style="13" bestFit="1" customWidth="1"/>
    <col min="5124" max="5124" width="13.88671875" style="13" customWidth="1"/>
    <col min="5125" max="5125" width="14.6640625" style="13" customWidth="1"/>
    <col min="5126" max="5375" width="9.109375" style="13"/>
    <col min="5376" max="5376" width="30.88671875" style="13" bestFit="1" customWidth="1"/>
    <col min="5377" max="5377" width="32.33203125" style="13" bestFit="1" customWidth="1"/>
    <col min="5378" max="5378" width="22.33203125" style="13" bestFit="1" customWidth="1"/>
    <col min="5379" max="5379" width="10.6640625" style="13" bestFit="1" customWidth="1"/>
    <col min="5380" max="5380" width="13.88671875" style="13" customWidth="1"/>
    <col min="5381" max="5381" width="14.6640625" style="13" customWidth="1"/>
    <col min="5382" max="5631" width="9.109375" style="13"/>
    <col min="5632" max="5632" width="30.88671875" style="13" bestFit="1" customWidth="1"/>
    <col min="5633" max="5633" width="32.33203125" style="13" bestFit="1" customWidth="1"/>
    <col min="5634" max="5634" width="22.33203125" style="13" bestFit="1" customWidth="1"/>
    <col min="5635" max="5635" width="10.6640625" style="13" bestFit="1" customWidth="1"/>
    <col min="5636" max="5636" width="13.88671875" style="13" customWidth="1"/>
    <col min="5637" max="5637" width="14.6640625" style="13" customWidth="1"/>
    <col min="5638" max="5887" width="9.109375" style="13"/>
    <col min="5888" max="5888" width="30.88671875" style="13" bestFit="1" customWidth="1"/>
    <col min="5889" max="5889" width="32.33203125" style="13" bestFit="1" customWidth="1"/>
    <col min="5890" max="5890" width="22.33203125" style="13" bestFit="1" customWidth="1"/>
    <col min="5891" max="5891" width="10.6640625" style="13" bestFit="1" customWidth="1"/>
    <col min="5892" max="5892" width="13.88671875" style="13" customWidth="1"/>
    <col min="5893" max="5893" width="14.6640625" style="13" customWidth="1"/>
    <col min="5894" max="6143" width="9.109375" style="13"/>
    <col min="6144" max="6144" width="30.88671875" style="13" bestFit="1" customWidth="1"/>
    <col min="6145" max="6145" width="32.33203125" style="13" bestFit="1" customWidth="1"/>
    <col min="6146" max="6146" width="22.33203125" style="13" bestFit="1" customWidth="1"/>
    <col min="6147" max="6147" width="10.6640625" style="13" bestFit="1" customWidth="1"/>
    <col min="6148" max="6148" width="13.88671875" style="13" customWidth="1"/>
    <col min="6149" max="6149" width="14.6640625" style="13" customWidth="1"/>
    <col min="6150" max="6399" width="9.109375" style="13"/>
    <col min="6400" max="6400" width="30.88671875" style="13" bestFit="1" customWidth="1"/>
    <col min="6401" max="6401" width="32.33203125" style="13" bestFit="1" customWidth="1"/>
    <col min="6402" max="6402" width="22.33203125" style="13" bestFit="1" customWidth="1"/>
    <col min="6403" max="6403" width="10.6640625" style="13" bestFit="1" customWidth="1"/>
    <col min="6404" max="6404" width="13.88671875" style="13" customWidth="1"/>
    <col min="6405" max="6405" width="14.6640625" style="13" customWidth="1"/>
    <col min="6406" max="6655" width="9.109375" style="13"/>
    <col min="6656" max="6656" width="30.88671875" style="13" bestFit="1" customWidth="1"/>
    <col min="6657" max="6657" width="32.33203125" style="13" bestFit="1" customWidth="1"/>
    <col min="6658" max="6658" width="22.33203125" style="13" bestFit="1" customWidth="1"/>
    <col min="6659" max="6659" width="10.6640625" style="13" bestFit="1" customWidth="1"/>
    <col min="6660" max="6660" width="13.88671875" style="13" customWidth="1"/>
    <col min="6661" max="6661" width="14.6640625" style="13" customWidth="1"/>
    <col min="6662" max="6911" width="9.109375" style="13"/>
    <col min="6912" max="6912" width="30.88671875" style="13" bestFit="1" customWidth="1"/>
    <col min="6913" max="6913" width="32.33203125" style="13" bestFit="1" customWidth="1"/>
    <col min="6914" max="6914" width="22.33203125" style="13" bestFit="1" customWidth="1"/>
    <col min="6915" max="6915" width="10.6640625" style="13" bestFit="1" customWidth="1"/>
    <col min="6916" max="6916" width="13.88671875" style="13" customWidth="1"/>
    <col min="6917" max="6917" width="14.6640625" style="13" customWidth="1"/>
    <col min="6918" max="7167" width="9.109375" style="13"/>
    <col min="7168" max="7168" width="30.88671875" style="13" bestFit="1" customWidth="1"/>
    <col min="7169" max="7169" width="32.33203125" style="13" bestFit="1" customWidth="1"/>
    <col min="7170" max="7170" width="22.33203125" style="13" bestFit="1" customWidth="1"/>
    <col min="7171" max="7171" width="10.6640625" style="13" bestFit="1" customWidth="1"/>
    <col min="7172" max="7172" width="13.88671875" style="13" customWidth="1"/>
    <col min="7173" max="7173" width="14.6640625" style="13" customWidth="1"/>
    <col min="7174" max="7423" width="9.109375" style="13"/>
    <col min="7424" max="7424" width="30.88671875" style="13" bestFit="1" customWidth="1"/>
    <col min="7425" max="7425" width="32.33203125" style="13" bestFit="1" customWidth="1"/>
    <col min="7426" max="7426" width="22.33203125" style="13" bestFit="1" customWidth="1"/>
    <col min="7427" max="7427" width="10.6640625" style="13" bestFit="1" customWidth="1"/>
    <col min="7428" max="7428" width="13.88671875" style="13" customWidth="1"/>
    <col min="7429" max="7429" width="14.6640625" style="13" customWidth="1"/>
    <col min="7430" max="7679" width="9.109375" style="13"/>
    <col min="7680" max="7680" width="30.88671875" style="13" bestFit="1" customWidth="1"/>
    <col min="7681" max="7681" width="32.33203125" style="13" bestFit="1" customWidth="1"/>
    <col min="7682" max="7682" width="22.33203125" style="13" bestFit="1" customWidth="1"/>
    <col min="7683" max="7683" width="10.6640625" style="13" bestFit="1" customWidth="1"/>
    <col min="7684" max="7684" width="13.88671875" style="13" customWidth="1"/>
    <col min="7685" max="7685" width="14.6640625" style="13" customWidth="1"/>
    <col min="7686" max="7935" width="9.109375" style="13"/>
    <col min="7936" max="7936" width="30.88671875" style="13" bestFit="1" customWidth="1"/>
    <col min="7937" max="7937" width="32.33203125" style="13" bestFit="1" customWidth="1"/>
    <col min="7938" max="7938" width="22.33203125" style="13" bestFit="1" customWidth="1"/>
    <col min="7939" max="7939" width="10.6640625" style="13" bestFit="1" customWidth="1"/>
    <col min="7940" max="7940" width="13.88671875" style="13" customWidth="1"/>
    <col min="7941" max="7941" width="14.6640625" style="13" customWidth="1"/>
    <col min="7942" max="8191" width="9.109375" style="13"/>
    <col min="8192" max="8192" width="30.88671875" style="13" bestFit="1" customWidth="1"/>
    <col min="8193" max="8193" width="32.33203125" style="13" bestFit="1" customWidth="1"/>
    <col min="8194" max="8194" width="22.33203125" style="13" bestFit="1" customWidth="1"/>
    <col min="8195" max="8195" width="10.6640625" style="13" bestFit="1" customWidth="1"/>
    <col min="8196" max="8196" width="13.88671875" style="13" customWidth="1"/>
    <col min="8197" max="8197" width="14.6640625" style="13" customWidth="1"/>
    <col min="8198" max="8447" width="9.109375" style="13"/>
    <col min="8448" max="8448" width="30.88671875" style="13" bestFit="1" customWidth="1"/>
    <col min="8449" max="8449" width="32.33203125" style="13" bestFit="1" customWidth="1"/>
    <col min="8450" max="8450" width="22.33203125" style="13" bestFit="1" customWidth="1"/>
    <col min="8451" max="8451" width="10.6640625" style="13" bestFit="1" customWidth="1"/>
    <col min="8452" max="8452" width="13.88671875" style="13" customWidth="1"/>
    <col min="8453" max="8453" width="14.6640625" style="13" customWidth="1"/>
    <col min="8454" max="8703" width="9.109375" style="13"/>
    <col min="8704" max="8704" width="30.88671875" style="13" bestFit="1" customWidth="1"/>
    <col min="8705" max="8705" width="32.33203125" style="13" bestFit="1" customWidth="1"/>
    <col min="8706" max="8706" width="22.33203125" style="13" bestFit="1" customWidth="1"/>
    <col min="8707" max="8707" width="10.6640625" style="13" bestFit="1" customWidth="1"/>
    <col min="8708" max="8708" width="13.88671875" style="13" customWidth="1"/>
    <col min="8709" max="8709" width="14.6640625" style="13" customWidth="1"/>
    <col min="8710" max="8959" width="9.109375" style="13"/>
    <col min="8960" max="8960" width="30.88671875" style="13" bestFit="1" customWidth="1"/>
    <col min="8961" max="8961" width="32.33203125" style="13" bestFit="1" customWidth="1"/>
    <col min="8962" max="8962" width="22.33203125" style="13" bestFit="1" customWidth="1"/>
    <col min="8963" max="8963" width="10.6640625" style="13" bestFit="1" customWidth="1"/>
    <col min="8964" max="8964" width="13.88671875" style="13" customWidth="1"/>
    <col min="8965" max="8965" width="14.6640625" style="13" customWidth="1"/>
    <col min="8966" max="9215" width="9.109375" style="13"/>
    <col min="9216" max="9216" width="30.88671875" style="13" bestFit="1" customWidth="1"/>
    <col min="9217" max="9217" width="32.33203125" style="13" bestFit="1" customWidth="1"/>
    <col min="9218" max="9218" width="22.33203125" style="13" bestFit="1" customWidth="1"/>
    <col min="9219" max="9219" width="10.6640625" style="13" bestFit="1" customWidth="1"/>
    <col min="9220" max="9220" width="13.88671875" style="13" customWidth="1"/>
    <col min="9221" max="9221" width="14.6640625" style="13" customWidth="1"/>
    <col min="9222" max="9471" width="9.109375" style="13"/>
    <col min="9472" max="9472" width="30.88671875" style="13" bestFit="1" customWidth="1"/>
    <col min="9473" max="9473" width="32.33203125" style="13" bestFit="1" customWidth="1"/>
    <col min="9474" max="9474" width="22.33203125" style="13" bestFit="1" customWidth="1"/>
    <col min="9475" max="9475" width="10.6640625" style="13" bestFit="1" customWidth="1"/>
    <col min="9476" max="9476" width="13.88671875" style="13" customWidth="1"/>
    <col min="9477" max="9477" width="14.6640625" style="13" customWidth="1"/>
    <col min="9478" max="9727" width="9.109375" style="13"/>
    <col min="9728" max="9728" width="30.88671875" style="13" bestFit="1" customWidth="1"/>
    <col min="9729" max="9729" width="32.33203125" style="13" bestFit="1" customWidth="1"/>
    <col min="9730" max="9730" width="22.33203125" style="13" bestFit="1" customWidth="1"/>
    <col min="9731" max="9731" width="10.6640625" style="13" bestFit="1" customWidth="1"/>
    <col min="9732" max="9732" width="13.88671875" style="13" customWidth="1"/>
    <col min="9733" max="9733" width="14.6640625" style="13" customWidth="1"/>
    <col min="9734" max="9983" width="9.109375" style="13"/>
    <col min="9984" max="9984" width="30.88671875" style="13" bestFit="1" customWidth="1"/>
    <col min="9985" max="9985" width="32.33203125" style="13" bestFit="1" customWidth="1"/>
    <col min="9986" max="9986" width="22.33203125" style="13" bestFit="1" customWidth="1"/>
    <col min="9987" max="9987" width="10.6640625" style="13" bestFit="1" customWidth="1"/>
    <col min="9988" max="9988" width="13.88671875" style="13" customWidth="1"/>
    <col min="9989" max="9989" width="14.6640625" style="13" customWidth="1"/>
    <col min="9990" max="10239" width="9.109375" style="13"/>
    <col min="10240" max="10240" width="30.88671875" style="13" bestFit="1" customWidth="1"/>
    <col min="10241" max="10241" width="32.33203125" style="13" bestFit="1" customWidth="1"/>
    <col min="10242" max="10242" width="22.33203125" style="13" bestFit="1" customWidth="1"/>
    <col min="10243" max="10243" width="10.6640625" style="13" bestFit="1" customWidth="1"/>
    <col min="10244" max="10244" width="13.88671875" style="13" customWidth="1"/>
    <col min="10245" max="10245" width="14.6640625" style="13" customWidth="1"/>
    <col min="10246" max="10495" width="9.109375" style="13"/>
    <col min="10496" max="10496" width="30.88671875" style="13" bestFit="1" customWidth="1"/>
    <col min="10497" max="10497" width="32.33203125" style="13" bestFit="1" customWidth="1"/>
    <col min="10498" max="10498" width="22.33203125" style="13" bestFit="1" customWidth="1"/>
    <col min="10499" max="10499" width="10.6640625" style="13" bestFit="1" customWidth="1"/>
    <col min="10500" max="10500" width="13.88671875" style="13" customWidth="1"/>
    <col min="10501" max="10501" width="14.6640625" style="13" customWidth="1"/>
    <col min="10502" max="10751" width="9.109375" style="13"/>
    <col min="10752" max="10752" width="30.88671875" style="13" bestFit="1" customWidth="1"/>
    <col min="10753" max="10753" width="32.33203125" style="13" bestFit="1" customWidth="1"/>
    <col min="10754" max="10754" width="22.33203125" style="13" bestFit="1" customWidth="1"/>
    <col min="10755" max="10755" width="10.6640625" style="13" bestFit="1" customWidth="1"/>
    <col min="10756" max="10756" width="13.88671875" style="13" customWidth="1"/>
    <col min="10757" max="10757" width="14.6640625" style="13" customWidth="1"/>
    <col min="10758" max="11007" width="9.109375" style="13"/>
    <col min="11008" max="11008" width="30.88671875" style="13" bestFit="1" customWidth="1"/>
    <col min="11009" max="11009" width="32.33203125" style="13" bestFit="1" customWidth="1"/>
    <col min="11010" max="11010" width="22.33203125" style="13" bestFit="1" customWidth="1"/>
    <col min="11011" max="11011" width="10.6640625" style="13" bestFit="1" customWidth="1"/>
    <col min="11012" max="11012" width="13.88671875" style="13" customWidth="1"/>
    <col min="11013" max="11013" width="14.6640625" style="13" customWidth="1"/>
    <col min="11014" max="11263" width="9.109375" style="13"/>
    <col min="11264" max="11264" width="30.88671875" style="13" bestFit="1" customWidth="1"/>
    <col min="11265" max="11265" width="32.33203125" style="13" bestFit="1" customWidth="1"/>
    <col min="11266" max="11266" width="22.33203125" style="13" bestFit="1" customWidth="1"/>
    <col min="11267" max="11267" width="10.6640625" style="13" bestFit="1" customWidth="1"/>
    <col min="11268" max="11268" width="13.88671875" style="13" customWidth="1"/>
    <col min="11269" max="11269" width="14.6640625" style="13" customWidth="1"/>
    <col min="11270" max="11519" width="9.109375" style="13"/>
    <col min="11520" max="11520" width="30.88671875" style="13" bestFit="1" customWidth="1"/>
    <col min="11521" max="11521" width="32.33203125" style="13" bestFit="1" customWidth="1"/>
    <col min="11522" max="11522" width="22.33203125" style="13" bestFit="1" customWidth="1"/>
    <col min="11523" max="11523" width="10.6640625" style="13" bestFit="1" customWidth="1"/>
    <col min="11524" max="11524" width="13.88671875" style="13" customWidth="1"/>
    <col min="11525" max="11525" width="14.6640625" style="13" customWidth="1"/>
    <col min="11526" max="11775" width="9.109375" style="13"/>
    <col min="11776" max="11776" width="30.88671875" style="13" bestFit="1" customWidth="1"/>
    <col min="11777" max="11777" width="32.33203125" style="13" bestFit="1" customWidth="1"/>
    <col min="11778" max="11778" width="22.33203125" style="13" bestFit="1" customWidth="1"/>
    <col min="11779" max="11779" width="10.6640625" style="13" bestFit="1" customWidth="1"/>
    <col min="11780" max="11780" width="13.88671875" style="13" customWidth="1"/>
    <col min="11781" max="11781" width="14.6640625" style="13" customWidth="1"/>
    <col min="11782" max="12031" width="9.109375" style="13"/>
    <col min="12032" max="12032" width="30.88671875" style="13" bestFit="1" customWidth="1"/>
    <col min="12033" max="12033" width="32.33203125" style="13" bestFit="1" customWidth="1"/>
    <col min="12034" max="12034" width="22.33203125" style="13" bestFit="1" customWidth="1"/>
    <col min="12035" max="12035" width="10.6640625" style="13" bestFit="1" customWidth="1"/>
    <col min="12036" max="12036" width="13.88671875" style="13" customWidth="1"/>
    <col min="12037" max="12037" width="14.6640625" style="13" customWidth="1"/>
    <col min="12038" max="12287" width="9.109375" style="13"/>
    <col min="12288" max="12288" width="30.88671875" style="13" bestFit="1" customWidth="1"/>
    <col min="12289" max="12289" width="32.33203125" style="13" bestFit="1" customWidth="1"/>
    <col min="12290" max="12290" width="22.33203125" style="13" bestFit="1" customWidth="1"/>
    <col min="12291" max="12291" width="10.6640625" style="13" bestFit="1" customWidth="1"/>
    <col min="12292" max="12292" width="13.88671875" style="13" customWidth="1"/>
    <col min="12293" max="12293" width="14.6640625" style="13" customWidth="1"/>
    <col min="12294" max="12543" width="9.109375" style="13"/>
    <col min="12544" max="12544" width="30.88671875" style="13" bestFit="1" customWidth="1"/>
    <col min="12545" max="12545" width="32.33203125" style="13" bestFit="1" customWidth="1"/>
    <col min="12546" max="12546" width="22.33203125" style="13" bestFit="1" customWidth="1"/>
    <col min="12547" max="12547" width="10.6640625" style="13" bestFit="1" customWidth="1"/>
    <col min="12548" max="12548" width="13.88671875" style="13" customWidth="1"/>
    <col min="12549" max="12549" width="14.6640625" style="13" customWidth="1"/>
    <col min="12550" max="12799" width="9.109375" style="13"/>
    <col min="12800" max="12800" width="30.88671875" style="13" bestFit="1" customWidth="1"/>
    <col min="12801" max="12801" width="32.33203125" style="13" bestFit="1" customWidth="1"/>
    <col min="12802" max="12802" width="22.33203125" style="13" bestFit="1" customWidth="1"/>
    <col min="12803" max="12803" width="10.6640625" style="13" bestFit="1" customWidth="1"/>
    <col min="12804" max="12804" width="13.88671875" style="13" customWidth="1"/>
    <col min="12805" max="12805" width="14.6640625" style="13" customWidth="1"/>
    <col min="12806" max="13055" width="9.109375" style="13"/>
    <col min="13056" max="13056" width="30.88671875" style="13" bestFit="1" customWidth="1"/>
    <col min="13057" max="13057" width="32.33203125" style="13" bestFit="1" customWidth="1"/>
    <col min="13058" max="13058" width="22.33203125" style="13" bestFit="1" customWidth="1"/>
    <col min="13059" max="13059" width="10.6640625" style="13" bestFit="1" customWidth="1"/>
    <col min="13060" max="13060" width="13.88671875" style="13" customWidth="1"/>
    <col min="13061" max="13061" width="14.6640625" style="13" customWidth="1"/>
    <col min="13062" max="13311" width="9.109375" style="13"/>
    <col min="13312" max="13312" width="30.88671875" style="13" bestFit="1" customWidth="1"/>
    <col min="13313" max="13313" width="32.33203125" style="13" bestFit="1" customWidth="1"/>
    <col min="13314" max="13314" width="22.33203125" style="13" bestFit="1" customWidth="1"/>
    <col min="13315" max="13315" width="10.6640625" style="13" bestFit="1" customWidth="1"/>
    <col min="13316" max="13316" width="13.88671875" style="13" customWidth="1"/>
    <col min="13317" max="13317" width="14.6640625" style="13" customWidth="1"/>
    <col min="13318" max="13567" width="9.109375" style="13"/>
    <col min="13568" max="13568" width="30.88671875" style="13" bestFit="1" customWidth="1"/>
    <col min="13569" max="13569" width="32.33203125" style="13" bestFit="1" customWidth="1"/>
    <col min="13570" max="13570" width="22.33203125" style="13" bestFit="1" customWidth="1"/>
    <col min="13571" max="13571" width="10.6640625" style="13" bestFit="1" customWidth="1"/>
    <col min="13572" max="13572" width="13.88671875" style="13" customWidth="1"/>
    <col min="13573" max="13573" width="14.6640625" style="13" customWidth="1"/>
    <col min="13574" max="13823" width="9.109375" style="13"/>
    <col min="13824" max="13824" width="30.88671875" style="13" bestFit="1" customWidth="1"/>
    <col min="13825" max="13825" width="32.33203125" style="13" bestFit="1" customWidth="1"/>
    <col min="13826" max="13826" width="22.33203125" style="13" bestFit="1" customWidth="1"/>
    <col min="13827" max="13827" width="10.6640625" style="13" bestFit="1" customWidth="1"/>
    <col min="13828" max="13828" width="13.88671875" style="13" customWidth="1"/>
    <col min="13829" max="13829" width="14.6640625" style="13" customWidth="1"/>
    <col min="13830" max="14079" width="9.109375" style="13"/>
    <col min="14080" max="14080" width="30.88671875" style="13" bestFit="1" customWidth="1"/>
    <col min="14081" max="14081" width="32.33203125" style="13" bestFit="1" customWidth="1"/>
    <col min="14082" max="14082" width="22.33203125" style="13" bestFit="1" customWidth="1"/>
    <col min="14083" max="14083" width="10.6640625" style="13" bestFit="1" customWidth="1"/>
    <col min="14084" max="14084" width="13.88671875" style="13" customWidth="1"/>
    <col min="14085" max="14085" width="14.6640625" style="13" customWidth="1"/>
    <col min="14086" max="14335" width="9.109375" style="13"/>
    <col min="14336" max="14336" width="30.88671875" style="13" bestFit="1" customWidth="1"/>
    <col min="14337" max="14337" width="32.33203125" style="13" bestFit="1" customWidth="1"/>
    <col min="14338" max="14338" width="22.33203125" style="13" bestFit="1" customWidth="1"/>
    <col min="14339" max="14339" width="10.6640625" style="13" bestFit="1" customWidth="1"/>
    <col min="14340" max="14340" width="13.88671875" style="13" customWidth="1"/>
    <col min="14341" max="14341" width="14.6640625" style="13" customWidth="1"/>
    <col min="14342" max="14591" width="9.109375" style="13"/>
    <col min="14592" max="14592" width="30.88671875" style="13" bestFit="1" customWidth="1"/>
    <col min="14593" max="14593" width="32.33203125" style="13" bestFit="1" customWidth="1"/>
    <col min="14594" max="14594" width="22.33203125" style="13" bestFit="1" customWidth="1"/>
    <col min="14595" max="14595" width="10.6640625" style="13" bestFit="1" customWidth="1"/>
    <col min="14596" max="14596" width="13.88671875" style="13" customWidth="1"/>
    <col min="14597" max="14597" width="14.6640625" style="13" customWidth="1"/>
    <col min="14598" max="14847" width="9.109375" style="13"/>
    <col min="14848" max="14848" width="30.88671875" style="13" bestFit="1" customWidth="1"/>
    <col min="14849" max="14849" width="32.33203125" style="13" bestFit="1" customWidth="1"/>
    <col min="14850" max="14850" width="22.33203125" style="13" bestFit="1" customWidth="1"/>
    <col min="14851" max="14851" width="10.6640625" style="13" bestFit="1" customWidth="1"/>
    <col min="14852" max="14852" width="13.88671875" style="13" customWidth="1"/>
    <col min="14853" max="14853" width="14.6640625" style="13" customWidth="1"/>
    <col min="14854" max="15103" width="9.109375" style="13"/>
    <col min="15104" max="15104" width="30.88671875" style="13" bestFit="1" customWidth="1"/>
    <col min="15105" max="15105" width="32.33203125" style="13" bestFit="1" customWidth="1"/>
    <col min="15106" max="15106" width="22.33203125" style="13" bestFit="1" customWidth="1"/>
    <col min="15107" max="15107" width="10.6640625" style="13" bestFit="1" customWidth="1"/>
    <col min="15108" max="15108" width="13.88671875" style="13" customWidth="1"/>
    <col min="15109" max="15109" width="14.6640625" style="13" customWidth="1"/>
    <col min="15110" max="15359" width="9.109375" style="13"/>
    <col min="15360" max="15360" width="30.88671875" style="13" bestFit="1" customWidth="1"/>
    <col min="15361" max="15361" width="32.33203125" style="13" bestFit="1" customWidth="1"/>
    <col min="15362" max="15362" width="22.33203125" style="13" bestFit="1" customWidth="1"/>
    <col min="15363" max="15363" width="10.6640625" style="13" bestFit="1" customWidth="1"/>
    <col min="15364" max="15364" width="13.88671875" style="13" customWidth="1"/>
    <col min="15365" max="15365" width="14.6640625" style="13" customWidth="1"/>
    <col min="15366" max="15615" width="9.109375" style="13"/>
    <col min="15616" max="15616" width="30.88671875" style="13" bestFit="1" customWidth="1"/>
    <col min="15617" max="15617" width="32.33203125" style="13" bestFit="1" customWidth="1"/>
    <col min="15618" max="15618" width="22.33203125" style="13" bestFit="1" customWidth="1"/>
    <col min="15619" max="15619" width="10.6640625" style="13" bestFit="1" customWidth="1"/>
    <col min="15620" max="15620" width="13.88671875" style="13" customWidth="1"/>
    <col min="15621" max="15621" width="14.6640625" style="13" customWidth="1"/>
    <col min="15622" max="15871" width="9.109375" style="13"/>
    <col min="15872" max="15872" width="30.88671875" style="13" bestFit="1" customWidth="1"/>
    <col min="15873" max="15873" width="32.33203125" style="13" bestFit="1" customWidth="1"/>
    <col min="15874" max="15874" width="22.33203125" style="13" bestFit="1" customWidth="1"/>
    <col min="15875" max="15875" width="10.6640625" style="13" bestFit="1" customWidth="1"/>
    <col min="15876" max="15876" width="13.88671875" style="13" customWidth="1"/>
    <col min="15877" max="15877" width="14.6640625" style="13" customWidth="1"/>
    <col min="15878" max="16127" width="9.109375" style="13"/>
    <col min="16128" max="16128" width="30.88671875" style="13" bestFit="1" customWidth="1"/>
    <col min="16129" max="16129" width="32.33203125" style="13" bestFit="1" customWidth="1"/>
    <col min="16130" max="16130" width="22.33203125" style="13" bestFit="1" customWidth="1"/>
    <col min="16131" max="16131" width="10.6640625" style="13" bestFit="1" customWidth="1"/>
    <col min="16132" max="16132" width="13.88671875" style="13" customWidth="1"/>
    <col min="16133" max="16133" width="14.6640625" style="13" customWidth="1"/>
    <col min="16134" max="16383" width="9.109375" style="13"/>
    <col min="16384" max="16384" width="9.109375" style="13" customWidth="1"/>
  </cols>
  <sheetData>
    <row r="1" spans="1:7" ht="27" customHeight="1" x14ac:dyDescent="0.25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</row>
    <row r="2" spans="1:7" ht="13.5" customHeight="1" x14ac:dyDescent="0.25">
      <c r="A2" s="14" t="s">
        <v>27</v>
      </c>
      <c r="B2" s="14" t="s">
        <v>28</v>
      </c>
      <c r="C2" s="14" t="s">
        <v>29</v>
      </c>
      <c r="D2" s="15">
        <v>697.5</v>
      </c>
      <c r="E2" s="16">
        <v>39</v>
      </c>
      <c r="F2" s="16">
        <v>5</v>
      </c>
    </row>
    <row r="3" spans="1:7" ht="13.5" customHeight="1" x14ac:dyDescent="0.25">
      <c r="A3" s="14" t="s">
        <v>30</v>
      </c>
      <c r="B3" s="14" t="s">
        <v>31</v>
      </c>
      <c r="C3" s="14" t="s">
        <v>32</v>
      </c>
      <c r="D3" s="15">
        <v>785.25</v>
      </c>
      <c r="E3" s="16">
        <v>29</v>
      </c>
      <c r="F3" s="16">
        <v>10</v>
      </c>
    </row>
    <row r="4" spans="1:7" ht="13.5" customHeight="1" x14ac:dyDescent="0.25">
      <c r="A4" s="14" t="s">
        <v>33</v>
      </c>
      <c r="B4" s="14" t="s">
        <v>31</v>
      </c>
      <c r="C4" s="14" t="s">
        <v>34</v>
      </c>
      <c r="D4" s="15">
        <v>1755</v>
      </c>
      <c r="E4" s="16">
        <v>0</v>
      </c>
      <c r="F4" s="16">
        <v>2</v>
      </c>
    </row>
    <row r="5" spans="1:7" ht="13.5" customHeight="1" x14ac:dyDescent="0.25">
      <c r="A5" s="14" t="s">
        <v>35</v>
      </c>
      <c r="B5" s="14" t="s">
        <v>31</v>
      </c>
      <c r="C5" s="14" t="s">
        <v>36</v>
      </c>
      <c r="D5" s="15">
        <v>2812.5</v>
      </c>
      <c r="E5" s="16">
        <v>42</v>
      </c>
      <c r="F5" s="16">
        <v>3</v>
      </c>
    </row>
    <row r="6" spans="1:7" ht="13.5" customHeight="1" x14ac:dyDescent="0.3">
      <c r="A6" s="17" t="s">
        <v>37</v>
      </c>
      <c r="B6" s="17" t="s">
        <v>38</v>
      </c>
      <c r="C6" s="17" t="s">
        <v>32</v>
      </c>
      <c r="D6" s="18">
        <v>414</v>
      </c>
      <c r="E6" s="19">
        <v>25</v>
      </c>
      <c r="F6" s="19">
        <v>5</v>
      </c>
      <c r="G6" s="20"/>
    </row>
    <row r="7" spans="1:7" ht="13.5" customHeight="1" x14ac:dyDescent="0.3">
      <c r="A7" s="17" t="s">
        <v>39</v>
      </c>
      <c r="B7" s="17" t="s">
        <v>38</v>
      </c>
      <c r="C7" s="17" t="s">
        <v>32</v>
      </c>
      <c r="D7" s="18">
        <v>3645</v>
      </c>
      <c r="E7" s="19">
        <v>40</v>
      </c>
      <c r="F7" s="19">
        <v>5</v>
      </c>
      <c r="G7" s="20"/>
    </row>
    <row r="8" spans="1:7" ht="13.5" customHeight="1" x14ac:dyDescent="0.3">
      <c r="A8" s="17" t="s">
        <v>40</v>
      </c>
      <c r="B8" s="17" t="s">
        <v>38</v>
      </c>
      <c r="C8" s="17" t="s">
        <v>32</v>
      </c>
      <c r="D8" s="18">
        <v>450</v>
      </c>
      <c r="E8" s="19">
        <v>3</v>
      </c>
      <c r="F8" s="19">
        <v>5</v>
      </c>
      <c r="G8" s="20"/>
    </row>
    <row r="9" spans="1:7" ht="13.5" customHeight="1" x14ac:dyDescent="0.25">
      <c r="A9" s="17" t="s">
        <v>41</v>
      </c>
      <c r="B9" s="17" t="s">
        <v>42</v>
      </c>
      <c r="C9" s="17" t="s">
        <v>43</v>
      </c>
      <c r="D9" s="18">
        <v>945</v>
      </c>
      <c r="E9" s="19">
        <v>104</v>
      </c>
      <c r="F9" s="19">
        <v>25</v>
      </c>
    </row>
    <row r="10" spans="1:7" ht="13.5" customHeight="1" x14ac:dyDescent="0.25">
      <c r="A10" s="17" t="s">
        <v>44</v>
      </c>
      <c r="B10" s="17" t="s">
        <v>42</v>
      </c>
      <c r="C10" s="17" t="s">
        <v>43</v>
      </c>
      <c r="D10" s="18">
        <v>405</v>
      </c>
      <c r="E10" s="19">
        <v>61</v>
      </c>
      <c r="F10" s="19">
        <v>25</v>
      </c>
    </row>
    <row r="11" spans="1:7" ht="13.5" customHeight="1" x14ac:dyDescent="0.25">
      <c r="A11" s="17" t="s">
        <v>45</v>
      </c>
      <c r="B11" s="17" t="s">
        <v>46</v>
      </c>
      <c r="C11" s="17" t="s">
        <v>47</v>
      </c>
      <c r="D11" s="18">
        <v>202.5</v>
      </c>
      <c r="E11" s="19">
        <v>20</v>
      </c>
      <c r="F11" s="19">
        <v>5</v>
      </c>
    </row>
    <row r="12" spans="1:7" ht="13.5" customHeight="1" x14ac:dyDescent="0.25">
      <c r="A12" s="17" t="s">
        <v>48</v>
      </c>
      <c r="B12" s="17" t="s">
        <v>49</v>
      </c>
      <c r="C12" s="17" t="s">
        <v>32</v>
      </c>
      <c r="D12" s="18">
        <v>630</v>
      </c>
      <c r="E12" s="19">
        <v>76</v>
      </c>
      <c r="F12" s="19">
        <v>30</v>
      </c>
    </row>
    <row r="13" spans="1:7" ht="13.5" customHeight="1" x14ac:dyDescent="0.25">
      <c r="A13" s="17" t="s">
        <v>50</v>
      </c>
      <c r="B13" s="17" t="s">
        <v>49</v>
      </c>
      <c r="C13" s="17" t="s">
        <v>32</v>
      </c>
      <c r="D13" s="18">
        <v>1405.35</v>
      </c>
      <c r="E13" s="19">
        <v>15</v>
      </c>
      <c r="F13" s="19">
        <v>7</v>
      </c>
    </row>
    <row r="14" spans="1:7" ht="13.5" customHeight="1" x14ac:dyDescent="0.25">
      <c r="A14" s="17" t="s">
        <v>51</v>
      </c>
      <c r="B14" s="17" t="s">
        <v>49</v>
      </c>
      <c r="C14" s="17" t="s">
        <v>32</v>
      </c>
      <c r="D14" s="18">
        <v>1975.5</v>
      </c>
      <c r="E14" s="19">
        <v>49</v>
      </c>
      <c r="F14" s="19">
        <v>30</v>
      </c>
    </row>
    <row r="15" spans="1:7" ht="13.5" customHeight="1" x14ac:dyDescent="0.25">
      <c r="A15" s="17" t="s">
        <v>52</v>
      </c>
      <c r="B15" s="17" t="s">
        <v>53</v>
      </c>
      <c r="C15" s="17" t="s">
        <v>54</v>
      </c>
      <c r="D15" s="18">
        <v>2052</v>
      </c>
      <c r="E15" s="19">
        <v>26</v>
      </c>
      <c r="F15" s="19">
        <v>2</v>
      </c>
    </row>
    <row r="16" spans="1:7" ht="13.5" customHeight="1" x14ac:dyDescent="0.25">
      <c r="A16" s="17" t="s">
        <v>55</v>
      </c>
      <c r="B16" s="17" t="s">
        <v>53</v>
      </c>
      <c r="C16" s="17" t="s">
        <v>34</v>
      </c>
      <c r="D16" s="18">
        <v>5570.55</v>
      </c>
      <c r="E16" s="19">
        <v>25</v>
      </c>
      <c r="F16" s="19">
        <v>2</v>
      </c>
    </row>
    <row r="17" spans="1:6" ht="13.5" customHeight="1" x14ac:dyDescent="0.25">
      <c r="A17" s="17" t="s">
        <v>56</v>
      </c>
      <c r="B17" s="17" t="s">
        <v>57</v>
      </c>
      <c r="C17" s="17" t="s">
        <v>36</v>
      </c>
      <c r="D17" s="18">
        <v>1165.05</v>
      </c>
      <c r="E17" s="19">
        <v>10</v>
      </c>
      <c r="F17" s="19">
        <v>5</v>
      </c>
    </row>
    <row r="18" spans="1:6" ht="13.5" customHeight="1" x14ac:dyDescent="0.25">
      <c r="A18" s="17" t="s">
        <v>58</v>
      </c>
      <c r="B18" s="17" t="s">
        <v>31</v>
      </c>
      <c r="C18" s="17" t="s">
        <v>29</v>
      </c>
      <c r="D18" s="18">
        <v>1975.5</v>
      </c>
      <c r="E18" s="19">
        <v>24</v>
      </c>
      <c r="F18" s="19">
        <v>5</v>
      </c>
    </row>
    <row r="19" spans="1:6" ht="13.5" customHeight="1" x14ac:dyDescent="0.25">
      <c r="A19" s="17" t="s">
        <v>59</v>
      </c>
      <c r="B19" s="17" t="s">
        <v>53</v>
      </c>
      <c r="C19" s="17" t="s">
        <v>43</v>
      </c>
      <c r="D19" s="18">
        <v>1496.25</v>
      </c>
      <c r="E19" s="19">
        <v>22</v>
      </c>
      <c r="F19" s="19">
        <v>5</v>
      </c>
    </row>
    <row r="20" spans="1:6" ht="13.5" customHeight="1" x14ac:dyDescent="0.25">
      <c r="A20" s="17" t="s">
        <v>60</v>
      </c>
      <c r="B20" s="17" t="s">
        <v>61</v>
      </c>
      <c r="C20" s="17" t="s">
        <v>29</v>
      </c>
      <c r="D20" s="18">
        <v>947.25</v>
      </c>
      <c r="E20" s="19">
        <v>76</v>
      </c>
      <c r="F20" s="19">
        <v>3</v>
      </c>
    </row>
    <row r="21" spans="1:6" ht="13.5" customHeight="1" x14ac:dyDescent="0.25">
      <c r="A21" s="17" t="s">
        <v>62</v>
      </c>
      <c r="B21" s="17" t="s">
        <v>61</v>
      </c>
      <c r="C21" s="17" t="s">
        <v>29</v>
      </c>
      <c r="D21" s="18">
        <v>765</v>
      </c>
      <c r="E21" s="19">
        <v>4</v>
      </c>
      <c r="F21" s="19">
        <v>2</v>
      </c>
    </row>
    <row r="22" spans="1:6" ht="13.5" customHeight="1" x14ac:dyDescent="0.25">
      <c r="A22" s="17" t="s">
        <v>63</v>
      </c>
      <c r="B22" s="17" t="s">
        <v>64</v>
      </c>
      <c r="C22" s="17" t="s">
        <v>47</v>
      </c>
      <c r="D22" s="18">
        <v>630</v>
      </c>
      <c r="E22" s="19">
        <v>52</v>
      </c>
      <c r="F22" s="19">
        <v>10</v>
      </c>
    </row>
    <row r="23" spans="1:6" ht="13.5" customHeight="1" x14ac:dyDescent="0.25">
      <c r="A23" s="17" t="s">
        <v>65</v>
      </c>
      <c r="B23" s="17" t="s">
        <v>38</v>
      </c>
      <c r="C23" s="17" t="s">
        <v>32</v>
      </c>
      <c r="D23" s="18">
        <v>562.5</v>
      </c>
      <c r="E23" s="19">
        <v>6</v>
      </c>
      <c r="F23" s="19">
        <v>15</v>
      </c>
    </row>
    <row r="24" spans="1:6" ht="13.5" customHeight="1" x14ac:dyDescent="0.25">
      <c r="A24" s="17" t="s">
        <v>66</v>
      </c>
      <c r="B24" s="17" t="s">
        <v>67</v>
      </c>
      <c r="C24" s="17" t="s">
        <v>68</v>
      </c>
      <c r="D24" s="18">
        <v>1620</v>
      </c>
      <c r="E24" s="19">
        <v>26</v>
      </c>
      <c r="F24" s="19">
        <v>15</v>
      </c>
    </row>
    <row r="25" spans="1:6" ht="13.5" customHeight="1" x14ac:dyDescent="0.25">
      <c r="A25" s="17" t="s">
        <v>69</v>
      </c>
      <c r="B25" s="17" t="s">
        <v>31</v>
      </c>
      <c r="C25" s="17" t="s">
        <v>47</v>
      </c>
      <c r="D25" s="18">
        <v>675</v>
      </c>
      <c r="E25" s="19">
        <v>15</v>
      </c>
      <c r="F25" s="19">
        <v>30</v>
      </c>
    </row>
    <row r="26" spans="1:6" ht="13.5" customHeight="1" x14ac:dyDescent="0.25">
      <c r="A26" s="17" t="s">
        <v>70</v>
      </c>
      <c r="B26" s="17" t="s">
        <v>67</v>
      </c>
      <c r="C26" s="17" t="s">
        <v>68</v>
      </c>
      <c r="D26" s="18">
        <v>967.5</v>
      </c>
      <c r="E26" s="19">
        <v>26</v>
      </c>
      <c r="F26" s="19">
        <v>9</v>
      </c>
    </row>
    <row r="27" spans="1:6" ht="13.5" customHeight="1" x14ac:dyDescent="0.25">
      <c r="A27" s="17" t="s">
        <v>71</v>
      </c>
      <c r="B27" s="17" t="s">
        <v>72</v>
      </c>
      <c r="C27" s="17" t="s">
        <v>68</v>
      </c>
      <c r="D27" s="18">
        <v>1566</v>
      </c>
      <c r="E27" s="19">
        <v>14</v>
      </c>
      <c r="F27" s="19">
        <v>9</v>
      </c>
    </row>
    <row r="28" spans="1:6" ht="13.5" customHeight="1" x14ac:dyDescent="0.25">
      <c r="A28" s="17" t="s">
        <v>73</v>
      </c>
      <c r="B28" s="17" t="s">
        <v>74</v>
      </c>
      <c r="C28" s="17" t="s">
        <v>36</v>
      </c>
      <c r="D28" s="18">
        <v>675</v>
      </c>
      <c r="E28" s="19">
        <v>101</v>
      </c>
      <c r="F28" s="19">
        <v>5</v>
      </c>
    </row>
    <row r="29" spans="1:6" ht="13.5" customHeight="1" x14ac:dyDescent="0.25">
      <c r="A29" s="17" t="s">
        <v>75</v>
      </c>
      <c r="B29" s="17" t="s">
        <v>76</v>
      </c>
      <c r="C29" s="17" t="s">
        <v>54</v>
      </c>
      <c r="D29" s="18">
        <v>450</v>
      </c>
      <c r="E29" s="19">
        <v>4</v>
      </c>
      <c r="F29" s="19">
        <v>5</v>
      </c>
    </row>
    <row r="30" spans="1:6" ht="13.5" customHeight="1" x14ac:dyDescent="0.25">
      <c r="A30" s="17" t="s">
        <v>77</v>
      </c>
      <c r="B30" s="17" t="s">
        <v>53</v>
      </c>
      <c r="C30" s="17" t="s">
        <v>47</v>
      </c>
      <c r="D30" s="18">
        <v>348.75</v>
      </c>
      <c r="E30" s="19">
        <v>125</v>
      </c>
      <c r="F30" s="19">
        <v>25</v>
      </c>
    </row>
    <row r="31" spans="1:6" ht="13.5" customHeight="1" x14ac:dyDescent="0.25">
      <c r="A31" s="17" t="s">
        <v>78</v>
      </c>
      <c r="B31" s="17" t="s">
        <v>79</v>
      </c>
      <c r="C31" s="17" t="s">
        <v>47</v>
      </c>
      <c r="D31" s="18">
        <v>810</v>
      </c>
      <c r="E31" s="19">
        <v>57</v>
      </c>
      <c r="F31" s="19">
        <v>20</v>
      </c>
    </row>
    <row r="32" spans="1:6" ht="13.5" customHeight="1" x14ac:dyDescent="0.25">
      <c r="A32" s="17" t="s">
        <v>80</v>
      </c>
      <c r="B32" s="17" t="s">
        <v>53</v>
      </c>
      <c r="C32" s="17" t="s">
        <v>29</v>
      </c>
      <c r="D32" s="18">
        <v>585</v>
      </c>
      <c r="E32" s="19">
        <v>32</v>
      </c>
      <c r="F32" s="19">
        <v>15</v>
      </c>
    </row>
    <row r="33" spans="1:6" ht="13.5" customHeight="1" x14ac:dyDescent="0.25">
      <c r="A33" s="17" t="s">
        <v>81</v>
      </c>
      <c r="B33" s="17" t="s">
        <v>72</v>
      </c>
      <c r="C33" s="17" t="s">
        <v>68</v>
      </c>
      <c r="D33" s="18">
        <v>562.5</v>
      </c>
      <c r="E33" s="19">
        <v>0</v>
      </c>
      <c r="F33" s="19">
        <v>5</v>
      </c>
    </row>
    <row r="34" spans="1:6" ht="13.5" customHeight="1" x14ac:dyDescent="0.25">
      <c r="A34" s="17" t="s">
        <v>82</v>
      </c>
      <c r="B34" s="17" t="s">
        <v>72</v>
      </c>
      <c r="C34" s="17" t="s">
        <v>68</v>
      </c>
      <c r="D34" s="18">
        <v>1440</v>
      </c>
      <c r="E34" s="19">
        <v>9</v>
      </c>
      <c r="F34" s="19">
        <v>5</v>
      </c>
    </row>
    <row r="35" spans="1:6" ht="13.5" customHeight="1" x14ac:dyDescent="0.25">
      <c r="A35" s="17" t="s">
        <v>83</v>
      </c>
      <c r="B35" s="17" t="s">
        <v>67</v>
      </c>
      <c r="C35" s="17" t="s">
        <v>68</v>
      </c>
      <c r="D35" s="18">
        <v>112.5</v>
      </c>
      <c r="E35" s="19">
        <v>112</v>
      </c>
      <c r="F35" s="19">
        <v>20</v>
      </c>
    </row>
    <row r="36" spans="1:6" ht="13.5" customHeight="1" x14ac:dyDescent="0.25">
      <c r="A36" s="17" t="s">
        <v>84</v>
      </c>
      <c r="B36" s="17" t="s">
        <v>64</v>
      </c>
      <c r="C36" s="17" t="s">
        <v>47</v>
      </c>
      <c r="D36" s="18">
        <v>630</v>
      </c>
      <c r="E36" s="19">
        <v>111</v>
      </c>
      <c r="F36" s="19">
        <v>15</v>
      </c>
    </row>
    <row r="37" spans="1:6" ht="13.5" customHeight="1" x14ac:dyDescent="0.25">
      <c r="A37" s="17" t="s">
        <v>85</v>
      </c>
      <c r="B37" s="17" t="s">
        <v>64</v>
      </c>
      <c r="C37" s="17" t="s">
        <v>47</v>
      </c>
      <c r="D37" s="18">
        <v>810</v>
      </c>
      <c r="E37" s="19">
        <v>20</v>
      </c>
      <c r="F37" s="19">
        <v>15</v>
      </c>
    </row>
    <row r="38" spans="1:6" ht="13.5" customHeight="1" x14ac:dyDescent="0.25">
      <c r="A38" s="17" t="s">
        <v>86</v>
      </c>
      <c r="B38" s="17" t="s">
        <v>74</v>
      </c>
      <c r="C38" s="17" t="s">
        <v>36</v>
      </c>
      <c r="D38" s="18">
        <v>855</v>
      </c>
      <c r="E38" s="19">
        <v>112</v>
      </c>
      <c r="F38" s="19">
        <v>20</v>
      </c>
    </row>
    <row r="39" spans="1:6" ht="13.5" customHeight="1" x14ac:dyDescent="0.25">
      <c r="A39" s="17" t="s">
        <v>87</v>
      </c>
      <c r="B39" s="17" t="s">
        <v>74</v>
      </c>
      <c r="C39" s="17" t="s">
        <v>36</v>
      </c>
      <c r="D39" s="18">
        <v>1170</v>
      </c>
      <c r="E39" s="19">
        <v>11</v>
      </c>
      <c r="F39" s="19">
        <v>25</v>
      </c>
    </row>
    <row r="40" spans="1:6" ht="13.5" customHeight="1" x14ac:dyDescent="0.25">
      <c r="A40" s="17" t="s">
        <v>88</v>
      </c>
      <c r="B40" s="17" t="s">
        <v>89</v>
      </c>
      <c r="C40" s="17" t="s">
        <v>47</v>
      </c>
      <c r="D40" s="18">
        <v>11857.5</v>
      </c>
      <c r="E40" s="19">
        <v>17</v>
      </c>
      <c r="F40" s="19">
        <v>15</v>
      </c>
    </row>
    <row r="41" spans="1:6" ht="13.5" customHeight="1" x14ac:dyDescent="0.25">
      <c r="A41" s="17" t="s">
        <v>90</v>
      </c>
      <c r="B41" s="17" t="s">
        <v>89</v>
      </c>
      <c r="C41" s="17" t="s">
        <v>47</v>
      </c>
      <c r="D41" s="18">
        <v>810</v>
      </c>
      <c r="E41" s="19">
        <v>69</v>
      </c>
      <c r="F41" s="19">
        <v>5</v>
      </c>
    </row>
    <row r="42" spans="1:6" ht="13.5" customHeight="1" x14ac:dyDescent="0.25">
      <c r="A42" s="17" t="s">
        <v>91</v>
      </c>
      <c r="B42" s="17" t="s">
        <v>92</v>
      </c>
      <c r="C42" s="17" t="s">
        <v>36</v>
      </c>
      <c r="D42" s="18">
        <v>828</v>
      </c>
      <c r="E42" s="19">
        <v>123</v>
      </c>
      <c r="F42" s="19">
        <v>30</v>
      </c>
    </row>
    <row r="43" spans="1:6" ht="13.5" customHeight="1" x14ac:dyDescent="0.25">
      <c r="A43" s="17" t="s">
        <v>93</v>
      </c>
      <c r="B43" s="17" t="s">
        <v>92</v>
      </c>
      <c r="C43" s="17" t="s">
        <v>36</v>
      </c>
      <c r="D43" s="18">
        <v>434.25</v>
      </c>
      <c r="E43" s="19">
        <v>85</v>
      </c>
      <c r="F43" s="19">
        <v>10</v>
      </c>
    </row>
    <row r="44" spans="1:6" ht="13.5" customHeight="1" x14ac:dyDescent="0.25">
      <c r="A44" s="17" t="s">
        <v>94</v>
      </c>
      <c r="B44" s="17" t="s">
        <v>95</v>
      </c>
      <c r="C44" s="17" t="s">
        <v>43</v>
      </c>
      <c r="D44" s="18">
        <v>630</v>
      </c>
      <c r="E44" s="19">
        <v>26</v>
      </c>
      <c r="F44" s="19">
        <v>36</v>
      </c>
    </row>
    <row r="45" spans="1:6" ht="13.5" customHeight="1" x14ac:dyDescent="0.25">
      <c r="A45" s="17" t="s">
        <v>96</v>
      </c>
      <c r="B45" s="17" t="s">
        <v>95</v>
      </c>
      <c r="C45" s="17" t="s">
        <v>47</v>
      </c>
      <c r="D45" s="18">
        <v>2070</v>
      </c>
      <c r="E45" s="19">
        <v>17</v>
      </c>
      <c r="F45" s="19">
        <v>5</v>
      </c>
    </row>
    <row r="46" spans="1:6" ht="13.5" customHeight="1" x14ac:dyDescent="0.25">
      <c r="A46" s="17" t="s">
        <v>97</v>
      </c>
      <c r="B46" s="17" t="s">
        <v>95</v>
      </c>
      <c r="C46" s="17" t="s">
        <v>29</v>
      </c>
      <c r="D46" s="18">
        <v>875.25</v>
      </c>
      <c r="E46" s="19">
        <v>27</v>
      </c>
      <c r="F46" s="19">
        <v>15</v>
      </c>
    </row>
    <row r="47" spans="1:6" ht="13.5" customHeight="1" x14ac:dyDescent="0.25">
      <c r="A47" s="17" t="s">
        <v>98</v>
      </c>
      <c r="B47" s="17" t="s">
        <v>99</v>
      </c>
      <c r="C47" s="17" t="s">
        <v>36</v>
      </c>
      <c r="D47" s="18">
        <v>427.5</v>
      </c>
      <c r="E47" s="19">
        <v>5</v>
      </c>
      <c r="F47" s="19">
        <v>15</v>
      </c>
    </row>
    <row r="48" spans="1:6" ht="13.5" customHeight="1" x14ac:dyDescent="0.25">
      <c r="A48" s="17" t="s">
        <v>100</v>
      </c>
      <c r="B48" s="17" t="s">
        <v>99</v>
      </c>
      <c r="C48" s="17" t="s">
        <v>36</v>
      </c>
      <c r="D48" s="18">
        <v>540</v>
      </c>
      <c r="E48" s="19">
        <v>95</v>
      </c>
      <c r="F48" s="19">
        <v>7</v>
      </c>
    </row>
    <row r="49" spans="1:6" ht="13.5" customHeight="1" x14ac:dyDescent="0.25">
      <c r="A49" s="17" t="s">
        <v>101</v>
      </c>
      <c r="B49" s="17" t="s">
        <v>102</v>
      </c>
      <c r="C49" s="17" t="s">
        <v>32</v>
      </c>
      <c r="D49" s="18">
        <v>427.5</v>
      </c>
      <c r="E49" s="19">
        <v>36</v>
      </c>
      <c r="F49" s="19">
        <v>7</v>
      </c>
    </row>
    <row r="50" spans="1:6" ht="13.5" customHeight="1" x14ac:dyDescent="0.25">
      <c r="A50" s="17" t="s">
        <v>103</v>
      </c>
      <c r="B50" s="17" t="s">
        <v>38</v>
      </c>
      <c r="C50" s="17" t="s">
        <v>32</v>
      </c>
      <c r="D50" s="18">
        <v>573.75</v>
      </c>
      <c r="E50" s="19">
        <v>15</v>
      </c>
      <c r="F50" s="19">
        <v>5</v>
      </c>
    </row>
    <row r="51" spans="1:6" ht="13.5" customHeight="1" x14ac:dyDescent="0.25">
      <c r="A51" s="17" t="s">
        <v>104</v>
      </c>
      <c r="B51" s="17" t="s">
        <v>79</v>
      </c>
      <c r="C51" s="17" t="s">
        <v>32</v>
      </c>
      <c r="D51" s="18">
        <v>900</v>
      </c>
      <c r="E51" s="19">
        <v>10</v>
      </c>
      <c r="F51" s="19">
        <v>15</v>
      </c>
    </row>
    <row r="52" spans="1:6" ht="13.5" customHeight="1" x14ac:dyDescent="0.25">
      <c r="A52" s="17" t="s">
        <v>105</v>
      </c>
      <c r="B52" s="17" t="s">
        <v>79</v>
      </c>
      <c r="C52" s="17" t="s">
        <v>32</v>
      </c>
      <c r="D52" s="18">
        <v>731.25</v>
      </c>
      <c r="E52" s="19">
        <v>65</v>
      </c>
      <c r="F52" s="19">
        <v>30</v>
      </c>
    </row>
    <row r="53" spans="1:6" ht="13.5" customHeight="1" x14ac:dyDescent="0.25">
      <c r="A53" s="17" t="s">
        <v>106</v>
      </c>
      <c r="B53" s="17" t="s">
        <v>107</v>
      </c>
      <c r="C53" s="17" t="s">
        <v>54</v>
      </c>
      <c r="D53" s="18">
        <v>2385</v>
      </c>
      <c r="E53" s="19">
        <v>20</v>
      </c>
      <c r="F53" s="19">
        <v>10</v>
      </c>
    </row>
    <row r="54" spans="1:6" ht="13.5" customHeight="1" x14ac:dyDescent="0.25">
      <c r="A54" s="17" t="s">
        <v>108</v>
      </c>
      <c r="B54" s="17" t="s">
        <v>107</v>
      </c>
      <c r="C54" s="17" t="s">
        <v>43</v>
      </c>
      <c r="D54" s="18">
        <v>315</v>
      </c>
      <c r="E54" s="19">
        <v>38</v>
      </c>
      <c r="F54" s="19">
        <v>25</v>
      </c>
    </row>
    <row r="55" spans="1:6" ht="13.5" customHeight="1" x14ac:dyDescent="0.25">
      <c r="A55" s="17" t="s">
        <v>109</v>
      </c>
      <c r="B55" s="17" t="s">
        <v>107</v>
      </c>
      <c r="C55" s="17" t="s">
        <v>34</v>
      </c>
      <c r="D55" s="18">
        <v>1476</v>
      </c>
      <c r="E55" s="19">
        <v>10</v>
      </c>
      <c r="F55" s="19">
        <v>24</v>
      </c>
    </row>
    <row r="56" spans="1:6" ht="13.5" customHeight="1" x14ac:dyDescent="0.25">
      <c r="A56" s="17" t="s">
        <v>110</v>
      </c>
      <c r="B56" s="17" t="s">
        <v>111</v>
      </c>
      <c r="C56" s="17" t="s">
        <v>34</v>
      </c>
      <c r="D56" s="18">
        <v>335.25</v>
      </c>
      <c r="E56" s="19">
        <v>21</v>
      </c>
      <c r="F56" s="19">
        <v>10</v>
      </c>
    </row>
    <row r="57" spans="1:6" ht="13.5" customHeight="1" x14ac:dyDescent="0.25">
      <c r="A57" s="17" t="s">
        <v>112</v>
      </c>
      <c r="B57" s="17" t="s">
        <v>111</v>
      </c>
      <c r="C57" s="17" t="s">
        <v>34</v>
      </c>
      <c r="D57" s="18">
        <v>1080</v>
      </c>
      <c r="E57" s="19">
        <v>115</v>
      </c>
      <c r="F57" s="19">
        <v>20</v>
      </c>
    </row>
    <row r="58" spans="1:6" ht="13.5" customHeight="1" x14ac:dyDescent="0.25">
      <c r="A58" s="17" t="s">
        <v>113</v>
      </c>
      <c r="B58" s="17" t="s">
        <v>114</v>
      </c>
      <c r="C58" s="17" t="s">
        <v>43</v>
      </c>
      <c r="D58" s="18">
        <v>1710</v>
      </c>
      <c r="E58" s="19">
        <v>21</v>
      </c>
      <c r="F58" s="19">
        <v>30</v>
      </c>
    </row>
    <row r="59" spans="1:6" ht="13.5" customHeight="1" x14ac:dyDescent="0.25">
      <c r="A59" s="17" t="s">
        <v>115</v>
      </c>
      <c r="B59" s="17" t="s">
        <v>114</v>
      </c>
      <c r="C59" s="17" t="s">
        <v>43</v>
      </c>
      <c r="D59" s="18">
        <v>877.5</v>
      </c>
      <c r="E59" s="19">
        <v>36</v>
      </c>
      <c r="F59" s="19">
        <v>20</v>
      </c>
    </row>
    <row r="60" spans="1:6" ht="13.5" customHeight="1" x14ac:dyDescent="0.25">
      <c r="A60" s="17" t="s">
        <v>116</v>
      </c>
      <c r="B60" s="17" t="s">
        <v>117</v>
      </c>
      <c r="C60" s="17" t="s">
        <v>36</v>
      </c>
      <c r="D60" s="18">
        <v>596.25</v>
      </c>
      <c r="E60" s="19">
        <v>62</v>
      </c>
      <c r="F60" s="19">
        <v>20</v>
      </c>
    </row>
    <row r="61" spans="1:6" ht="13.5" customHeight="1" x14ac:dyDescent="0.25">
      <c r="A61" s="17" t="s">
        <v>118</v>
      </c>
      <c r="B61" s="17" t="s">
        <v>119</v>
      </c>
      <c r="C61" s="17" t="s">
        <v>68</v>
      </c>
      <c r="D61" s="18">
        <v>2475</v>
      </c>
      <c r="E61" s="19">
        <v>79</v>
      </c>
      <c r="F61" s="19">
        <v>5</v>
      </c>
    </row>
    <row r="62" spans="1:6" ht="13.5" customHeight="1" x14ac:dyDescent="0.25">
      <c r="A62" s="17" t="s">
        <v>120</v>
      </c>
      <c r="B62" s="17" t="s">
        <v>119</v>
      </c>
      <c r="C62" s="17" t="s">
        <v>68</v>
      </c>
      <c r="D62" s="18">
        <v>1540</v>
      </c>
      <c r="E62" s="19">
        <v>22</v>
      </c>
      <c r="F62" s="19">
        <v>10</v>
      </c>
    </row>
    <row r="63" spans="1:6" ht="13.5" customHeight="1" x14ac:dyDescent="0.25">
      <c r="A63" s="17" t="s">
        <v>121</v>
      </c>
      <c r="B63" s="17" t="s">
        <v>122</v>
      </c>
      <c r="C63" s="17" t="s">
        <v>29</v>
      </c>
      <c r="D63" s="18">
        <v>1282.5</v>
      </c>
      <c r="E63" s="19">
        <v>113</v>
      </c>
      <c r="F63" s="19">
        <v>25</v>
      </c>
    </row>
    <row r="64" spans="1:6" ht="13.5" customHeight="1" x14ac:dyDescent="0.25">
      <c r="A64" s="17" t="s">
        <v>123</v>
      </c>
      <c r="B64" s="17" t="s">
        <v>122</v>
      </c>
      <c r="C64" s="17" t="s">
        <v>32</v>
      </c>
      <c r="D64" s="18">
        <v>2218.5</v>
      </c>
      <c r="E64" s="19">
        <v>17</v>
      </c>
      <c r="F64" s="19">
        <v>20</v>
      </c>
    </row>
    <row r="65" spans="1:6" ht="13.5" customHeight="1" x14ac:dyDescent="0.25">
      <c r="A65" s="17" t="s">
        <v>124</v>
      </c>
      <c r="B65" s="17" t="s">
        <v>125</v>
      </c>
      <c r="C65" s="17" t="s">
        <v>47</v>
      </c>
      <c r="D65" s="18">
        <v>810</v>
      </c>
      <c r="E65" s="19">
        <v>39</v>
      </c>
      <c r="F65" s="19">
        <v>10</v>
      </c>
    </row>
    <row r="66" spans="1:6" ht="13.5" customHeight="1" x14ac:dyDescent="0.25">
      <c r="A66" s="17" t="s">
        <v>126</v>
      </c>
      <c r="B66" s="17" t="s">
        <v>125</v>
      </c>
      <c r="C66" s="17" t="s">
        <v>47</v>
      </c>
      <c r="D66" s="18">
        <v>855</v>
      </c>
      <c r="E66" s="19">
        <v>17</v>
      </c>
      <c r="F66" s="19">
        <v>5</v>
      </c>
    </row>
    <row r="67" spans="1:6" ht="13.5" customHeight="1" x14ac:dyDescent="0.25">
      <c r="A67" s="17" t="s">
        <v>127</v>
      </c>
      <c r="B67" s="17" t="s">
        <v>125</v>
      </c>
      <c r="C67" s="17" t="s">
        <v>29</v>
      </c>
      <c r="D67" s="18">
        <v>450</v>
      </c>
      <c r="E67" s="19">
        <v>23</v>
      </c>
      <c r="F67" s="19">
        <v>25</v>
      </c>
    </row>
    <row r="68" spans="1:6" ht="13.5" customHeight="1" x14ac:dyDescent="0.25">
      <c r="A68" s="17" t="s">
        <v>128</v>
      </c>
      <c r="B68" s="17" t="s">
        <v>61</v>
      </c>
      <c r="C68" s="17" t="s">
        <v>29</v>
      </c>
      <c r="D68" s="18">
        <v>990</v>
      </c>
      <c r="E68" s="19">
        <v>53</v>
      </c>
      <c r="F68" s="19">
        <v>7</v>
      </c>
    </row>
    <row r="69" spans="1:6" ht="13.5" customHeight="1" x14ac:dyDescent="0.25">
      <c r="A69" s="17" t="s">
        <v>129</v>
      </c>
      <c r="B69" s="17" t="s">
        <v>61</v>
      </c>
      <c r="C69" s="17" t="s">
        <v>29</v>
      </c>
      <c r="D69" s="18">
        <v>960.75</v>
      </c>
      <c r="E69" s="19">
        <v>0</v>
      </c>
      <c r="F69" s="19">
        <v>5</v>
      </c>
    </row>
    <row r="70" spans="1:6" ht="13.5" customHeight="1" x14ac:dyDescent="0.25">
      <c r="A70" s="17" t="s">
        <v>130</v>
      </c>
      <c r="B70" s="17" t="s">
        <v>79</v>
      </c>
      <c r="C70" s="17" t="s">
        <v>29</v>
      </c>
      <c r="D70" s="18">
        <v>1125</v>
      </c>
      <c r="E70" s="19">
        <v>120</v>
      </c>
      <c r="F70" s="19">
        <v>25</v>
      </c>
    </row>
    <row r="71" spans="1:6" ht="13.5" customHeight="1" x14ac:dyDescent="0.25">
      <c r="A71" s="17" t="s">
        <v>131</v>
      </c>
      <c r="B71" s="17" t="s">
        <v>132</v>
      </c>
      <c r="C71" s="17" t="s">
        <v>54</v>
      </c>
      <c r="D71" s="18">
        <v>1350</v>
      </c>
      <c r="E71" s="19">
        <v>15</v>
      </c>
      <c r="F71" s="19">
        <v>10</v>
      </c>
    </row>
    <row r="72" spans="1:6" ht="13.5" customHeight="1" x14ac:dyDescent="0.25">
      <c r="A72" s="17" t="s">
        <v>133</v>
      </c>
      <c r="B72" s="17" t="s">
        <v>132</v>
      </c>
      <c r="C72" s="17" t="s">
        <v>29</v>
      </c>
      <c r="D72" s="18">
        <v>1800</v>
      </c>
      <c r="E72" s="19">
        <v>6</v>
      </c>
      <c r="F72" s="19">
        <v>20</v>
      </c>
    </row>
    <row r="73" spans="1:6" ht="13.5" customHeight="1" x14ac:dyDescent="0.25">
      <c r="A73" s="17" t="s">
        <v>134</v>
      </c>
      <c r="B73" s="17" t="s">
        <v>76</v>
      </c>
      <c r="C73" s="17" t="s">
        <v>34</v>
      </c>
      <c r="D73" s="18">
        <v>4365</v>
      </c>
      <c r="E73" s="19">
        <v>29</v>
      </c>
      <c r="F73" s="19">
        <v>6</v>
      </c>
    </row>
    <row r="74" spans="1:6" ht="13.5" customHeight="1" x14ac:dyDescent="0.25">
      <c r="A74" s="17" t="s">
        <v>135</v>
      </c>
      <c r="B74" s="17" t="s">
        <v>76</v>
      </c>
      <c r="C74" s="17" t="s">
        <v>36</v>
      </c>
      <c r="D74" s="18">
        <v>1395</v>
      </c>
      <c r="E74" s="19">
        <v>31</v>
      </c>
      <c r="F74" s="19">
        <v>6</v>
      </c>
    </row>
    <row r="75" spans="1:6" ht="13.5" customHeight="1" x14ac:dyDescent="0.25">
      <c r="A75" s="17" t="s">
        <v>136</v>
      </c>
      <c r="B75" s="17" t="s">
        <v>137</v>
      </c>
      <c r="C75" s="17" t="s">
        <v>68</v>
      </c>
      <c r="D75" s="18">
        <v>945</v>
      </c>
      <c r="E75" s="19">
        <v>22</v>
      </c>
      <c r="F75" s="19">
        <v>30</v>
      </c>
    </row>
    <row r="76" spans="1:6" ht="13.5" customHeight="1" x14ac:dyDescent="0.25">
      <c r="A76" s="17" t="s">
        <v>138</v>
      </c>
      <c r="B76" s="17" t="s">
        <v>137</v>
      </c>
      <c r="C76" s="17" t="s">
        <v>68</v>
      </c>
      <c r="D76" s="18">
        <v>1710</v>
      </c>
      <c r="E76" s="19">
        <v>86</v>
      </c>
      <c r="F76" s="19">
        <v>7</v>
      </c>
    </row>
    <row r="77" spans="1:6" ht="13.5" customHeight="1" x14ac:dyDescent="0.25">
      <c r="A77" s="17" t="s">
        <v>139</v>
      </c>
      <c r="B77" s="17" t="s">
        <v>28</v>
      </c>
      <c r="C77" s="17" t="s">
        <v>36</v>
      </c>
      <c r="D77" s="18">
        <v>270</v>
      </c>
      <c r="E77" s="19">
        <v>24</v>
      </c>
      <c r="F77" s="19">
        <v>5</v>
      </c>
    </row>
    <row r="78" spans="1:6" ht="13.5" customHeight="1" x14ac:dyDescent="0.25">
      <c r="A78" s="17" t="s">
        <v>140</v>
      </c>
      <c r="B78" s="17" t="s">
        <v>28</v>
      </c>
      <c r="C78" s="17" t="s">
        <v>54</v>
      </c>
      <c r="D78" s="18">
        <v>1046.25</v>
      </c>
      <c r="E78" s="19">
        <v>35</v>
      </c>
      <c r="F78" s="19">
        <v>6</v>
      </c>
    </row>
  </sheetData>
  <conditionalFormatting sqref="A2:F78">
    <cfRule type="expression" dxfId="0" priority="1">
      <formula>$E2&lt;$F2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I8"/>
  <sheetViews>
    <sheetView zoomScale="70" zoomScaleNormal="70" workbookViewId="0">
      <selection activeCell="B3" sqref="B3:G8"/>
    </sheetView>
  </sheetViews>
  <sheetFormatPr defaultColWidth="9.109375" defaultRowHeight="14.4" x14ac:dyDescent="0.3"/>
  <cols>
    <col min="1" max="1" width="9.109375" style="24"/>
    <col min="2" max="2" width="14.88671875" style="24" customWidth="1"/>
    <col min="3" max="3" width="6.44140625" style="24" bestFit="1" customWidth="1"/>
    <col min="4" max="4" width="10.88671875" style="24" bestFit="1" customWidth="1"/>
    <col min="5" max="5" width="9.109375" style="24"/>
    <col min="6" max="6" width="11.44140625" style="24" bestFit="1" customWidth="1"/>
    <col min="7" max="7" width="11.109375" style="24" bestFit="1" customWidth="1"/>
    <col min="8" max="8" width="6.33203125" style="24" bestFit="1" customWidth="1"/>
    <col min="9" max="16384" width="9.109375" style="24"/>
  </cols>
  <sheetData>
    <row r="1" spans="2:9" s="22" customFormat="1" ht="18" x14ac:dyDescent="0.35">
      <c r="B1" s="21" t="s">
        <v>141</v>
      </c>
    </row>
    <row r="3" spans="2:9" x14ac:dyDescent="0.3">
      <c r="B3" s="23" t="s">
        <v>142</v>
      </c>
      <c r="C3" s="23" t="s">
        <v>143</v>
      </c>
      <c r="D3" s="23" t="s">
        <v>144</v>
      </c>
      <c r="E3" s="23" t="s">
        <v>145</v>
      </c>
      <c r="F3" s="23" t="s">
        <v>146</v>
      </c>
      <c r="G3" s="23" t="s">
        <v>147</v>
      </c>
      <c r="H3" s="23" t="s">
        <v>148</v>
      </c>
      <c r="I3" s="51"/>
    </row>
    <row r="4" spans="2:9" x14ac:dyDescent="0.3">
      <c r="B4" s="25" t="s">
        <v>149</v>
      </c>
      <c r="C4" s="25">
        <v>650</v>
      </c>
      <c r="D4" s="25">
        <v>572</v>
      </c>
      <c r="E4" s="25">
        <v>350</v>
      </c>
      <c r="F4" s="25">
        <v>305</v>
      </c>
      <c r="G4" s="25">
        <v>645</v>
      </c>
      <c r="H4" s="25">
        <f>SUM(C4:G4)</f>
        <v>2522</v>
      </c>
      <c r="I4" s="50"/>
    </row>
    <row r="5" spans="2:9" x14ac:dyDescent="0.3">
      <c r="B5" s="25" t="s">
        <v>150</v>
      </c>
      <c r="C5" s="25">
        <v>1020</v>
      </c>
      <c r="D5" s="25">
        <v>1890</v>
      </c>
      <c r="E5" s="25">
        <v>1065</v>
      </c>
      <c r="F5" s="25">
        <v>457</v>
      </c>
      <c r="G5" s="25">
        <v>908</v>
      </c>
      <c r="H5" s="25">
        <f t="shared" ref="H5:H8" si="0">SUM(C5:G5)</f>
        <v>5340</v>
      </c>
      <c r="I5" s="50"/>
    </row>
    <row r="6" spans="2:9" x14ac:dyDescent="0.3">
      <c r="B6" s="25" t="s">
        <v>151</v>
      </c>
      <c r="C6" s="25">
        <v>329</v>
      </c>
      <c r="D6" s="25">
        <v>500</v>
      </c>
      <c r="E6" s="25">
        <v>690</v>
      </c>
      <c r="F6" s="25">
        <v>1087</v>
      </c>
      <c r="G6" s="25">
        <v>2500</v>
      </c>
      <c r="H6" s="25">
        <f t="shared" si="0"/>
        <v>5106</v>
      </c>
      <c r="I6" s="50"/>
    </row>
    <row r="7" spans="2:9" x14ac:dyDescent="0.3">
      <c r="B7" s="25" t="s">
        <v>152</v>
      </c>
      <c r="C7" s="25">
        <v>290</v>
      </c>
      <c r="D7" s="25">
        <v>360</v>
      </c>
      <c r="E7" s="25">
        <v>400</v>
      </c>
      <c r="F7" s="25">
        <v>530</v>
      </c>
      <c r="G7" s="25">
        <v>289</v>
      </c>
      <c r="H7" s="25">
        <f t="shared" si="0"/>
        <v>1869</v>
      </c>
      <c r="I7" s="50"/>
    </row>
    <row r="8" spans="2:9" x14ac:dyDescent="0.3">
      <c r="B8" s="25" t="s">
        <v>153</v>
      </c>
      <c r="C8" s="25">
        <v>510</v>
      </c>
      <c r="D8" s="25">
        <v>600</v>
      </c>
      <c r="E8" s="25">
        <v>1000</v>
      </c>
      <c r="F8" s="25">
        <v>300</v>
      </c>
      <c r="G8" s="25">
        <v>700</v>
      </c>
      <c r="H8" s="25">
        <f t="shared" si="0"/>
        <v>3110</v>
      </c>
      <c r="I8" s="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L12"/>
  <sheetViews>
    <sheetView showGridLines="0" zoomScaleNormal="100" workbookViewId="0">
      <selection activeCell="J10" sqref="J10"/>
    </sheetView>
  </sheetViews>
  <sheetFormatPr defaultColWidth="9.109375" defaultRowHeight="13.8" x14ac:dyDescent="0.25"/>
  <cols>
    <col min="1" max="1" width="9.109375" style="5"/>
    <col min="2" max="2" width="30.109375" style="5" customWidth="1"/>
    <col min="3" max="3" width="12" style="5" customWidth="1"/>
    <col min="4" max="6" width="9.109375" style="5"/>
    <col min="7" max="7" width="24.5546875" style="5" customWidth="1"/>
    <col min="8" max="8" width="9.5546875" style="5" customWidth="1"/>
    <col min="9" max="10" width="9.109375" style="5"/>
    <col min="11" max="11" width="17.6640625" style="5" bestFit="1" customWidth="1"/>
    <col min="12" max="16384" width="9.109375" style="5"/>
  </cols>
  <sheetData>
    <row r="2" spans="2:12" x14ac:dyDescent="0.25">
      <c r="B2" s="4" t="s">
        <v>7</v>
      </c>
    </row>
    <row r="3" spans="2:12" x14ac:dyDescent="0.25">
      <c r="B3" s="6" t="s">
        <v>8</v>
      </c>
      <c r="C3" s="7">
        <v>-500000</v>
      </c>
      <c r="G3" s="8" t="s">
        <v>9</v>
      </c>
      <c r="H3" s="9">
        <v>418.18181818181813</v>
      </c>
    </row>
    <row r="4" spans="2:12" ht="14.4" x14ac:dyDescent="0.3">
      <c r="B4" s="6" t="s">
        <v>10</v>
      </c>
      <c r="C4" s="7">
        <v>12</v>
      </c>
      <c r="G4" s="8" t="s">
        <v>11</v>
      </c>
      <c r="H4" s="9">
        <f>3*H3</f>
        <v>1254.5454545454545</v>
      </c>
      <c r="K4"/>
      <c r="L4"/>
    </row>
    <row r="5" spans="2:12" ht="14.4" x14ac:dyDescent="0.3">
      <c r="B5" s="6" t="s">
        <v>12</v>
      </c>
      <c r="C5" s="7">
        <v>-67546.727035444957</v>
      </c>
      <c r="G5" s="8" t="s">
        <v>13</v>
      </c>
      <c r="H5" s="9">
        <v>12</v>
      </c>
      <c r="K5"/>
      <c r="L5"/>
    </row>
    <row r="6" spans="2:12" x14ac:dyDescent="0.25">
      <c r="B6" s="8" t="s">
        <v>14</v>
      </c>
      <c r="C6" s="10">
        <v>0.11</v>
      </c>
      <c r="G6" s="8" t="s">
        <v>15</v>
      </c>
      <c r="H6" s="9">
        <v>7</v>
      </c>
      <c r="K6" s="49"/>
    </row>
    <row r="7" spans="2:12" x14ac:dyDescent="0.25">
      <c r="G7" s="8" t="s">
        <v>16</v>
      </c>
      <c r="H7" s="9">
        <f>H3*H5+H4*H6</f>
        <v>13800</v>
      </c>
    </row>
    <row r="8" spans="2:12" x14ac:dyDescent="0.25">
      <c r="B8" s="4" t="s">
        <v>17</v>
      </c>
    </row>
    <row r="9" spans="2:12" x14ac:dyDescent="0.25">
      <c r="B9" s="6" t="s">
        <v>18</v>
      </c>
      <c r="C9" s="7">
        <f>FV(C6/12,C4,C5,C3)</f>
        <v>1410560.7244253396</v>
      </c>
    </row>
    <row r="10" spans="2:12" x14ac:dyDescent="0.25">
      <c r="B10" s="6" t="s">
        <v>19</v>
      </c>
      <c r="C10" s="7">
        <f>C3+C5*C4</f>
        <v>-1310560.7244253396</v>
      </c>
    </row>
    <row r="11" spans="2:12" x14ac:dyDescent="0.25">
      <c r="B11" s="6" t="s">
        <v>20</v>
      </c>
      <c r="C11" s="7">
        <f>C9+C10</f>
        <v>100000</v>
      </c>
    </row>
    <row r="12" spans="2:12" x14ac:dyDescent="0.25">
      <c r="B12" s="11"/>
      <c r="C12" s="11"/>
    </row>
  </sheetData>
  <dataConsolidate/>
  <conditionalFormatting sqref="H3:H6">
    <cfRule type="expression" dxfId="5" priority="5">
      <formula>AND($E17=#REF!,H$1=#REF!)</formula>
    </cfRule>
  </conditionalFormatting>
  <conditionalFormatting sqref="H7">
    <cfRule type="expression" dxfId="4" priority="4">
      <formula>AND($E21=#REF!,H$1=#REF!)</formula>
    </cfRule>
  </conditionalFormatting>
  <conditionalFormatting sqref="C3:C6 C9">
    <cfRule type="expression" dxfId="3" priority="6">
      <formula>AND($E30=#REF!,C$1=#REF!)</formula>
    </cfRule>
  </conditionalFormatting>
  <conditionalFormatting sqref="C10">
    <cfRule type="expression" dxfId="2" priority="8">
      <formula>AND($E38=#REF!,C$1=#REF!)</formula>
    </cfRule>
  </conditionalFormatting>
  <conditionalFormatting sqref="C11">
    <cfRule type="expression" dxfId="1" priority="9">
      <formula>AND($E40=#REF!,C$1=#REF!)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Лист1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2022-07-22T02:29:38Z</dcterms:modified>
</cp:coreProperties>
</file>