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ksimka\Desktop\КУРС3.2\kurs3_2\ЕСіМ2\"/>
    </mc:Choice>
  </mc:AlternateContent>
  <bookViews>
    <workbookView xWindow="0" yWindow="0" windowWidth="11970" windowHeight="8910" activeTab="1"/>
  </bookViews>
  <sheets>
    <sheet name="Розрахунок" sheetId="5" r:id="rId1"/>
    <sheet name="Табл-1" sheetId="1" r:id="rId2"/>
    <sheet name="Табл-2" sheetId="2" r:id="rId3"/>
    <sheet name="Табл-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5" l="1"/>
  <c r="D3" i="5"/>
  <c r="D6" i="5"/>
  <c r="D8" i="5" s="1"/>
  <c r="D10" i="5" s="1"/>
  <c r="E10" i="5" s="1"/>
  <c r="D16" i="5"/>
  <c r="E16" i="5" s="1"/>
  <c r="D19" i="5"/>
  <c r="E19" i="5" s="1"/>
  <c r="D22" i="5"/>
  <c r="D14" i="5" l="1"/>
  <c r="D9" i="5"/>
  <c r="D12" i="5" s="1"/>
  <c r="E12" i="5" s="1"/>
  <c r="C22" i="1"/>
  <c r="C20" i="1"/>
  <c r="C21" i="1"/>
  <c r="C19" i="1"/>
  <c r="C17" i="1"/>
  <c r="C18" i="1"/>
</calcChain>
</file>

<file path=xl/sharedStrings.xml><?xml version="1.0" encoding="utf-8"?>
<sst xmlns="http://schemas.openxmlformats.org/spreadsheetml/2006/main" count="72" uniqueCount="32">
  <si>
    <t>Найменування вузла</t>
  </si>
  <si>
    <t>Навантаження у максимальному режимі, МВ·А</t>
  </si>
  <si>
    <t>Галузь промисловості</t>
  </si>
  <si>
    <r>
      <t>Вторинна номінальна напруга U</t>
    </r>
    <r>
      <rPr>
        <vertAlign val="subscript"/>
        <sz val="12"/>
        <color theme="1"/>
        <rFont val="Times New Roman"/>
        <family val="1"/>
      </rPr>
      <t>2 ном</t>
    </r>
    <r>
      <rPr>
        <sz val="12"/>
        <color theme="1"/>
        <rFont val="Times New Roman"/>
        <family val="1"/>
      </rPr>
      <t>, кВ</t>
    </r>
  </si>
  <si>
    <t>Категорія надійності</t>
  </si>
  <si>
    <t>А</t>
  </si>
  <si>
    <t>Б</t>
  </si>
  <si>
    <t>В</t>
  </si>
  <si>
    <t>Г</t>
  </si>
  <si>
    <t>Д</t>
  </si>
  <si>
    <t>Е</t>
  </si>
  <si>
    <t>P</t>
  </si>
  <si>
    <t>Q</t>
  </si>
  <si>
    <t>№</t>
  </si>
  <si>
    <t>варі-анта</t>
  </si>
  <si>
    <t>Координати X (мм), Y(мм) розташування споживачів і джерела живлення</t>
  </si>
  <si>
    <t>ДЖ</t>
  </si>
  <si>
    <t>X</t>
  </si>
  <si>
    <t>Y</t>
  </si>
  <si>
    <r>
      <t>Т</t>
    </r>
    <r>
      <rPr>
        <vertAlign val="subscript"/>
        <sz val="14"/>
        <color theme="1"/>
        <rFont val="Times New Roman"/>
        <family val="1"/>
      </rPr>
      <t>М</t>
    </r>
    <r>
      <rPr>
        <sz val="14"/>
        <color theme="1"/>
        <rFont val="Times New Roman"/>
        <family val="1"/>
      </rPr>
      <t>,</t>
    </r>
  </si>
  <si>
    <t>годин</t>
  </si>
  <si>
    <r>
      <t xml:space="preserve">Максимальні навантаження </t>
    </r>
    <r>
      <rPr>
        <i/>
        <sz val="14"/>
        <color theme="1"/>
        <rFont val="Times New Roman"/>
        <family val="1"/>
      </rPr>
      <t>P</t>
    </r>
    <r>
      <rPr>
        <sz val="14"/>
        <color theme="1"/>
        <rFont val="Times New Roman"/>
        <family val="1"/>
      </rPr>
      <t xml:space="preserve"> (МВт) і </t>
    </r>
    <r>
      <rPr>
        <i/>
        <sz val="14"/>
        <color theme="1"/>
        <rFont val="Times New Roman"/>
        <family val="1"/>
      </rPr>
      <t>Q</t>
    </r>
    <r>
      <rPr>
        <sz val="14"/>
        <color theme="1"/>
        <rFont val="Times New Roman"/>
        <family val="1"/>
      </rPr>
      <t xml:space="preserve"> (Мвар) споживачів</t>
    </r>
  </si>
  <si>
    <t>Хімія</t>
  </si>
  <si>
    <t>Машинобудування</t>
  </si>
  <si>
    <t>Сільське господарство</t>
  </si>
  <si>
    <t>Деревообробна</t>
  </si>
  <si>
    <t>Чорна металургія</t>
  </si>
  <si>
    <t>Вуглевидобуток</t>
  </si>
  <si>
    <t>I</t>
  </si>
  <si>
    <t>II</t>
  </si>
  <si>
    <t>Таблиця 1.1 – Відомості про вузли навантаження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</si>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</sst>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theme="1"/>
      <name val="Calibri"/>
      <family val="2"/>
    </font>
    <font>
      <i/>
      <sz val="14"/>
      <color theme="1"/>
      <name val="Times New Roman"/>
      <family val="1"/>
    </font>
    <font>
      <vertAlign val="subscript"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thick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indexed="64"/>
      </bottom>
      <diagonal/>
    </border>
    <border>
      <left/>
      <right/>
      <top style="thick">
        <color rgb="FF000000"/>
      </top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/>
      <right style="medium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 style="thick">
        <color indexed="64"/>
      </top>
      <bottom style="thick">
        <color indexed="64"/>
      </bottom>
      <diagonal/>
    </border>
    <border>
      <left/>
      <right style="thick">
        <color rgb="FF000000"/>
      </right>
      <top/>
      <bottom style="thick">
        <color indexed="64"/>
      </bottom>
      <diagonal/>
    </border>
    <border>
      <left style="medium">
        <color rgb="FF000000"/>
      </left>
      <right/>
      <top style="thick">
        <color rgb="FF000000"/>
      </top>
      <bottom style="thick">
        <color indexed="64"/>
      </bottom>
      <diagonal/>
    </border>
    <border>
      <left style="medium">
        <color rgb="FF000000"/>
      </left>
      <right/>
      <top style="thick">
        <color indexed="64"/>
      </top>
      <bottom style="thick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w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6569</xdr:colOff>
          <xdr:row>0</xdr:row>
          <xdr:rowOff>183932</xdr:rowOff>
        </xdr:from>
        <xdr:ext cx="247650" cy="190500"/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2</xdr:row>
          <xdr:rowOff>0</xdr:rowOff>
        </xdr:from>
        <xdr:ext cx="266700" cy="190500"/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19050</xdr:colOff>
          <xdr:row>9</xdr:row>
          <xdr:rowOff>19050</xdr:rowOff>
        </xdr:from>
        <xdr:ext cx="991914" cy="180975"/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28575</xdr:colOff>
          <xdr:row>10</xdr:row>
          <xdr:rowOff>180975</xdr:rowOff>
        </xdr:from>
        <xdr:ext cx="1134789" cy="200025"/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600075</xdr:colOff>
          <xdr:row>4</xdr:row>
          <xdr:rowOff>171450</xdr:rowOff>
        </xdr:from>
        <xdr:ext cx="945603" cy="219075"/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13</xdr:row>
          <xdr:rowOff>0</xdr:rowOff>
        </xdr:from>
        <xdr:ext cx="763314" cy="200025"/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7</xdr:row>
          <xdr:rowOff>0</xdr:rowOff>
        </xdr:from>
        <xdr:ext cx="944289" cy="190500"/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8</xdr:row>
          <xdr:rowOff>0</xdr:rowOff>
        </xdr:from>
        <xdr:ext cx="953814" cy="190500"/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14</xdr:row>
          <xdr:rowOff>28575</xdr:rowOff>
        </xdr:from>
        <xdr:to>
          <xdr:col>2</xdr:col>
          <xdr:colOff>123825</xdr:colOff>
          <xdr:row>16</xdr:row>
          <xdr:rowOff>190500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17</xdr:row>
          <xdr:rowOff>9525</xdr:rowOff>
        </xdr:from>
        <xdr:to>
          <xdr:col>2</xdr:col>
          <xdr:colOff>152400</xdr:colOff>
          <xdr:row>20</xdr:row>
          <xdr:rowOff>85725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581025</xdr:colOff>
          <xdr:row>20</xdr:row>
          <xdr:rowOff>114300</xdr:rowOff>
        </xdr:from>
        <xdr:ext cx="774153" cy="542925"/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E22"/>
  <sheetViews>
    <sheetView zoomScale="145" zoomScaleNormal="145" workbookViewId="0">
      <selection activeCell="D3" sqref="D3"/>
    </sheetView>
  </sheetViews>
  <sheetFormatPr defaultRowHeight="15" x14ac:dyDescent="0.25"/>
  <sheetData>
    <row r="2" spans="4:5" x14ac:dyDescent="0.25">
      <c r="D2">
        <f>SUM('Табл-1'!D10,'Табл-1'!D10,'Табл-1'!F10,'Табл-1'!H10,'Табл-1'!J10,'Табл-1'!L10,'Табл-1'!N10)</f>
        <v>181</v>
      </c>
    </row>
    <row r="3" spans="4:5" x14ac:dyDescent="0.25">
      <c r="D3">
        <f>12+13+19+15.5+13.8+17</f>
        <v>90.3</v>
      </c>
    </row>
    <row r="4" spans="4:5" x14ac:dyDescent="0.25">
      <c r="D4" t="s">
        <v>31</v>
      </c>
    </row>
    <row r="6" spans="4:5" x14ac:dyDescent="0.25">
      <c r="D6">
        <f>SQRT(165^2+90.3^2)</f>
        <v>188.09330131612873</v>
      </c>
    </row>
    <row r="8" spans="4:5" x14ac:dyDescent="0.25">
      <c r="D8">
        <f>0.05*D6</f>
        <v>9.4046650658064372</v>
      </c>
    </row>
    <row r="9" spans="4:5" x14ac:dyDescent="0.25">
      <c r="D9">
        <f>0.15*D6</f>
        <v>28.213995197419308</v>
      </c>
    </row>
    <row r="10" spans="4:5" x14ac:dyDescent="0.25">
      <c r="D10">
        <f>0.95*D2+D8</f>
        <v>181.35466506580642</v>
      </c>
      <c r="E10">
        <f>ROUND(D10,2)</f>
        <v>181.35</v>
      </c>
    </row>
    <row r="12" spans="4:5" x14ac:dyDescent="0.25">
      <c r="D12">
        <f>0.98*D3+D9</f>
        <v>116.70799519741931</v>
      </c>
      <c r="E12">
        <f>ROUND(D12,2)</f>
        <v>116.71</v>
      </c>
    </row>
    <row r="14" spans="4:5" x14ac:dyDescent="0.25">
      <c r="D14" t="str">
        <f>COMPLEX(E10,E12,"j")</f>
        <v>181.35+116.71j</v>
      </c>
    </row>
    <row r="16" spans="4:5" x14ac:dyDescent="0.25">
      <c r="D16">
        <f>(16*100+20*95+35*50+32*140+27*75+35*135)/165</f>
        <v>99.878787878787875</v>
      </c>
      <c r="E16">
        <f>ROUND(D16,2)</f>
        <v>99.88</v>
      </c>
    </row>
    <row r="19" spans="4:5" x14ac:dyDescent="0.25">
      <c r="D19">
        <f>(16*240+20*125+35*260+32*260+27*265+35*195)/165</f>
        <v>228.72727272727272</v>
      </c>
      <c r="E19">
        <f>ROUND(D19,2)</f>
        <v>228.73</v>
      </c>
    </row>
    <row r="22" spans="4:5" x14ac:dyDescent="0.25">
      <c r="D22">
        <f>(16*7+20*51+35*30+32*23+27*18+35*28)/165</f>
        <v>26.56969696969697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r:id="rId5">
            <anchor moveWithCells="1">
              <from>
                <xdr:col>1</xdr:col>
                <xdr:colOff>9525</xdr:colOff>
                <xdr:row>0</xdr:row>
                <xdr:rowOff>180975</xdr:rowOff>
              </from>
              <to>
                <xdr:col>1</xdr:col>
                <xdr:colOff>257175</xdr:colOff>
                <xdr:row>1</xdr:row>
                <xdr:rowOff>180975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r:id="rId7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266700</xdr:colOff>
                <xdr:row>3</xdr:row>
                <xdr:rowOff>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>
              <from>
                <xdr:col>1</xdr:col>
                <xdr:colOff>19050</xdr:colOff>
                <xdr:row>9</xdr:row>
                <xdr:rowOff>19050</xdr:rowOff>
              </from>
              <to>
                <xdr:col>2</xdr:col>
                <xdr:colOff>400050</xdr:colOff>
                <xdr:row>10</xdr:row>
                <xdr:rowOff>9525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>
              <from>
                <xdr:col>1</xdr:col>
                <xdr:colOff>28575</xdr:colOff>
                <xdr:row>10</xdr:row>
                <xdr:rowOff>180975</xdr:rowOff>
              </from>
              <to>
                <xdr:col>2</xdr:col>
                <xdr:colOff>552450</xdr:colOff>
                <xdr:row>12</xdr:row>
                <xdr:rowOff>0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autoPict="0" r:id="rId13">
            <anchor moveWithCells="1">
              <from>
                <xdr:col>0</xdr:col>
                <xdr:colOff>600075</xdr:colOff>
                <xdr:row>4</xdr:row>
                <xdr:rowOff>171450</xdr:rowOff>
              </from>
              <to>
                <xdr:col>2</xdr:col>
                <xdr:colOff>323850</xdr:colOff>
                <xdr:row>6</xdr:row>
                <xdr:rowOff>9525</xdr:rowOff>
              </to>
            </anchor>
          </objectPr>
        </oleObject>
      </mc:Choice>
      <mc:Fallback>
        <oleObject progId="Equation.DSMT4" shapeId="4101" r:id="rId12"/>
      </mc:Fallback>
    </mc:AlternateContent>
    <mc:AlternateContent xmlns:mc="http://schemas.openxmlformats.org/markup-compatibility/2006">
      <mc:Choice Requires="x14">
        <oleObject progId="Equation.DSMT4" shapeId="4102" r:id="rId14">
          <objectPr defaultSize="0" r:id="rId15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2</xdr:col>
                <xdr:colOff>152400</xdr:colOff>
                <xdr:row>14</xdr:row>
                <xdr:rowOff>9525</xdr:rowOff>
              </to>
            </anchor>
          </objectPr>
        </oleObject>
      </mc:Choice>
      <mc:Fallback>
        <oleObject progId="Equation.DSMT4" shapeId="4102" r:id="rId14"/>
      </mc:Fallback>
    </mc:AlternateContent>
    <mc:AlternateContent xmlns:mc="http://schemas.openxmlformats.org/markup-compatibility/2006">
      <mc:Choice Requires="x14">
        <oleObject progId="Equation.DSMT4" shapeId="4103" r:id="rId16">
          <objectPr defaultSize="0" r:id="rId17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333375</xdr:colOff>
                <xdr:row>8</xdr:row>
                <xdr:rowOff>0</xdr:rowOff>
              </to>
            </anchor>
          </objectPr>
        </oleObject>
      </mc:Choice>
      <mc:Fallback>
        <oleObject progId="Equation.DSMT4" shapeId="4103" r:id="rId16"/>
      </mc:Fallback>
    </mc:AlternateContent>
    <mc:AlternateContent xmlns:mc="http://schemas.openxmlformats.org/markup-compatibility/2006">
      <mc:Choice Requires="x14">
        <oleObject progId="Equation.DSMT4" shapeId="4104" r:id="rId18">
          <objectPr defaultSize="0" r:id="rId19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2</xdr:col>
                <xdr:colOff>342900</xdr:colOff>
                <xdr:row>9</xdr:row>
                <xdr:rowOff>0</xdr:rowOff>
              </to>
            </anchor>
          </objectPr>
        </oleObject>
      </mc:Choice>
      <mc:Fallback>
        <oleObject progId="Equation.DSMT4" shapeId="4104" r:id="rId18"/>
      </mc:Fallback>
    </mc:AlternateContent>
    <mc:AlternateContent xmlns:mc="http://schemas.openxmlformats.org/markup-compatibility/2006">
      <mc:Choice Requires="x14">
        <oleObject progId="Equation.DSMT4" shapeId="4105" r:id="rId20">
          <objectPr defaultSize="0" autoPict="0" r:id="rId21">
            <anchor moveWithCells="1" sizeWithCells="1">
              <from>
                <xdr:col>1</xdr:col>
                <xdr:colOff>19050</xdr:colOff>
                <xdr:row>14</xdr:row>
                <xdr:rowOff>28575</xdr:rowOff>
              </from>
              <to>
                <xdr:col>2</xdr:col>
                <xdr:colOff>123825</xdr:colOff>
                <xdr:row>16</xdr:row>
                <xdr:rowOff>190500</xdr:rowOff>
              </to>
            </anchor>
          </objectPr>
        </oleObject>
      </mc:Choice>
      <mc:Fallback>
        <oleObject progId="Equation.DSMT4" shapeId="4105" r:id="rId20"/>
      </mc:Fallback>
    </mc:AlternateContent>
    <mc:AlternateContent xmlns:mc="http://schemas.openxmlformats.org/markup-compatibility/2006">
      <mc:Choice Requires="x14">
        <oleObject progId="Equation.DSMT4" shapeId="4106" r:id="rId22">
          <objectPr defaultSize="0" autoPict="0" r:id="rId23">
            <anchor moveWithCells="1" sizeWithCells="1">
              <from>
                <xdr:col>0</xdr:col>
                <xdr:colOff>600075</xdr:colOff>
                <xdr:row>17</xdr:row>
                <xdr:rowOff>9525</xdr:rowOff>
              </from>
              <to>
                <xdr:col>2</xdr:col>
                <xdr:colOff>152400</xdr:colOff>
                <xdr:row>20</xdr:row>
                <xdr:rowOff>85725</xdr:rowOff>
              </to>
            </anchor>
          </objectPr>
        </oleObject>
      </mc:Choice>
      <mc:Fallback>
        <oleObject progId="Equation.DSMT4" shapeId="4106" r:id="rId22"/>
      </mc:Fallback>
    </mc:AlternateContent>
    <mc:AlternateContent xmlns:mc="http://schemas.openxmlformats.org/markup-compatibility/2006">
      <mc:Choice Requires="x14">
        <oleObject progId="Equation.DSMT4" shapeId="4107" r:id="rId24">
          <objectPr defaultSize="0" autoPict="0" r:id="rId25">
            <anchor moveWithCells="1">
              <from>
                <xdr:col>0</xdr:col>
                <xdr:colOff>581025</xdr:colOff>
                <xdr:row>20</xdr:row>
                <xdr:rowOff>114300</xdr:rowOff>
              </from>
              <to>
                <xdr:col>2</xdr:col>
                <xdr:colOff>133350</xdr:colOff>
                <xdr:row>23</xdr:row>
                <xdr:rowOff>85725</xdr:rowOff>
              </to>
            </anchor>
          </objectPr>
        </oleObject>
      </mc:Choice>
      <mc:Fallback>
        <oleObject progId="Equation.DSMT4" shapeId="4107" r:id="rId2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topLeftCell="A8" workbookViewId="0">
      <selection activeCell="K16" sqref="K16"/>
    </sheetView>
  </sheetViews>
  <sheetFormatPr defaultRowHeight="15" x14ac:dyDescent="0.25"/>
  <cols>
    <col min="1" max="1" width="15.85546875" customWidth="1"/>
    <col min="2" max="2" width="24.42578125" customWidth="1"/>
    <col min="3" max="3" width="18.28515625" customWidth="1"/>
    <col min="4" max="4" width="19.28515625" customWidth="1"/>
    <col min="5" max="5" width="19" customWidth="1"/>
    <col min="6" max="6" width="12.85546875" customWidth="1"/>
  </cols>
  <sheetData>
    <row r="1" spans="2:16" ht="15.75" thickBot="1" x14ac:dyDescent="0.3"/>
    <row r="2" spans="2:16" ht="16.5" customHeight="1" thickTop="1" thickBot="1" x14ac:dyDescent="0.3">
      <c r="B2" s="6" t="s">
        <v>13</v>
      </c>
      <c r="C2" s="12" t="s">
        <v>15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4"/>
    </row>
    <row r="3" spans="2:16" ht="20.25" thickTop="1" thickBot="1" x14ac:dyDescent="0.3">
      <c r="B3" s="7" t="s">
        <v>14</v>
      </c>
      <c r="C3" s="17" t="s">
        <v>5</v>
      </c>
      <c r="D3" s="18"/>
      <c r="E3" s="17" t="s">
        <v>6</v>
      </c>
      <c r="F3" s="18"/>
      <c r="G3" s="17" t="s">
        <v>7</v>
      </c>
      <c r="H3" s="18"/>
      <c r="I3" s="17" t="s">
        <v>8</v>
      </c>
      <c r="J3" s="18"/>
      <c r="K3" s="17" t="s">
        <v>9</v>
      </c>
      <c r="L3" s="18"/>
      <c r="M3" s="17" t="s">
        <v>10</v>
      </c>
      <c r="N3" s="18"/>
      <c r="O3" s="17" t="s">
        <v>16</v>
      </c>
      <c r="P3" s="19"/>
    </row>
    <row r="4" spans="2:16" ht="20.25" customHeight="1" thickTop="1" thickBot="1" x14ac:dyDescent="0.3">
      <c r="B4" s="8"/>
      <c r="C4" s="9" t="s">
        <v>17</v>
      </c>
      <c r="D4" s="9" t="s">
        <v>18</v>
      </c>
      <c r="E4" s="9" t="s">
        <v>17</v>
      </c>
      <c r="F4" s="9" t="s">
        <v>18</v>
      </c>
      <c r="G4" s="9" t="s">
        <v>17</v>
      </c>
      <c r="H4" s="9" t="s">
        <v>18</v>
      </c>
      <c r="I4" s="9" t="s">
        <v>17</v>
      </c>
      <c r="J4" s="9" t="s">
        <v>18</v>
      </c>
      <c r="K4" s="9" t="s">
        <v>17</v>
      </c>
      <c r="L4" s="9" t="s">
        <v>18</v>
      </c>
      <c r="M4" s="9" t="s">
        <v>17</v>
      </c>
      <c r="N4" s="9" t="s">
        <v>18</v>
      </c>
      <c r="O4" s="9" t="s">
        <v>17</v>
      </c>
      <c r="P4" s="10" t="s">
        <v>18</v>
      </c>
    </row>
    <row r="5" spans="2:16" ht="18.75" customHeight="1" thickTop="1" thickBot="1" x14ac:dyDescent="0.3">
      <c r="B5" s="20">
        <v>13</v>
      </c>
      <c r="C5" s="21">
        <v>100</v>
      </c>
      <c r="D5" s="21">
        <v>240</v>
      </c>
      <c r="E5" s="21">
        <v>95</v>
      </c>
      <c r="F5" s="21">
        <v>125</v>
      </c>
      <c r="G5" s="21">
        <v>50</v>
      </c>
      <c r="H5" s="21">
        <v>260</v>
      </c>
      <c r="I5" s="21">
        <v>140</v>
      </c>
      <c r="J5" s="21">
        <v>260</v>
      </c>
      <c r="K5" s="21">
        <v>75</v>
      </c>
      <c r="L5" s="21">
        <v>265</v>
      </c>
      <c r="M5" s="21">
        <v>130</v>
      </c>
      <c r="N5" s="21">
        <v>195</v>
      </c>
      <c r="O5" s="21">
        <v>20</v>
      </c>
      <c r="P5" s="22">
        <v>90</v>
      </c>
    </row>
    <row r="6" spans="2:16" ht="16.5" thickTop="1" thickBot="1" x14ac:dyDescent="0.3"/>
    <row r="7" spans="2:16" ht="21.75" thickTop="1" thickBot="1" x14ac:dyDescent="0.3">
      <c r="B7" s="6" t="s">
        <v>13</v>
      </c>
      <c r="C7" s="25" t="s">
        <v>19</v>
      </c>
      <c r="D7" s="12" t="s">
        <v>21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3"/>
    </row>
    <row r="8" spans="2:16" ht="20.25" thickTop="1" thickBot="1" x14ac:dyDescent="0.3">
      <c r="B8" s="7" t="s">
        <v>14</v>
      </c>
      <c r="C8" s="26" t="s">
        <v>20</v>
      </c>
      <c r="D8" s="14" t="s">
        <v>5</v>
      </c>
      <c r="E8" s="15"/>
      <c r="F8" s="14" t="s">
        <v>6</v>
      </c>
      <c r="G8" s="15"/>
      <c r="H8" s="14" t="s">
        <v>7</v>
      </c>
      <c r="I8" s="15"/>
      <c r="J8" s="14" t="s">
        <v>8</v>
      </c>
      <c r="K8" s="15"/>
      <c r="L8" s="14" t="s">
        <v>9</v>
      </c>
      <c r="M8" s="15"/>
      <c r="N8" s="14" t="s">
        <v>10</v>
      </c>
      <c r="O8" s="16"/>
    </row>
    <row r="9" spans="2:16" ht="20.25" thickTop="1" thickBot="1" x14ac:dyDescent="0.3">
      <c r="B9" s="8"/>
      <c r="C9" s="27"/>
      <c r="D9" s="28" t="s">
        <v>11</v>
      </c>
      <c r="E9" s="29" t="s">
        <v>12</v>
      </c>
      <c r="F9" s="28" t="s">
        <v>11</v>
      </c>
      <c r="G9" s="28" t="s">
        <v>12</v>
      </c>
      <c r="H9" s="28" t="s">
        <v>11</v>
      </c>
      <c r="I9" s="28" t="s">
        <v>12</v>
      </c>
      <c r="J9" s="28" t="s">
        <v>11</v>
      </c>
      <c r="K9" s="28" t="s">
        <v>12</v>
      </c>
      <c r="L9" s="28" t="s">
        <v>11</v>
      </c>
      <c r="M9" s="28" t="s">
        <v>12</v>
      </c>
      <c r="N9" s="28" t="s">
        <v>11</v>
      </c>
      <c r="O9" s="30" t="s">
        <v>12</v>
      </c>
    </row>
    <row r="10" spans="2:16" ht="20.25" thickTop="1" thickBot="1" x14ac:dyDescent="0.3">
      <c r="B10" s="20">
        <v>13</v>
      </c>
      <c r="C10" s="21">
        <v>7100</v>
      </c>
      <c r="D10" s="21">
        <v>16</v>
      </c>
      <c r="E10" s="21">
        <v>12</v>
      </c>
      <c r="F10" s="21">
        <v>20</v>
      </c>
      <c r="G10" s="21">
        <v>13</v>
      </c>
      <c r="H10" s="21">
        <v>35</v>
      </c>
      <c r="I10" s="21">
        <v>19</v>
      </c>
      <c r="J10" s="21">
        <v>32</v>
      </c>
      <c r="K10" s="21">
        <v>15.5</v>
      </c>
      <c r="L10" s="21">
        <v>27</v>
      </c>
      <c r="M10" s="21">
        <v>13.8</v>
      </c>
      <c r="N10" s="21">
        <v>35</v>
      </c>
      <c r="O10" s="22">
        <v>17</v>
      </c>
    </row>
    <row r="11" spans="2:16" ht="15.75" thickTop="1" x14ac:dyDescent="0.25"/>
    <row r="12" spans="2:16" ht="17.25" customHeight="1" x14ac:dyDescent="0.25"/>
    <row r="15" spans="2:16" ht="19.5" thickBot="1" x14ac:dyDescent="0.3">
      <c r="B15" s="33" t="s">
        <v>30</v>
      </c>
    </row>
    <row r="16" spans="2:16" ht="51" thickBot="1" x14ac:dyDescent="0.3">
      <c r="B16" s="2" t="s">
        <v>0</v>
      </c>
      <c r="C16" s="3" t="s">
        <v>1</v>
      </c>
      <c r="D16" s="3" t="s">
        <v>2</v>
      </c>
      <c r="E16" s="3" t="s">
        <v>3</v>
      </c>
      <c r="F16" s="3" t="s">
        <v>4</v>
      </c>
    </row>
    <row r="17" spans="2:6" ht="20.25" thickTop="1" thickBot="1" x14ac:dyDescent="0.3">
      <c r="B17" s="4" t="s">
        <v>5</v>
      </c>
      <c r="C17" s="5" t="str">
        <f>COMPLEX(D10,E10,"i")</f>
        <v>16+12i</v>
      </c>
      <c r="D17" s="31" t="s">
        <v>22</v>
      </c>
      <c r="E17" s="31">
        <v>6</v>
      </c>
      <c r="F17" s="31" t="s">
        <v>28</v>
      </c>
    </row>
    <row r="18" spans="2:6" ht="35.25" customHeight="1" thickBot="1" x14ac:dyDescent="0.3">
      <c r="B18" s="4" t="s">
        <v>6</v>
      </c>
      <c r="C18" s="5" t="str">
        <f>COMPLEX(F10,G10,"i")</f>
        <v>20+13i</v>
      </c>
      <c r="D18" s="32" t="s">
        <v>23</v>
      </c>
      <c r="E18" s="32">
        <v>10</v>
      </c>
      <c r="F18" s="32" t="s">
        <v>29</v>
      </c>
    </row>
    <row r="19" spans="2:6" ht="38.25" thickBot="1" x14ac:dyDescent="0.3">
      <c r="B19" s="4" t="s">
        <v>7</v>
      </c>
      <c r="C19" s="5" t="str">
        <f>COMPLEX(H10,I10,"i")</f>
        <v>35+19i</v>
      </c>
      <c r="D19" s="32" t="s">
        <v>24</v>
      </c>
      <c r="E19" s="32">
        <v>10</v>
      </c>
      <c r="F19" s="32" t="s">
        <v>29</v>
      </c>
    </row>
    <row r="20" spans="2:6" ht="38.25" thickBot="1" x14ac:dyDescent="0.3">
      <c r="B20" s="4" t="s">
        <v>8</v>
      </c>
      <c r="C20" s="5" t="str">
        <f>COMPLEX(J10,K10,"i")</f>
        <v>32+15.5i</v>
      </c>
      <c r="D20" s="32" t="s">
        <v>25</v>
      </c>
      <c r="E20" s="32">
        <v>10</v>
      </c>
      <c r="F20" s="32" t="s">
        <v>29</v>
      </c>
    </row>
    <row r="21" spans="2:6" ht="38.25" thickBot="1" x14ac:dyDescent="0.3">
      <c r="B21" s="4" t="s">
        <v>9</v>
      </c>
      <c r="C21" s="5" t="str">
        <f>COMPLEX(L10,M10,"i")</f>
        <v>27+13.8i</v>
      </c>
      <c r="D21" s="32" t="s">
        <v>26</v>
      </c>
      <c r="E21" s="32">
        <v>6</v>
      </c>
      <c r="F21" s="32" t="s">
        <v>28</v>
      </c>
    </row>
    <row r="22" spans="2:6" ht="38.25" thickBot="1" x14ac:dyDescent="0.3">
      <c r="B22" s="4" t="s">
        <v>10</v>
      </c>
      <c r="C22" s="5" t="str">
        <f>COMPLEX(N10,O10,"i")</f>
        <v>35+17i</v>
      </c>
      <c r="D22" s="1" t="s">
        <v>27</v>
      </c>
      <c r="E22" s="1">
        <v>6</v>
      </c>
      <c r="F22" s="1" t="s">
        <v>28</v>
      </c>
    </row>
  </sheetData>
  <mergeCells count="8">
    <mergeCell ref="C2:P2"/>
    <mergeCell ref="D7:O7"/>
    <mergeCell ref="D8:E8"/>
    <mergeCell ref="F8:G8"/>
    <mergeCell ref="H8:I8"/>
    <mergeCell ref="J8:K8"/>
    <mergeCell ref="L8:M8"/>
    <mergeCell ref="N8:O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Розрахунок</vt:lpstr>
      <vt:lpstr>Табл-1</vt:lpstr>
      <vt:lpstr>Табл-2</vt:lpstr>
      <vt:lpstr>Табл-3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maksimka</dc:creator>
  <cp:lastModifiedBy>maksimka</cp:lastModifiedBy>
  <dcterms:created xsi:type="dcterms:W3CDTF">2021-02-23T15:47:32Z</dcterms:created>
  <dcterms:modified xsi:type="dcterms:W3CDTF">2021-02-23T20:24:19Z</dcterms:modified>
</cp:coreProperties>
</file>