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T:\Victor y Fede\GESTION\"/>
    </mc:Choice>
  </mc:AlternateContent>
  <bookViews>
    <workbookView xWindow="0" yWindow="0" windowWidth="17895" windowHeight="7095" tabRatio="580" firstSheet="1" activeTab="1"/>
  </bookViews>
  <sheets>
    <sheet name="BbgResearchPubStorageWorksheet" sheetId="7" state="veryHidden" r:id="rId1"/>
    <sheet name="LIQUIDATIVOS" sheetId="1" r:id="rId2"/>
    <sheet name="Hoja1" sheetId="9" r:id="rId3"/>
    <sheet name="LIQUIDATIVOS (DATOS)" sheetId="8" r:id="rId4"/>
    <sheet name="MERCADOS" sheetId="2" r:id="rId5"/>
  </sheets>
  <externalReferences>
    <externalReference r:id="rId6"/>
  </externalReferences>
  <definedNames>
    <definedName name="_bdm.5796990F4917432FBCD1658015653CC1.edm" localSheetId="3" hidden="1">#REF!</definedName>
    <definedName name="_bdm.5796990F4917432FBCD1658015653CC1.edm" hidden="1">#REF!</definedName>
    <definedName name="_xlnm.Print_Area" localSheetId="4">MERCADOS!$C$3:$V$21</definedName>
  </definedNames>
  <calcPr calcId="162913"/>
  <fileRecoveryPr repairLoad="1"/>
</workbook>
</file>

<file path=xl/calcChain.xml><?xml version="1.0" encoding="utf-8"?>
<calcChain xmlns="http://schemas.openxmlformats.org/spreadsheetml/2006/main">
  <c r="J5" i="1" l="1"/>
  <c r="AH10" i="1" s="1"/>
  <c r="J25" i="1"/>
  <c r="A2" i="9" l="1"/>
  <c r="C29" i="1"/>
  <c r="A3" i="9"/>
  <c r="L10" i="1" l="1"/>
  <c r="K10" i="1"/>
  <c r="C19" i="1"/>
  <c r="C17" i="1"/>
  <c r="L19" i="1"/>
  <c r="C24" i="1"/>
  <c r="P38" i="1"/>
  <c r="L34" i="1"/>
  <c r="C13" i="1"/>
  <c r="C28" i="1"/>
  <c r="L24" i="1"/>
  <c r="K24" i="1"/>
  <c r="L38" i="1"/>
  <c r="C40" i="1"/>
  <c r="C14" i="1"/>
  <c r="C20" i="1"/>
  <c r="C21" i="1"/>
  <c r="L23" i="1"/>
  <c r="C25" i="1"/>
  <c r="C26" i="1"/>
  <c r="K21" i="1"/>
  <c r="C11" i="1"/>
  <c r="L33" i="1"/>
  <c r="K23" i="1"/>
  <c r="C12" i="1"/>
  <c r="C23" i="1"/>
  <c r="C18" i="1"/>
  <c r="B10" i="1" l="1"/>
  <c r="B32" i="1"/>
  <c r="K25" i="1"/>
  <c r="B20" i="1"/>
  <c r="L17" i="1"/>
  <c r="AL38" i="1"/>
  <c r="B25" i="1"/>
  <c r="L32" i="1"/>
  <c r="B36" i="1"/>
  <c r="B38" i="1"/>
  <c r="B12" i="1"/>
  <c r="B29" i="1"/>
  <c r="L18" i="1"/>
  <c r="L25" i="1"/>
  <c r="B23" i="1"/>
  <c r="AA18" i="1"/>
  <c r="L40" i="1"/>
  <c r="L20" i="1"/>
  <c r="L29" i="1"/>
  <c r="AL41" i="1"/>
  <c r="B18" i="1"/>
  <c r="AL36" i="1"/>
  <c r="B24" i="1"/>
  <c r="B19" i="1"/>
  <c r="B33" i="1"/>
  <c r="B35" i="1"/>
  <c r="B28" i="1"/>
  <c r="AL34" i="1"/>
  <c r="B42" i="1"/>
  <c r="AL24" i="1"/>
  <c r="AL33" i="1"/>
  <c r="L26" i="1"/>
  <c r="B45" i="1"/>
  <c r="AL23" i="1"/>
  <c r="B13" i="1"/>
  <c r="K20" i="1"/>
  <c r="L21" i="1"/>
  <c r="B26" i="1"/>
  <c r="B31" i="1"/>
  <c r="B17" i="1"/>
  <c r="B34" i="1"/>
  <c r="B11" i="1"/>
  <c r="B37" i="1"/>
  <c r="L14" i="1"/>
  <c r="B40" i="1"/>
  <c r="B41" i="1"/>
  <c r="B21" i="1"/>
  <c r="I5" i="1" l="1"/>
  <c r="AL42" i="1"/>
  <c r="AA14" i="1"/>
  <c r="AL45" i="1"/>
  <c r="AL26" i="1"/>
  <c r="AL40" i="1"/>
  <c r="I10" i="8" l="1"/>
  <c r="J10" i="8"/>
  <c r="H5" i="8" l="1"/>
  <c r="AA10" i="8" s="1"/>
  <c r="G5" i="8"/>
  <c r="H4" i="2" l="1"/>
  <c r="G4" i="2" l="1"/>
  <c r="M30" i="2" l="1"/>
  <c r="H3" i="2" l="1"/>
  <c r="G3" i="2"/>
  <c r="M25" i="1" l="1"/>
  <c r="M23" i="1"/>
  <c r="M20" i="1"/>
  <c r="M21" i="1"/>
  <c r="M24" i="1"/>
  <c r="N25" i="1"/>
  <c r="AM25" i="1" s="1"/>
  <c r="R40" i="8" l="1"/>
  <c r="O13" i="1"/>
  <c r="M6" i="2"/>
  <c r="D23" i="8"/>
  <c r="Q19" i="1"/>
  <c r="I56" i="8"/>
  <c r="D42" i="1"/>
  <c r="I19" i="8"/>
  <c r="R31" i="8"/>
  <c r="R55" i="8"/>
  <c r="E27" i="2"/>
  <c r="AA52" i="8"/>
  <c r="Z54" i="8"/>
  <c r="AI42" i="1"/>
  <c r="G19" i="1"/>
  <c r="AB32" i="1"/>
  <c r="Y50" i="8"/>
  <c r="Z18" i="1"/>
  <c r="AJ28" i="1"/>
  <c r="J54" i="8"/>
  <c r="D41" i="1"/>
  <c r="E95" i="8"/>
  <c r="D96" i="8"/>
  <c r="G14" i="1"/>
  <c r="G76" i="8"/>
  <c r="Z37" i="1"/>
  <c r="AG38" i="1"/>
  <c r="B42" i="8"/>
  <c r="B96" i="8"/>
  <c r="Z95" i="8"/>
  <c r="C30" i="8"/>
  <c r="D95" i="8"/>
  <c r="P23" i="1"/>
  <c r="E22" i="8"/>
  <c r="AG24" i="1"/>
  <c r="AB40" i="1"/>
  <c r="I42" i="1"/>
  <c r="V29" i="8"/>
  <c r="F37" i="1"/>
  <c r="O58" i="8"/>
  <c r="O21" i="8"/>
  <c r="V30" i="8"/>
  <c r="C72" i="8"/>
  <c r="J11" i="1"/>
  <c r="AA70" i="8"/>
  <c r="Y12" i="8"/>
  <c r="X77" i="8"/>
  <c r="B72" i="8"/>
  <c r="T54" i="8"/>
  <c r="AI32" i="1"/>
  <c r="Z32" i="8"/>
  <c r="Z24" i="8"/>
  <c r="Z46" i="8"/>
  <c r="M10" i="2"/>
  <c r="G57" i="8"/>
  <c r="R56" i="8"/>
  <c r="I37" i="1"/>
  <c r="AA36" i="1"/>
  <c r="I40" i="1"/>
  <c r="E81" i="8"/>
  <c r="D35" i="1"/>
  <c r="Y24" i="8"/>
  <c r="C24" i="8"/>
  <c r="AJ13" i="1"/>
  <c r="L22" i="2"/>
  <c r="T97" i="8"/>
  <c r="G63" i="8"/>
  <c r="X13" i="8"/>
  <c r="B41" i="8"/>
  <c r="AI36" i="1"/>
  <c r="D12" i="1"/>
  <c r="M13" i="8"/>
  <c r="AJ19" i="1"/>
  <c r="E39" i="8"/>
  <c r="H31" i="8"/>
  <c r="M92" i="8"/>
  <c r="Z45" i="1"/>
  <c r="N62" i="8"/>
  <c r="X46" i="8"/>
  <c r="T33" i="8"/>
  <c r="M24" i="8"/>
  <c r="B37" i="8"/>
  <c r="S16" i="2"/>
  <c r="J65" i="8"/>
  <c r="AC31" i="1"/>
  <c r="F24" i="1"/>
  <c r="Z47" i="8"/>
  <c r="V31" i="8"/>
  <c r="X35" i="1"/>
  <c r="R50" i="8"/>
  <c r="G54" i="8"/>
  <c r="AH29" i="1"/>
  <c r="I21" i="8"/>
  <c r="O36" i="1"/>
  <c r="L37" i="1"/>
  <c r="M58" i="8"/>
  <c r="X31" i="1"/>
  <c r="AH28" i="1"/>
  <c r="P12" i="1"/>
  <c r="E41" i="1"/>
  <c r="G23" i="1"/>
  <c r="I92" i="8"/>
  <c r="O56" i="8"/>
  <c r="E30" i="2"/>
  <c r="AF35" i="1"/>
  <c r="N68" i="8"/>
  <c r="I18" i="8"/>
  <c r="X29" i="8"/>
  <c r="B58" i="8"/>
  <c r="V42" i="8"/>
  <c r="G9" i="2"/>
  <c r="C31" i="1"/>
  <c r="J24" i="8"/>
  <c r="C34" i="1"/>
  <c r="Y64" i="8"/>
  <c r="Q13" i="1"/>
  <c r="N30" i="8"/>
  <c r="E11" i="8"/>
  <c r="Q12" i="1"/>
  <c r="I22" i="8"/>
  <c r="AE37" i="1"/>
  <c r="J69" i="8"/>
  <c r="V95" i="8"/>
  <c r="X20" i="1"/>
  <c r="Z21" i="8"/>
  <c r="D13" i="8"/>
  <c r="I12" i="8"/>
  <c r="AJ11" i="1"/>
  <c r="D66" i="8"/>
  <c r="R20" i="8"/>
  <c r="G35" i="1"/>
  <c r="B65" i="8"/>
  <c r="AG31" i="1"/>
  <c r="AJ40" i="1"/>
  <c r="N27" i="8"/>
  <c r="M30" i="8"/>
  <c r="O5" i="2"/>
  <c r="E11" i="2"/>
  <c r="H23" i="8"/>
  <c r="AJ38" i="1"/>
  <c r="H30" i="2"/>
  <c r="X41" i="8"/>
  <c r="V45" i="1"/>
  <c r="Y11" i="8"/>
  <c r="O45" i="1"/>
  <c r="I48" i="8"/>
  <c r="V20" i="1"/>
  <c r="AK19" i="1"/>
  <c r="T14" i="1"/>
  <c r="J14" i="2"/>
  <c r="O91" i="8"/>
  <c r="C54" i="8"/>
  <c r="P25" i="1"/>
  <c r="J15" i="8"/>
  <c r="O68" i="8"/>
  <c r="K45" i="1"/>
  <c r="AA48" i="8"/>
  <c r="X53" i="8"/>
  <c r="G69" i="8"/>
  <c r="K17" i="1"/>
  <c r="D18" i="1"/>
  <c r="H47" i="8"/>
  <c r="F15" i="2"/>
  <c r="Q17" i="2"/>
  <c r="G70" i="8"/>
  <c r="AD25" i="1"/>
  <c r="H53" i="8"/>
  <c r="G7" i="2"/>
  <c r="N57" i="8"/>
  <c r="M14" i="2"/>
  <c r="Z14" i="1"/>
  <c r="I58" i="8"/>
  <c r="T15" i="8"/>
  <c r="Z19" i="8"/>
  <c r="T13" i="1"/>
  <c r="Q33" i="1"/>
  <c r="AF24" i="1"/>
  <c r="V13" i="1"/>
  <c r="T33" i="1"/>
  <c r="B31" i="8"/>
  <c r="AC33" i="1"/>
  <c r="I51" i="8"/>
  <c r="Z31" i="8"/>
  <c r="AG35" i="1"/>
  <c r="I16" i="8"/>
  <c r="E22" i="2"/>
  <c r="O26" i="8"/>
  <c r="R34" i="8"/>
  <c r="M57" i="8"/>
  <c r="E5" i="2"/>
  <c r="J41" i="1"/>
  <c r="R16" i="8"/>
  <c r="AF31" i="1"/>
  <c r="G40" i="8"/>
  <c r="T19" i="8"/>
  <c r="AA33" i="1"/>
  <c r="Z38" i="8"/>
  <c r="J36" i="1"/>
  <c r="AK11" i="1"/>
  <c r="D35" i="8"/>
  <c r="AG14" i="1"/>
  <c r="G47" i="8"/>
  <c r="E45" i="1"/>
  <c r="O24" i="1"/>
  <c r="M35" i="8"/>
  <c r="X29" i="1"/>
  <c r="AA17" i="8"/>
  <c r="D57" i="8"/>
  <c r="Y42" i="8"/>
  <c r="J21" i="8"/>
  <c r="G48" i="8"/>
  <c r="B26" i="8"/>
  <c r="D34" i="1"/>
  <c r="T24" i="1"/>
  <c r="N71" i="8"/>
  <c r="L35" i="1"/>
  <c r="AA25" i="8"/>
  <c r="G32" i="1"/>
  <c r="K18" i="1"/>
  <c r="C50" i="8"/>
  <c r="B48" i="8"/>
  <c r="P14" i="1"/>
  <c r="I20" i="1"/>
  <c r="H33" i="8"/>
  <c r="D18" i="8"/>
  <c r="Q20" i="1"/>
  <c r="F12" i="2"/>
  <c r="D36" i="8"/>
  <c r="Z92" i="8"/>
  <c r="T36" i="1"/>
  <c r="H29" i="8"/>
  <c r="X18" i="1"/>
  <c r="V36" i="8"/>
  <c r="X36" i="1"/>
  <c r="Z71" i="8"/>
  <c r="E23" i="8"/>
  <c r="S9" i="2"/>
  <c r="J96" i="8"/>
  <c r="R58" i="8"/>
  <c r="M16" i="8"/>
  <c r="AA21" i="8"/>
  <c r="Y66" i="8"/>
  <c r="G64" i="8"/>
  <c r="M26" i="8"/>
  <c r="AA40" i="8"/>
  <c r="C70" i="8"/>
  <c r="AC41" i="1"/>
  <c r="Y32" i="8"/>
  <c r="Y49" i="8"/>
  <c r="B55" i="8"/>
  <c r="C29" i="8"/>
  <c r="C96" i="8"/>
  <c r="T14" i="8"/>
  <c r="O12" i="8"/>
  <c r="C57" i="8"/>
  <c r="B78" i="8"/>
  <c r="X26" i="8"/>
  <c r="J12" i="1"/>
  <c r="I76" i="8"/>
  <c r="B51" i="8"/>
  <c r="Z64" i="8"/>
  <c r="G34" i="8"/>
  <c r="AI41" i="1"/>
  <c r="S5" i="2"/>
  <c r="N37" i="8"/>
  <c r="H25" i="2"/>
  <c r="AF33" i="1"/>
  <c r="N51" i="8"/>
  <c r="J32" i="8"/>
  <c r="T38" i="1"/>
  <c r="D65" i="8"/>
  <c r="Y46" i="8"/>
  <c r="AI35" i="1"/>
  <c r="G8" i="2"/>
  <c r="F11" i="1"/>
  <c r="AF12" i="1"/>
  <c r="Q25" i="1"/>
  <c r="R48" i="8"/>
  <c r="N12" i="8"/>
  <c r="F20" i="1"/>
  <c r="M66" i="8"/>
  <c r="AA19" i="8"/>
  <c r="AJ25" i="1"/>
  <c r="Y15" i="8"/>
  <c r="R37" i="8"/>
  <c r="O22" i="8"/>
  <c r="G53" i="8"/>
  <c r="E92" i="8"/>
  <c r="X54" i="8"/>
  <c r="E16" i="2"/>
  <c r="I30" i="8"/>
  <c r="AI40" i="1"/>
  <c r="K29" i="1"/>
  <c r="J78" i="8"/>
  <c r="N72" i="8"/>
  <c r="AI45" i="1"/>
  <c r="T28" i="8"/>
  <c r="D33" i="1"/>
  <c r="E32" i="1"/>
  <c r="C37" i="8"/>
  <c r="J34" i="8"/>
  <c r="C58" i="8"/>
  <c r="I24" i="8"/>
  <c r="H64" i="8"/>
  <c r="V67" i="8"/>
  <c r="K42" i="1"/>
  <c r="T30" i="8"/>
  <c r="AB35" i="1"/>
  <c r="O69" i="8"/>
  <c r="Y34" i="8"/>
  <c r="Z51" i="8"/>
  <c r="C64" i="8"/>
  <c r="AE32" i="1"/>
  <c r="H41" i="8"/>
  <c r="J5" i="2"/>
  <c r="F29" i="1"/>
  <c r="E31" i="1"/>
  <c r="Z49" i="8"/>
  <c r="M47" i="8"/>
  <c r="AL19" i="1"/>
  <c r="G26" i="2"/>
  <c r="Y19" i="8"/>
  <c r="AB14" i="1"/>
  <c r="J16" i="8"/>
  <c r="H10" i="2"/>
  <c r="AA23" i="1"/>
  <c r="G27" i="8"/>
  <c r="K32" i="1"/>
  <c r="F17" i="1"/>
  <c r="H18" i="8"/>
  <c r="G12" i="1"/>
  <c r="T50" i="8"/>
  <c r="O11" i="2"/>
  <c r="G21" i="8"/>
  <c r="E82" i="8"/>
  <c r="O12" i="2"/>
  <c r="F14" i="1"/>
  <c r="J25" i="2"/>
  <c r="J92" i="8"/>
  <c r="J17" i="2"/>
  <c r="AI18" i="1"/>
  <c r="F16" i="2"/>
  <c r="Y40" i="8"/>
  <c r="M64" i="8"/>
  <c r="AA77" i="8"/>
  <c r="Y95" i="8"/>
  <c r="AE42" i="1"/>
  <c r="H82" i="8"/>
  <c r="AL37" i="1"/>
  <c r="H15" i="2"/>
  <c r="V23" i="8"/>
  <c r="R42" i="8"/>
  <c r="E26" i="8"/>
  <c r="E24" i="2"/>
  <c r="T37" i="1"/>
  <c r="N22" i="8"/>
  <c r="P26" i="1"/>
  <c r="AA18" i="8"/>
  <c r="V47" i="8"/>
  <c r="D82" i="8"/>
  <c r="B35" i="8"/>
  <c r="Z27" i="8"/>
  <c r="Z79" i="8"/>
  <c r="J19" i="1"/>
  <c r="O31" i="1"/>
  <c r="T18" i="1"/>
  <c r="J34" i="1"/>
  <c r="J62" i="8"/>
  <c r="G22" i="2"/>
  <c r="N36" i="8"/>
  <c r="J14" i="8"/>
  <c r="AA28" i="1"/>
  <c r="E33" i="1"/>
  <c r="O17" i="8"/>
  <c r="V25" i="1"/>
  <c r="AJ41" i="1"/>
  <c r="T22" i="8"/>
  <c r="Z25" i="8"/>
  <c r="M70" i="8"/>
  <c r="C51" i="8"/>
  <c r="N41" i="8"/>
  <c r="Z31" i="1"/>
  <c r="G19" i="8"/>
  <c r="X25" i="8"/>
  <c r="AA11" i="1"/>
  <c r="AL20" i="1"/>
  <c r="H24" i="8"/>
  <c r="D39" i="8"/>
  <c r="AE12" i="1"/>
  <c r="X38" i="1"/>
  <c r="Q18" i="1"/>
  <c r="X32" i="8"/>
  <c r="Q8" i="2"/>
  <c r="X22" i="8"/>
  <c r="AF29" i="1"/>
  <c r="AE33" i="1"/>
  <c r="AA25" i="1"/>
  <c r="AB41" i="1"/>
  <c r="T39" i="8"/>
  <c r="J63" i="8"/>
  <c r="O6" i="2"/>
  <c r="J76" i="8"/>
  <c r="Z70" i="8"/>
  <c r="R49" i="8"/>
  <c r="I63" i="8"/>
  <c r="E47" i="8"/>
  <c r="P11" i="1"/>
  <c r="E31" i="8"/>
  <c r="E74" i="8"/>
  <c r="V23" i="1"/>
  <c r="I52" i="8"/>
  <c r="G41" i="8"/>
  <c r="Q15" i="2"/>
  <c r="AG17" i="1"/>
  <c r="I71" i="8"/>
  <c r="E29" i="8"/>
  <c r="G24" i="1"/>
  <c r="E52" i="8"/>
  <c r="J24" i="1"/>
  <c r="Y69" i="8"/>
  <c r="C71" i="8"/>
  <c r="E17" i="8"/>
  <c r="Y51" i="8"/>
  <c r="AK13" i="1"/>
  <c r="C43" i="8"/>
  <c r="D77" i="8"/>
  <c r="T31" i="1"/>
  <c r="E8" i="2"/>
  <c r="G62" i="8"/>
  <c r="T21" i="1"/>
  <c r="Y33" i="8"/>
  <c r="X45" i="1"/>
  <c r="E50" i="8"/>
  <c r="C18" i="8"/>
  <c r="AE24" i="1"/>
  <c r="D69" i="8"/>
  <c r="J21" i="1"/>
  <c r="H55" i="8"/>
  <c r="I25" i="8"/>
  <c r="M25" i="8"/>
  <c r="T26" i="1"/>
  <c r="Q28" i="1"/>
  <c r="X49" i="8"/>
  <c r="X35" i="8"/>
  <c r="D78" i="8"/>
  <c r="M81" i="8"/>
  <c r="I36" i="8"/>
  <c r="E37" i="8"/>
  <c r="M12" i="2"/>
  <c r="K35" i="1"/>
  <c r="J37" i="8"/>
  <c r="D19" i="1"/>
  <c r="Z62" i="8"/>
  <c r="H26" i="8"/>
  <c r="C33" i="8"/>
  <c r="X96" i="8"/>
  <c r="AK17" i="1"/>
  <c r="G22" i="8"/>
  <c r="AA26" i="1"/>
  <c r="AE28" i="1"/>
  <c r="AA39" i="8"/>
  <c r="K12" i="1"/>
  <c r="H92" i="8"/>
  <c r="O53" i="8"/>
  <c r="AD24" i="1"/>
  <c r="Q37" i="1"/>
  <c r="P31" i="1"/>
  <c r="Y53" i="8"/>
  <c r="G78" i="8"/>
  <c r="J11" i="2"/>
  <c r="AH37" i="1"/>
  <c r="M42" i="8"/>
  <c r="M26" i="2"/>
  <c r="Z34" i="1"/>
  <c r="J64" i="8"/>
  <c r="B33" i="8"/>
  <c r="X75" i="8"/>
  <c r="G67" i="8"/>
  <c r="R43" i="8"/>
  <c r="C12" i="8"/>
  <c r="V53" i="8"/>
  <c r="AE45" i="1"/>
  <c r="E78" i="8"/>
  <c r="Y79" i="8"/>
  <c r="J12" i="2"/>
  <c r="V11" i="8"/>
  <c r="R69" i="8"/>
  <c r="AH24" i="1"/>
  <c r="T95" i="8"/>
  <c r="AD32" i="1"/>
  <c r="Y54" i="8"/>
  <c r="H69" i="8"/>
  <c r="I96" i="8"/>
  <c r="F17" i="2"/>
  <c r="D26" i="1"/>
  <c r="V48" i="8"/>
  <c r="D32" i="1"/>
  <c r="G55" i="8"/>
  <c r="E70" i="8"/>
  <c r="Y35" i="8"/>
  <c r="N54" i="8"/>
  <c r="J26" i="8"/>
  <c r="G24" i="8"/>
  <c r="AH45" i="1"/>
  <c r="N50" i="8"/>
  <c r="B40" i="8"/>
  <c r="M53" i="8"/>
  <c r="T29" i="8"/>
  <c r="J10" i="2"/>
  <c r="Z32" i="1"/>
  <c r="AD21" i="1"/>
  <c r="D76" i="8"/>
  <c r="M20" i="8"/>
  <c r="L28" i="1"/>
  <c r="O72" i="8"/>
  <c r="D17" i="8"/>
  <c r="AA37" i="1"/>
  <c r="G96" i="8"/>
  <c r="AA51" i="8"/>
  <c r="AH25" i="1"/>
  <c r="AI38" i="1"/>
  <c r="J40" i="8"/>
  <c r="E15" i="8"/>
  <c r="J25" i="8"/>
  <c r="AD34" i="1"/>
  <c r="M22" i="8"/>
  <c r="AG33" i="1"/>
  <c r="X81" i="8"/>
  <c r="Y41" i="8"/>
  <c r="G31" i="8"/>
  <c r="F23" i="2"/>
  <c r="AD14" i="1"/>
  <c r="H56" i="8"/>
  <c r="C23" i="8"/>
  <c r="V27" i="8"/>
  <c r="M65" i="8"/>
  <c r="AL17" i="1"/>
  <c r="V97" i="8"/>
  <c r="D56" i="8"/>
  <c r="M72" i="8"/>
  <c r="X14" i="8"/>
  <c r="Z23" i="1"/>
  <c r="V62" i="8"/>
  <c r="J53" i="8"/>
  <c r="AI11" i="1"/>
  <c r="I14" i="1"/>
  <c r="O46" i="8"/>
  <c r="F31" i="2"/>
  <c r="AJ24" i="1"/>
  <c r="Z23" i="8"/>
  <c r="C75" i="8"/>
  <c r="J23" i="2"/>
  <c r="B28" i="8"/>
  <c r="X12" i="8"/>
  <c r="N96" i="8"/>
  <c r="C22" i="8"/>
  <c r="AB33" i="1"/>
  <c r="C33" i="1"/>
  <c r="C80" i="8"/>
  <c r="F13" i="2"/>
  <c r="C35" i="8"/>
  <c r="AK35" i="1"/>
  <c r="V70" i="8"/>
  <c r="Z35" i="8"/>
  <c r="P37" i="1"/>
  <c r="T70" i="8"/>
  <c r="K19" i="1"/>
  <c r="AA35" i="8"/>
  <c r="J12" i="8"/>
  <c r="Z26" i="8"/>
  <c r="B82" i="8"/>
  <c r="Y36" i="8"/>
  <c r="Y47" i="8"/>
  <c r="N70" i="8"/>
  <c r="AK21" i="1"/>
  <c r="M48" i="8"/>
  <c r="O41" i="1"/>
  <c r="X65" i="8"/>
  <c r="I21" i="1"/>
  <c r="G49" i="8"/>
  <c r="O37" i="1"/>
  <c r="P24" i="1"/>
  <c r="AC40" i="1"/>
  <c r="D64" i="8"/>
  <c r="AG13" i="1"/>
  <c r="M52" i="8"/>
  <c r="N15" i="8"/>
  <c r="O35" i="1"/>
  <c r="AH36" i="1"/>
  <c r="J32" i="1"/>
  <c r="B30" i="8"/>
  <c r="M19" i="8"/>
  <c r="Y67" i="8"/>
  <c r="C74" i="8"/>
  <c r="AH31" i="1"/>
  <c r="V38" i="8"/>
  <c r="V92" i="8"/>
  <c r="O7" i="2"/>
  <c r="D21" i="1"/>
  <c r="AE40" i="1"/>
  <c r="D25" i="8"/>
  <c r="D51" i="8"/>
  <c r="AA49" i="8"/>
  <c r="S17" i="2"/>
  <c r="M69" i="8"/>
  <c r="F27" i="2"/>
  <c r="F13" i="1"/>
  <c r="H6" i="2"/>
  <c r="O70" i="8"/>
  <c r="D33" i="8"/>
  <c r="R28" i="8"/>
  <c r="AE20" i="1"/>
  <c r="J79" i="8"/>
  <c r="E56" i="8"/>
  <c r="G33" i="1"/>
  <c r="D20" i="1"/>
  <c r="O51" i="8"/>
  <c r="Z33" i="1"/>
  <c r="N34" i="8"/>
  <c r="Q12" i="2"/>
  <c r="AG37" i="1"/>
  <c r="C97" i="8"/>
  <c r="AK34" i="1"/>
  <c r="F42" i="1"/>
  <c r="J35" i="8"/>
  <c r="M9" i="2"/>
  <c r="AA46" i="8"/>
  <c r="K11" i="1"/>
  <c r="E10" i="2"/>
  <c r="AD26" i="1"/>
  <c r="D24" i="8"/>
  <c r="O16" i="2"/>
  <c r="T25" i="1"/>
  <c r="M17" i="2"/>
  <c r="O27" i="8"/>
  <c r="AA17" i="1"/>
  <c r="I27" i="8"/>
  <c r="G72" i="8"/>
  <c r="G40" i="1"/>
  <c r="N39" i="8"/>
  <c r="B91" i="8"/>
  <c r="E57" i="8"/>
  <c r="C91" i="8"/>
  <c r="T18" i="8"/>
  <c r="G45" i="1"/>
  <c r="J38" i="8"/>
  <c r="O49" i="8"/>
  <c r="AA69" i="8"/>
  <c r="S15" i="2"/>
  <c r="C16" i="8"/>
  <c r="O15" i="8"/>
  <c r="AA29" i="8"/>
  <c r="V33" i="1"/>
  <c r="AC24" i="1"/>
  <c r="G5" i="2"/>
  <c r="AA81" i="8"/>
  <c r="J23" i="1"/>
  <c r="E35" i="1"/>
  <c r="N25" i="8"/>
  <c r="J68" i="8"/>
  <c r="V51" i="8"/>
  <c r="O11" i="8"/>
  <c r="N56" i="8"/>
  <c r="J41" i="8"/>
  <c r="AG28" i="1"/>
  <c r="AC36" i="1"/>
  <c r="G17" i="8"/>
  <c r="J22" i="2"/>
  <c r="J29" i="1"/>
  <c r="I53" i="8"/>
  <c r="P17" i="1"/>
  <c r="AF34" i="1"/>
  <c r="AH13" i="1"/>
  <c r="X34" i="8"/>
  <c r="D16" i="8"/>
  <c r="E19" i="8"/>
  <c r="E11" i="1"/>
  <c r="C40" i="8"/>
  <c r="AA19" i="1"/>
  <c r="D48" i="8"/>
  <c r="Z30" i="8"/>
  <c r="AD11" i="1"/>
  <c r="C78" i="8"/>
  <c r="T17" i="8"/>
  <c r="G75" i="8"/>
  <c r="O96" i="8"/>
  <c r="T38" i="8"/>
  <c r="D37" i="8"/>
  <c r="J27" i="2"/>
  <c r="F10" i="2"/>
  <c r="T17" i="1"/>
  <c r="AA22" i="8"/>
  <c r="AF40" i="1"/>
  <c r="E24" i="8"/>
  <c r="R41" i="8"/>
  <c r="V72" i="8"/>
  <c r="O54" i="8"/>
  <c r="AA75" i="8"/>
  <c r="H11" i="8"/>
  <c r="I55" i="8"/>
  <c r="Q31" i="1"/>
  <c r="G18" i="2"/>
  <c r="J26" i="1"/>
  <c r="I13" i="1"/>
  <c r="V49" i="8"/>
  <c r="I65" i="8"/>
  <c r="G16" i="2"/>
  <c r="AA11" i="8"/>
  <c r="I14" i="8"/>
  <c r="AK36" i="1"/>
  <c r="B27" i="8"/>
  <c r="I47" i="8"/>
  <c r="H91" i="8"/>
  <c r="AD18" i="1"/>
  <c r="X47" i="8"/>
  <c r="I35" i="8"/>
  <c r="J30" i="2"/>
  <c r="R70" i="8"/>
  <c r="C45" i="1"/>
  <c r="AH18" i="1"/>
  <c r="T53" i="8"/>
  <c r="AA20" i="1"/>
  <c r="C34" i="8"/>
  <c r="Z17" i="8"/>
  <c r="C35" i="1"/>
  <c r="Z76" i="8"/>
  <c r="G15" i="8"/>
  <c r="S18" i="2"/>
  <c r="D36" i="1"/>
  <c r="C36" i="8"/>
  <c r="AA78" i="8"/>
  <c r="X42" i="8"/>
  <c r="X33" i="1"/>
  <c r="G26" i="8"/>
  <c r="E38" i="8"/>
  <c r="R14" i="8"/>
  <c r="AG19" i="1"/>
  <c r="J28" i="1"/>
  <c r="X51" i="8"/>
  <c r="AE35" i="1"/>
  <c r="O14" i="8"/>
  <c r="AF18" i="1"/>
  <c r="V24" i="8"/>
  <c r="X17" i="1"/>
  <c r="O39" i="8"/>
  <c r="AH11" i="1"/>
  <c r="AA34" i="8"/>
  <c r="B52" i="8"/>
  <c r="J15" i="2"/>
  <c r="Z12" i="1"/>
  <c r="E67" i="8"/>
  <c r="P18" i="1"/>
  <c r="H63" i="8"/>
  <c r="AB31" i="1"/>
  <c r="G39" i="8"/>
  <c r="AG23" i="1"/>
  <c r="R47" i="8"/>
  <c r="AB26" i="1"/>
  <c r="I33" i="1"/>
  <c r="AG21" i="1"/>
  <c r="J29" i="8"/>
  <c r="R33" i="8"/>
  <c r="S13" i="2"/>
  <c r="X28" i="8"/>
  <c r="B49" i="8"/>
  <c r="R11" i="8"/>
  <c r="G33" i="8"/>
  <c r="L25" i="2"/>
  <c r="G31" i="1"/>
  <c r="X27" i="8"/>
  <c r="AD19" i="1"/>
  <c r="C32" i="1"/>
  <c r="T35" i="8"/>
  <c r="AD40" i="1"/>
  <c r="AA38" i="8"/>
  <c r="Q26" i="1"/>
  <c r="Z43" i="8"/>
  <c r="G11" i="2"/>
  <c r="D27" i="8"/>
  <c r="K28" i="1"/>
  <c r="X11" i="1"/>
  <c r="Z11" i="8"/>
  <c r="R96" i="8"/>
  <c r="C15" i="8"/>
  <c r="Z13" i="8"/>
  <c r="Z82" i="8"/>
  <c r="AC34" i="1"/>
  <c r="AG32" i="1"/>
  <c r="Y72" i="8"/>
  <c r="Y92" i="8"/>
  <c r="P32" i="1"/>
  <c r="J13" i="8"/>
  <c r="X78" i="8"/>
  <c r="AC32" i="1"/>
  <c r="B77" i="8"/>
  <c r="H76" i="8"/>
  <c r="Z58" i="8"/>
  <c r="E37" i="1"/>
  <c r="I46" i="8"/>
  <c r="H11" i="2"/>
  <c r="AG25" i="1"/>
  <c r="G46" i="8"/>
  <c r="M97" i="8"/>
  <c r="AB18" i="1"/>
  <c r="AA30" i="8"/>
  <c r="M29" i="8"/>
  <c r="L11" i="1"/>
  <c r="R35" i="8"/>
  <c r="AG41" i="1"/>
  <c r="AA14" i="8"/>
  <c r="Z15" i="8"/>
  <c r="AF14" i="1"/>
  <c r="AA5" i="1"/>
  <c r="H36" i="8"/>
  <c r="M28" i="8"/>
  <c r="V46" i="8"/>
  <c r="M15" i="2"/>
  <c r="D11" i="8"/>
  <c r="O40" i="8"/>
  <c r="AK20" i="1"/>
  <c r="G41" i="1"/>
  <c r="AC26" i="1"/>
  <c r="Q17" i="1"/>
  <c r="M18" i="8"/>
  <c r="M82" i="8"/>
  <c r="B13" i="8"/>
  <c r="T19" i="1"/>
  <c r="M37" i="8"/>
  <c r="Z40" i="1"/>
  <c r="AL11" i="1"/>
  <c r="N28" i="8"/>
  <c r="C38" i="1"/>
  <c r="F24" i="2"/>
  <c r="AD42" i="1"/>
  <c r="V96" i="8"/>
  <c r="M34" i="8"/>
  <c r="O28" i="8"/>
  <c r="X19" i="1"/>
  <c r="O62" i="8"/>
  <c r="T13" i="8"/>
  <c r="M80" i="8"/>
  <c r="V33" i="8"/>
  <c r="J20" i="1"/>
  <c r="O38" i="8"/>
  <c r="F30" i="2"/>
  <c r="Q6" i="2"/>
  <c r="I69" i="8"/>
  <c r="G20" i="1"/>
  <c r="R91" i="8"/>
  <c r="AA47" i="8"/>
  <c r="Z20" i="1"/>
  <c r="AB37" i="1"/>
  <c r="T23" i="1"/>
  <c r="AH19" i="1"/>
  <c r="AA21" i="1"/>
  <c r="AD36" i="1"/>
  <c r="AJ31" i="1"/>
  <c r="M96" i="8"/>
  <c r="AF32" i="1"/>
  <c r="F12" i="1"/>
  <c r="H70" i="8"/>
  <c r="R92" i="8"/>
  <c r="H75" i="8"/>
  <c r="AC14" i="1"/>
  <c r="Z38" i="1"/>
  <c r="M68" i="8"/>
  <c r="V55" i="8"/>
  <c r="X62" i="8"/>
  <c r="I25" i="1"/>
  <c r="L13" i="1"/>
  <c r="T32" i="8"/>
  <c r="AA31" i="8"/>
  <c r="X76" i="8"/>
  <c r="Z78" i="8"/>
  <c r="AB45" i="1"/>
  <c r="X23" i="8"/>
  <c r="V43" i="8"/>
  <c r="T21" i="8"/>
  <c r="H15" i="8"/>
  <c r="Y80" i="8"/>
  <c r="AH14" i="1"/>
  <c r="M15" i="8"/>
  <c r="E17" i="2"/>
  <c r="AI31" i="1"/>
  <c r="T37" i="8"/>
  <c r="G38" i="8"/>
  <c r="D29" i="1"/>
  <c r="E23" i="1"/>
  <c r="Z74" i="8"/>
  <c r="R97" i="8"/>
  <c r="Z42" i="8"/>
  <c r="C66" i="8"/>
  <c r="T62" i="8"/>
  <c r="B22" i="8"/>
  <c r="AE14" i="1"/>
  <c r="AA50" i="8"/>
  <c r="AC28" i="1"/>
  <c r="T28" i="1"/>
  <c r="AA36" i="8"/>
  <c r="Y52" i="8"/>
  <c r="C19" i="8"/>
  <c r="AE41" i="1"/>
  <c r="E34" i="1"/>
  <c r="AI28" i="1"/>
  <c r="R13" i="8"/>
  <c r="N47" i="8"/>
  <c r="B71" i="8"/>
  <c r="V14" i="8"/>
  <c r="V35" i="8"/>
  <c r="I81" i="8"/>
  <c r="H23" i="2"/>
  <c r="O57" i="8"/>
  <c r="G56" i="8"/>
  <c r="J13" i="2"/>
  <c r="O32" i="1"/>
  <c r="I62" i="8"/>
  <c r="D23" i="1"/>
  <c r="F35" i="1"/>
  <c r="E28" i="1"/>
  <c r="I31" i="8"/>
  <c r="Y14" i="8"/>
  <c r="G31" i="2"/>
  <c r="X31" i="8"/>
  <c r="O15" i="2"/>
  <c r="Z28" i="8"/>
  <c r="E32" i="8"/>
  <c r="Y70" i="8"/>
  <c r="AA13" i="8"/>
  <c r="Q35" i="1"/>
  <c r="AA24" i="1"/>
  <c r="B15" i="8"/>
  <c r="F23" i="1"/>
  <c r="B62" i="8"/>
  <c r="G97" i="8"/>
  <c r="H68" i="8"/>
  <c r="J27" i="8"/>
  <c r="D45" i="1"/>
  <c r="AD45" i="1"/>
  <c r="J31" i="2"/>
  <c r="AD33" i="1"/>
  <c r="AC12" i="1"/>
  <c r="C48" i="8"/>
  <c r="AI14" i="1"/>
  <c r="R95" i="8"/>
  <c r="B11" i="8"/>
  <c r="Y43" i="8"/>
  <c r="O17" i="1"/>
  <c r="J33" i="1"/>
  <c r="I35" i="1"/>
  <c r="G13" i="2"/>
  <c r="V15" i="8"/>
  <c r="X19" i="8"/>
  <c r="Y58" i="8"/>
  <c r="C46" i="8"/>
  <c r="H72" i="8"/>
  <c r="Q14" i="1"/>
  <c r="B67" i="8"/>
  <c r="C21" i="8"/>
  <c r="S7" i="2"/>
  <c r="O20" i="8"/>
  <c r="AJ14" i="1"/>
  <c r="M74" i="8"/>
  <c r="D37" i="1"/>
  <c r="X25" i="1"/>
  <c r="J6" i="2"/>
  <c r="R21" i="8"/>
  <c r="AG36" i="1"/>
  <c r="Y71" i="8"/>
  <c r="E58" i="8"/>
  <c r="O42" i="8"/>
  <c r="E72" i="8"/>
  <c r="H13" i="2"/>
  <c r="O20" i="1"/>
  <c r="J17" i="1"/>
  <c r="G21" i="1"/>
  <c r="Z19" i="1"/>
  <c r="AB7" i="1"/>
  <c r="E54" i="8"/>
  <c r="M36" i="8"/>
  <c r="X37" i="1"/>
  <c r="M17" i="8"/>
  <c r="AI19" i="1"/>
  <c r="J19" i="8"/>
  <c r="C49" i="8"/>
  <c r="L24" i="2"/>
  <c r="N52" i="8"/>
  <c r="B95" i="8"/>
  <c r="R57" i="8"/>
  <c r="I50" i="8"/>
  <c r="P36" i="1"/>
  <c r="D71" i="8"/>
  <c r="Q34" i="1"/>
  <c r="P28" i="1"/>
  <c r="Y63" i="8"/>
  <c r="J42" i="8"/>
  <c r="X37" i="8"/>
  <c r="M33" i="8"/>
  <c r="M8" i="2"/>
  <c r="O37" i="8"/>
  <c r="Y97" i="8"/>
  <c r="N32" i="8"/>
  <c r="I54" i="8"/>
  <c r="O18" i="2"/>
  <c r="Z11" i="1"/>
  <c r="C42" i="8"/>
  <c r="J18" i="2"/>
  <c r="AA23" i="8"/>
  <c r="M39" i="8"/>
  <c r="V17" i="8"/>
  <c r="V20" i="8"/>
  <c r="D81" i="8"/>
  <c r="M21" i="8"/>
  <c r="H66" i="8"/>
  <c r="B39" i="8"/>
  <c r="E55" i="8"/>
  <c r="AE19" i="1"/>
  <c r="AA41" i="1"/>
  <c r="AF11" i="1"/>
  <c r="M51" i="8"/>
  <c r="AJ35" i="1"/>
  <c r="F28" i="1"/>
  <c r="AA35" i="1"/>
  <c r="G11" i="1"/>
  <c r="AA32" i="1"/>
  <c r="F19" i="1"/>
  <c r="I79" i="8"/>
  <c r="B18" i="8"/>
  <c r="C41" i="8"/>
  <c r="AH17" i="1"/>
  <c r="L36" i="1"/>
  <c r="N38" i="8"/>
  <c r="C69" i="8"/>
  <c r="Z91" i="8"/>
  <c r="Q11" i="1"/>
  <c r="X64" i="8"/>
  <c r="X21" i="1"/>
  <c r="Y30" i="8"/>
  <c r="I67" i="8"/>
  <c r="AB28" i="1"/>
  <c r="E15" i="2"/>
  <c r="T72" i="8"/>
  <c r="F22" i="2"/>
  <c r="J23" i="8"/>
  <c r="X39" i="8"/>
  <c r="M23" i="8"/>
  <c r="AC17" i="1"/>
  <c r="E40" i="1"/>
  <c r="C53" i="8"/>
  <c r="M12" i="8"/>
  <c r="AI34" i="1"/>
  <c r="C14" i="8"/>
  <c r="D50" i="8"/>
  <c r="I43" i="8"/>
  <c r="M95" i="8"/>
  <c r="I82" i="8"/>
  <c r="I95" i="8"/>
  <c r="C39" i="8"/>
  <c r="G6" i="2"/>
  <c r="E53" i="8"/>
  <c r="O52" i="8"/>
  <c r="G20" i="8"/>
  <c r="D17" i="1"/>
  <c r="E40" i="8"/>
  <c r="L12" i="1"/>
  <c r="C68" i="8"/>
  <c r="I26" i="1"/>
  <c r="AL28" i="1"/>
  <c r="AF21" i="1"/>
  <c r="E62" i="8"/>
  <c r="X55" i="8"/>
  <c r="H13" i="8"/>
  <c r="AA79" i="8"/>
  <c r="X18" i="8"/>
  <c r="AK41" i="1"/>
  <c r="C62" i="8"/>
  <c r="V37" i="8"/>
  <c r="H25" i="8"/>
  <c r="AH34" i="1"/>
  <c r="AB36" i="1"/>
  <c r="D49" i="8"/>
  <c r="AA66" i="8"/>
  <c r="Q18" i="2"/>
  <c r="H24" i="2"/>
  <c r="M76" i="8"/>
  <c r="E36" i="8"/>
  <c r="B66" i="8"/>
  <c r="J31" i="1"/>
  <c r="D12" i="8"/>
  <c r="AI12" i="1"/>
  <c r="J47" i="8"/>
  <c r="R71" i="8"/>
  <c r="P19" i="1"/>
  <c r="AK31" i="1"/>
  <c r="N20" i="8"/>
  <c r="Q13" i="2"/>
  <c r="T58" i="8"/>
  <c r="H71" i="8"/>
  <c r="C25" i="8"/>
  <c r="G25" i="2"/>
  <c r="Z68" i="8"/>
  <c r="O33" i="8"/>
  <c r="F14" i="2"/>
  <c r="M13" i="2"/>
  <c r="V25" i="8"/>
  <c r="O21" i="1"/>
  <c r="AK26" i="1"/>
  <c r="Y39" i="8"/>
  <c r="H54" i="8"/>
  <c r="E12" i="8"/>
  <c r="B20" i="8"/>
  <c r="AI37" i="1"/>
  <c r="R26" i="8"/>
  <c r="AA28" i="8"/>
  <c r="R64" i="8"/>
  <c r="G15" i="2"/>
  <c r="B70" i="8"/>
  <c r="R63" i="8"/>
  <c r="Z28" i="1"/>
  <c r="X17" i="8"/>
  <c r="AA63" i="8"/>
  <c r="S12" i="2"/>
  <c r="O47" i="8"/>
  <c r="AA26" i="8"/>
  <c r="J22" i="8"/>
  <c r="T16" i="8"/>
  <c r="G82" i="8"/>
  <c r="AL31" i="1"/>
  <c r="I78" i="8"/>
  <c r="D40" i="8"/>
  <c r="M23" i="2"/>
  <c r="J37" i="1"/>
  <c r="N16" i="8"/>
  <c r="R30" i="8"/>
  <c r="R23" i="8"/>
  <c r="V29" i="1"/>
  <c r="F7" i="2"/>
  <c r="G50" i="8"/>
  <c r="J40" i="1"/>
  <c r="J26" i="2"/>
  <c r="AD29" i="1"/>
  <c r="AA62" i="8"/>
  <c r="M67" i="8"/>
  <c r="O16" i="8"/>
  <c r="O65" i="8"/>
  <c r="R12" i="8"/>
  <c r="Y28" i="8"/>
  <c r="Y31" i="8"/>
  <c r="D24" i="1"/>
  <c r="D58" i="8"/>
  <c r="X56" i="8"/>
  <c r="T48" i="8"/>
  <c r="D91" i="8"/>
  <c r="H18" i="2"/>
  <c r="X40" i="8"/>
  <c r="AD38" i="1"/>
  <c r="X50" i="8"/>
  <c r="O26" i="1"/>
  <c r="AJ34" i="1"/>
  <c r="V57" i="8"/>
  <c r="O29" i="8"/>
  <c r="Y27" i="8"/>
  <c r="I41" i="1"/>
  <c r="X23" i="1"/>
  <c r="AL13" i="1"/>
  <c r="V13" i="8"/>
  <c r="E20" i="8"/>
  <c r="G58" i="8"/>
  <c r="V64" i="8"/>
  <c r="C28" i="8"/>
  <c r="Z33" i="8"/>
  <c r="V19" i="1"/>
  <c r="G77" i="8"/>
  <c r="N23" i="8"/>
  <c r="Q16" i="2"/>
  <c r="V56" i="8"/>
  <c r="AA56" i="8"/>
  <c r="H49" i="8"/>
  <c r="M41" i="8"/>
  <c r="H58" i="8"/>
  <c r="Z20" i="8"/>
  <c r="I80" i="8"/>
  <c r="E23" i="2"/>
  <c r="D26" i="8"/>
  <c r="AB25" i="1"/>
  <c r="E14" i="8"/>
  <c r="P33" i="1"/>
  <c r="V58" i="8"/>
  <c r="V16" i="8"/>
  <c r="M77" i="8"/>
  <c r="D41" i="8"/>
  <c r="I36" i="1"/>
  <c r="D74" i="8"/>
  <c r="Z35" i="1"/>
  <c r="G43" i="8"/>
  <c r="O13" i="8"/>
  <c r="AC35" i="1"/>
  <c r="AE25" i="1"/>
  <c r="AJ23" i="1"/>
  <c r="M7" i="2"/>
  <c r="G42" i="1"/>
  <c r="O28" i="1"/>
  <c r="AB11" i="1"/>
  <c r="K13" i="1"/>
  <c r="Z96" i="8"/>
  <c r="Y75" i="8"/>
  <c r="F32" i="1"/>
  <c r="Y17" i="8"/>
  <c r="E21" i="1"/>
  <c r="M38" i="8"/>
  <c r="AJ20" i="1"/>
  <c r="N11" i="8"/>
  <c r="AI25" i="1"/>
  <c r="O13" i="2"/>
  <c r="H46" i="8"/>
  <c r="Z41" i="8"/>
  <c r="R18" i="8"/>
  <c r="M24" i="2"/>
  <c r="AF45" i="1"/>
  <c r="G18" i="1"/>
  <c r="O66" i="8"/>
  <c r="J56" i="8"/>
  <c r="Y29" i="8"/>
  <c r="E28" i="8"/>
  <c r="V38" i="1"/>
  <c r="C11" i="8"/>
  <c r="B97" i="8"/>
  <c r="N58" i="8"/>
  <c r="E17" i="1"/>
  <c r="AD13" i="1"/>
  <c r="E79" i="8"/>
  <c r="B53" i="8"/>
  <c r="AH41" i="1"/>
  <c r="X52" i="8"/>
  <c r="F21" i="1"/>
  <c r="AD12" i="1"/>
  <c r="V36" i="1"/>
  <c r="J39" i="8"/>
  <c r="H17" i="2"/>
  <c r="B23" i="8"/>
  <c r="L42" i="1"/>
  <c r="Y16" i="8"/>
  <c r="N18" i="8"/>
  <c r="M16" i="2"/>
  <c r="Z67" i="8"/>
  <c r="O32" i="8"/>
  <c r="K26" i="1"/>
  <c r="AA80" i="8"/>
  <c r="R54" i="8"/>
  <c r="I28" i="8"/>
  <c r="B46" i="8"/>
  <c r="E18" i="2"/>
  <c r="O41" i="8"/>
  <c r="B24" i="8"/>
  <c r="H8" i="2"/>
  <c r="J30" i="8"/>
  <c r="R52" i="8"/>
  <c r="K36" i="1"/>
  <c r="I28" i="1"/>
  <c r="V37" i="1"/>
  <c r="G14" i="8"/>
  <c r="D52" i="8"/>
  <c r="AJ42" i="1"/>
  <c r="X95" i="8"/>
  <c r="AF20" i="1"/>
  <c r="H22" i="8"/>
  <c r="O97" i="8"/>
  <c r="C77" i="8"/>
  <c r="V54" i="8"/>
  <c r="D13" i="1"/>
  <c r="AH32" i="1"/>
  <c r="AB19" i="1"/>
  <c r="G37" i="8"/>
  <c r="AA29" i="1"/>
  <c r="M27" i="2"/>
  <c r="AA27" i="8"/>
  <c r="I40" i="8"/>
  <c r="F45" i="1"/>
  <c r="Z37" i="8"/>
  <c r="X79" i="8"/>
  <c r="AA68" i="8"/>
  <c r="E68" i="8"/>
  <c r="G18" i="8"/>
  <c r="R67" i="8"/>
  <c r="V91" i="8"/>
  <c r="J77" i="8"/>
  <c r="AK33" i="1"/>
  <c r="I12" i="1"/>
  <c r="AF17" i="1"/>
  <c r="D28" i="8"/>
  <c r="AA40" i="1"/>
  <c r="AB20" i="1"/>
  <c r="T63" i="8"/>
  <c r="E25" i="1"/>
  <c r="M55" i="8"/>
  <c r="D28" i="1"/>
  <c r="B38" i="8"/>
  <c r="N29" i="8"/>
  <c r="R15" i="8"/>
  <c r="E35" i="8"/>
  <c r="C47" i="8"/>
  <c r="V68" i="8"/>
  <c r="I72" i="8"/>
  <c r="D11" i="1"/>
  <c r="AC37" i="1"/>
  <c r="J82" i="8"/>
  <c r="H42" i="8"/>
  <c r="Y91" i="8"/>
  <c r="V40" i="8"/>
  <c r="D32" i="8"/>
  <c r="AA71" i="8"/>
  <c r="P29" i="1"/>
  <c r="R24" i="8"/>
  <c r="B64" i="8"/>
  <c r="I38" i="1"/>
  <c r="K41" i="1"/>
  <c r="E14" i="1"/>
  <c r="F18" i="2"/>
  <c r="Z36" i="8"/>
  <c r="E26" i="1"/>
  <c r="K38" i="1"/>
  <c r="AG12" i="1"/>
  <c r="Q7" i="2"/>
  <c r="K40" i="1"/>
  <c r="AC42" i="1"/>
  <c r="I34" i="8"/>
  <c r="M79" i="8"/>
  <c r="Y81" i="8"/>
  <c r="N48" i="8"/>
  <c r="AI29" i="1"/>
  <c r="AF37" i="1"/>
  <c r="E34" i="8"/>
  <c r="P20" i="1"/>
  <c r="E76" i="8"/>
  <c r="V34" i="8"/>
  <c r="J74" i="8"/>
  <c r="G29" i="8"/>
  <c r="AK45" i="1"/>
  <c r="N13" i="8"/>
  <c r="AI26" i="1"/>
  <c r="E41" i="8"/>
  <c r="O8" i="2"/>
  <c r="AB29" i="1"/>
  <c r="J28" i="8"/>
  <c r="AH35" i="1"/>
  <c r="Z65" i="8"/>
  <c r="AA54" i="8"/>
  <c r="AI13" i="1"/>
  <c r="Q5" i="2"/>
  <c r="AC23" i="1"/>
  <c r="T36" i="8"/>
  <c r="Q21" i="1"/>
  <c r="T96" i="8"/>
  <c r="AJ17" i="1"/>
  <c r="Y65" i="8"/>
  <c r="R38" i="8"/>
  <c r="V28" i="1"/>
  <c r="O14" i="1"/>
  <c r="AB34" i="1"/>
  <c r="G14" i="2"/>
  <c r="B34" i="8"/>
  <c r="C20" i="8"/>
  <c r="AD41" i="1"/>
  <c r="AH20" i="1"/>
  <c r="Z55" i="8"/>
  <c r="D42" i="8"/>
  <c r="G30" i="2"/>
  <c r="AA57" i="8"/>
  <c r="Y62" i="8"/>
  <c r="M43" i="8"/>
  <c r="Y13" i="8"/>
  <c r="H97" i="8"/>
  <c r="D43" i="8"/>
  <c r="J57" i="8"/>
  <c r="AD20" i="1"/>
  <c r="G51" i="8"/>
  <c r="AD35" i="1"/>
  <c r="J55" i="8"/>
  <c r="H43" i="8"/>
  <c r="D67" i="8"/>
  <c r="O64" i="8"/>
  <c r="O23" i="1"/>
  <c r="Y21" i="8"/>
  <c r="AH12" i="1"/>
  <c r="AD31" i="1"/>
  <c r="V66" i="8"/>
  <c r="H79" i="8"/>
  <c r="J36" i="8"/>
  <c r="O10" i="2"/>
  <c r="D31" i="8"/>
  <c r="R62" i="8"/>
  <c r="AA13" i="1"/>
  <c r="H27" i="2"/>
  <c r="E80" i="8"/>
  <c r="Y55" i="8"/>
  <c r="T20" i="8"/>
  <c r="H52" i="8"/>
  <c r="V19" i="8"/>
  <c r="Z97" i="8"/>
  <c r="D14" i="8"/>
  <c r="J18" i="8"/>
  <c r="Z36" i="1"/>
  <c r="V41" i="8"/>
  <c r="AI21" i="1"/>
  <c r="Y57" i="8"/>
  <c r="I97" i="8"/>
  <c r="AK38" i="1"/>
  <c r="I64" i="8"/>
  <c r="AA24" i="8"/>
  <c r="K37" i="1"/>
  <c r="N31" i="8"/>
  <c r="M46" i="8"/>
  <c r="I38" i="8"/>
  <c r="M32" i="8"/>
  <c r="AG40" i="1"/>
  <c r="AB23" i="1"/>
  <c r="V31" i="1"/>
  <c r="B81" i="8"/>
  <c r="AJ36" i="1"/>
  <c r="R53" i="8"/>
  <c r="AE21" i="1"/>
  <c r="AJ12" i="1"/>
  <c r="F38" i="1"/>
  <c r="O18" i="8"/>
  <c r="Q36" i="1"/>
  <c r="T42" i="8"/>
  <c r="N42" i="8"/>
  <c r="AL21" i="1"/>
  <c r="AD17" i="1"/>
  <c r="C41" i="1"/>
  <c r="I32" i="8"/>
  <c r="T67" i="8"/>
  <c r="H37" i="8"/>
  <c r="E97" i="8"/>
  <c r="AA12" i="8"/>
  <c r="C31" i="8"/>
  <c r="L26" i="2"/>
  <c r="S6" i="2"/>
  <c r="Z72" i="8"/>
  <c r="E16" i="8"/>
  <c r="AC21" i="1"/>
  <c r="K33" i="1"/>
  <c r="S8" i="2"/>
  <c r="M40" i="8"/>
  <c r="O19" i="8"/>
  <c r="I20" i="8"/>
  <c r="O9" i="2"/>
  <c r="I57" i="8"/>
  <c r="T34" i="8"/>
  <c r="I41" i="8"/>
  <c r="H30" i="8"/>
  <c r="D14" i="1"/>
  <c r="O40" i="1"/>
  <c r="AH38" i="1"/>
  <c r="V12" i="1"/>
  <c r="Z21" i="1"/>
  <c r="X32" i="1"/>
  <c r="H67" i="8"/>
  <c r="AA16" i="8"/>
  <c r="Z22" i="8"/>
  <c r="AE36" i="1"/>
  <c r="X36" i="8"/>
  <c r="G13" i="1"/>
  <c r="C81" i="8"/>
  <c r="J35" i="1"/>
  <c r="I17" i="1"/>
  <c r="Y77" i="8"/>
  <c r="AA31" i="1"/>
  <c r="T71" i="8"/>
  <c r="O19" i="1"/>
  <c r="I11" i="8"/>
  <c r="B54" i="8"/>
  <c r="V26" i="8"/>
  <c r="AE34" i="1"/>
  <c r="T47" i="8"/>
  <c r="Q9" i="2"/>
  <c r="Z12" i="8"/>
  <c r="AK42" i="1"/>
  <c r="E29" i="1"/>
  <c r="I75" i="8"/>
  <c r="V28" i="8"/>
  <c r="F9" i="2"/>
  <c r="Z57" i="8"/>
  <c r="E24" i="1"/>
  <c r="J48" i="8"/>
  <c r="J72" i="8"/>
  <c r="G42" i="8"/>
  <c r="V12" i="8"/>
  <c r="V34" i="1"/>
  <c r="E69" i="8"/>
  <c r="E75" i="8"/>
  <c r="E19" i="1"/>
  <c r="V32" i="1"/>
  <c r="C37" i="1"/>
  <c r="H12" i="8"/>
  <c r="AB24" i="1"/>
  <c r="J46" i="8"/>
  <c r="J70" i="8"/>
  <c r="O31" i="8"/>
  <c r="Z25" i="1"/>
  <c r="AG11" i="1"/>
  <c r="E12" i="2"/>
  <c r="N17" i="8"/>
  <c r="O92" i="8"/>
  <c r="X14" i="1"/>
  <c r="E46" i="8"/>
  <c r="H35" i="8"/>
  <c r="AJ18" i="1"/>
  <c r="J11" i="8"/>
  <c r="C67" i="8"/>
  <c r="T41" i="8"/>
  <c r="AK18" i="1"/>
  <c r="M62" i="8"/>
  <c r="R22" i="8"/>
  <c r="O71" i="8"/>
  <c r="G35" i="8"/>
  <c r="X11" i="8"/>
  <c r="N67" i="8"/>
  <c r="AA58" i="8"/>
  <c r="AA65" i="8"/>
  <c r="Q24" i="1"/>
  <c r="AJ26" i="1"/>
  <c r="S10" i="2"/>
  <c r="H27" i="8"/>
  <c r="K34" i="1"/>
  <c r="G80" i="8"/>
  <c r="Y48" i="8"/>
  <c r="G71" i="8"/>
  <c r="G26" i="1"/>
  <c r="C13" i="8"/>
  <c r="H34" i="8"/>
  <c r="AI23" i="1"/>
  <c r="AJ33" i="1"/>
  <c r="D47" i="8"/>
  <c r="V26" i="1"/>
  <c r="O24" i="8"/>
  <c r="T43" i="8"/>
  <c r="J52" i="8"/>
  <c r="Z69" i="8"/>
  <c r="V52" i="8"/>
  <c r="I34" i="1"/>
  <c r="AK40" i="1"/>
  <c r="Z42" i="1"/>
  <c r="C76" i="8"/>
  <c r="O43" i="8"/>
  <c r="Y76" i="8"/>
  <c r="AC38" i="1"/>
  <c r="N43" i="8"/>
  <c r="O55" i="8"/>
  <c r="G91" i="8"/>
  <c r="AA91" i="8" s="1"/>
  <c r="J51" i="8"/>
  <c r="Z39" i="8"/>
  <c r="J45" i="1"/>
  <c r="Z24" i="1"/>
  <c r="Q10" i="2"/>
  <c r="F11" i="2"/>
  <c r="G92" i="8"/>
  <c r="I17" i="8"/>
  <c r="I23" i="8"/>
  <c r="D62" i="8"/>
  <c r="Z66" i="8"/>
  <c r="T25" i="8"/>
  <c r="Y74" i="8"/>
  <c r="J38" i="1"/>
  <c r="T69" i="8"/>
  <c r="AA42" i="8"/>
  <c r="G65" i="8"/>
  <c r="B56" i="8"/>
  <c r="I68" i="8"/>
  <c r="O35" i="8"/>
  <c r="X68" i="8"/>
  <c r="E42" i="1"/>
  <c r="O18" i="1"/>
  <c r="X15" i="8"/>
  <c r="C63" i="8"/>
  <c r="G28" i="1"/>
  <c r="D97" i="8"/>
  <c r="H20" i="8"/>
  <c r="E13" i="1"/>
  <c r="I26" i="8"/>
  <c r="O34" i="8"/>
  <c r="N21" i="8"/>
  <c r="AE31" i="1"/>
  <c r="H40" i="8"/>
  <c r="H31" i="2"/>
  <c r="D92" i="8"/>
  <c r="H80" i="8"/>
  <c r="C32" i="8"/>
  <c r="V11" i="1"/>
  <c r="B32" i="8"/>
  <c r="X71" i="8"/>
  <c r="H12" i="2"/>
  <c r="E96" i="8"/>
  <c r="V14" i="1"/>
  <c r="Y68" i="8"/>
  <c r="D19" i="8"/>
  <c r="V39" i="8"/>
  <c r="D79" i="8"/>
  <c r="V69" i="8"/>
  <c r="I18" i="1"/>
  <c r="AA34" i="1"/>
  <c r="Z63" i="8"/>
  <c r="Y20" i="8"/>
  <c r="I74" i="8"/>
  <c r="AB42" i="1"/>
  <c r="AF25" i="1"/>
  <c r="R32" i="8"/>
  <c r="O36" i="8"/>
  <c r="T49" i="8"/>
  <c r="AL25" i="1"/>
  <c r="G66" i="8"/>
  <c r="X28" i="1"/>
  <c r="J8" i="2"/>
  <c r="X33" i="8"/>
  <c r="V50" i="8"/>
  <c r="G74" i="8"/>
  <c r="Z34" i="8"/>
  <c r="I33" i="8"/>
  <c r="AE26" i="1"/>
  <c r="H21" i="8"/>
  <c r="O12" i="1"/>
  <c r="T24" i="8"/>
  <c r="AJ37" i="1"/>
  <c r="AK32" i="1"/>
  <c r="AA41" i="8"/>
  <c r="D38" i="1"/>
  <c r="C92" i="8"/>
  <c r="AF26" i="1"/>
  <c r="R68" i="8"/>
  <c r="E25" i="2"/>
  <c r="V18" i="1"/>
  <c r="G23" i="8"/>
  <c r="N63" i="8"/>
  <c r="X70" i="8"/>
  <c r="T92" i="8"/>
  <c r="C55" i="8"/>
  <c r="D46" i="8"/>
  <c r="AA74" i="8"/>
  <c r="AL35" i="1"/>
  <c r="AK37" i="1"/>
  <c r="B21" i="8"/>
  <c r="Z16" i="8"/>
  <c r="Z52" i="8"/>
  <c r="J31" i="8"/>
  <c r="AI33" i="1"/>
  <c r="D30" i="8"/>
  <c r="I77" i="8"/>
  <c r="R29" i="8"/>
  <c r="AA55" i="8"/>
  <c r="X67" i="8"/>
  <c r="AK24" i="1"/>
  <c r="O11" i="1"/>
  <c r="Y38" i="8"/>
  <c r="F31" i="1"/>
  <c r="N64" i="8"/>
  <c r="E20" i="1"/>
  <c r="X48" i="8"/>
  <c r="T56" i="8"/>
  <c r="O63" i="8"/>
  <c r="Y25" i="8"/>
  <c r="G25" i="8"/>
  <c r="D22" i="8"/>
  <c r="AG20" i="1"/>
  <c r="E38" i="1"/>
  <c r="AJ32" i="1"/>
  <c r="T11" i="1"/>
  <c r="I29" i="8"/>
  <c r="G36" i="1"/>
  <c r="E48" i="8"/>
  <c r="X16" i="8"/>
  <c r="Z13" i="1"/>
  <c r="R25" i="8"/>
  <c r="AL32" i="1"/>
  <c r="I31" i="1"/>
  <c r="AD23" i="1"/>
  <c r="G24" i="2"/>
  <c r="AF38" i="1"/>
  <c r="H78" i="8"/>
  <c r="N26" i="8"/>
  <c r="T32" i="1"/>
  <c r="J50" i="8"/>
  <c r="H14" i="8"/>
  <c r="J24" i="2"/>
  <c r="N55" i="8"/>
  <c r="I45" i="1"/>
  <c r="G95" i="8"/>
  <c r="AA95" i="8" s="1"/>
  <c r="J33" i="8"/>
  <c r="G16" i="8"/>
  <c r="AK25" i="1"/>
  <c r="AK12" i="1"/>
  <c r="R19" i="8"/>
  <c r="B69" i="8"/>
  <c r="H16" i="8"/>
  <c r="T31" i="8"/>
  <c r="R66" i="8"/>
  <c r="Z50" i="8"/>
  <c r="AG34" i="1"/>
  <c r="H16" i="2"/>
  <c r="AI17" i="1"/>
  <c r="F5" i="2"/>
  <c r="T45" i="1"/>
  <c r="AH40" i="1"/>
  <c r="N49" i="8"/>
  <c r="D25" i="1"/>
  <c r="F33" i="1"/>
  <c r="AL18" i="1"/>
  <c r="AA67" i="8"/>
  <c r="L23" i="2"/>
  <c r="H9" i="2"/>
  <c r="O33" i="1"/>
  <c r="I23" i="1"/>
  <c r="C95" i="8"/>
  <c r="E13" i="8"/>
  <c r="T65" i="8"/>
  <c r="C27" i="8"/>
  <c r="AG26" i="1"/>
  <c r="X21" i="8"/>
  <c r="Z40" i="8"/>
  <c r="M71" i="8"/>
  <c r="V35" i="1"/>
  <c r="V17" i="1"/>
  <c r="M11" i="8"/>
  <c r="I19" i="1"/>
  <c r="T12" i="1"/>
  <c r="AA37" i="8"/>
  <c r="T27" i="8"/>
  <c r="N24" i="8"/>
  <c r="D34" i="8"/>
  <c r="N35" i="8"/>
  <c r="AH21" i="1"/>
  <c r="T91" i="8"/>
  <c r="F8" i="2"/>
  <c r="AL14" i="1"/>
  <c r="H32" i="8"/>
  <c r="R27" i="8"/>
  <c r="M91" i="8"/>
  <c r="O25" i="8"/>
  <c r="Z29" i="1"/>
  <c r="E30" i="8"/>
  <c r="G30" i="8"/>
  <c r="AA64" i="8"/>
  <c r="T57" i="8"/>
  <c r="X80" i="8"/>
  <c r="G34" i="1"/>
  <c r="J97" i="8"/>
  <c r="D29" i="8"/>
  <c r="AC45" i="1"/>
  <c r="Y18" i="8"/>
  <c r="N19" i="8"/>
  <c r="Y37" i="8"/>
  <c r="E49" i="8"/>
  <c r="X12" i="1"/>
  <c r="AE23" i="1"/>
  <c r="E18" i="8"/>
  <c r="M78" i="8"/>
  <c r="J16" i="2"/>
  <c r="E64" i="8"/>
  <c r="AE29" i="1"/>
  <c r="J95" i="8"/>
  <c r="E18" i="1"/>
  <c r="I13" i="8"/>
  <c r="E51" i="8"/>
  <c r="J71" i="8"/>
  <c r="AH26" i="1"/>
  <c r="F36" i="1"/>
  <c r="L41" i="1"/>
  <c r="I66" i="8"/>
  <c r="B43" i="8"/>
  <c r="AF28" i="1"/>
  <c r="T35" i="1"/>
  <c r="B68" i="8"/>
  <c r="D15" i="8"/>
  <c r="H28" i="8"/>
  <c r="G27" i="2"/>
  <c r="AC25" i="1"/>
  <c r="AA15" i="8"/>
  <c r="R72" i="8"/>
  <c r="AA42" i="1"/>
  <c r="H39" i="8"/>
  <c r="J20" i="8"/>
  <c r="N97" i="8"/>
  <c r="Y96" i="8"/>
  <c r="B16" i="8"/>
  <c r="P34" i="1"/>
  <c r="B17" i="8"/>
  <c r="V71" i="8"/>
  <c r="C65" i="8"/>
  <c r="H57" i="8"/>
  <c r="AJ29" i="1"/>
  <c r="D21" i="8"/>
  <c r="B25" i="8"/>
  <c r="AA76" i="8"/>
  <c r="X38" i="8"/>
  <c r="AA97" i="8"/>
  <c r="Q45" i="1"/>
  <c r="I11" i="1"/>
  <c r="T23" i="8"/>
  <c r="D20" i="8"/>
  <c r="V24" i="1"/>
  <c r="X74" i="8"/>
  <c r="M22" i="2"/>
  <c r="T55" i="8"/>
  <c r="I42" i="8"/>
  <c r="H51" i="8"/>
  <c r="D75" i="8"/>
  <c r="N40" i="8"/>
  <c r="I37" i="8"/>
  <c r="I15" i="8"/>
  <c r="F34" i="1"/>
  <c r="E65" i="8"/>
  <c r="AA32" i="8"/>
  <c r="AA33" i="8"/>
  <c r="O17" i="2"/>
  <c r="M49" i="8"/>
  <c r="I49" i="8"/>
  <c r="C82" i="8"/>
  <c r="V21" i="8"/>
  <c r="B92" i="8"/>
  <c r="J81" i="8"/>
  <c r="J43" i="8"/>
  <c r="AC18" i="1"/>
  <c r="Z81" i="8"/>
  <c r="D54" i="8"/>
  <c r="C56" i="8"/>
  <c r="Z29" i="8"/>
  <c r="I29" i="1"/>
  <c r="AA12" i="1"/>
  <c r="N91" i="8"/>
  <c r="T52" i="8"/>
  <c r="E63" i="8"/>
  <c r="Z75" i="8"/>
  <c r="AK14" i="1"/>
  <c r="D53" i="8"/>
  <c r="N33" i="8"/>
  <c r="AB17" i="1"/>
  <c r="C36" i="1"/>
  <c r="J67" i="8"/>
  <c r="J7" i="2"/>
  <c r="X91" i="8"/>
  <c r="Q32" i="1"/>
  <c r="Y26" i="8"/>
  <c r="Y22" i="8"/>
  <c r="AA43" i="8"/>
  <c r="X20" i="8"/>
  <c r="H50" i="8"/>
  <c r="B36" i="8"/>
  <c r="AC13" i="1"/>
  <c r="Z80" i="8"/>
  <c r="AH42" i="1"/>
  <c r="O42" i="1"/>
  <c r="M75" i="8"/>
  <c r="Z56" i="8"/>
  <c r="X24" i="8"/>
  <c r="J80" i="8"/>
  <c r="E14" i="2"/>
  <c r="J9" i="2"/>
  <c r="AA72" i="8"/>
  <c r="E77" i="8"/>
  <c r="AL12" i="1"/>
  <c r="Z17" i="1"/>
  <c r="S11" i="2"/>
  <c r="D55" i="8"/>
  <c r="M18" i="2"/>
  <c r="X63" i="8"/>
  <c r="Q23" i="1"/>
  <c r="X57" i="8"/>
  <c r="H26" i="2"/>
  <c r="B57" i="8"/>
  <c r="H38" i="8"/>
  <c r="E42" i="8"/>
  <c r="L45" i="1"/>
  <c r="T66" i="8"/>
  <c r="O25" i="1"/>
  <c r="AA82" i="8"/>
  <c r="G37" i="1"/>
  <c r="E27" i="8"/>
  <c r="V32" i="8"/>
  <c r="R46" i="8"/>
  <c r="O29" i="1"/>
  <c r="O38" i="1"/>
  <c r="B12" i="8"/>
  <c r="AB38" i="1"/>
  <c r="N53" i="8"/>
  <c r="I70" i="8"/>
  <c r="M31" i="8"/>
  <c r="E91" i="8"/>
  <c r="Y23" i="8"/>
  <c r="B47" i="8"/>
  <c r="AF13" i="1"/>
  <c r="AA53" i="8"/>
  <c r="AB13" i="1"/>
  <c r="Z14" i="8"/>
  <c r="J91" i="8"/>
  <c r="C42" i="1"/>
  <c r="D80" i="8"/>
  <c r="Z41" i="1"/>
  <c r="R39" i="8"/>
  <c r="E71" i="8"/>
  <c r="E7" i="2"/>
  <c r="R17" i="8"/>
  <c r="E26" i="2"/>
  <c r="AB21" i="1"/>
  <c r="AA20" i="8"/>
  <c r="N65" i="8"/>
  <c r="B76" i="8"/>
  <c r="E43" i="8"/>
  <c r="T51" i="8"/>
  <c r="H19" i="8"/>
  <c r="G52" i="8"/>
  <c r="C38" i="8"/>
  <c r="AA96" i="8"/>
  <c r="M56" i="8"/>
  <c r="AC11" i="1"/>
  <c r="D68" i="8"/>
  <c r="J14" i="1"/>
  <c r="F26" i="2"/>
  <c r="G38" i="1"/>
  <c r="AC19" i="1"/>
  <c r="AD37" i="1"/>
  <c r="H7" i="2"/>
  <c r="E9" i="2"/>
  <c r="P45" i="1"/>
  <c r="T34" i="1"/>
  <c r="AE17" i="1"/>
  <c r="AL29" i="1"/>
  <c r="AF23" i="1"/>
  <c r="AB12" i="1"/>
  <c r="O50" i="8"/>
  <c r="AE11" i="1"/>
  <c r="O95" i="8"/>
  <c r="N69" i="8"/>
  <c r="I39" i="8"/>
  <c r="X82" i="8"/>
  <c r="T29" i="1"/>
  <c r="AE13" i="1"/>
  <c r="V21" i="1"/>
  <c r="T26" i="8"/>
  <c r="M11" i="2"/>
  <c r="H62" i="8"/>
  <c r="B19" i="8"/>
  <c r="Z18" i="8"/>
  <c r="G23" i="2"/>
  <c r="M27" i="8"/>
  <c r="V18" i="8"/>
  <c r="G17" i="2"/>
  <c r="X58" i="8"/>
  <c r="T11" i="8"/>
  <c r="G13" i="8"/>
  <c r="AK28" i="1"/>
  <c r="E25" i="8"/>
  <c r="AI24" i="1"/>
  <c r="AH33" i="1"/>
  <c r="B75" i="8"/>
  <c r="AE38" i="1"/>
  <c r="E12" i="1"/>
  <c r="Z77" i="8"/>
  <c r="G17" i="1"/>
  <c r="AE18" i="1"/>
  <c r="Y56" i="8"/>
  <c r="T46" i="8"/>
  <c r="O67" i="8"/>
  <c r="AG29" i="1"/>
  <c r="AG42" i="1"/>
  <c r="B50" i="8"/>
  <c r="T12" i="8"/>
  <c r="F25" i="2"/>
  <c r="X26" i="1"/>
  <c r="B14" i="8"/>
  <c r="K14" i="1"/>
  <c r="C26" i="8"/>
  <c r="AD28" i="1"/>
  <c r="D38" i="8"/>
  <c r="H22" i="2"/>
  <c r="R51" i="8"/>
  <c r="E33" i="8"/>
  <c r="P13" i="1"/>
  <c r="E6" i="2"/>
  <c r="Q29" i="1"/>
  <c r="B29" i="8"/>
  <c r="H14" i="2"/>
  <c r="O34" i="1"/>
  <c r="Z53" i="8"/>
  <c r="AF42" i="1"/>
  <c r="G81" i="8"/>
  <c r="X24" i="1"/>
  <c r="H96" i="8"/>
  <c r="D72" i="8"/>
  <c r="M25" i="2"/>
  <c r="G79" i="8"/>
  <c r="V65" i="8"/>
  <c r="L31" i="1"/>
  <c r="M50" i="8"/>
  <c r="F6" i="2"/>
  <c r="X30" i="8"/>
  <c r="T20" i="1"/>
  <c r="M14" i="8"/>
  <c r="AG18" i="1"/>
  <c r="G12" i="2"/>
  <c r="J42" i="1"/>
  <c r="Y78" i="8"/>
  <c r="Q11" i="2"/>
  <c r="E21" i="8"/>
  <c r="X13" i="1"/>
  <c r="N66" i="8"/>
  <c r="G32" i="8"/>
  <c r="X92" i="8"/>
  <c r="Z26" i="1"/>
  <c r="X66" i="8"/>
  <c r="H81" i="8"/>
  <c r="H65" i="8"/>
  <c r="L27" i="2"/>
  <c r="J18" i="1"/>
  <c r="J58" i="8"/>
  <c r="D31" i="1"/>
  <c r="N95" i="8"/>
  <c r="T40" i="8"/>
  <c r="R65" i="8"/>
  <c r="AF36" i="1"/>
  <c r="H48" i="8"/>
  <c r="M5" i="2"/>
  <c r="X43" i="8"/>
  <c r="H17" i="8"/>
  <c r="J66" i="8"/>
  <c r="X34" i="1"/>
  <c r="I32" i="1"/>
  <c r="AH23" i="1"/>
  <c r="I91" i="8"/>
  <c r="N14" i="8"/>
  <c r="H77" i="8"/>
  <c r="G11" i="8"/>
  <c r="O14" i="2"/>
  <c r="AA45" i="1"/>
  <c r="X97" i="8"/>
  <c r="F41" i="1"/>
  <c r="E66" i="8"/>
  <c r="AI20" i="1"/>
  <c r="C79" i="8"/>
  <c r="K31" i="1"/>
  <c r="E36" i="1"/>
  <c r="Q14" i="2"/>
  <c r="B74" i="8"/>
  <c r="P21" i="1"/>
  <c r="B80" i="8"/>
  <c r="AK29" i="1"/>
  <c r="G10" i="2"/>
  <c r="AF41" i="1"/>
  <c r="H74" i="8"/>
  <c r="O23" i="8"/>
  <c r="R36" i="8"/>
  <c r="J75" i="8"/>
  <c r="N46" i="8"/>
  <c r="M63" i="8"/>
  <c r="J17" i="8"/>
  <c r="E31" i="2"/>
  <c r="AG45" i="1"/>
  <c r="G29" i="1"/>
  <c r="AC20" i="1"/>
  <c r="AJ21" i="1"/>
  <c r="P35" i="1"/>
  <c r="AK23" i="1"/>
  <c r="B79" i="8"/>
  <c r="F40" i="1"/>
  <c r="T64" i="8"/>
  <c r="J49" i="8"/>
  <c r="G68" i="8"/>
  <c r="Y82" i="8"/>
  <c r="X69" i="8"/>
  <c r="X72" i="8"/>
  <c r="C52" i="8"/>
  <c r="I24" i="1"/>
  <c r="G36" i="8"/>
  <c r="G12" i="8"/>
  <c r="D40" i="1"/>
  <c r="B63" i="8"/>
  <c r="G28" i="8"/>
  <c r="F25" i="1"/>
  <c r="H5" i="2"/>
  <c r="S14" i="2"/>
  <c r="Q38" i="1"/>
  <c r="AJ45" i="1"/>
  <c r="J13" i="1"/>
  <c r="F26" i="1"/>
  <c r="V22" i="8"/>
  <c r="H95" i="8"/>
  <c r="C17" i="8"/>
  <c r="O30" i="8"/>
  <c r="D70" i="8"/>
  <c r="D63" i="8"/>
  <c r="M54" i="8"/>
  <c r="Z48" i="8"/>
  <c r="AF19" i="1"/>
  <c r="E13" i="2"/>
  <c r="F18" i="1"/>
  <c r="AC29" i="1"/>
  <c r="G25" i="1"/>
  <c r="AA38" i="1"/>
  <c r="T68" i="8"/>
  <c r="N92" i="8"/>
  <c r="O48" i="8"/>
  <c r="V63" i="8"/>
  <c r="AA92" i="8"/>
  <c r="W63" i="8" l="1"/>
  <c r="P92" i="8"/>
  <c r="Q92" i="8" s="1"/>
  <c r="U68" i="8"/>
  <c r="W22" i="8"/>
  <c r="R38" i="1"/>
  <c r="S38" i="1" s="1"/>
  <c r="R14" i="2"/>
  <c r="K5" i="2"/>
  <c r="T5" i="2"/>
  <c r="I5" i="2"/>
  <c r="K49" i="8"/>
  <c r="L49" i="8"/>
  <c r="U64" i="8"/>
  <c r="R35" i="1"/>
  <c r="S35" i="1" s="1"/>
  <c r="K17" i="8"/>
  <c r="L17" i="8"/>
  <c r="P46" i="8"/>
  <c r="Q46" i="8" s="1"/>
  <c r="L75" i="8"/>
  <c r="K75" i="8"/>
  <c r="S36" i="8"/>
  <c r="R21" i="1"/>
  <c r="S21" i="1" s="1"/>
  <c r="P14" i="2"/>
  <c r="N14" i="2"/>
  <c r="P14" i="8"/>
  <c r="Q14" i="8" s="1"/>
  <c r="Y34" i="1"/>
  <c r="L66" i="8"/>
  <c r="K66" i="8"/>
  <c r="S65" i="8"/>
  <c r="U40" i="8"/>
  <c r="P95" i="8"/>
  <c r="Q95" i="8" s="1"/>
  <c r="L58" i="8"/>
  <c r="K58" i="8"/>
  <c r="N18" i="1"/>
  <c r="AM18" i="1" s="1"/>
  <c r="P66" i="8"/>
  <c r="Q66" i="8" s="1"/>
  <c r="Y13" i="1"/>
  <c r="P11" i="2"/>
  <c r="U20" i="1"/>
  <c r="M31" i="1"/>
  <c r="N31" i="1"/>
  <c r="AM31" i="1" s="1"/>
  <c r="W65" i="8"/>
  <c r="Y24" i="1"/>
  <c r="K14" i="2"/>
  <c r="T14" i="2"/>
  <c r="I14" i="2"/>
  <c r="R13" i="1"/>
  <c r="S13" i="1" s="1"/>
  <c r="S51" i="8"/>
  <c r="K22" i="2"/>
  <c r="I22" i="2"/>
  <c r="M14" i="1"/>
  <c r="Y26" i="1"/>
  <c r="U12" i="8"/>
  <c r="U46" i="8"/>
  <c r="U11" i="8"/>
  <c r="W18" i="8"/>
  <c r="U26" i="8"/>
  <c r="W21" i="1"/>
  <c r="U29" i="1"/>
  <c r="P69" i="8"/>
  <c r="Q69" i="8" s="1"/>
  <c r="U34" i="1"/>
  <c r="R45" i="1"/>
  <c r="S45" i="1" s="1"/>
  <c r="I7" i="2"/>
  <c r="T7" i="2"/>
  <c r="K7" i="2"/>
  <c r="N14" i="1"/>
  <c r="AM14" i="1" s="1"/>
  <c r="U51" i="8"/>
  <c r="P65" i="8"/>
  <c r="Q65" i="8" s="1"/>
  <c r="S17" i="8"/>
  <c r="S39" i="8"/>
  <c r="L91" i="8"/>
  <c r="K91" i="8"/>
  <c r="P53" i="8"/>
  <c r="Q53" i="8" s="1"/>
  <c r="S46" i="8"/>
  <c r="W32" i="8"/>
  <c r="U66" i="8"/>
  <c r="M45" i="1"/>
  <c r="N45" i="1"/>
  <c r="AM45" i="1" s="1"/>
  <c r="K26" i="2"/>
  <c r="I26" i="2"/>
  <c r="R11" i="2"/>
  <c r="K80" i="8"/>
  <c r="L80" i="8"/>
  <c r="K67" i="8"/>
  <c r="L67" i="8"/>
  <c r="P33" i="8"/>
  <c r="Q33" i="8" s="1"/>
  <c r="U52" i="8"/>
  <c r="P91" i="8"/>
  <c r="Q91" i="8" s="1"/>
  <c r="L43" i="8"/>
  <c r="K43" i="8"/>
  <c r="K81" i="8"/>
  <c r="L81" i="8"/>
  <c r="W21" i="8"/>
  <c r="N17" i="2"/>
  <c r="P40" i="8"/>
  <c r="Q40" i="8" s="1"/>
  <c r="U55" i="8"/>
  <c r="W24" i="1"/>
  <c r="U23" i="8"/>
  <c r="W71" i="8"/>
  <c r="R34" i="1"/>
  <c r="S34" i="1" s="1"/>
  <c r="P97" i="8"/>
  <c r="Q97" i="8" s="1"/>
  <c r="L20" i="8"/>
  <c r="K20" i="8"/>
  <c r="S72" i="8"/>
  <c r="U35" i="1"/>
  <c r="M41" i="1"/>
  <c r="N41" i="1"/>
  <c r="L71" i="8"/>
  <c r="K71" i="8"/>
  <c r="L95" i="8"/>
  <c r="K95" i="8"/>
  <c r="Y12" i="1"/>
  <c r="P19" i="8"/>
  <c r="Q19" i="8" s="1"/>
  <c r="L97" i="8"/>
  <c r="K97" i="8"/>
  <c r="U57" i="8"/>
  <c r="S27" i="8"/>
  <c r="U91" i="8"/>
  <c r="P35" i="8"/>
  <c r="Q35" i="8" s="1"/>
  <c r="P24" i="8"/>
  <c r="Q24" i="8" s="1"/>
  <c r="U27" i="8"/>
  <c r="U12" i="1"/>
  <c r="W17" i="1"/>
  <c r="W35" i="1"/>
  <c r="U65" i="8"/>
  <c r="T9" i="2"/>
  <c r="K9" i="2"/>
  <c r="I9" i="2"/>
  <c r="P49" i="8"/>
  <c r="Q49" i="8" s="1"/>
  <c r="U45" i="1"/>
  <c r="K16" i="2"/>
  <c r="I16" i="2"/>
  <c r="T16" i="2"/>
  <c r="S66" i="8"/>
  <c r="U31" i="8"/>
  <c r="S19" i="8"/>
  <c r="L33" i="8"/>
  <c r="K33" i="8"/>
  <c r="P55" i="8"/>
  <c r="Q55" i="8" s="1"/>
  <c r="K50" i="8"/>
  <c r="L50" i="8"/>
  <c r="U32" i="1"/>
  <c r="P26" i="8"/>
  <c r="Q26" i="8" s="1"/>
  <c r="S25" i="8"/>
  <c r="U11" i="1"/>
  <c r="U56" i="8"/>
  <c r="P64" i="8"/>
  <c r="Q64" i="8" s="1"/>
  <c r="O9" i="1"/>
  <c r="S29" i="8"/>
  <c r="L31" i="8"/>
  <c r="K31" i="8"/>
  <c r="U92" i="8"/>
  <c r="P63" i="8"/>
  <c r="Q63" i="8" s="1"/>
  <c r="W18" i="1"/>
  <c r="S68" i="8"/>
  <c r="U24" i="8"/>
  <c r="W50" i="8"/>
  <c r="Y28" i="1"/>
  <c r="U49" i="8"/>
  <c r="S32" i="8"/>
  <c r="W69" i="8"/>
  <c r="W39" i="8"/>
  <c r="W14" i="1"/>
  <c r="K12" i="2"/>
  <c r="T12" i="2"/>
  <c r="I12" i="2"/>
  <c r="W11" i="1"/>
  <c r="I31" i="2"/>
  <c r="K31" i="2"/>
  <c r="P21" i="8"/>
  <c r="Q21" i="8" s="1"/>
  <c r="U69" i="8"/>
  <c r="N38" i="1"/>
  <c r="AM38" i="1" s="1"/>
  <c r="U25" i="8"/>
  <c r="P10" i="2"/>
  <c r="L51" i="8"/>
  <c r="K51" i="8"/>
  <c r="P43" i="8"/>
  <c r="Q43" i="8" s="1"/>
  <c r="W52" i="8"/>
  <c r="K52" i="8"/>
  <c r="L52" i="8"/>
  <c r="U43" i="8"/>
  <c r="W26" i="1"/>
  <c r="M34" i="1"/>
  <c r="R10" i="2"/>
  <c r="P67" i="8"/>
  <c r="Q67" i="8" s="1"/>
  <c r="S22" i="8"/>
  <c r="U41" i="8"/>
  <c r="K11" i="8"/>
  <c r="L11" i="8"/>
  <c r="Y14" i="1"/>
  <c r="P17" i="8"/>
  <c r="Q17" i="8" s="1"/>
  <c r="L70" i="8"/>
  <c r="K70" i="8"/>
  <c r="L46" i="8"/>
  <c r="K46" i="8"/>
  <c r="W32" i="1"/>
  <c r="W34" i="1"/>
  <c r="W12" i="8"/>
  <c r="K72" i="8"/>
  <c r="L72" i="8"/>
  <c r="K48" i="8"/>
  <c r="L48" i="8"/>
  <c r="W28" i="8"/>
  <c r="P9" i="2"/>
  <c r="U47" i="8"/>
  <c r="W26" i="8"/>
  <c r="U71" i="8"/>
  <c r="Y32" i="1"/>
  <c r="W12" i="1"/>
  <c r="U34" i="8"/>
  <c r="N9" i="2"/>
  <c r="R8" i="2"/>
  <c r="M33" i="1"/>
  <c r="R6" i="2"/>
  <c r="U67" i="8"/>
  <c r="P42" i="8"/>
  <c r="Q42" i="8" s="1"/>
  <c r="U42" i="8"/>
  <c r="S53" i="8"/>
  <c r="W31" i="1"/>
  <c r="P31" i="8"/>
  <c r="Q31" i="8" s="1"/>
  <c r="W41" i="8"/>
  <c r="K18" i="8"/>
  <c r="L18" i="8"/>
  <c r="W19" i="8"/>
  <c r="U20" i="8"/>
  <c r="K27" i="2"/>
  <c r="I27" i="2"/>
  <c r="S62" i="8"/>
  <c r="N10" i="2"/>
  <c r="L36" i="8"/>
  <c r="K36" i="8"/>
  <c r="W66" i="8"/>
  <c r="L55" i="8"/>
  <c r="K55" i="8"/>
  <c r="L57" i="8"/>
  <c r="K57" i="8"/>
  <c r="W28" i="1"/>
  <c r="S38" i="8"/>
  <c r="U96" i="8"/>
  <c r="U36" i="8"/>
  <c r="P5" i="2"/>
  <c r="L28" i="8"/>
  <c r="K28" i="8"/>
  <c r="N8" i="2"/>
  <c r="P13" i="8"/>
  <c r="Q13" i="8" s="1"/>
  <c r="L74" i="8"/>
  <c r="K74" i="8"/>
  <c r="W34" i="8"/>
  <c r="R20" i="1"/>
  <c r="S20" i="1" s="1"/>
  <c r="P48" i="8"/>
  <c r="Q48" i="8" s="1"/>
  <c r="M40" i="1"/>
  <c r="P7" i="2"/>
  <c r="M38" i="1"/>
  <c r="S24" i="8"/>
  <c r="R29" i="1"/>
  <c r="S29" i="1" s="1"/>
  <c r="W40" i="8"/>
  <c r="L82" i="8"/>
  <c r="K82" i="8"/>
  <c r="W68" i="8"/>
  <c r="S15" i="8"/>
  <c r="P29" i="8"/>
  <c r="Q29" i="8" s="1"/>
  <c r="U63" i="8"/>
  <c r="K77" i="8"/>
  <c r="L77" i="8"/>
  <c r="W91" i="8"/>
  <c r="S67" i="8"/>
  <c r="W54" i="8"/>
  <c r="W37" i="1"/>
  <c r="S52" i="8"/>
  <c r="L30" i="8"/>
  <c r="K30" i="8"/>
  <c r="T8" i="2"/>
  <c r="I8" i="2"/>
  <c r="K8" i="2"/>
  <c r="S54" i="8"/>
  <c r="M26" i="1"/>
  <c r="P18" i="8"/>
  <c r="Q18" i="8" s="1"/>
  <c r="N42" i="1"/>
  <c r="M42" i="1"/>
  <c r="K17" i="2"/>
  <c r="T17" i="2"/>
  <c r="I17" i="2"/>
  <c r="K39" i="8"/>
  <c r="L39" i="8"/>
  <c r="W36" i="1"/>
  <c r="P58" i="8"/>
  <c r="Q58" i="8" s="1"/>
  <c r="W38" i="1"/>
  <c r="K56" i="8"/>
  <c r="L56" i="8"/>
  <c r="S18" i="8"/>
  <c r="N13" i="2"/>
  <c r="P11" i="8"/>
  <c r="Q11" i="8" s="1"/>
  <c r="W16" i="8"/>
  <c r="W58" i="8"/>
  <c r="R33" i="1"/>
  <c r="S33" i="1" s="1"/>
  <c r="W56" i="8"/>
  <c r="P16" i="2"/>
  <c r="P23" i="8"/>
  <c r="Q23" i="8" s="1"/>
  <c r="W19" i="1"/>
  <c r="W64" i="8"/>
  <c r="W13" i="8"/>
  <c r="Y23" i="1"/>
  <c r="W57" i="8"/>
  <c r="T18" i="2"/>
  <c r="K18" i="2"/>
  <c r="I18" i="2"/>
  <c r="U48" i="8"/>
  <c r="S12" i="8"/>
  <c r="N40" i="1"/>
  <c r="W29" i="1"/>
  <c r="S23" i="8"/>
  <c r="S30" i="8"/>
  <c r="P16" i="8"/>
  <c r="Q16" i="8" s="1"/>
  <c r="U16" i="8"/>
  <c r="K22" i="8"/>
  <c r="L22" i="8"/>
  <c r="R12" i="2"/>
  <c r="S63" i="8"/>
  <c r="S64" i="8"/>
  <c r="S26" i="8"/>
  <c r="W25" i="8"/>
  <c r="U58" i="8"/>
  <c r="P13" i="2"/>
  <c r="P20" i="8"/>
  <c r="Q20" i="8" s="1"/>
  <c r="R19" i="1"/>
  <c r="S19" i="1" s="1"/>
  <c r="S71" i="8"/>
  <c r="K47" i="8"/>
  <c r="L47" i="8"/>
  <c r="K24" i="2"/>
  <c r="I24" i="2"/>
  <c r="P18" i="2"/>
  <c r="W37" i="8"/>
  <c r="M12" i="1"/>
  <c r="N12" i="1"/>
  <c r="AM12" i="1" s="1"/>
  <c r="K23" i="8"/>
  <c r="L23" i="8"/>
  <c r="U72" i="8"/>
  <c r="Y21" i="1"/>
  <c r="P38" i="8"/>
  <c r="Q38" i="8" s="1"/>
  <c r="N36" i="1"/>
  <c r="AM36" i="1" s="1"/>
  <c r="M36" i="1"/>
  <c r="W20" i="8"/>
  <c r="W17" i="8"/>
  <c r="N18" i="2"/>
  <c r="P32" i="8"/>
  <c r="Q32" i="8" s="1"/>
  <c r="L42" i="8"/>
  <c r="K42" i="8"/>
  <c r="R28" i="1"/>
  <c r="S28" i="1" s="1"/>
  <c r="R36" i="1"/>
  <c r="S36" i="1" s="1"/>
  <c r="S57" i="8"/>
  <c r="P52" i="8"/>
  <c r="Q52" i="8" s="1"/>
  <c r="K19" i="8"/>
  <c r="L19" i="8"/>
  <c r="Y37" i="1"/>
  <c r="N17" i="1"/>
  <c r="AM17" i="1" s="1"/>
  <c r="I13" i="2"/>
  <c r="K13" i="2"/>
  <c r="T13" i="2"/>
  <c r="S21" i="8"/>
  <c r="Y25" i="1"/>
  <c r="R7" i="2"/>
  <c r="W15" i="8"/>
  <c r="N33" i="1"/>
  <c r="AM33" i="1" s="1"/>
  <c r="S95" i="8"/>
  <c r="L27" i="8"/>
  <c r="K27" i="8"/>
  <c r="N15" i="2"/>
  <c r="K23" i="2"/>
  <c r="I23" i="2"/>
  <c r="W35" i="8"/>
  <c r="W14" i="8"/>
  <c r="P47" i="8"/>
  <c r="Q47" i="8" s="1"/>
  <c r="S13" i="8"/>
  <c r="U28" i="1"/>
  <c r="U62" i="8"/>
  <c r="S97" i="8"/>
  <c r="U37" i="8"/>
  <c r="U21" i="8"/>
  <c r="W43" i="8"/>
  <c r="U32" i="8"/>
  <c r="N13" i="1"/>
  <c r="AM13" i="1" s="1"/>
  <c r="M13" i="1"/>
  <c r="W55" i="8"/>
  <c r="S92" i="8"/>
  <c r="U23" i="1"/>
  <c r="S91" i="8"/>
  <c r="P6" i="2"/>
  <c r="N20" i="1"/>
  <c r="AM20" i="1" s="1"/>
  <c r="W33" i="8"/>
  <c r="U13" i="8"/>
  <c r="Y19" i="1"/>
  <c r="W96" i="8"/>
  <c r="P28" i="8"/>
  <c r="Q28" i="8" s="1"/>
  <c r="U19" i="1"/>
  <c r="W46" i="8"/>
  <c r="S35" i="8"/>
  <c r="N11" i="1"/>
  <c r="AM11" i="1" s="1"/>
  <c r="M11" i="1"/>
  <c r="I11" i="2"/>
  <c r="K11" i="2"/>
  <c r="T11" i="2"/>
  <c r="L13" i="8"/>
  <c r="K13" i="8"/>
  <c r="R32" i="1"/>
  <c r="S32" i="1" s="1"/>
  <c r="S96" i="8"/>
  <c r="Y11" i="1"/>
  <c r="U35" i="8"/>
  <c r="S11" i="8"/>
  <c r="R13" i="2"/>
  <c r="S33" i="8"/>
  <c r="K29" i="8"/>
  <c r="L29" i="8"/>
  <c r="S47" i="8"/>
  <c r="R18" i="1"/>
  <c r="S18" i="1" s="1"/>
  <c r="Y17" i="1"/>
  <c r="W24" i="8"/>
  <c r="S14" i="8"/>
  <c r="Y33" i="1"/>
  <c r="R18" i="2"/>
  <c r="U53" i="8"/>
  <c r="S70" i="8"/>
  <c r="W49" i="8"/>
  <c r="N26" i="1"/>
  <c r="AM26" i="1" s="1"/>
  <c r="W72" i="8"/>
  <c r="S41" i="8"/>
  <c r="U17" i="1"/>
  <c r="U38" i="8"/>
  <c r="U17" i="8"/>
  <c r="R17" i="1"/>
  <c r="S17" i="1" s="1"/>
  <c r="N29" i="1"/>
  <c r="AM29" i="1" s="1"/>
  <c r="K41" i="8"/>
  <c r="L41" i="8"/>
  <c r="P56" i="8"/>
  <c r="Q56" i="8" s="1"/>
  <c r="W51" i="8"/>
  <c r="K68" i="8"/>
  <c r="L68" i="8"/>
  <c r="P25" i="8"/>
  <c r="Q25" i="8" s="1"/>
  <c r="N23" i="1"/>
  <c r="AM23" i="1" s="1"/>
  <c r="W33" i="1"/>
  <c r="R15" i="2"/>
  <c r="K38" i="8"/>
  <c r="L38" i="8"/>
  <c r="U18" i="8"/>
  <c r="P39" i="8"/>
  <c r="Q39" i="8" s="1"/>
  <c r="U25" i="1"/>
  <c r="N16" i="2"/>
  <c r="L35" i="8"/>
  <c r="K35" i="8"/>
  <c r="P12" i="2"/>
  <c r="P34" i="8"/>
  <c r="Q34" i="8" s="1"/>
  <c r="L79" i="8"/>
  <c r="K79" i="8"/>
  <c r="S28" i="8"/>
  <c r="T6" i="2"/>
  <c r="K6" i="2"/>
  <c r="I6" i="2"/>
  <c r="R17" i="2"/>
  <c r="N7" i="2"/>
  <c r="W92" i="8"/>
  <c r="W38" i="8"/>
  <c r="N32" i="1"/>
  <c r="AM32" i="1" s="1"/>
  <c r="P15" i="8"/>
  <c r="Q15" i="8" s="1"/>
  <c r="R24" i="1"/>
  <c r="S24" i="1" s="1"/>
  <c r="P70" i="8"/>
  <c r="Q70" i="8" s="1"/>
  <c r="L12" i="8"/>
  <c r="K12" i="8"/>
  <c r="M19" i="1"/>
  <c r="U70" i="8"/>
  <c r="R37" i="1"/>
  <c r="S37" i="1" s="1"/>
  <c r="W70" i="8"/>
  <c r="P96" i="8"/>
  <c r="Q96" i="8" s="1"/>
  <c r="K53" i="8"/>
  <c r="L53" i="8"/>
  <c r="W62" i="8"/>
  <c r="W97" i="8"/>
  <c r="W27" i="8"/>
  <c r="K25" i="8"/>
  <c r="L25" i="8"/>
  <c r="L40" i="8"/>
  <c r="K40" i="8"/>
  <c r="M28" i="1"/>
  <c r="N28" i="1"/>
  <c r="AM28" i="1" s="1"/>
  <c r="U29" i="8"/>
  <c r="P50" i="8"/>
  <c r="Q50" i="8" s="1"/>
  <c r="K26" i="8"/>
  <c r="L26" i="8"/>
  <c r="P54" i="8"/>
  <c r="Q54" i="8" s="1"/>
  <c r="W48" i="8"/>
  <c r="U95" i="8"/>
  <c r="S69" i="8"/>
  <c r="W11" i="8"/>
  <c r="W53" i="8"/>
  <c r="S43" i="8"/>
  <c r="L64" i="8"/>
  <c r="K64" i="8"/>
  <c r="R31" i="1"/>
  <c r="S31" i="1" s="1"/>
  <c r="K37" i="8"/>
  <c r="L37" i="8"/>
  <c r="U26" i="1"/>
  <c r="N21" i="1"/>
  <c r="AM21" i="1" s="1"/>
  <c r="Y45" i="1"/>
  <c r="U21" i="1"/>
  <c r="U31" i="1"/>
  <c r="N24" i="1"/>
  <c r="AM24" i="1" s="1"/>
  <c r="P15" i="2"/>
  <c r="W23" i="1"/>
  <c r="R11" i="1"/>
  <c r="S11" i="1" s="1"/>
  <c r="S49" i="8"/>
  <c r="L76" i="8"/>
  <c r="K76" i="8"/>
  <c r="N6" i="2"/>
  <c r="L63" i="8"/>
  <c r="K63" i="8"/>
  <c r="U39" i="8"/>
  <c r="P8" i="2"/>
  <c r="Y38" i="1"/>
  <c r="P41" i="8"/>
  <c r="Q41" i="8" s="1"/>
  <c r="U22" i="8"/>
  <c r="W25" i="1"/>
  <c r="L14" i="8"/>
  <c r="K14" i="8"/>
  <c r="P36" i="8"/>
  <c r="Q36" i="8" s="1"/>
  <c r="K62" i="8"/>
  <c r="L62" i="8"/>
  <c r="N34" i="1"/>
  <c r="AM34" i="1" s="1"/>
  <c r="U18" i="1"/>
  <c r="N19" i="1"/>
  <c r="AM19" i="1" s="1"/>
  <c r="W47" i="8"/>
  <c r="R26" i="1"/>
  <c r="S26" i="1" s="1"/>
  <c r="P22" i="8"/>
  <c r="Q22" i="8" s="1"/>
  <c r="U37" i="1"/>
  <c r="S42" i="8"/>
  <c r="W23" i="8"/>
  <c r="K15" i="2"/>
  <c r="T15" i="2"/>
  <c r="I15" i="2"/>
  <c r="L92" i="8"/>
  <c r="K92" i="8"/>
  <c r="N12" i="2"/>
  <c r="N11" i="2"/>
  <c r="U50" i="8"/>
  <c r="M32" i="1"/>
  <c r="T10" i="2"/>
  <c r="K10" i="2"/>
  <c r="I10" i="2"/>
  <c r="L16" i="8"/>
  <c r="K16" i="8"/>
  <c r="U30" i="8"/>
  <c r="W67" i="8"/>
  <c r="K34" i="8"/>
  <c r="L34" i="8"/>
  <c r="U28" i="8"/>
  <c r="P72" i="8"/>
  <c r="Q72" i="8" s="1"/>
  <c r="L78" i="8"/>
  <c r="K78" i="8"/>
  <c r="M29" i="1"/>
  <c r="S37" i="8"/>
  <c r="P12" i="8"/>
  <c r="Q12" i="8" s="1"/>
  <c r="S48" i="8"/>
  <c r="U38" i="1"/>
  <c r="K32" i="8"/>
  <c r="L32" i="8"/>
  <c r="P51" i="8"/>
  <c r="Q51" i="8" s="1"/>
  <c r="K25" i="2"/>
  <c r="I25" i="2"/>
  <c r="P37" i="8"/>
  <c r="Q37" i="8" s="1"/>
  <c r="R5" i="2"/>
  <c r="U14" i="8"/>
  <c r="S58" i="8"/>
  <c r="K96" i="8"/>
  <c r="L96" i="8"/>
  <c r="R9" i="2"/>
  <c r="Y36" i="1"/>
  <c r="W36" i="8"/>
  <c r="Y18" i="1"/>
  <c r="U36" i="1"/>
  <c r="R14" i="1"/>
  <c r="S14" i="1" s="1"/>
  <c r="M18" i="1"/>
  <c r="N35" i="1"/>
  <c r="AM35" i="1" s="1"/>
  <c r="M35" i="1"/>
  <c r="P71" i="8"/>
  <c r="Q71" i="8" s="1"/>
  <c r="U24" i="1"/>
  <c r="K21" i="8"/>
  <c r="L21" i="8"/>
  <c r="Y29" i="1"/>
  <c r="U19" i="8"/>
  <c r="S16" i="8"/>
  <c r="S34" i="8"/>
  <c r="U33" i="1"/>
  <c r="W13" i="1"/>
  <c r="U13" i="1"/>
  <c r="U15" i="8"/>
  <c r="P57" i="8"/>
  <c r="Q57" i="8" s="1"/>
  <c r="P17" i="2"/>
  <c r="M17" i="1"/>
  <c r="K15" i="8"/>
  <c r="L15" i="8"/>
  <c r="R25" i="1"/>
  <c r="S25" i="1" s="1"/>
  <c r="U14" i="1"/>
  <c r="W20" i="1"/>
  <c r="W45" i="1"/>
  <c r="I30" i="2"/>
  <c r="K30" i="2"/>
  <c r="N5" i="2"/>
  <c r="P27" i="8"/>
  <c r="Q27" i="8" s="1"/>
  <c r="S20" i="8"/>
  <c r="Y20" i="1"/>
  <c r="W95" i="8"/>
  <c r="L69" i="8"/>
  <c r="K69" i="8"/>
  <c r="P30" i="8"/>
  <c r="Q30" i="8" s="1"/>
  <c r="L24" i="8"/>
  <c r="K24" i="8"/>
  <c r="W42" i="8"/>
  <c r="P68" i="8"/>
  <c r="Q68" i="8" s="1"/>
  <c r="R12" i="1"/>
  <c r="S12" i="1" s="1"/>
  <c r="Y31" i="1"/>
  <c r="M37" i="1"/>
  <c r="N37" i="1"/>
  <c r="AM37" i="1" s="1"/>
  <c r="S50" i="8"/>
  <c r="Y35" i="1"/>
  <c r="W31" i="8"/>
  <c r="K65" i="8"/>
  <c r="L65" i="8"/>
  <c r="R16" i="2"/>
  <c r="U33" i="8"/>
  <c r="P62" i="8"/>
  <c r="Q62" i="8" s="1"/>
  <c r="U97" i="8"/>
  <c r="S56" i="8"/>
  <c r="U54" i="8"/>
  <c r="W30" i="8"/>
  <c r="W29" i="8"/>
  <c r="R23" i="1"/>
  <c r="S23" i="1" s="1"/>
  <c r="L54" i="8"/>
  <c r="K54" i="8"/>
  <c r="S55" i="8"/>
  <c r="S31" i="8"/>
  <c r="S40" i="8"/>
  <c r="K32" i="2" l="1"/>
  <c r="L30" i="2"/>
  <c r="M31" i="2" s="1"/>
</calcChain>
</file>

<file path=xl/sharedStrings.xml><?xml version="1.0" encoding="utf-8"?>
<sst xmlns="http://schemas.openxmlformats.org/spreadsheetml/2006/main" count="132" uniqueCount="90">
  <si>
    <t>FONDOS</t>
  </si>
  <si>
    <t>%</t>
  </si>
  <si>
    <t>LIQUIDEZ</t>
  </si>
  <si>
    <t>PATRIMONIO</t>
  </si>
  <si>
    <t>YTD</t>
  </si>
  <si>
    <t>DIARIO</t>
  </si>
  <si>
    <t xml:space="preserve">VAR </t>
  </si>
  <si>
    <t>RENTA FIJA</t>
  </si>
  <si>
    <t>RENTA VARIABLE</t>
  </si>
  <si>
    <t>BERPG2 Index</t>
  </si>
  <si>
    <t>BERPG1 Index</t>
  </si>
  <si>
    <t>NDX Index</t>
  </si>
  <si>
    <t>CCMP Index</t>
  </si>
  <si>
    <t>SPX Index</t>
  </si>
  <si>
    <t>INDU Index</t>
  </si>
  <si>
    <t>MSER Index</t>
  </si>
  <si>
    <t>sxxp Index</t>
  </si>
  <si>
    <t>SXXE Index</t>
  </si>
  <si>
    <t>SX5E Index</t>
  </si>
  <si>
    <t>FTSEMIB Index</t>
  </si>
  <si>
    <t>SMI Index</t>
  </si>
  <si>
    <t>UKX Index</t>
  </si>
  <si>
    <t>CAC Index</t>
  </si>
  <si>
    <t>Dax Index</t>
  </si>
  <si>
    <t>IBEX  index</t>
  </si>
  <si>
    <t>%YtdCur</t>
  </si>
  <si>
    <t>name</t>
  </si>
  <si>
    <t>last_price</t>
  </si>
  <si>
    <t>USD</t>
  </si>
  <si>
    <t>EUR</t>
  </si>
  <si>
    <t>PATRIMONIO MEDIO</t>
  </si>
  <si>
    <t>PATRIMONIO MEDIO DESDE</t>
  </si>
  <si>
    <t>YTD´19</t>
  </si>
  <si>
    <t>YTD´18</t>
  </si>
  <si>
    <t>INTRADIA</t>
  </si>
  <si>
    <t>USYC3M10 Index</t>
  </si>
  <si>
    <t>DIA.LAB(HOY();-2)</t>
  </si>
  <si>
    <t>HIGH_52WEEK</t>
  </si>
  <si>
    <t>low_52WEEK</t>
  </si>
  <si>
    <t>USYC2Y10 Index</t>
  </si>
  <si>
    <t>FWISEU55 Index</t>
  </si>
  <si>
    <t>FWISUS55 Index</t>
  </si>
  <si>
    <t>YTD´20</t>
  </si>
  <si>
    <t>YTD'19</t>
  </si>
  <si>
    <t>YTD'18</t>
  </si>
  <si>
    <t>ITRX XOVER CDSI GEN 5Y Corp</t>
  </si>
  <si>
    <t>ITRX EUR CDSI GEN 5Y Corp</t>
  </si>
  <si>
    <t>YTD'20</t>
  </si>
  <si>
    <t>YTD´21</t>
  </si>
  <si>
    <t>D+1</t>
  </si>
  <si>
    <t>YTD'17</t>
  </si>
  <si>
    <t>GP6710261</t>
  </si>
  <si>
    <t>Benigno V. (León)</t>
  </si>
  <si>
    <t>Consuelo Berlanga G.</t>
  </si>
  <si>
    <t>Honda</t>
  </si>
  <si>
    <t>UTMOST PANEUROPE DAC</t>
  </si>
  <si>
    <t>GBS</t>
  </si>
  <si>
    <t>GESRIOJA</t>
  </si>
  <si>
    <t>YTD'21</t>
  </si>
  <si>
    <t>65+</t>
  </si>
  <si>
    <t>futur</t>
  </si>
  <si>
    <t>crec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</si>
  <si>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</si>
  <si>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</si>
  <si>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</si>
  <si>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</si>
  <si>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</si>
  <si>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</si>
  <si>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</si>
  <si>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</si>
  <si>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</si>
  <si>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</si>
  <si>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</si>
  <si>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</si>
  <si>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YTD'22</t>
  </si>
  <si>
    <t>COD_INSTRUMENTO</t>
  </si>
  <si>
    <t>VALOR</t>
  </si>
  <si>
    <t>TIPO_FONDO</t>
  </si>
  <si>
    <t>COD_FONDO</t>
  </si>
  <si>
    <t>FONDO</t>
  </si>
  <si>
    <t>TITULOS</t>
  </si>
  <si>
    <t>Taiwan Semiconductor ADR USA</t>
  </si>
  <si>
    <t>FP</t>
  </si>
  <si>
    <t>TREA RV, FP</t>
  </si>
  <si>
    <t>FI</t>
  </si>
  <si>
    <t>TREA GLOBAL FLEXIBLE 0-35, FI</t>
  </si>
  <si>
    <t>TREA GLOBAL FLEXIBLE 0-100, FI</t>
  </si>
  <si>
    <t>TREA CAJAMAR PATRIMONIO FI</t>
  </si>
  <si>
    <t>TREA CAJAMAR CRECIMIENTO FI</t>
  </si>
  <si>
    <t>xs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</si>
</sst>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.00\ _€_-;\-* #,##0.00\ _€_-;_-* &quot;-&quot;??\ _€_-;_-@_-"/>
    <numFmt numFmtId="165" formatCode="[$-C0A]d\-mmm\-yy;@"/>
    <numFmt numFmtId="166" formatCode="_-* #,##0.00\ [$€]_-;\-* #,##0.00\ [$€]_-;_-* &quot;-&quot;??\ [$€]_-;_-@_-"/>
    <numFmt numFmtId="167" formatCode="_(* #,##0.00_);_(* \(#,##0.00\);_(* &quot;-&quot;??_);_(@_)"/>
    <numFmt numFmtId="168" formatCode="_(&quot;€&quot;* #,##0.00_);_(&quot;€&quot;* \(#,##0.00\);_(&quot;€&quot;* &quot;-&quot;??_);_(@_)"/>
    <numFmt numFmtId="169" formatCode="0.0000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Helvetica-Black"/>
    </font>
    <font>
      <sz val="11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sz val="8"/>
      <name val="Arial"/>
      <family val="2"/>
    </font>
    <font>
      <sz val="9"/>
      <color theme="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name val="Arial"/>
      <family val="2"/>
    </font>
    <font>
      <b/>
      <sz val="9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Fill="0" applyBorder="0" applyProtection="0">
      <alignment horizontal="left"/>
    </xf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122">
    <xf numFmtId="0" fontId="0" fillId="0" borderId="0" xfId="0"/>
    <xf numFmtId="0" fontId="0" fillId="0" borderId="0" xfId="0" applyAlignment="1">
      <alignment horizontal="left"/>
    </xf>
    <xf numFmtId="0" fontId="2" fillId="2" borderId="0" xfId="4" applyFill="1"/>
    <xf numFmtId="10" fontId="4" fillId="0" borderId="0" xfId="2" applyNumberFormat="1" applyFont="1" applyFill="1" applyBorder="1" applyAlignment="1">
      <alignment horizontal="center"/>
    </xf>
    <xf numFmtId="165" fontId="6" fillId="2" borderId="4" xfId="4" applyNumberFormat="1" applyFont="1" applyFill="1" applyBorder="1" applyAlignment="1">
      <alignment horizontal="center"/>
    </xf>
    <xf numFmtId="0" fontId="4" fillId="2" borderId="4" xfId="4" applyFont="1" applyFill="1" applyBorder="1" applyAlignment="1">
      <alignment horizontal="center"/>
    </xf>
    <xf numFmtId="0" fontId="2" fillId="2" borderId="0" xfId="4" applyFill="1" applyAlignment="1">
      <alignment horizontal="center"/>
    </xf>
    <xf numFmtId="0" fontId="9" fillId="2" borderId="0" xfId="4" applyFont="1" applyFill="1"/>
    <xf numFmtId="0" fontId="4" fillId="2" borderId="0" xfId="4" applyFont="1" applyFill="1" applyAlignment="1">
      <alignment horizontal="center"/>
    </xf>
    <xf numFmtId="0" fontId="8" fillId="2" borderId="0" xfId="4" applyFont="1" applyFill="1" applyAlignment="1">
      <alignment horizontal="right"/>
    </xf>
    <xf numFmtId="0" fontId="10" fillId="0" borderId="0" xfId="0" applyFont="1" applyAlignment="1">
      <alignment horizontal="center"/>
    </xf>
    <xf numFmtId="10" fontId="4" fillId="0" borderId="4" xfId="2" applyNumberFormat="1" applyFont="1" applyFill="1" applyBorder="1" applyAlignment="1">
      <alignment horizontal="center"/>
    </xf>
    <xf numFmtId="0" fontId="8" fillId="2" borderId="4" xfId="4" applyFont="1" applyFill="1" applyBorder="1" applyAlignment="1">
      <alignment horizontal="right"/>
    </xf>
    <xf numFmtId="0" fontId="10" fillId="0" borderId="4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7" fillId="2" borderId="2" xfId="4" applyFont="1" applyFill="1" applyBorder="1" applyAlignment="1">
      <alignment horizontal="center"/>
    </xf>
    <xf numFmtId="165" fontId="6" fillId="2" borderId="2" xfId="4" applyNumberFormat="1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4" fontId="12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165" fontId="12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center"/>
    </xf>
    <xf numFmtId="2" fontId="12" fillId="0" borderId="1" xfId="0" applyNumberFormat="1" applyFont="1" applyBorder="1" applyAlignment="1">
      <alignment horizontal="center"/>
    </xf>
    <xf numFmtId="164" fontId="12" fillId="0" borderId="0" xfId="1" applyFont="1" applyBorder="1" applyAlignment="1">
      <alignment horizontal="center"/>
    </xf>
    <xf numFmtId="164" fontId="12" fillId="0" borderId="0" xfId="1" applyNumberFormat="1" applyFont="1" applyBorder="1" applyAlignment="1">
      <alignment horizontal="center"/>
    </xf>
    <xf numFmtId="10" fontId="12" fillId="3" borderId="3" xfId="2" applyNumberFormat="1" applyFont="1" applyFill="1" applyBorder="1" applyAlignment="1">
      <alignment horizontal="center"/>
    </xf>
    <xf numFmtId="10" fontId="14" fillId="0" borderId="0" xfId="2" applyNumberFormat="1" applyFont="1" applyFill="1" applyBorder="1" applyAlignment="1">
      <alignment horizontal="center"/>
    </xf>
    <xf numFmtId="165" fontId="15" fillId="0" borderId="0" xfId="0" applyNumberFormat="1" applyFont="1" applyBorder="1" applyAlignment="1">
      <alignment horizontal="center"/>
    </xf>
    <xf numFmtId="10" fontId="16" fillId="0" borderId="0" xfId="2" applyNumberFormat="1" applyFont="1" applyFill="1" applyBorder="1" applyAlignment="1">
      <alignment horizontal="center"/>
    </xf>
    <xf numFmtId="4" fontId="12" fillId="3" borderId="6" xfId="0" applyNumberFormat="1" applyFont="1" applyFill="1" applyBorder="1" applyAlignment="1">
      <alignment horizontal="center"/>
    </xf>
    <xf numFmtId="4" fontId="12" fillId="3" borderId="9" xfId="0" applyNumberFormat="1" applyFont="1" applyFill="1" applyBorder="1" applyAlignment="1">
      <alignment horizontal="center"/>
    </xf>
    <xf numFmtId="10" fontId="12" fillId="3" borderId="1" xfId="2" applyNumberFormat="1" applyFont="1" applyFill="1" applyBorder="1" applyAlignment="1">
      <alignment horizontal="center"/>
    </xf>
    <xf numFmtId="0" fontId="15" fillId="0" borderId="11" xfId="0" applyFont="1" applyBorder="1" applyAlignment="1">
      <alignment horizontal="right"/>
    </xf>
    <xf numFmtId="165" fontId="17" fillId="0" borderId="0" xfId="0" applyNumberFormat="1" applyFont="1" applyAlignment="1">
      <alignment horizontal="center"/>
    </xf>
    <xf numFmtId="0" fontId="4" fillId="2" borderId="13" xfId="4" applyFont="1" applyFill="1" applyBorder="1" applyAlignment="1">
      <alignment horizontal="center"/>
    </xf>
    <xf numFmtId="0" fontId="4" fillId="2" borderId="0" xfId="4" applyFont="1" applyFill="1" applyBorder="1" applyAlignment="1">
      <alignment horizontal="center"/>
    </xf>
    <xf numFmtId="0" fontId="4" fillId="2" borderId="14" xfId="4" applyFont="1" applyFill="1" applyBorder="1" applyAlignment="1">
      <alignment horizontal="center"/>
    </xf>
    <xf numFmtId="10" fontId="4" fillId="0" borderId="15" xfId="2" applyNumberFormat="1" applyFont="1" applyFill="1" applyBorder="1" applyAlignment="1">
      <alignment horizontal="center"/>
    </xf>
    <xf numFmtId="10" fontId="4" fillId="0" borderId="16" xfId="2" applyNumberFormat="1" applyFont="1" applyFill="1" applyBorder="1" applyAlignment="1">
      <alignment horizontal="center"/>
    </xf>
    <xf numFmtId="165" fontId="13" fillId="6" borderId="0" xfId="0" applyNumberFormat="1" applyFont="1" applyFill="1" applyAlignment="1">
      <alignment horizontal="center"/>
    </xf>
    <xf numFmtId="165" fontId="13" fillId="0" borderId="12" xfId="0" applyNumberFormat="1" applyFont="1" applyBorder="1" applyAlignment="1">
      <alignment horizontal="center"/>
    </xf>
    <xf numFmtId="0" fontId="7" fillId="2" borderId="0" xfId="4" applyFont="1" applyFill="1" applyAlignment="1">
      <alignment horizontal="center"/>
    </xf>
    <xf numFmtId="0" fontId="2" fillId="2" borderId="0" xfId="4" applyFont="1" applyFill="1" applyAlignment="1">
      <alignment horizontal="center"/>
    </xf>
    <xf numFmtId="10" fontId="2" fillId="0" borderId="0" xfId="2" applyNumberFormat="1" applyFont="1" applyFill="1" applyBorder="1" applyAlignment="1">
      <alignment horizontal="center"/>
    </xf>
    <xf numFmtId="0" fontId="18" fillId="2" borderId="0" xfId="4" applyFont="1" applyFill="1" applyAlignment="1">
      <alignment horizontal="center"/>
    </xf>
    <xf numFmtId="0" fontId="15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10" fontId="15" fillId="0" borderId="0" xfId="2" applyNumberFormat="1" applyFont="1" applyBorder="1" applyAlignment="1">
      <alignment horizontal="center"/>
    </xf>
    <xf numFmtId="10" fontId="2" fillId="2" borderId="0" xfId="2" applyNumberFormat="1" applyFont="1" applyFill="1"/>
    <xf numFmtId="10" fontId="2" fillId="2" borderId="0" xfId="4" applyNumberFormat="1" applyFill="1"/>
    <xf numFmtId="0" fontId="19" fillId="0" borderId="0" xfId="0" applyFont="1" applyAlignment="1">
      <alignment horizontal="center"/>
    </xf>
    <xf numFmtId="0" fontId="8" fillId="2" borderId="16" xfId="4" applyFont="1" applyFill="1" applyBorder="1" applyAlignment="1">
      <alignment horizontal="center"/>
    </xf>
    <xf numFmtId="165" fontId="7" fillId="2" borderId="10" xfId="4" applyNumberFormat="1" applyFont="1" applyFill="1" applyBorder="1" applyAlignment="1">
      <alignment horizontal="center"/>
    </xf>
    <xf numFmtId="0" fontId="7" fillId="2" borderId="5" xfId="4" applyFont="1" applyFill="1" applyBorder="1" applyAlignment="1">
      <alignment horizontal="center"/>
    </xf>
    <xf numFmtId="0" fontId="7" fillId="2" borderId="9" xfId="4" applyFont="1" applyFill="1" applyBorder="1" applyAlignment="1">
      <alignment horizontal="center"/>
    </xf>
    <xf numFmtId="10" fontId="7" fillId="0" borderId="1" xfId="2" applyNumberFormat="1" applyFont="1" applyFill="1" applyBorder="1" applyAlignment="1">
      <alignment horizontal="center"/>
    </xf>
    <xf numFmtId="0" fontId="7" fillId="2" borderId="17" xfId="4" applyFont="1" applyFill="1" applyBorder="1" applyAlignment="1">
      <alignment horizontal="center"/>
    </xf>
    <xf numFmtId="10" fontId="7" fillId="0" borderId="18" xfId="2" applyNumberFormat="1" applyFont="1" applyFill="1" applyBorder="1" applyAlignment="1">
      <alignment horizontal="center"/>
    </xf>
    <xf numFmtId="165" fontId="17" fillId="0" borderId="2" xfId="0" applyNumberFormat="1" applyFont="1" applyBorder="1" applyAlignment="1">
      <alignment horizontal="center"/>
    </xf>
    <xf numFmtId="165" fontId="13" fillId="0" borderId="5" xfId="0" applyNumberFormat="1" applyFont="1" applyBorder="1" applyAlignment="1">
      <alignment horizontal="center"/>
    </xf>
    <xf numFmtId="165" fontId="13" fillId="0" borderId="2" xfId="0" applyNumberFormat="1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169" fontId="12" fillId="0" borderId="0" xfId="0" applyNumberFormat="1" applyFont="1" applyBorder="1" applyAlignment="1">
      <alignment horizontal="center"/>
    </xf>
    <xf numFmtId="0" fontId="0" fillId="0" borderId="0" xfId="0" applyFill="1" applyProtection="1">
      <protection locked="0"/>
    </xf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169" fontId="12" fillId="0" borderId="0" xfId="0" applyNumberFormat="1" applyFont="1" applyAlignment="1">
      <alignment horizontal="center"/>
    </xf>
    <xf numFmtId="10" fontId="15" fillId="3" borderId="0" xfId="2" applyNumberFormat="1" applyFont="1" applyFill="1" applyBorder="1" applyAlignment="1">
      <alignment horizontal="center"/>
    </xf>
    <xf numFmtId="0" fontId="0" fillId="3" borderId="0" xfId="0" applyFill="1" applyProtection="1">
      <protection locked="0"/>
    </xf>
    <xf numFmtId="0" fontId="12" fillId="3" borderId="0" xfId="0" applyFont="1" applyFill="1"/>
    <xf numFmtId="2" fontId="12" fillId="3" borderId="1" xfId="0" applyNumberFormat="1" applyFont="1" applyFill="1" applyBorder="1" applyAlignment="1">
      <alignment horizontal="center"/>
    </xf>
    <xf numFmtId="169" fontId="12" fillId="3" borderId="0" xfId="0" applyNumberFormat="1" applyFont="1" applyFill="1" applyAlignment="1">
      <alignment horizontal="center"/>
    </xf>
    <xf numFmtId="169" fontId="12" fillId="3" borderId="0" xfId="0" applyNumberFormat="1" applyFont="1" applyFill="1" applyBorder="1" applyAlignment="1">
      <alignment horizontal="center"/>
    </xf>
    <xf numFmtId="10" fontId="14" fillId="3" borderId="0" xfId="2" applyNumberFormat="1" applyFont="1" applyFill="1" applyBorder="1" applyAlignment="1">
      <alignment horizontal="center"/>
    </xf>
    <xf numFmtId="4" fontId="12" fillId="3" borderId="0" xfId="0" applyNumberFormat="1" applyFont="1" applyFill="1" applyBorder="1" applyAlignment="1">
      <alignment horizontal="center"/>
    </xf>
    <xf numFmtId="164" fontId="12" fillId="3" borderId="0" xfId="1" applyFont="1" applyFill="1" applyBorder="1" applyAlignment="1">
      <alignment horizontal="center"/>
    </xf>
    <xf numFmtId="164" fontId="12" fillId="3" borderId="0" xfId="1" applyNumberFormat="1" applyFont="1" applyFill="1" applyBorder="1" applyAlignment="1">
      <alignment horizontal="center"/>
    </xf>
    <xf numFmtId="10" fontId="16" fillId="3" borderId="0" xfId="2" applyNumberFormat="1" applyFont="1" applyFill="1" applyBorder="1" applyAlignment="1">
      <alignment horizontal="center"/>
    </xf>
    <xf numFmtId="0" fontId="12" fillId="3" borderId="0" xfId="0" applyFont="1" applyFill="1" applyAlignment="1">
      <alignment horizontal="center"/>
    </xf>
    <xf numFmtId="0" fontId="12" fillId="0" borderId="2" xfId="0" applyFont="1" applyBorder="1"/>
    <xf numFmtId="0" fontId="13" fillId="0" borderId="0" xfId="0" applyFont="1"/>
    <xf numFmtId="10" fontId="15" fillId="2" borderId="0" xfId="2" applyNumberFormat="1" applyFont="1" applyFill="1" applyBorder="1" applyAlignment="1">
      <alignment horizontal="center"/>
    </xf>
    <xf numFmtId="0" fontId="0" fillId="2" borderId="0" xfId="0" applyFill="1" applyProtection="1">
      <protection locked="0"/>
    </xf>
    <xf numFmtId="0" fontId="12" fillId="2" borderId="0" xfId="0" applyFont="1" applyFill="1"/>
    <xf numFmtId="2" fontId="12" fillId="2" borderId="1" xfId="0" applyNumberFormat="1" applyFont="1" applyFill="1" applyBorder="1" applyAlignment="1">
      <alignment horizontal="center"/>
    </xf>
    <xf numFmtId="169" fontId="12" fillId="2" borderId="0" xfId="0" applyNumberFormat="1" applyFont="1" applyFill="1" applyAlignment="1">
      <alignment horizontal="center"/>
    </xf>
    <xf numFmtId="169" fontId="12" fillId="2" borderId="0" xfId="0" applyNumberFormat="1" applyFont="1" applyFill="1" applyBorder="1" applyAlignment="1">
      <alignment horizontal="center"/>
    </xf>
    <xf numFmtId="10" fontId="14" fillId="2" borderId="0" xfId="2" applyNumberFormat="1" applyFont="1" applyFill="1" applyBorder="1" applyAlignment="1">
      <alignment horizontal="center"/>
    </xf>
    <xf numFmtId="4" fontId="12" fillId="2" borderId="0" xfId="0" applyNumberFormat="1" applyFont="1" applyFill="1" applyBorder="1" applyAlignment="1">
      <alignment horizontal="center"/>
    </xf>
    <xf numFmtId="164" fontId="12" fillId="2" borderId="0" xfId="1" applyFont="1" applyFill="1" applyBorder="1" applyAlignment="1">
      <alignment horizontal="center"/>
    </xf>
    <xf numFmtId="164" fontId="12" fillId="2" borderId="0" xfId="1" applyNumberFormat="1" applyFont="1" applyFill="1" applyBorder="1" applyAlignment="1">
      <alignment horizontal="center"/>
    </xf>
    <xf numFmtId="10" fontId="16" fillId="2" borderId="0" xfId="2" applyNumberFormat="1" applyFont="1" applyFill="1" applyBorder="1" applyAlignment="1">
      <alignment horizontal="center"/>
    </xf>
    <xf numFmtId="165" fontId="15" fillId="0" borderId="20" xfId="0" applyNumberFormat="1" applyFont="1" applyBorder="1" applyAlignment="1">
      <alignment horizontal="center"/>
    </xf>
    <xf numFmtId="165" fontId="15" fillId="0" borderId="22" xfId="0" applyNumberFormat="1" applyFont="1" applyBorder="1" applyAlignment="1">
      <alignment horizontal="center"/>
    </xf>
    <xf numFmtId="0" fontId="12" fillId="0" borderId="23" xfId="0" applyFont="1" applyBorder="1"/>
    <xf numFmtId="10" fontId="16" fillId="0" borderId="24" xfId="2" applyNumberFormat="1" applyFont="1" applyFill="1" applyBorder="1" applyAlignment="1">
      <alignment horizontal="center"/>
    </xf>
    <xf numFmtId="0" fontId="20" fillId="0" borderId="19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0" fontId="13" fillId="3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4" fontId="12" fillId="2" borderId="6" xfId="0" applyNumberFormat="1" applyFont="1" applyFill="1" applyBorder="1" applyAlignment="1">
      <alignment horizontal="center"/>
    </xf>
    <xf numFmtId="4" fontId="12" fillId="2" borderId="9" xfId="0" applyNumberFormat="1" applyFont="1" applyFill="1" applyBorder="1" applyAlignment="1">
      <alignment horizontal="center"/>
    </xf>
    <xf numFmtId="10" fontId="12" fillId="2" borderId="1" xfId="2" applyNumberFormat="1" applyFont="1" applyFill="1" applyBorder="1" applyAlignment="1">
      <alignment horizontal="center"/>
    </xf>
    <xf numFmtId="10" fontId="12" fillId="2" borderId="3" xfId="2" applyNumberFormat="1" applyFont="1" applyFill="1" applyBorder="1" applyAlignment="1">
      <alignment horizontal="center"/>
    </xf>
    <xf numFmtId="16" fontId="0" fillId="0" borderId="0" xfId="0" applyNumberFormat="1"/>
    <xf numFmtId="0" fontId="13" fillId="6" borderId="7" xfId="0" applyFont="1" applyFill="1" applyBorder="1" applyAlignment="1">
      <alignment horizontal="center"/>
    </xf>
    <xf numFmtId="0" fontId="13" fillId="6" borderId="8" xfId="0" applyFont="1" applyFill="1" applyBorder="1" applyAlignment="1">
      <alignment horizontal="center"/>
    </xf>
    <xf numFmtId="0" fontId="13" fillId="5" borderId="7" xfId="0" applyFont="1" applyFill="1" applyBorder="1" applyAlignment="1">
      <alignment horizontal="center"/>
    </xf>
    <xf numFmtId="0" fontId="13" fillId="5" borderId="8" xfId="0" applyFont="1" applyFill="1" applyBorder="1" applyAlignment="1">
      <alignment horizontal="center"/>
    </xf>
    <xf numFmtId="0" fontId="13" fillId="4" borderId="7" xfId="0" applyFont="1" applyFill="1" applyBorder="1" applyAlignment="1">
      <alignment horizontal="center"/>
    </xf>
    <xf numFmtId="0" fontId="13" fillId="4" borderId="8" xfId="0" applyFont="1" applyFill="1" applyBorder="1" applyAlignment="1">
      <alignment horizontal="center"/>
    </xf>
  </cellXfs>
  <cellStyles count="11">
    <cellStyle name="Euro" xfId="6"/>
    <cellStyle name="Millares" xfId="1" builtinId="3"/>
    <cellStyle name="Millares 2" xfId="7"/>
    <cellStyle name="Millares 3" xfId="10"/>
    <cellStyle name="Moneda 2" xfId="8"/>
    <cellStyle name="Normal" xfId="0" builtinId="0"/>
    <cellStyle name="Normal 2" xfId="4"/>
    <cellStyle name="Porcentaje" xfId="2" builtinId="5"/>
    <cellStyle name="Porcentaje 2" xfId="5"/>
    <cellStyle name="Porcentual 2" xfId="9"/>
    <cellStyle name="Table Titl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nformes-RD%20golf/TREA_backoffice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Definiciones"/>
    </sheetNames>
    <definedNames>
      <definedName name="d"/>
      <definedName name="lista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"/>
  <sheetViews>
    <sheetView workbookViewId="0"/>
  </sheetViews>
  <sheetFormatPr baseColWidth="10" defaultRowHeight="15"/>
  <sheetData/>
  <sheetProtection password="C682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V45"/>
  <sheetViews>
    <sheetView showGridLines="0" tabSelected="1" zoomScale="90" zoomScaleNormal="90" zoomScaleSheetLayoutView="100" workbookViewId="0">
      <pane xSplit="10" ySplit="10" topLeftCell="X14" activePane="bottomRight" state="frozenSplit"/>
      <selection pane="topRight" activeCell="I1" sqref="I1"/>
      <selection pane="bottomLeft" activeCell="A10" sqref="A10"/>
      <selection pane="bottomRight" activeCell="AH18" sqref="AH18"/>
    </sheetView>
  </sheetViews>
  <sheetFormatPr baseColWidth="10" defaultRowHeight="15.75" outlineLevelCol="1"/>
  <cols>
    <col min="1" max="2" width="11.42578125" style="23"/>
    <col min="3" max="3" width="9" style="23" customWidth="1"/>
    <col min="4" max="4" width="10.5703125" style="23" bestFit="1" customWidth="1"/>
    <col min="5" max="5" width="8.5703125" style="23" bestFit="1" customWidth="1"/>
    <col min="6" max="6" width="10.5703125" style="23" bestFit="1" customWidth="1"/>
    <col min="7" max="7" width="8.5703125" style="23" bestFit="1" customWidth="1"/>
    <col min="8" max="8" width="6" style="23" customWidth="1"/>
    <col min="9" max="9" width="51.28515625" style="23" bestFit="1" customWidth="1"/>
    <col min="10" max="10" width="12.7109375" style="23" bestFit="1" customWidth="1"/>
    <col min="11" max="11" width="15.5703125" style="23" customWidth="1"/>
    <col min="12" max="12" width="11.7109375" style="23" bestFit="1" customWidth="1"/>
    <col min="13" max="13" width="9.85546875" style="23" customWidth="1"/>
    <col min="14" max="14" width="9.140625" style="23" customWidth="1"/>
    <col min="15" max="15" width="18.42578125" style="23" customWidth="1"/>
    <col min="16" max="16" width="12.7109375" style="23" bestFit="1" customWidth="1"/>
    <col min="17" max="17" width="14.140625" style="23" bestFit="1" customWidth="1"/>
    <col min="18" max="18" width="16.85546875" style="23" customWidth="1"/>
    <col min="19" max="19" width="9" style="23" bestFit="1" customWidth="1"/>
    <col min="20" max="20" width="19" style="23" customWidth="1"/>
    <col min="21" max="21" width="10.7109375" style="23" customWidth="1"/>
    <col min="22" max="22" width="17.5703125" style="23" customWidth="1"/>
    <col min="23" max="23" width="11.7109375" style="23" customWidth="1"/>
    <col min="24" max="24" width="18.140625" style="23" bestFit="1" customWidth="1"/>
    <col min="25" max="25" width="8.85546875" style="23" bestFit="1" customWidth="1"/>
    <col min="26" max="26" width="20.85546875" style="23" customWidth="1"/>
    <col min="27" max="27" width="9.7109375" style="23" customWidth="1" outlineLevel="1"/>
    <col min="28" max="28" width="11.42578125" style="23" customWidth="1" outlineLevel="1"/>
    <col min="29" max="29" width="9.7109375" style="23" bestFit="1" customWidth="1" outlineLevel="1"/>
    <col min="30" max="30" width="10.140625" style="23" bestFit="1" customWidth="1" outlineLevel="1"/>
    <col min="31" max="32" width="9.85546875" style="23" bestFit="1" customWidth="1" outlineLevel="1"/>
    <col min="33" max="33" width="9" style="23" customWidth="1"/>
    <col min="34" max="34" width="9.28515625" style="23" bestFit="1" customWidth="1"/>
    <col min="35" max="35" width="11.28515625" style="23" bestFit="1" customWidth="1"/>
    <col min="36" max="36" width="9" style="23" customWidth="1"/>
    <col min="37" max="37" width="11.140625" style="23" bestFit="1" customWidth="1"/>
    <col min="38" max="38" width="11" style="23" bestFit="1" customWidth="1"/>
    <col min="39" max="39" width="10.28515625" style="23" customWidth="1"/>
    <col min="40" max="40" width="11.42578125" style="23"/>
    <col min="41" max="41" width="12.7109375" style="23" bestFit="1" customWidth="1"/>
    <col min="42" max="16384" width="11.42578125" style="23"/>
  </cols>
  <sheetData>
    <row r="2" spans="2:48">
      <c r="AA2" s="104" t="s">
        <v>56</v>
      </c>
      <c r="AB2" s="105">
        <v>43399</v>
      </c>
    </row>
    <row r="3" spans="2:48"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104" t="s">
        <v>57</v>
      </c>
      <c r="AB3" s="105">
        <v>42643</v>
      </c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</row>
    <row r="4" spans="2:48" ht="16.5" thickBot="1">
      <c r="G4" s="22"/>
      <c r="H4" s="22"/>
      <c r="I4" s="37" t="s">
        <v>31</v>
      </c>
      <c r="J4" s="45">
        <v>44743</v>
      </c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</row>
    <row r="5" spans="2:48">
      <c r="G5" s="22"/>
      <c r="H5" s="22"/>
      <c r="I5" s="24">
        <f ca="1">TODAY()</f>
        <v>44784</v>
      </c>
      <c r="J5" s="44">
        <f ca="1">WORKDAY(TODAY(),-1)</f>
        <v>44783</v>
      </c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102" t="str">
        <f>[1]!d("ent_ape",AA6)</f>
        <v>GESRIOJA, FI</v>
      </c>
      <c r="AB5" s="98">
        <v>44196</v>
      </c>
      <c r="AC5" s="22">
        <v>11.53</v>
      </c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</row>
    <row r="6" spans="2:48">
      <c r="G6" s="22"/>
      <c r="H6" s="22"/>
      <c r="I6" s="24">
        <v>44561</v>
      </c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4"/>
      <c r="W6" s="22"/>
      <c r="X6" s="22"/>
      <c r="Y6" s="22"/>
      <c r="Z6" s="22"/>
      <c r="AA6" s="103">
        <v>463</v>
      </c>
      <c r="AB6" s="99">
        <v>44286</v>
      </c>
      <c r="AC6" s="22">
        <v>11.22</v>
      </c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</row>
    <row r="7" spans="2:48" ht="16.5" thickBot="1">
      <c r="D7" s="86"/>
      <c r="E7" s="86"/>
      <c r="F7" s="86"/>
      <c r="G7" s="86"/>
      <c r="AA7" s="100"/>
      <c r="AB7" s="101">
        <f>[1]!d("fon_vl",AA6,$AB$6)/[1]!d("fon_vl",AA6,$AB$5)-1</f>
        <v>8.8659663038119785E-3</v>
      </c>
    </row>
    <row r="8" spans="2:48">
      <c r="B8" s="50" t="s">
        <v>74</v>
      </c>
      <c r="C8" s="50" t="s">
        <v>58</v>
      </c>
      <c r="D8" s="50" t="s">
        <v>47</v>
      </c>
      <c r="E8" s="50" t="s">
        <v>43</v>
      </c>
      <c r="F8" s="50" t="s">
        <v>44</v>
      </c>
      <c r="G8" s="50" t="s">
        <v>50</v>
      </c>
      <c r="AA8" s="110" t="s">
        <v>62</v>
      </c>
      <c r="AB8" s="110" t="s">
        <v>63</v>
      </c>
      <c r="AC8" s="110" t="s">
        <v>64</v>
      </c>
      <c r="AD8" s="110" t="s">
        <v>65</v>
      </c>
      <c r="AE8" s="110" t="s">
        <v>66</v>
      </c>
      <c r="AF8" s="110" t="s">
        <v>67</v>
      </c>
      <c r="AG8" s="110" t="s">
        <v>68</v>
      </c>
      <c r="AH8" s="110" t="s">
        <v>69</v>
      </c>
      <c r="AI8" s="110" t="s">
        <v>70</v>
      </c>
      <c r="AJ8" s="110" t="s">
        <v>71</v>
      </c>
      <c r="AK8" s="110" t="s">
        <v>72</v>
      </c>
      <c r="AL8" s="110" t="s">
        <v>73</v>
      </c>
    </row>
    <row r="9" spans="2:48" ht="16.5" thickBot="1">
      <c r="B9" s="38">
        <v>44561</v>
      </c>
      <c r="C9" s="38">
        <v>44196</v>
      </c>
      <c r="D9" s="38">
        <v>43830</v>
      </c>
      <c r="E9" s="38">
        <v>43465</v>
      </c>
      <c r="F9" s="38">
        <v>43100</v>
      </c>
      <c r="G9" s="38">
        <v>42735</v>
      </c>
      <c r="J9" s="84" t="s">
        <v>49</v>
      </c>
      <c r="K9" s="24"/>
      <c r="L9"/>
      <c r="M9" s="25" t="s">
        <v>6</v>
      </c>
      <c r="N9" s="22"/>
      <c r="O9" s="108">
        <f ca="1">SUM(O11:O45)</f>
        <v>756225220.78000033</v>
      </c>
      <c r="P9" s="22"/>
      <c r="Q9" s="22"/>
      <c r="R9" s="22"/>
      <c r="S9" s="22"/>
      <c r="Z9" s="22"/>
      <c r="AA9" s="32">
        <v>44561</v>
      </c>
      <c r="AB9" s="32">
        <v>44592</v>
      </c>
      <c r="AC9" s="32">
        <v>44620</v>
      </c>
      <c r="AD9" s="32">
        <v>44651</v>
      </c>
      <c r="AE9" s="32">
        <v>44681</v>
      </c>
      <c r="AF9" s="32">
        <v>44712</v>
      </c>
      <c r="AG9" s="32">
        <v>44742</v>
      </c>
      <c r="AH9" s="32">
        <v>44773</v>
      </c>
      <c r="AI9" s="32">
        <v>44439</v>
      </c>
      <c r="AJ9" s="32">
        <v>44469</v>
      </c>
      <c r="AK9" s="32">
        <v>44500</v>
      </c>
      <c r="AL9" s="32">
        <v>44530</v>
      </c>
    </row>
    <row r="10" spans="2:48" ht="16.5" thickBot="1">
      <c r="B10" s="63">
        <f ca="1">J5</f>
        <v>44783</v>
      </c>
      <c r="C10" s="63">
        <v>44561</v>
      </c>
      <c r="D10" s="63">
        <v>44196</v>
      </c>
      <c r="E10" s="63">
        <v>43830</v>
      </c>
      <c r="F10" s="63">
        <v>43465</v>
      </c>
      <c r="G10" s="63">
        <v>43100</v>
      </c>
      <c r="H10" s="85"/>
      <c r="I10" s="66" t="s">
        <v>0</v>
      </c>
      <c r="J10" s="64">
        <v>44561</v>
      </c>
      <c r="K10" s="65">
        <f ca="1">WORKDAY(TODAY(),-2)</f>
        <v>44782</v>
      </c>
      <c r="L10" s="65">
        <f ca="1">WORKDAY(TODAY(),-1)</f>
        <v>44783</v>
      </c>
      <c r="M10" s="66" t="s">
        <v>5</v>
      </c>
      <c r="N10" s="66" t="s">
        <v>4</v>
      </c>
      <c r="O10" s="66" t="s">
        <v>3</v>
      </c>
      <c r="P10" s="25" t="s">
        <v>28</v>
      </c>
      <c r="Q10" s="25" t="s">
        <v>29</v>
      </c>
      <c r="R10" s="26" t="s">
        <v>2</v>
      </c>
      <c r="S10" s="26" t="s">
        <v>1</v>
      </c>
      <c r="T10" s="116" t="s">
        <v>7</v>
      </c>
      <c r="U10" s="117"/>
      <c r="V10" s="118" t="s">
        <v>8</v>
      </c>
      <c r="W10" s="119"/>
      <c r="X10" s="120" t="s">
        <v>0</v>
      </c>
      <c r="Y10" s="121"/>
      <c r="Z10" s="25" t="s">
        <v>30</v>
      </c>
      <c r="AA10" s="32">
        <v>44592</v>
      </c>
      <c r="AB10" s="32">
        <v>44620</v>
      </c>
      <c r="AC10" s="32">
        <v>44651</v>
      </c>
      <c r="AD10" s="32">
        <v>44681</v>
      </c>
      <c r="AE10" s="32">
        <v>44712</v>
      </c>
      <c r="AF10" s="32">
        <v>44742</v>
      </c>
      <c r="AG10" s="32">
        <v>44773</v>
      </c>
      <c r="AH10" s="32">
        <f ca="1">J5</f>
        <v>44783</v>
      </c>
      <c r="AI10" s="32">
        <v>44469</v>
      </c>
      <c r="AJ10" s="32">
        <v>44500</v>
      </c>
      <c r="AK10" s="32">
        <v>44530</v>
      </c>
      <c r="AL10" s="32">
        <v>44561</v>
      </c>
    </row>
    <row r="11" spans="2:48">
      <c r="B11" s="52">
        <f ca="1">[1]!d("fon_vl",$H11,$B$10)/[1]!d("fon_vl",$H11,$B$9)-1</f>
        <v>-0.1450982713025154</v>
      </c>
      <c r="C11" s="52">
        <f>[1]!d("fon_vl",$H11,$C$10)/[1]!d("fon_vl",$H11,$C$9)-1</f>
        <v>4.882606086056307E-2</v>
      </c>
      <c r="D11" s="52">
        <f>[1]!d("fon_vl",$H11,$D$10)/[1]!d("fon_vl",$H11,$D$9)-1</f>
        <v>2.6571140441282282E-2</v>
      </c>
      <c r="E11" s="52">
        <f>[1]!d("fon_vl",$H11,$E$10)/[1]!d("fon_vl",$H11,$E$9)-1</f>
        <v>9.0624460369049809E-2</v>
      </c>
      <c r="F11" s="52">
        <f>[1]!d("fon_vl",$H11,$F$10)/[1]!d("fon_vl",$H11,$F$9)-1</f>
        <v>-5.2323930746172143E-2</v>
      </c>
      <c r="G11" s="52">
        <f>[1]!d("fon_vl",$H11,$G$10)/[1]!d("fon_vl",$H11,$G$9)-1</f>
        <v>0.10422489831331649</v>
      </c>
      <c r="H11" s="68">
        <v>443</v>
      </c>
      <c r="I11" s="22" t="str">
        <f>[1]!d("ent_ape",H11)</f>
        <v>ARTE FINANCIERO, FI</v>
      </c>
      <c r="J11" s="27">
        <f>[1]!d("fon_vl",$H11,$J$10)</f>
        <v>7.7726150000000001</v>
      </c>
      <c r="K11" s="72">
        <f ca="1">[1]!d("fon_vl",$H11,WORKDAY($K$10,-1))</f>
        <v>6.6438959999999998</v>
      </c>
      <c r="L11" s="67">
        <f ca="1">[1]!d("fon_vl",$H11,WORKDAY($L$10,-1))</f>
        <v>6.6418719999999993</v>
      </c>
      <c r="M11" s="31">
        <f ca="1">L11/K11-1</f>
        <v>-3.0464053019496617E-4</v>
      </c>
      <c r="N11" s="31">
        <f ca="1">L11/J11-1</f>
        <v>-0.14547780894846851</v>
      </c>
      <c r="O11" s="34">
        <f ca="1">[1]!d("FON_pat",$H11,WORKDAY($J$5,-1))</f>
        <v>3081618.91</v>
      </c>
      <c r="P11" s="21">
        <f ca="1">[1]!d("FON_LIQ_BES_DIV2",$H11,WORKDAY($I$5,-1),"USD")</f>
        <v>265418.84000000003</v>
      </c>
      <c r="Q11" s="21">
        <f ca="1">[1]!d("FON_LIQ_BES_DIV2",$H11,WORKDAY($J$5,-1),"EUR")</f>
        <v>13420.31</v>
      </c>
      <c r="R11" s="35">
        <f ca="1">P11+Q11</f>
        <v>278839.15000000002</v>
      </c>
      <c r="S11" s="36">
        <f ca="1">R11/O11</f>
        <v>9.0484631014936243E-2</v>
      </c>
      <c r="T11" s="28">
        <f ca="1">IF(ISERROR([1]!d("fon_rf_med",H11,$J$4,$J$5)),0,[1]!d("fon_rf_med",H11,$J$4,$J$5))</f>
        <v>949320.42682926834</v>
      </c>
      <c r="U11" s="30">
        <f ca="1">$T11/$Z11</f>
        <v>0.30903163050324195</v>
      </c>
      <c r="V11" s="28">
        <f ca="1">IF(ISERROR([1]!d("fon_rv_med",H11,$J$4,$J$5)),0,[1]!d("fon_rv_med",H11,$J$4,$J$5))</f>
        <v>1646978.5341463413</v>
      </c>
      <c r="W11" s="30">
        <f ca="1">$V11/$Z11</f>
        <v>0.53613979793001887</v>
      </c>
      <c r="X11" s="29">
        <f ca="1">IF(ISERROR([1]!d("fon_FON_med",$H11,$J$4,$J$5)),0,[1]!d("fon_FON_med",$H11,$J$4,$J$5))</f>
        <v>0</v>
      </c>
      <c r="Y11" s="30">
        <f ca="1">$X11/$Z11</f>
        <v>0</v>
      </c>
      <c r="Z11" s="28">
        <f ca="1">[1]!d("foN_PAT_MED",H11,$J$4,$J$5-1)</f>
        <v>3071919.9367499999</v>
      </c>
      <c r="AA11" s="33">
        <f>[1]!d("fon_vl",$H11,WORKDAY($AA$10,-1))/[1]!d("fon_vl",$H11,WORKDAY($AA$9,-1))-1</f>
        <v>-6.4955448274874095E-2</v>
      </c>
      <c r="AB11" s="33">
        <f>[1]!d("fon_vl",H11,WORKDAY($AB$10,-1))/[1]!d("fon_vl",H11,WORKDAY($AB$9,-1))-1</f>
        <v>-6.2525673741208765E-2</v>
      </c>
      <c r="AC11" s="33">
        <f>[1]!d("fon_vl",H11,WORKDAY($AC$10,-1))/[1]!d("fon_vl",H11,WORKDAY($AC$9,-1))-1</f>
        <v>-2.550912015539164E-2</v>
      </c>
      <c r="AD11" s="33">
        <f>[1]!d("fon_vl",H11,WORKDAY($AD$10,-1))/[1]!d("fon_vl",H11,WORKDAY($AD$9,-1))-1</f>
        <v>9.6501226011325159E-3</v>
      </c>
      <c r="AE11" s="33">
        <f>[1]!d("fon_vl",H11,WORKDAY($AE$10,-1))/[1]!d("fon_vl",H11,WORKDAY($AE$9,-1))-1</f>
        <v>-1.6532510595776317E-2</v>
      </c>
      <c r="AF11" s="33">
        <f>[1]!d("fon_vl",H11,WORKDAY($AF$10,-1))/[1]!d("fon_vl",H11,WORKDAY($AF$9,-1))-1</f>
        <v>-2.572902394587806E-2</v>
      </c>
      <c r="AG11" s="33">
        <f>[1]!d("fon_vl",H11,WORKDAY($AG$10,-1))/[1]!d("fon_vl",H11,WORKDAY($AG$9,-1))-1</f>
        <v>3.1729716301793109E-2</v>
      </c>
      <c r="AH11" s="33">
        <f ca="1">[1]!d("fon_vl",$H11,WORKDAY($AH$10,-1))/[1]!d("fon_vl",$H11,WORKDAY($AH$9,-1))-1</f>
        <v>-3.6073051003627787E-3</v>
      </c>
      <c r="AI11" s="33">
        <f>[1]!d("fon_vl",$H11,WORKDAY($AI$10,-1))/[1]!d("fon_vl",$H11,WORKDAY($AI$9,-1))-1</f>
        <v>-2.0659637147683263E-2</v>
      </c>
      <c r="AJ11" s="33">
        <f>[1]!d("fon_vl",$H11,WORKDAY($AJ$10,-1))/[1]!d("fon_vl",$H11,WORKDAY($AJ$9,-1))-1</f>
        <v>9.2813124599950836E-3</v>
      </c>
      <c r="AK11" s="33">
        <f>[1]!d("fon_vl",$H11,WORKDAY($AK$10,-1))/[1]!d("fon_vl",$H11,WORKDAY($AK$9,-1))-1</f>
        <v>1.2539947997127765E-3</v>
      </c>
      <c r="AL11" s="33">
        <f>[1]!d("fon_vl",$H11,WORKDAY($AL$10,-1))/[1]!d("fon_vl",$H11,WORKDAY($AL$9,-1))-1</f>
        <v>1.2078936256200379E-2</v>
      </c>
      <c r="AM11" s="31">
        <f ca="1">N11</f>
        <v>-0.14547780894846851</v>
      </c>
    </row>
    <row r="12" spans="2:48">
      <c r="B12" s="52">
        <f ca="1">[1]!d("fon_vl",$H12,$B$10)/[1]!d("fon_vl",$H12,$B$9)-1</f>
        <v>-1</v>
      </c>
      <c r="C12" s="52">
        <f>[1]!d("fon_vl",$H12,$C$10)/[1]!d("fon_vl",$H12,$C$9)-1</f>
        <v>5.6309494115122094E-2</v>
      </c>
      <c r="D12" s="52">
        <f>[1]!d("fon_vl",$H12,$D$10)/[1]!d("fon_vl",$H12,$D$9)-1</f>
        <v>-2.0098388797091915E-2</v>
      </c>
      <c r="E12" s="52">
        <f>[1]!d("fon_vl",$H12,$E$10)/[1]!d("fon_vl",$H12,$E$9)-1</f>
        <v>9.0128376906551733E-2</v>
      </c>
      <c r="F12" s="52">
        <f>[1]!d("fon_vl",$H12,$F$10)/[1]!d("fon_vl",$H12,$F$9)-1</f>
        <v>-0.14868794490639703</v>
      </c>
      <c r="G12" s="52">
        <f>[1]!d("fon_vl",$H12,$G$10)/[1]!d("fon_vl",$H12,$G$9)-1</f>
        <v>-9.704394649467929E-3</v>
      </c>
      <c r="H12" s="68">
        <v>456</v>
      </c>
      <c r="I12" s="22" t="str">
        <f>[1]!d("ent_ape",H12)</f>
        <v>VALOR GLOBAL, FI</v>
      </c>
      <c r="J12" s="27">
        <f>[1]!d("fon_vl",$H12,$J$10)</f>
        <v>9.4691089999999996</v>
      </c>
      <c r="K12" s="72">
        <f ca="1">[1]!d("fon_vl",$H12,WORKDAY($K$10,-1))</f>
        <v>9.1620179999999998</v>
      </c>
      <c r="L12" s="67">
        <f ca="1">[1]!d("fon_vl",$H12,WORKDAY($L$10,-1))</f>
        <v>9.1323139999999992</v>
      </c>
      <c r="M12" s="31">
        <f ca="1">L12/K12-1</f>
        <v>-3.242080511083989E-3</v>
      </c>
      <c r="N12" s="31">
        <f ca="1">L12/J12-1</f>
        <v>-3.5567760388015457E-2</v>
      </c>
      <c r="O12" s="34">
        <f ca="1">[1]!d("FON_pat",$H12,WORKDAY($J$5,-1))</f>
        <v>18911836.100000001</v>
      </c>
      <c r="P12" s="21">
        <f ca="1">[1]!d("FON_LIQ_BES_DIV2",$H12,WORKDAY($I$5,-1),"USD")</f>
        <v>0</v>
      </c>
      <c r="Q12" s="21">
        <f ca="1">[1]!d("FON_LIQ_BES_DIV2",$H12,WORKDAY($J$5,-1),"EUR")</f>
        <v>1082561.52</v>
      </c>
      <c r="R12" s="35">
        <f ca="1">P12+Q12</f>
        <v>1082561.52</v>
      </c>
      <c r="S12" s="36">
        <f ca="1">R12/O12</f>
        <v>5.7242539237107704E-2</v>
      </c>
      <c r="T12" s="28">
        <f ca="1">IF(ISERROR([1]!d("fon_rf_med",H12,$J$4,$J$5)),0,[1]!d("fon_rf_med",H12,$J$4,$J$5))</f>
        <v>5421019.9385000002</v>
      </c>
      <c r="U12" s="30">
        <f ca="1">$T12/$Z12</f>
        <v>0.40137084111202476</v>
      </c>
      <c r="V12" s="28">
        <f ca="1">IF(ISERROR([1]!d("fon_rv_med",H12,$J$4,$J$5)),0,[1]!d("fon_rv_med",H12,$J$4,$J$5))</f>
        <v>876050.96699999995</v>
      </c>
      <c r="W12" s="30">
        <f ca="1">$V12/$Z12</f>
        <v>6.4862575211093287E-2</v>
      </c>
      <c r="X12" s="29">
        <f ca="1">IF(ISERROR([1]!d("fon_FON_med",$H12,$J$4,$J$5)),0,[1]!d("fon_FON_med",$H12,$J$4,$J$5))</f>
        <v>6199463.3007500004</v>
      </c>
      <c r="Y12" s="30">
        <f ca="1">$X12/$Z12</f>
        <v>0.45900657582780752</v>
      </c>
      <c r="Z12" s="28">
        <f ca="1">[1]!d("foN_PAT_MED",H12,$J$4,$J$5-1)</f>
        <v>13506262.4965</v>
      </c>
      <c r="AA12" s="33">
        <f>[1]!d("fon_vl",$H12,WORKDAY($AA$10,-1))/[1]!d("fon_vl",$H12,WORKDAY($AA$9,-1))-1</f>
        <v>-2.4095435092559181E-2</v>
      </c>
      <c r="AB12" s="33">
        <f>[1]!d("fon_vl",H12,WORKDAY($AB$10,-1))/[1]!d("fon_vl",H12,WORKDAY($AB$9,-1))-1</f>
        <v>-4.7856957365657316E-3</v>
      </c>
      <c r="AC12" s="33">
        <f>[1]!d("fon_vl",H12,WORKDAY($AC$10,-1))/[1]!d("fon_vl",H12,WORKDAY($AC$9,-1))-1</f>
        <v>1.7043421606287135E-2</v>
      </c>
      <c r="AD12" s="33">
        <f>[1]!d("fon_vl",H12,WORKDAY($AD$10,-1))/[1]!d("fon_vl",H12,WORKDAY($AD$9,-1))-1</f>
        <v>-1.4854026444360957E-2</v>
      </c>
      <c r="AE12" s="33">
        <f>[1]!d("fon_vl",H12,WORKDAY($AE$10,-1))/[1]!d("fon_vl",H12,WORKDAY($AE$9,-1))-1</f>
        <v>-5.3668837263339819E-3</v>
      </c>
      <c r="AF12" s="33">
        <f>[1]!d("fon_vl",H12,WORKDAY($AF$10,-1))/[1]!d("fon_vl",H12,WORKDAY($AF$9,-1))-1</f>
        <v>-1.9928006035672685E-2</v>
      </c>
      <c r="AG12" s="33">
        <f>[1]!d("fon_vl",H12,WORKDAY($AG$10,-1))/[1]!d("fon_vl",H12,WORKDAY($AG$9,-1))-1</f>
        <v>1.3003877459990099E-2</v>
      </c>
      <c r="AH12" s="33">
        <f ca="1">[1]!d("fon_vl",$H12,WORKDAY($AH$10,-1))/[1]!d("fon_vl",$H12,WORKDAY($AH$9,-1))-1</f>
        <v>2.2830458874443238E-3</v>
      </c>
      <c r="AI12" s="33">
        <f>[1]!d("fon_vl",$H12,WORKDAY($AI$10,-1))/[1]!d("fon_vl",$H12,WORKDAY($AI$9,-1))-1</f>
        <v>-1.5007595011039543E-3</v>
      </c>
      <c r="AJ12" s="33">
        <f>[1]!d("fon_vl",$H12,WORKDAY($AJ$10,-1))/[1]!d("fon_vl",$H12,WORKDAY($AJ$9,-1))-1</f>
        <v>1.7580401797909984E-2</v>
      </c>
      <c r="AK12" s="33">
        <f>[1]!d("fon_vl",$H12,WORKDAY($AK$10,-1))/[1]!d("fon_vl",$H12,WORKDAY($AK$9,-1))-1</f>
        <v>-5.6885951767469134E-3</v>
      </c>
      <c r="AL12" s="33">
        <f>[1]!d("fon_vl",$H12,WORKDAY($AL$10,-1))/[1]!d("fon_vl",$H12,WORKDAY($AL$9,-1))-1</f>
        <v>1.3113479987708176E-2</v>
      </c>
      <c r="AM12" s="31">
        <f t="shared" ref="AM12:AM45" ca="1" si="0">N12</f>
        <v>-3.5567760388015457E-2</v>
      </c>
    </row>
    <row r="13" spans="2:48">
      <c r="B13" s="52">
        <f ca="1">[1]!d("fon_vl",$H13,$B$10)/[1]!d("fon_vl",$H13,$B$9)-1</f>
        <v>-1</v>
      </c>
      <c r="C13" s="52">
        <f>[1]!d("fon_vl",$H13,$C$10)/[1]!d("fon_vl",$H13,$C$9)-1</f>
        <v>0.13546253617312143</v>
      </c>
      <c r="D13" s="52">
        <f>[1]!d("fon_vl",$H13,$D$10)/[1]!d("fon_vl",$H13,$D$9)-1</f>
        <v>1.6436233240033404E-2</v>
      </c>
      <c r="E13" s="52">
        <f>[1]!d("fon_vl",$H13,$E$10)/[1]!d("fon_vl",$H13,$E$9)-1</f>
        <v>0.19945630034609008</v>
      </c>
      <c r="F13" s="52">
        <f>[1]!d("fon_vl",$H13,$F$10)/[1]!d("fon_vl",$H13,$F$9)-1</f>
        <v>-0.11528268519599549</v>
      </c>
      <c r="G13" s="52">
        <f>[1]!d("fon_vl",$H13,$G$10)/[1]!d("fon_vl",$H13,$G$9)-1</f>
        <v>3.5334700715681899E-2</v>
      </c>
      <c r="H13" s="68">
        <v>454</v>
      </c>
      <c r="I13" s="22" t="str">
        <f>[1]!d("ent_ape",H13)</f>
        <v>ALPHA INVESTMENTS, FI</v>
      </c>
      <c r="J13" s="27">
        <f>[1]!d("fon_vl",$H13,$J$10)</f>
        <v>10.259323</v>
      </c>
      <c r="K13" s="72">
        <f ca="1">[1]!d("fon_vl",$H13,WORKDAY($K$10,-1))</f>
        <v>9.6012579999999996</v>
      </c>
      <c r="L13" s="67">
        <f ca="1">[1]!d("fon_vl",$H13,WORKDAY($L$10,-1))</f>
        <v>9.5377299999999998</v>
      </c>
      <c r="M13" s="31">
        <f ca="1">L13/K13-1</f>
        <v>-6.6166329453910544E-3</v>
      </c>
      <c r="N13" s="31">
        <f ca="1">L13/J13-1</f>
        <v>-7.0335342790162736E-2</v>
      </c>
      <c r="O13" s="34">
        <f ca="1">[1]!d("FON_pat",$H13,WORKDAY($J$5,-1))</f>
        <v>6607548.4900000002</v>
      </c>
      <c r="P13" s="21">
        <f ca="1">[1]!d("FON_LIQ_BES_DIV2",$H13,WORKDAY($I$5,-1),"USD")</f>
        <v>0</v>
      </c>
      <c r="Q13" s="21">
        <f ca="1">[1]!d("FON_LIQ_BES_DIV2",$H13,WORKDAY($J$5,-1),"EUR")</f>
        <v>202032.71</v>
      </c>
      <c r="R13" s="35">
        <f ca="1">P13+Q13</f>
        <v>202032.71</v>
      </c>
      <c r="S13" s="36">
        <f ca="1">R13/O13</f>
        <v>3.0576046517972657E-2</v>
      </c>
      <c r="T13" s="28">
        <f ca="1">IF(ISERROR([1]!d("fon_rf_med",H13,$J$4,$J$5)),0,[1]!d("fon_rf_med",H13,$J$4,$J$5))</f>
        <v>0</v>
      </c>
      <c r="U13" s="30">
        <f ca="1">$T13/$Z13</f>
        <v>0</v>
      </c>
      <c r="V13" s="28">
        <f ca="1">IF(ISERROR([1]!d("fon_rv_med",H13,$J$4,$J$5)),0,[1]!d("fon_rv_med",H13,$J$4,$J$5))</f>
        <v>0</v>
      </c>
      <c r="W13" s="30">
        <f ca="1">$V13/$Z13</f>
        <v>0</v>
      </c>
      <c r="X13" s="29">
        <f ca="1">IF(ISERROR([1]!d("fon_FON_med",$H13,$J$4,$J$5)),0,[1]!d("fon_FON_med",$H13,$J$4,$J$5))</f>
        <v>6223996.3062500004</v>
      </c>
      <c r="Y13" s="30">
        <f ca="1">$X13/$Z13</f>
        <v>0.96177652434799399</v>
      </c>
      <c r="Z13" s="28">
        <f ca="1">[1]!d("foN_PAT_MED",H13,$J$4,$J$5-1)</f>
        <v>6471353.94625</v>
      </c>
      <c r="AA13" s="33">
        <f>[1]!d("fon_vl",$H13,WORKDAY($AA$10,-1))/[1]!d("fon_vl",$H13,WORKDAY($AA$9,-1))-1</f>
        <v>-3.8852187163030738E-2</v>
      </c>
      <c r="AB13" s="33">
        <f>[1]!d("fon_vl",H13,WORKDAY($AB$10,-1))/[1]!d("fon_vl",H13,WORKDAY($AB$9,-1))-1</f>
        <v>-1.0933748975299085E-2</v>
      </c>
      <c r="AC13" s="33">
        <f>[1]!d("fon_vl",H13,WORKDAY($AC$10,-1))/[1]!d("fon_vl",H13,WORKDAY($AC$9,-1))-1</f>
        <v>2.0321184724190644E-2</v>
      </c>
      <c r="AD13" s="33">
        <f>[1]!d("fon_vl",H13,WORKDAY($AD$10,-1))/[1]!d("fon_vl",H13,WORKDAY($AD$9,-1))-1</f>
        <v>-2.1037173910583018E-2</v>
      </c>
      <c r="AE13" s="33">
        <f>[1]!d("fon_vl",H13,WORKDAY($AE$10,-1))/[1]!d("fon_vl",H13,WORKDAY($AE$9,-1))-1</f>
        <v>-2.1381816559665978E-2</v>
      </c>
      <c r="AF13" s="33">
        <f>[1]!d("fon_vl",H13,WORKDAY($AF$10,-1))/[1]!d("fon_vl",H13,WORKDAY($AF$9,-1))-1</f>
        <v>-5.4163964481816707E-2</v>
      </c>
      <c r="AG13" s="33">
        <f>[1]!d("fon_vl",H13,WORKDAY($AG$10,-1))/[1]!d("fon_vl",H13,WORKDAY($AG$9,-1))-1</f>
        <v>5.4220953352837942E-2</v>
      </c>
      <c r="AH13" s="33">
        <f ca="1">[1]!d("fon_vl",$H13,WORKDAY($AH$10,-1))/[1]!d("fon_vl",$H13,WORKDAY($AH$9,-1))-1</f>
        <v>5.0748402631084488E-5</v>
      </c>
      <c r="AI13" s="33">
        <f>[1]!d("fon_vl",$H13,WORKDAY($AI$10,-1))/[1]!d("fon_vl",$H13,WORKDAY($AI$9,-1))-1</f>
        <v>-1.7920057278253743E-2</v>
      </c>
      <c r="AJ13" s="33">
        <f>[1]!d("fon_vl",$H13,WORKDAY($AJ$10,-1))/[1]!d("fon_vl",$H13,WORKDAY($AJ$9,-1))-1</f>
        <v>2.7334085231063288E-2</v>
      </c>
      <c r="AK13" s="33">
        <f>[1]!d("fon_vl",$H13,WORKDAY($AK$10,-1))/[1]!d("fon_vl",$H13,WORKDAY($AK$9,-1))-1</f>
        <v>7.6304784825307337E-3</v>
      </c>
      <c r="AL13" s="33">
        <f>[1]!d("fon_vl",$H13,WORKDAY($AL$10,-1))/[1]!d("fon_vl",$H13,WORKDAY($AL$9,-1))-1</f>
        <v>1.7558933038970936E-2</v>
      </c>
      <c r="AM13" s="31">
        <f t="shared" ca="1" si="0"/>
        <v>-7.0335342790162736E-2</v>
      </c>
    </row>
    <row r="14" spans="2:48">
      <c r="B14" s="52" t="s">
        <v>89</v>
      </c>
      <c r="C14" s="52">
        <f>[1]!d("fon_vl",$H14,$C$10)/[1]!d("fon_vl",$H14,$C$9)-1</f>
        <v>2.4091367235236749E-2</v>
      </c>
      <c r="D14" s="52">
        <f>[1]!d("fon_vl",$H14,$D$10)/[1]!d("fon_vl",$H14,$D$9)-1</f>
        <v>7.612384058710342E-3</v>
      </c>
      <c r="E14" s="52">
        <f>[1]!d("fon_vl",$H14,$E$10)/[1]!d("fon_vl",$H14,$E$9)-1</f>
        <v>4.3695769440410537E-2</v>
      </c>
      <c r="F14" s="52">
        <f>[1]!d("fon_vl",$H14,$F$10)/[1]!d("fon_vl",$H14,$F$9)-1</f>
        <v>-8.2940144092697454E-2</v>
      </c>
      <c r="G14" s="52">
        <f>[1]!d("fon_vl",$H14,$G$10)/[1]!d("fon_vl",$H14,$G$9)-1</f>
        <v>5.4438134980236308E-2</v>
      </c>
      <c r="H14" s="68">
        <v>438</v>
      </c>
      <c r="I14" s="25" t="str">
        <f>[1]!d("ent_ape",H14)</f>
        <v>GLOBAL BEST SELECTION, FI</v>
      </c>
      <c r="J14" s="27">
        <f>[1]!d("fon_vl",$H14,$J$10)</f>
        <v>13.744064999999999</v>
      </c>
      <c r="K14" s="72">
        <f ca="1">[1]!d("fon_vl",$H14,WORKDAY($K$10,-1))</f>
        <v>13.456151</v>
      </c>
      <c r="L14" s="67">
        <f ca="1">[1]!d("fon_vl",$H14,WORKDAY($L$10,-1))</f>
        <v>13.448561999999999</v>
      </c>
      <c r="M14" s="31">
        <f ca="1">L14/K14-1</f>
        <v>-5.6397999695467771E-4</v>
      </c>
      <c r="N14" s="31">
        <f ca="1">L14/J14-1</f>
        <v>-2.1500407630493656E-2</v>
      </c>
      <c r="O14" s="34">
        <f ca="1">[1]!d("FON_pat",$H14,WORKDAY($J$5,-1))</f>
        <v>7001301.0300000003</v>
      </c>
      <c r="P14" s="21">
        <f ca="1">[1]!d("FON_LIQ_BES_DIV2",$H14,WORKDAY($I$5,-1),"USD")</f>
        <v>0</v>
      </c>
      <c r="Q14" s="21">
        <f ca="1">[1]!d("FON_LIQ_BES_DIV2",$H14,WORKDAY($J$5,-1),"EUR")</f>
        <v>444938.52</v>
      </c>
      <c r="R14" s="35">
        <f ca="1">P14+Q14</f>
        <v>444938.52</v>
      </c>
      <c r="S14" s="36">
        <f ca="1">R14/O14</f>
        <v>6.35508340654794E-2</v>
      </c>
      <c r="T14" s="28">
        <f ca="1">IF(ISERROR([1]!d("fon_rf_med",H14,$J$4,$J$5)),0,[1]!d("fon_rf_med",H14,$J$4,$J$5))</f>
        <v>2890187.7892499999</v>
      </c>
      <c r="U14" s="30">
        <f ca="1">$T14/$Z14</f>
        <v>0.41722783021963655</v>
      </c>
      <c r="V14" s="28">
        <f ca="1">IF(ISERROR([1]!d("fon_rv_med",H14,$J$4,$J$5)),0,[1]!d("fon_rv_med",H14,$J$4,$J$5))</f>
        <v>827081.03650000005</v>
      </c>
      <c r="W14" s="30">
        <f ca="1">$V14/$Z14</f>
        <v>0.11939751027882212</v>
      </c>
      <c r="X14" s="29">
        <f ca="1">IF(ISERROR([1]!d("fon_FON_med",$H14,$J$4,$J$5)),0,[1]!d("fon_FON_med",$H14,$J$4,$J$5))</f>
        <v>2686242.8025000002</v>
      </c>
      <c r="Y14" s="30">
        <f ca="1">$X14/$Z14</f>
        <v>0.38778630928374053</v>
      </c>
      <c r="Z14" s="28">
        <f ca="1">[1]!d("foN_PAT_MED",H14,$J$4,$J$5-1)</f>
        <v>6927121.2989999996</v>
      </c>
      <c r="AA14" s="33">
        <f>[1]!d("fon_vl",$H14,WORKDAY($AA$10,-1))/[1]!d("fon_vl",$H14,WORKDAY($AA$9,-1))-1</f>
        <v>-8.5419805328422749E-3</v>
      </c>
      <c r="AB14" s="33">
        <f>[1]!d("fon_vl",H14,WORKDAY($AB$10,-1))/[1]!d("fon_vl",H14,WORKDAY($AB$9,-1))-1</f>
        <v>-5.7952203505292621E-3</v>
      </c>
      <c r="AC14" s="33">
        <f>[1]!d("fon_vl",H14,WORKDAY($AC$10,-1))/[1]!d("fon_vl",H14,WORKDAY($AC$9,-1))-1</f>
        <v>2.1053674594988525E-3</v>
      </c>
      <c r="AD14" s="33">
        <f>[1]!d("fon_vl",H14,WORKDAY($AD$10,-1))/[1]!d("fon_vl",H14,WORKDAY($AD$9,-1))-1</f>
        <v>-3.5947871099123452E-3</v>
      </c>
      <c r="AE14" s="33">
        <f>[1]!d("fon_vl",H14,WORKDAY($AE$10,-1))/[1]!d("fon_vl",H14,WORKDAY($AE$9,-1))-1</f>
        <v>-6.4179400481318982E-3</v>
      </c>
      <c r="AF14" s="33">
        <f>[1]!d("fon_vl",H14,WORKDAY($AF$10,-1))/[1]!d("fon_vl",H14,WORKDAY($AF$9,-1))-1</f>
        <v>-1.8229390378426302E-2</v>
      </c>
      <c r="AG14" s="33">
        <f>[1]!d("fon_vl",H14,WORKDAY($AG$10,-1))/[1]!d("fon_vl",H14,WORKDAY($AG$9,-1))-1</f>
        <v>1.4589479712511233E-2</v>
      </c>
      <c r="AH14" s="33">
        <f ca="1">[1]!d("fon_vl",$H14,WORKDAY($AH$10,-1))/[1]!d("fon_vl",$H14,WORKDAY($AH$9,-1))-1</f>
        <v>3.3158471621701491E-3</v>
      </c>
      <c r="AI14" s="33">
        <f>[1]!d("fon_vl",$H14,WORKDAY($AI$10,-1))/[1]!d("fon_vl",$H14,WORKDAY($AI$9,-1))-1</f>
        <v>-1.7967223856774073E-3</v>
      </c>
      <c r="AJ14" s="33">
        <f>[1]!d("fon_vl",$H14,WORKDAY($AJ$10,-1))/[1]!d("fon_vl",$H14,WORKDAY($AJ$9,-1))-1</f>
        <v>6.7734009494597736E-3</v>
      </c>
      <c r="AK14" s="33">
        <f>[1]!d("fon_vl",$H14,WORKDAY($AK$10,-1))/[1]!d("fon_vl",$H14,WORKDAY($AK$9,-1))-1</f>
        <v>-6.3763432346147786E-3</v>
      </c>
      <c r="AL14" s="33">
        <f>[1]!d("fon_vl",$H14,WORKDAY($AL$10,-1))/[1]!d("fon_vl",$H14,WORKDAY($AL$9,-1))-1</f>
        <v>5.0968063792069529E-3</v>
      </c>
      <c r="AM14" s="31">
        <f t="shared" ca="1" si="0"/>
        <v>-2.1500407630493656E-2</v>
      </c>
    </row>
    <row r="15" spans="2:48">
      <c r="B15" s="52"/>
      <c r="C15" s="52"/>
      <c r="D15" s="52"/>
      <c r="E15" s="52"/>
      <c r="F15" s="52"/>
      <c r="G15" s="52"/>
      <c r="H15" s="68"/>
      <c r="J15" s="27"/>
      <c r="K15" s="72"/>
      <c r="L15" s="67"/>
      <c r="M15" s="31"/>
      <c r="N15" s="31"/>
      <c r="O15" s="34"/>
      <c r="P15" s="21"/>
      <c r="Q15" s="21"/>
      <c r="R15" s="35"/>
      <c r="S15" s="36"/>
      <c r="T15" s="28"/>
      <c r="U15" s="30"/>
      <c r="V15" s="28"/>
      <c r="W15" s="30"/>
      <c r="X15" s="29"/>
      <c r="Y15" s="30"/>
      <c r="Z15" s="28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1"/>
    </row>
    <row r="16" spans="2:48">
      <c r="B16" s="52"/>
      <c r="C16" s="52"/>
      <c r="D16" s="52"/>
      <c r="E16" s="52"/>
      <c r="F16" s="52"/>
      <c r="G16" s="52"/>
      <c r="H16" s="68"/>
      <c r="J16" s="27"/>
      <c r="K16" s="72"/>
      <c r="L16" s="67"/>
      <c r="M16" s="31"/>
      <c r="N16" s="31"/>
      <c r="O16" s="34"/>
      <c r="P16" s="21"/>
      <c r="Q16" s="21"/>
      <c r="R16" s="35"/>
      <c r="S16" s="36"/>
      <c r="T16" s="28"/>
      <c r="U16" s="30"/>
      <c r="V16" s="28"/>
      <c r="W16" s="30"/>
      <c r="X16" s="29"/>
      <c r="Y16" s="30"/>
      <c r="Z16" s="28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1"/>
    </row>
    <row r="17" spans="1:39">
      <c r="B17" s="52">
        <f ca="1">[1]!d("fon_vl",$H17,$B$10)/[1]!d("fon_vl",$H17,$B$9)-1</f>
        <v>-1</v>
      </c>
      <c r="C17" s="52">
        <f>[1]!d("fon_vl",$H17,$C$10)/[1]!d("fon_vl",$H17,$C$9)-1</f>
        <v>5.9867097296768312E-2</v>
      </c>
      <c r="D17" s="52">
        <f>[1]!d("fon_vl",$H17,$D$10)/[1]!d("fon_vl",$H17,$D$9)-1</f>
        <v>-3.853189507730348E-2</v>
      </c>
      <c r="E17" s="52">
        <f>[1]!d("fon_vl",$H17,$E$10)/[1]!d("fon_vl",$H17,$E$9)-1</f>
        <v>4.1320140883957412E-2</v>
      </c>
      <c r="F17" s="52">
        <f>[1]!d("fon_vl",$H17,$F$10)/[1]!d("fon_vl",$H17,$F$9)-1</f>
        <v>-0.10064644109243681</v>
      </c>
      <c r="G17" s="52">
        <f>[1]!d("fon_vl",$H17,$G$10)/[1]!d("fon_vl",$H17,$G$9)-1</f>
        <v>2.9723386582493516E-2</v>
      </c>
      <c r="H17" s="68">
        <v>440</v>
      </c>
      <c r="I17" s="25" t="str">
        <f>[1]!d("ent_ape",H17)</f>
        <v>NR FONDO 1, FI</v>
      </c>
      <c r="J17" s="27">
        <f>[1]!d("fon_vl",$H17,$J$10)</f>
        <v>90.265026999999989</v>
      </c>
      <c r="K17" s="72">
        <f ca="1">[1]!d("fon_vl",$H17,WORKDAY($K$10,-1))</f>
        <v>88.721971999999994</v>
      </c>
      <c r="L17" s="67">
        <f ca="1">[1]!d("fon_vl",$H17,WORKDAY($L$10,-1))</f>
        <v>88.624737999999994</v>
      </c>
      <c r="M17" s="31">
        <f ca="1">L17/K17-1</f>
        <v>-1.0959404734601774E-3</v>
      </c>
      <c r="N17" s="31">
        <f ca="1">L17/J17-1</f>
        <v>-1.817192166795667E-2</v>
      </c>
      <c r="O17" s="34">
        <f ca="1">[1]!d("FON_pat",$H17,WORKDAY($J$5,-1))</f>
        <v>13073099.16</v>
      </c>
      <c r="P17" s="21">
        <f ca="1">[1]!d("FON_LIQ_BES_DIV2",$H17,WORKDAY($I$5,-1),"USD")</f>
        <v>0</v>
      </c>
      <c r="Q17" s="21">
        <f ca="1">[1]!d("FON_LIQ_BES_DIV2",$H17,WORKDAY($J$5,-1),"EUR")</f>
        <v>399868.15</v>
      </c>
      <c r="R17" s="35">
        <f ca="1">P17+Q17</f>
        <v>399868.15</v>
      </c>
      <c r="S17" s="36">
        <f ca="1">R17/O17</f>
        <v>3.0587096839553081E-2</v>
      </c>
      <c r="T17" s="28">
        <f ca="1">IF(ISERROR([1]!d("fon_rf_med",H17,$J$4,$J$5)),0,[1]!d("fon_rf_med",H17,$J$4,$J$5))</f>
        <v>5718587.71875</v>
      </c>
      <c r="U17" s="30">
        <f ca="1">$T17/$Z17</f>
        <v>0.44149027781465033</v>
      </c>
      <c r="V17" s="28">
        <f ca="1">IF(ISERROR([1]!d("fon_rv_med",H17,$J$4,$J$5)),0,[1]!d("fon_rv_med",H17,$J$4,$J$5))</f>
        <v>3143782.1657500002</v>
      </c>
      <c r="W17" s="30">
        <f ca="1">$V17/$Z17</f>
        <v>0.24270839759875124</v>
      </c>
      <c r="X17" s="29">
        <f ca="1">IF(ISERROR([1]!d("fon_FON_med",$H17,$J$4,$J$5)),0,[1]!d("fon_FON_med",$H17,$J$4,$J$5))</f>
        <v>2780637.8640000001</v>
      </c>
      <c r="Y17" s="30">
        <f ca="1">$X17/$Z17</f>
        <v>0.21467268553985508</v>
      </c>
      <c r="Z17" s="28">
        <f ca="1">[1]!d("foN_PAT_MED",H17,$J$4,$J$5-1)</f>
        <v>12952918.798250001</v>
      </c>
      <c r="AA17" s="33">
        <f>[1]!d("fon_vl",$H17,WORKDAY($AA$10,-1))/[1]!d("fon_vl",$H17,WORKDAY($AA$9,-1))-1</f>
        <v>-1.2223233453674709E-2</v>
      </c>
      <c r="AB17" s="33">
        <f>[1]!d("fon_vl",H17,WORKDAY($AB$10,-1))/[1]!d("fon_vl",H17,WORKDAY($AB$9,-1))-1</f>
        <v>-5.8285945102579673E-3</v>
      </c>
      <c r="AC17" s="33">
        <f>[1]!d("fon_vl",H17,WORKDAY($AC$10,-1))/[1]!d("fon_vl",H17,WORKDAY($AC$9,-1))-1</f>
        <v>1.0246976516871342E-2</v>
      </c>
      <c r="AD17" s="33">
        <f>[1]!d("fon_vl",H17,WORKDAY($AD$10,-1))/[1]!d("fon_vl",H17,WORKDAY($AD$9,-1))-1</f>
        <v>-3.2742786537562907E-3</v>
      </c>
      <c r="AE17" s="33">
        <f>[1]!d("fon_vl",H17,WORKDAY($AE$10,-1))/[1]!d("fon_vl",H17,WORKDAY($AE$9,-1))-1</f>
        <v>-1.2913672132885079E-2</v>
      </c>
      <c r="AF17" s="33">
        <f>[1]!d("fon_vl",H17,WORKDAY($AF$10,-1))/[1]!d("fon_vl",H17,WORKDAY($AF$9,-1))-1</f>
        <v>-2.028920112696142E-2</v>
      </c>
      <c r="AG17" s="33">
        <f>[1]!d("fon_vl",H17,WORKDAY($AG$10,-1))/[1]!d("fon_vl",H17,WORKDAY($AG$9,-1))-1</f>
        <v>2.3573874712632836E-2</v>
      </c>
      <c r="AH17" s="33">
        <f ca="1">[1]!d("fon_vl",$H17,WORKDAY($AH$10,-1))/[1]!d("fon_vl",$H17,WORKDAY($AH$9,-1))-1</f>
        <v>1.3950873089720872E-3</v>
      </c>
      <c r="AI17" s="33">
        <f>[1]!d("fon_vl",$H17,WORKDAY($AI$10,-1))/[1]!d("fon_vl",$H17,WORKDAY($AI$9,-1))-1</f>
        <v>-2.9910624479381198E-3</v>
      </c>
      <c r="AJ17" s="33">
        <f>[1]!d("fon_vl",$H17,WORKDAY($AJ$10,-1))/[1]!d("fon_vl",$H17,WORKDAY($AJ$9,-1))-1</f>
        <v>1.0688849286729418E-2</v>
      </c>
      <c r="AK17" s="33">
        <f>[1]!d("fon_vl",$H17,WORKDAY($AK$10,-1))/[1]!d("fon_vl",$H17,WORKDAY($AK$9,-1))-1</f>
        <v>2.0136316345198413E-3</v>
      </c>
      <c r="AL17" s="33">
        <f>[1]!d("fon_vl",$H17,WORKDAY($AL$10,-1))/[1]!d("fon_vl",$H17,WORKDAY($AL$9,-1))-1</f>
        <v>1.0169848052564046E-2</v>
      </c>
      <c r="AM17" s="31">
        <f t="shared" ca="1" si="0"/>
        <v>-1.817192166795667E-2</v>
      </c>
    </row>
    <row r="18" spans="1:39">
      <c r="B18" s="52">
        <f ca="1">[1]!d("fon_vl",$H18,$B$10)/[1]!d("fon_vl",$H18,$B$9)-1</f>
        <v>-1</v>
      </c>
      <c r="C18" s="52">
        <f>[1]!d("fon_vl",$H18,$C$10)/[1]!d("fon_vl",$H18,$C$9)-1</f>
        <v>0.14249354687412863</v>
      </c>
      <c r="D18" s="52">
        <f>[1]!d("fon_vl",$H18,$D$10)/[1]!d("fon_vl",$H18,$D$9)-1</f>
        <v>0.10380403913191882</v>
      </c>
      <c r="E18" s="52">
        <f>[1]!d("fon_vl",$H18,$E$10)/[1]!d("fon_vl",$H18,$E$9)-1</f>
        <v>0.12995411368118059</v>
      </c>
      <c r="F18" s="52">
        <f>[1]!d("fon_vl",$H18,$F$10)/[1]!d("fon_vl",$H18,$F$9)-1</f>
        <v>-0.13413602418159765</v>
      </c>
      <c r="G18" s="52">
        <f>[1]!d("fon_vl",$H18,$G$10)/[1]!d("fon_vl",$H18,$G$9)-1</f>
        <v>0.12323138476489381</v>
      </c>
      <c r="H18" s="68">
        <v>437</v>
      </c>
      <c r="I18" s="25" t="str">
        <f>[1]!d("ent_ape",H18)</f>
        <v>TREA GLOBAL FLEXIBLE 0-100, FI</v>
      </c>
      <c r="J18" s="27">
        <f>[1]!d("fon_vl",$H18,$J$10)</f>
        <v>16.023455999999999</v>
      </c>
      <c r="K18" s="72">
        <f ca="1">[1]!d("fon_vl",$H18,WORKDAY($K$10,-1))</f>
        <v>13.850605999999999</v>
      </c>
      <c r="L18" s="67">
        <f ca="1">[1]!d("fon_vl",$H18,WORKDAY($L$10,-1))</f>
        <v>13.708501</v>
      </c>
      <c r="M18" s="31">
        <f ca="1">L18/K18-1</f>
        <v>-1.0259839894369849E-2</v>
      </c>
      <c r="N18" s="31">
        <f ca="1">L18/J18-1</f>
        <v>-0.14447289024290388</v>
      </c>
      <c r="O18" s="34">
        <f ca="1">[1]!d("FON_pat",$H18,WORKDAY($J$5,-1))</f>
        <v>22460089.190000001</v>
      </c>
      <c r="P18" s="21">
        <f ca="1">[1]!d("FON_LIQ_BES_DIV2",$H18,WORKDAY($I$5,-1),"USD")</f>
        <v>0</v>
      </c>
      <c r="Q18" s="21">
        <f ca="1">[1]!d("FON_LIQ_BES_DIV2",$H18,WORKDAY($J$5,-1),"EUR")</f>
        <v>105664.47</v>
      </c>
      <c r="R18" s="35">
        <f ca="1">P18+Q18</f>
        <v>105664.47</v>
      </c>
      <c r="S18" s="36">
        <f ca="1">R18/O18</f>
        <v>4.7045436510129903E-3</v>
      </c>
      <c r="T18" s="28">
        <f ca="1">IF(ISERROR([1]!d("fon_rf_med",H18,$J$4,$J$5)),0,[1]!d("fon_rf_med",H18,$J$4,$J$5))</f>
        <v>909273.96924999997</v>
      </c>
      <c r="U18" s="30">
        <f ca="1">$T18/$Z18</f>
        <v>3.9888598699156105E-2</v>
      </c>
      <c r="V18" s="28">
        <f ca="1">IF(ISERROR([1]!d("fon_rv_med",H18,$J$4,$J$5)),0,[1]!d("fon_rv_med",H18,$J$4,$J$5))</f>
        <v>19994009.338750001</v>
      </c>
      <c r="W18" s="30">
        <f ca="1">$V18/$Z18</f>
        <v>0.87710969616606371</v>
      </c>
      <c r="X18" s="29">
        <f ca="1">IF(ISERROR([1]!d("fon_FON_med",$H18,$J$4,$J$5)),0,[1]!d("fon_FON_med",$H18,$J$4,$J$5))</f>
        <v>285584.34250000003</v>
      </c>
      <c r="Y18" s="30">
        <f ca="1">$X18/$Z18</f>
        <v>1.2528192401835716E-2</v>
      </c>
      <c r="Z18" s="28">
        <f ca="1">[1]!d("foN_PAT_MED",H18,$J$4,$J$5-1)</f>
        <v>22795334.980500001</v>
      </c>
      <c r="AA18" s="33">
        <f>[1]!d("fon_vl",$H18,WORKDAY($AA$10,-1))/[1]!d("fon_vl",$H18,WORKDAY($AA$9,-1))-1</f>
        <v>-6.5254997994897979E-2</v>
      </c>
      <c r="AB18" s="33">
        <f>[1]!d("fon_vl",H18,WORKDAY($AB$10,-1))/[1]!d("fon_vl",H18,WORKDAY($AB$9,-1))-1</f>
        <v>-4.5784467028512243E-2</v>
      </c>
      <c r="AC18" s="33">
        <f>[1]!d("fon_vl",H18,WORKDAY($AC$10,-1))/[1]!d("fon_vl",H18,WORKDAY($AC$9,-1))-1</f>
        <v>5.0944056993209141E-2</v>
      </c>
      <c r="AD18" s="33">
        <f>[1]!d("fon_vl",H18,WORKDAY($AD$10,-1))/[1]!d("fon_vl",H18,WORKDAY($AD$9,-1))-1</f>
        <v>-8.2538739013462425E-2</v>
      </c>
      <c r="AE18" s="33">
        <f>[1]!d("fon_vl",H18,WORKDAY($AE$10,-1))/[1]!d("fon_vl",H18,WORKDAY($AE$9,-1))-1</f>
        <v>-2.5030885741844866E-2</v>
      </c>
      <c r="AF18" s="33">
        <f>[1]!d("fon_vl",H18,WORKDAY($AF$10,-1))/[1]!d("fon_vl",H18,WORKDAY($AF$9,-1))-1</f>
        <v>-4.9083974271068809E-2</v>
      </c>
      <c r="AG18" s="33">
        <f>[1]!d("fon_vl",H18,WORKDAY($AG$10,-1))/[1]!d("fon_vl",H18,WORKDAY($AG$9,-1))-1</f>
        <v>6.1429289487341165E-2</v>
      </c>
      <c r="AH18" s="33">
        <f ca="1">[1]!d("fon_vl",$H18,WORKDAY($AH$10,-1))/[1]!d("fon_vl",$H18,WORKDAY($AH$9,-1))-1</f>
        <v>3.5055527888829818E-3</v>
      </c>
      <c r="AI18" s="33">
        <f>[1]!d("fon_vl",$H18,WORKDAY($AI$10,-1))/[1]!d("fon_vl",$H18,WORKDAY($AI$9,-1))-1</f>
        <v>-3.3342983173092144E-2</v>
      </c>
      <c r="AJ18" s="33">
        <f>[1]!d("fon_vl",$H18,WORKDAY($AJ$10,-1))/[1]!d("fon_vl",$H18,WORKDAY($AJ$9,-1))-1</f>
        <v>4.4054590181858311E-2</v>
      </c>
      <c r="AK18" s="33">
        <f>[1]!d("fon_vl",$H18,WORKDAY($AK$10,-1))/[1]!d("fon_vl",$H18,WORKDAY($AK$9,-1))-1</f>
        <v>-1.3276672580144866E-2</v>
      </c>
      <c r="AL18" s="33">
        <f>[1]!d("fon_vl",$H18,WORKDAY($AL$10,-1))/[1]!d("fon_vl",$H18,WORKDAY($AL$9,-1))-1</f>
        <v>1.128017513886892E-2</v>
      </c>
      <c r="AM18" s="31">
        <f t="shared" ca="1" si="0"/>
        <v>-0.14447289024290388</v>
      </c>
    </row>
    <row r="19" spans="1:39">
      <c r="B19" s="52">
        <f ca="1">[1]!d("fon_vl",$H19,$B$10)/[1]!d("fon_vl",$H19,$B$9)-1</f>
        <v>-1</v>
      </c>
      <c r="C19" s="52">
        <f>[1]!d("fon_vl",$H19,$C$10)/[1]!d("fon_vl",$H19,$C$9)-1</f>
        <v>6.1038339608989522E-2</v>
      </c>
      <c r="D19" s="52">
        <f>[1]!d("fon_vl",$H19,$D$10)/[1]!d("fon_vl",$H19,$D$9)-1</f>
        <v>1.1250904352265056E-2</v>
      </c>
      <c r="E19" s="52">
        <f>[1]!d("fon_vl",$H19,$E$10)/[1]!d("fon_vl",$H19,$E$9)-1</f>
        <v>4.8563685610199858E-2</v>
      </c>
      <c r="F19" s="52">
        <f>[1]!d("fon_vl",$H19,$F$10)/[1]!d("fon_vl",$H19,$F$9)-1</f>
        <v>-5.5985457647378944E-2</v>
      </c>
      <c r="G19" s="52">
        <f>[1]!d("fon_vl",$H19,$G$10)/[1]!d("fon_vl",$H19,$G$9)-1</f>
        <v>5.0618618712365615E-2</v>
      </c>
      <c r="H19" s="68">
        <v>447</v>
      </c>
      <c r="I19" s="25" t="str">
        <f>[1]!d("ent_ape",H19)</f>
        <v>TREA GLOBAL FLEXIBLE 0-35, FI</v>
      </c>
      <c r="J19" s="27">
        <f>[1]!d("fon_vl",$H19,$J$10)</f>
        <v>13.725835999999999</v>
      </c>
      <c r="K19" s="72">
        <f ca="1">[1]!d("fon_vl",$H19,WORKDAY($K$10,-1))</f>
        <v>12.884962999999999</v>
      </c>
      <c r="L19" s="67">
        <f ca="1">[1]!d("fon_vl",$H19,WORKDAY($L$10,-1))</f>
        <v>12.855390999999999</v>
      </c>
      <c r="M19" s="31">
        <f ca="1">L19/K19-1</f>
        <v>-2.2950783793480589E-3</v>
      </c>
      <c r="N19" s="31">
        <f ca="1">L19/J19-1</f>
        <v>-6.3416537979908871E-2</v>
      </c>
      <c r="O19" s="34">
        <f ca="1">[1]!d("FON_pat",$H19,WORKDAY($J$5,-1))</f>
        <v>42368060.450000003</v>
      </c>
      <c r="P19" s="21">
        <f ca="1">[1]!d("FON_LIQ_BES_DIV2",$H19,WORKDAY($I$5,-1),"USD")</f>
        <v>0</v>
      </c>
      <c r="Q19" s="21">
        <f ca="1">[1]!d("FON_LIQ_BES_DIV2",$H19,WORKDAY($J$5,-1),"EUR")</f>
        <v>166928.99</v>
      </c>
      <c r="R19" s="35">
        <f ca="1">P19+Q19</f>
        <v>166928.99</v>
      </c>
      <c r="S19" s="36">
        <f ca="1">R19/O19</f>
        <v>3.939972427980238E-3</v>
      </c>
      <c r="T19" s="28">
        <f ca="1">IF(ISERROR([1]!d("fon_rf_med",H19,$J$4,$J$5)),0,[1]!d("fon_rf_med",H19,$J$4,$J$5))</f>
        <v>27688365.506499998</v>
      </c>
      <c r="U19" s="30">
        <f ca="1">$T19/$Z19</f>
        <v>0.65140023963319349</v>
      </c>
      <c r="V19" s="28">
        <f ca="1">IF(ISERROR([1]!d("fon_rv_med",H19,$J$4,$J$5)),0,[1]!d("fon_rv_med",H19,$J$4,$J$5))</f>
        <v>12193539.839749999</v>
      </c>
      <c r="W19" s="30">
        <f ca="1">$V19/$Z19</f>
        <v>0.28686687091462326</v>
      </c>
      <c r="X19" s="29">
        <f ca="1">IF(ISERROR([1]!d("fon_FON_med",$H19,$J$4,$J$5)),0,[1]!d("fon_FON_med",$H19,$J$4,$J$5))</f>
        <v>905150.51875000005</v>
      </c>
      <c r="Y19" s="30">
        <f ca="1">$X19/$Z19</f>
        <v>2.1294693783186443E-2</v>
      </c>
      <c r="Z19" s="28">
        <f ca="1">[1]!d("foN_PAT_MED",H19,$J$4,$J$5-1)</f>
        <v>42505918.515000001</v>
      </c>
      <c r="AA19" s="33">
        <f>[1]!d("fon_vl",$H19,WORKDAY($AA$10,-1))/[1]!d("fon_vl",$H19,WORKDAY($AA$9,-1))-1</f>
        <v>-2.0226577727785355E-2</v>
      </c>
      <c r="AB19" s="33">
        <f>[1]!d("fon_vl",H19,WORKDAY($AB$10,-1))/[1]!d("fon_vl",H19,WORKDAY($AB$9,-1))-1</f>
        <v>-2.3352714996684232E-2</v>
      </c>
      <c r="AC19" s="33">
        <f>[1]!d("fon_vl",H19,WORKDAY($AC$10,-1))/[1]!d("fon_vl",H19,WORKDAY($AC$9,-1))-1</f>
        <v>1.5323594042323307E-2</v>
      </c>
      <c r="AD19" s="33">
        <f>[1]!d("fon_vl",H19,WORKDAY($AD$10,-1))/[1]!d("fon_vl",H19,WORKDAY($AD$9,-1))-1</f>
        <v>-2.3023261276121754E-2</v>
      </c>
      <c r="AE19" s="33">
        <f>[1]!d("fon_vl",H19,WORKDAY($AE$10,-1))/[1]!d("fon_vl",H19,WORKDAY($AE$9,-1))-1</f>
        <v>-1.2586518244456557E-2</v>
      </c>
      <c r="AF19" s="33">
        <f>[1]!d("fon_vl",H19,WORKDAY($AF$10,-1))/[1]!d("fon_vl",H19,WORKDAY($AF$9,-1))-1</f>
        <v>-3.6256881980261002E-2</v>
      </c>
      <c r="AG19" s="33">
        <f>[1]!d("fon_vl",H19,WORKDAY($AG$10,-1))/[1]!d("fon_vl",H19,WORKDAY($AG$9,-1))-1</f>
        <v>3.0879637664071202E-2</v>
      </c>
      <c r="AH19" s="33">
        <f ca="1">[1]!d("fon_vl",$H19,WORKDAY($AH$10,-1))/[1]!d("fon_vl",$H19,WORKDAY($AH$9,-1))-1</f>
        <v>3.3134482213912353E-3</v>
      </c>
      <c r="AI19" s="33">
        <f>[1]!d("fon_vl",$H19,WORKDAY($AI$10,-1))/[1]!d("fon_vl",$H19,WORKDAY($AI$9,-1))-1</f>
        <v>-3.8721755154647042E-3</v>
      </c>
      <c r="AJ19" s="33">
        <f>[1]!d("fon_vl",$H19,WORKDAY($AJ$10,-1))/[1]!d("fon_vl",$H19,WORKDAY($AJ$9,-1))-1</f>
        <v>5.5836907437549765E-3</v>
      </c>
      <c r="AK19" s="33">
        <f>[1]!d("fon_vl",$H19,WORKDAY($AK$10,-1))/[1]!d("fon_vl",$H19,WORKDAY($AK$9,-1))-1</f>
        <v>-4.3859773744153729E-3</v>
      </c>
      <c r="AL19" s="33">
        <f>[1]!d("fon_vl",$H19,WORKDAY($AL$10,-1))/[1]!d("fon_vl",$H19,WORKDAY($AL$9,-1))-1</f>
        <v>6.9314983006951714E-3</v>
      </c>
      <c r="AM19" s="31">
        <f t="shared" ca="1" si="0"/>
        <v>-6.3416537979908871E-2</v>
      </c>
    </row>
    <row r="20" spans="1:39" s="89" customFormat="1">
      <c r="B20" s="52">
        <f ca="1">[1]!d("fon_vl",$H20,$B$10)/[1]!d("fon_vl",$H20,$B$9)-1</f>
        <v>-1</v>
      </c>
      <c r="C20" s="52">
        <f>[1]!d("fon_vl",$H20,$C$10)/[1]!d("fon_vl",$H20,$C$9)-1</f>
        <v>6.6055808455183884E-2</v>
      </c>
      <c r="D20" s="87">
        <f>[1]!d("fon_vl",$H20,$D$10)/[1]!d("fon_vl",$H20,$D$9)-1</f>
        <v>-3.0302646281911705E-2</v>
      </c>
      <c r="E20" s="87">
        <f>[1]!d("fon_vl",$H20,$E$10)/[1]!d("fon_vl",$H20,$E$9)-1</f>
        <v>9.0252324096236736E-2</v>
      </c>
      <c r="F20" s="87">
        <f>[1]!d("fon_vl",$H20,$F$10)/[1]!d("fon_vl",$H20,$F$9)-1</f>
        <v>-0.11345564898253635</v>
      </c>
      <c r="G20" s="87">
        <f>[1]!d("fon_vl",$H20,$G$10)/[1]!d("fon_vl",$H20,$G$9)-1</f>
        <v>5.1738067596709847E-2</v>
      </c>
      <c r="H20" s="88">
        <v>27</v>
      </c>
      <c r="I20" s="107" t="str">
        <f>[1]!d("ent_ape",H20)</f>
        <v>TREA CAJAMAR CRECIMIENTO FI</v>
      </c>
      <c r="J20" s="90">
        <f>[1]!d("fon_vl",$H20,$J$10)</f>
        <v>1330.1640146</v>
      </c>
      <c r="K20" s="91">
        <f ca="1">[1]!d("fon_vl",$H20,WORKDAY($K$10,-1))</f>
        <v>1217.2453679</v>
      </c>
      <c r="L20" s="92">
        <f ca="1">[1]!d("fon_vl",$H20,WORKDAY($L$10,-1))</f>
        <v>1211.7083491999999</v>
      </c>
      <c r="M20" s="31">
        <f ca="1">L20/K20-1</f>
        <v>-4.5488106556138552E-3</v>
      </c>
      <c r="N20" s="93">
        <f ca="1">L20/J20-1</f>
        <v>-8.9053428073395446E-2</v>
      </c>
      <c r="O20" s="34">
        <f ca="1">[1]!d("FON_pat",$H20,WORKDAY($J$5,-1))</f>
        <v>97899248.519999996</v>
      </c>
      <c r="P20" s="94">
        <f ca="1">[1]!d("FON_LIQ_BES_DIV2",$H20,WORKDAY($I$5,-1),"USD")</f>
        <v>0</v>
      </c>
      <c r="Q20" s="94">
        <f ca="1">[1]!d("FON_LIQ_BES_DIV2",$H20,WORKDAY($J$5,-1),"EUR")</f>
        <v>3405076.69</v>
      </c>
      <c r="R20" s="35">
        <f ca="1">P20+Q20</f>
        <v>3405076.69</v>
      </c>
      <c r="S20" s="36">
        <f ca="1">R20/O20</f>
        <v>3.4781438483711867E-2</v>
      </c>
      <c r="T20" s="95">
        <f ca="1">IF(ISERROR([1]!d("fon_rf_med",H20,$J$4,$J$5)),0,[1]!d("fon_rf_med",H20,$J$4,$J$5))</f>
        <v>42353850.624499999</v>
      </c>
      <c r="U20" s="30">
        <f ca="1">$T20/$Z20</f>
        <v>0.4382315848016371</v>
      </c>
      <c r="V20" s="95">
        <f ca="1">IF(ISERROR([1]!d("fon_rv_med",H20,$J$4,$J$5)),0,[1]!d("fon_rv_med",H20,$J$4,$J$5))</f>
        <v>40133911.996250004</v>
      </c>
      <c r="W20" s="30">
        <f ca="1">$V20/$Z20</f>
        <v>0.41526207414614985</v>
      </c>
      <c r="X20" s="96">
        <f ca="1">IF(ISERROR([1]!d("fon_FON_med",$H20,$J$4,$J$5)),0,[1]!d("fon_FON_med",$H20,$J$4,$J$5))</f>
        <v>8968823.9039999992</v>
      </c>
      <c r="Y20" s="30">
        <f ca="1">$X20/$Z20</f>
        <v>9.2799635813588452E-2</v>
      </c>
      <c r="Z20" s="95">
        <f ca="1">[1]!d("foN_PAT_MED",H20,$J$4,$J$5-1)</f>
        <v>96647188.594750002</v>
      </c>
      <c r="AA20" s="33">
        <f>[1]!d("fon_vl",$H20,WORKDAY($AA$10,-1))/[1]!d("fon_vl",$H20,WORKDAY($AA$9,-1))-1</f>
        <v>-3.6166074601892029E-2</v>
      </c>
      <c r="AB20" s="33">
        <f>[1]!d("fon_vl",H20,WORKDAY($AB$10,-1))/[1]!d("fon_vl",H20,WORKDAY($AB$9,-1))-1</f>
        <v>-2.9649790697549583E-2</v>
      </c>
      <c r="AC20" s="33">
        <f>[1]!d("fon_vl",H20,WORKDAY($AC$10,-1))/[1]!d("fon_vl",H20,WORKDAY($AC$9,-1))-1</f>
        <v>1.851003226777892E-2</v>
      </c>
      <c r="AD20" s="33">
        <f>[1]!d("fon_vl",H20,WORKDAY($AD$10,-1))/[1]!d("fon_vl",H20,WORKDAY($AD$9,-1))-1</f>
        <v>-3.6001846009711791E-2</v>
      </c>
      <c r="AE20" s="33">
        <f>[1]!d("fon_vl",H20,WORKDAY($AE$10,-1))/[1]!d("fon_vl",H20,WORKDAY($AE$9,-1))-1</f>
        <v>-1.8055815550817589E-2</v>
      </c>
      <c r="AF20" s="33">
        <f>[1]!d("fon_vl",H20,WORKDAY($AF$10,-1))/[1]!d("fon_vl",H20,WORKDAY($AF$9,-1))-1</f>
        <v>-3.2069965528986444E-2</v>
      </c>
      <c r="AG20" s="33">
        <f>[1]!d("fon_vl",H20,WORKDAY($AG$10,-1))/[1]!d("fon_vl",H20,WORKDAY($AG$9,-1))-1</f>
        <v>3.9334440981847019E-2</v>
      </c>
      <c r="AH20" s="33">
        <f ca="1">[1]!d("fon_vl",$H20,WORKDAY($AH$10,-1))/[1]!d("fon_vl",$H20,WORKDAY($AH$9,-1))-1</f>
        <v>1.4292748567434899E-3</v>
      </c>
      <c r="AI20" s="33">
        <f>[1]!d("fon_vl",$H20,WORKDAY($AI$10,-1))/[1]!d("fon_vl",$H20,WORKDAY($AI$9,-1))-1</f>
        <v>-1.5479724712086251E-2</v>
      </c>
      <c r="AJ20" s="33">
        <f>[1]!d("fon_vl",$H20,WORKDAY($AJ$10,-1))/[1]!d("fon_vl",$H20,WORKDAY($AJ$9,-1))-1</f>
        <v>1.2858329584935602E-2</v>
      </c>
      <c r="AK20" s="33">
        <f>[1]!d("fon_vl",$H20,WORKDAY($AK$10,-1))/[1]!d("fon_vl",$H20,WORKDAY($AK$9,-1))-1</f>
        <v>-4.9511674102781233E-3</v>
      </c>
      <c r="AL20" s="33">
        <f>[1]!d("fon_vl",$H20,WORKDAY($AL$10,-1))/[1]!d("fon_vl",$H20,WORKDAY($AL$9,-1))-1</f>
        <v>5.2585688795556695E-3</v>
      </c>
      <c r="AM20" s="93">
        <f t="shared" ca="1" si="0"/>
        <v>-8.9053428073395446E-2</v>
      </c>
    </row>
    <row r="21" spans="1:39" s="89" customFormat="1">
      <c r="B21" s="52">
        <f ca="1">[1]!d("fon_vl",$H21,$B$10)/[1]!d("fon_vl",$H21,$B$9)-1</f>
        <v>-1</v>
      </c>
      <c r="C21" s="52">
        <f>[1]!d("fon_vl",$H21,$C$10)/[1]!d("fon_vl",$H21,$C$9)-1</f>
        <v>3.1572764551554E-2</v>
      </c>
      <c r="D21" s="87">
        <f>[1]!d("fon_vl",$H21,$D$10)/[1]!d("fon_vl",$H21,$D$9)-1</f>
        <v>-7.9681316376928324E-3</v>
      </c>
      <c r="E21" s="87">
        <f>[1]!d("fon_vl",$H21,$E$10)/[1]!d("fon_vl",$H21,$E$9)-1</f>
        <v>4.8327167346486899E-2</v>
      </c>
      <c r="F21" s="87">
        <f>[1]!d("fon_vl",$H21,$F$10)/[1]!d("fon_vl",$H21,$F$9)-1</f>
        <v>-5.2667334273455269E-2</v>
      </c>
      <c r="G21" s="87">
        <f>[1]!d("fon_vl",$H21,$G$10)/[1]!d("fon_vl",$H21,$G$9)-1</f>
        <v>4.031954774787172E-2</v>
      </c>
      <c r="H21" s="88">
        <v>26</v>
      </c>
      <c r="I21" s="107" t="str">
        <f>[1]!d("ent_ape",H21)</f>
        <v>TREA CAJAMAR PATRIMONIO FI</v>
      </c>
      <c r="J21" s="90">
        <f>[1]!d("fon_vl",$H21,$J$10)</f>
        <v>1309.5400517</v>
      </c>
      <c r="K21" s="91">
        <f ca="1">[1]!d("fon_vl",$H21,WORKDAY($K$10,-1))</f>
        <v>1213.6377207999999</v>
      </c>
      <c r="L21" s="92">
        <f ca="1">[1]!d("fon_vl",$H21,WORKDAY($L$10,-1))</f>
        <v>1211.1488185999999</v>
      </c>
      <c r="M21" s="31">
        <f ca="1">L21/K21-1</f>
        <v>-2.0507785456431726E-3</v>
      </c>
      <c r="N21" s="93">
        <f ca="1">L21/J21-1</f>
        <v>-7.513419156006107E-2</v>
      </c>
      <c r="O21" s="34">
        <f ca="1">[1]!d("FON_pat",$H21,WORKDAY($J$5,-1))</f>
        <v>382521316.91000003</v>
      </c>
      <c r="P21" s="94">
        <f ca="1">[1]!d("FON_LIQ_BES_DIV2",$H21,WORKDAY($I$5,-1),"USD")</f>
        <v>0</v>
      </c>
      <c r="Q21" s="94">
        <f ca="1">[1]!d("FON_LIQ_BES_DIV2",$H21,WORKDAY($J$5,-1),"EUR")</f>
        <v>19804659.510000002</v>
      </c>
      <c r="R21" s="35">
        <f ca="1">P21+Q21</f>
        <v>19804659.510000002</v>
      </c>
      <c r="S21" s="36">
        <f ca="1">R21/O21</f>
        <v>5.177400221765853E-2</v>
      </c>
      <c r="T21" s="95">
        <f ca="1">IF(ISERROR([1]!d("fon_rf_med",H21,$J$4,$J$5)),0,[1]!d("fon_rf_med",H21,$J$4,$J$5))</f>
        <v>283335088.55575001</v>
      </c>
      <c r="U21" s="30">
        <f ca="1">$T21/$Z21</f>
        <v>0.74970292003771222</v>
      </c>
      <c r="V21" s="95">
        <f ca="1">IF(ISERROR([1]!d("fon_rv_med",H21,$J$4,$J$5)),0,[1]!d("fon_rv_med",H21,$J$4,$J$5))</f>
        <v>39151407.228500001</v>
      </c>
      <c r="W21" s="30">
        <f ca="1">$V21/$Z21</f>
        <v>0.10359438526448748</v>
      </c>
      <c r="X21" s="96">
        <f ca="1">IF(ISERROR([1]!d("fon_FON_med",$H21,$J$4,$J$5)),0,[1]!d("fon_FON_med",$H21,$J$4,$J$5))</f>
        <v>35159637.495499998</v>
      </c>
      <c r="Y21" s="30">
        <f ca="1">$X21/$Z21</f>
        <v>9.3032186843519882E-2</v>
      </c>
      <c r="Z21" s="95">
        <f ca="1">[1]!d("foN_PAT_MED",H21,$J$4,$J$5-1)</f>
        <v>377929818.57599998</v>
      </c>
      <c r="AA21" s="33">
        <f>[1]!d("fon_vl",$H21,WORKDAY($AA$10,-1))/[1]!d("fon_vl",$H21,WORKDAY($AA$9,-1))-1</f>
        <v>-1.9736974956158448E-2</v>
      </c>
      <c r="AB21" s="33">
        <f>[1]!d("fon_vl",H21,WORKDAY($AB$10,-1))/[1]!d("fon_vl",H21,WORKDAY($AB$9,-1))-1</f>
        <v>-2.4013273117129419E-2</v>
      </c>
      <c r="AC21" s="33">
        <f>[1]!d("fon_vl",H21,WORKDAY($AC$10,-1))/[1]!d("fon_vl",H21,WORKDAY($AC$9,-1))-1</f>
        <v>-1.1428436581273349E-4</v>
      </c>
      <c r="AD21" s="33">
        <f>[1]!d("fon_vl",H21,WORKDAY($AD$10,-1))/[1]!d("fon_vl",H21,WORKDAY($AD$9,-1))-1</f>
        <v>-2.0145754179289765E-2</v>
      </c>
      <c r="AE21" s="33">
        <f>[1]!d("fon_vl",H21,WORKDAY($AE$10,-1))/[1]!d("fon_vl",H21,WORKDAY($AE$9,-1))-1</f>
        <v>-1.2318827452878156E-2</v>
      </c>
      <c r="AF21" s="33">
        <f>[1]!d("fon_vl",H21,WORKDAY($AF$10,-1))/[1]!d("fon_vl",H21,WORKDAY($AF$9,-1))-1</f>
        <v>-3.6025176964893713E-2</v>
      </c>
      <c r="AG21" s="33">
        <f>[1]!d("fon_vl",H21,WORKDAY($AG$10,-1))/[1]!d("fon_vl",H21,WORKDAY($AG$9,-1))-1</f>
        <v>3.3558067753547416E-2</v>
      </c>
      <c r="AH21" s="33">
        <f ca="1">[1]!d("fon_vl",$H21,WORKDAY($AH$10,-1))/[1]!d("fon_vl",$H21,WORKDAY($AH$9,-1))-1</f>
        <v>1.5408192329675607E-3</v>
      </c>
      <c r="AI21" s="33">
        <f>[1]!d("fon_vl",$H21,WORKDAY($AI$10,-1))/[1]!d("fon_vl",$H21,WORKDAY($AI$9,-1))-1</f>
        <v>-5.280030290108817E-3</v>
      </c>
      <c r="AJ21" s="33">
        <f>[1]!d("fon_vl",$H21,WORKDAY($AJ$10,-1))/[1]!d("fon_vl",$H21,WORKDAY($AJ$9,-1))-1</f>
        <v>3.5751302611020108E-4</v>
      </c>
      <c r="AK21" s="33">
        <f>[1]!d("fon_vl",$H21,WORKDAY($AK$10,-1))/[1]!d("fon_vl",$H21,WORKDAY($AK$9,-1))-1</f>
        <v>-1.4836521273265957E-3</v>
      </c>
      <c r="AL21" s="33">
        <f>[1]!d("fon_vl",$H21,WORKDAY($AL$10,-1))/[1]!d("fon_vl",$H21,WORKDAY($AL$9,-1))-1</f>
        <v>4.5083953887790074E-3</v>
      </c>
      <c r="AM21" s="93">
        <f t="shared" ca="1" si="0"/>
        <v>-7.513419156006107E-2</v>
      </c>
    </row>
    <row r="22" spans="1:39">
      <c r="B22" s="52"/>
      <c r="C22" s="52"/>
      <c r="D22" s="52"/>
      <c r="E22" s="52"/>
      <c r="F22" s="52"/>
      <c r="G22" s="52"/>
      <c r="H22" s="68"/>
      <c r="I22" s="25"/>
      <c r="J22" s="27"/>
      <c r="K22" s="72"/>
      <c r="L22" s="67"/>
      <c r="M22" s="31"/>
      <c r="N22" s="31"/>
      <c r="O22" s="34"/>
      <c r="P22" s="21"/>
      <c r="Q22" s="21"/>
      <c r="R22" s="35"/>
      <c r="S22" s="36"/>
      <c r="T22" s="28"/>
      <c r="U22" s="30"/>
      <c r="V22" s="28"/>
      <c r="W22" s="30"/>
      <c r="X22" s="29"/>
      <c r="Y22" s="30"/>
      <c r="Z22" s="28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1"/>
    </row>
    <row r="23" spans="1:39" s="75" customFormat="1">
      <c r="B23" s="73">
        <f ca="1">[1]!d("fon_vl",$H23,$B$10)/[1]!d("fon_vl",$H23,$B$9)-1</f>
        <v>-5.2044165693380218E-2</v>
      </c>
      <c r="C23" s="73">
        <f>[1]!d("fon_vl",$H23,$C$10)/[1]!d("fon_vl",$H23,$C$9)-1</f>
        <v>0.12091427100224839</v>
      </c>
      <c r="D23" s="73">
        <f>[1]!d("fon_vl",$H23,$D$10)/[1]!d("fon_vl",$H23,$D$9)-1</f>
        <v>-0.16215116468294777</v>
      </c>
      <c r="E23" s="73">
        <f>[1]!d("fon_vl",$H23,$E$10)/[1]!d("fon_vl",$H23,$E$9)-1</f>
        <v>0.11955649066712604</v>
      </c>
      <c r="F23" s="73">
        <f>[1]!d("fon_vl",$H23,$F$10)/[1]!d("fon_vl",$H23,$F$9)-1</f>
        <v>-0.13444691145670029</v>
      </c>
      <c r="G23" s="73">
        <f>[1]!d("fon_vl",$H23,$G$10)/[1]!d("fon_vl",$H23,$G$9)-1</f>
        <v>9.6914362059272285E-2</v>
      </c>
      <c r="H23" s="74">
        <v>442</v>
      </c>
      <c r="I23" s="106" t="str">
        <f>[1]!d("ent_ape",H23)</f>
        <v>TREA BOLSA SELECCIÓN, FI</v>
      </c>
      <c r="J23" s="76">
        <f>[1]!d("fon_vl",$H23,$J$10)</f>
        <v>12.869626999999999</v>
      </c>
      <c r="K23" s="77">
        <f ca="1">[1]!d("fon_vl",$H23,$K$10)</f>
        <v>12.080287999999999</v>
      </c>
      <c r="L23" s="78">
        <f ca="1">[1]!d("fon_vl",$H23,$L$10)</f>
        <v>12.199838</v>
      </c>
      <c r="M23" s="79">
        <f ca="1">L23/K23-1</f>
        <v>9.896287240833912E-3</v>
      </c>
      <c r="N23" s="79">
        <f ca="1">L23/J23-1</f>
        <v>-5.2044165693380218E-2</v>
      </c>
      <c r="O23" s="34">
        <f ca="1">[1]!d("FON_pat",$H23,$J$5)</f>
        <v>8033112.9400000004</v>
      </c>
      <c r="P23" s="80">
        <f ca="1">[1]!d("FON_LIQ_BES_DIV2",$H23,$I$5,"USD")</f>
        <v>0</v>
      </c>
      <c r="Q23" s="80">
        <f ca="1">[1]!d("FON_LIQ_BES_DIV2",$H23,$J$5,"EUR")</f>
        <v>200325.85</v>
      </c>
      <c r="R23" s="35">
        <f ca="1">P23+Q23</f>
        <v>200325.85</v>
      </c>
      <c r="S23" s="36">
        <f ca="1">R23/O23</f>
        <v>2.493751195784881E-2</v>
      </c>
      <c r="T23" s="81">
        <f ca="1">IF(ISERROR([1]!d("fon_rf_med",H23,$J$4,$J$5)),0,[1]!d("fon_rf_med",H23,$J$4,$J$5))</f>
        <v>0</v>
      </c>
      <c r="U23" s="30">
        <f ca="1">$T23/$Z23</f>
        <v>0</v>
      </c>
      <c r="V23" s="81">
        <f ca="1">IF(ISERROR([1]!d("fon_rv_med",H23,$J$4,$J$5)),0,[1]!d("fon_rv_med",H23,$J$4,$J$5))</f>
        <v>7607534.7841463415</v>
      </c>
      <c r="W23" s="30">
        <f ca="1">$V23/$Z23</f>
        <v>0.96840259180030186</v>
      </c>
      <c r="X23" s="82">
        <f ca="1">IF(ISERROR([1]!d("fon_FON_med",$H23,$J$4,$J$5)),0,[1]!d("fon_FON_med",$H23,$J$4,$J$5))</f>
        <v>0</v>
      </c>
      <c r="Y23" s="30">
        <f ca="1">$X23/$Z23</f>
        <v>0</v>
      </c>
      <c r="Z23" s="81">
        <f ca="1">[1]!d("foN_PAT_MED",H23,$J$4,$J$5)</f>
        <v>7855756.323414634</v>
      </c>
      <c r="AA23" s="33">
        <f>[1]!d("fon_vl",$H23,$AA$10)/[1]!d("fon_vl",$H23,$AA$9)-1</f>
        <v>-2.2345169755114025E-2</v>
      </c>
      <c r="AB23" s="33">
        <f>[1]!d("fon_vl",H23,$AB$10)/[1]!d("fon_vl",H23,$AB$9)-1</f>
        <v>-2.9611701683342151E-2</v>
      </c>
      <c r="AC23" s="33">
        <f>[1]!d("fon_vl",H23,$AC$10)/[1]!d("fon_vl",H23,$AC$9)-1</f>
        <v>-1.8566642944656819E-2</v>
      </c>
      <c r="AD23" s="33">
        <f>[1]!d("fon_vl",H23,$AD$10)/[1]!d("fon_vl",H23,$AD$9)-1</f>
        <v>1.0620817125363446E-2</v>
      </c>
      <c r="AE23" s="33">
        <f>[1]!d("fon_vl",H23,$AE$10)/[1]!d("fon_vl",H23,$AE$9)-1</f>
        <v>4.7234632708109237E-2</v>
      </c>
      <c r="AF23" s="33">
        <f>[1]!d("fon_vl",H23,$AF$10)/[1]!d("fon_vl",H23,$AF$9)-1</f>
        <v>-6.7184778761257391E-2</v>
      </c>
      <c r="AG23" s="33">
        <f>[1]!d("fon_vl",H23,$AG$10)/[1]!d("fon_vl",H23,$AG$9)-1</f>
        <v>1.2129219992481843E-2</v>
      </c>
      <c r="AH23" s="33">
        <f ca="1">[1]!d("fon_vl",$H23,$AH$10)/[1]!d("fon_vl",$H23,$AH$9)-1</f>
        <v>1.8901883122718566E-2</v>
      </c>
      <c r="AI23" s="83">
        <f>[1]!d("fon_vl",$H23,$AI$10)/[1]!d("fon_vl",$H23,$AI$9)-1</f>
        <v>-1.819538229524964E-4</v>
      </c>
      <c r="AJ23" s="83">
        <f>[1]!d("fon_vl",$H23,$AJ$10)/[1]!d("fon_vl",$H23,$AJ$9)-1</f>
        <v>2.1009839126039154E-2</v>
      </c>
      <c r="AK23" s="83">
        <f>[1]!d("fon_vl",$H23,$AK$10)/[1]!d("fon_vl",$H23,$AK$9)-1</f>
        <v>-7.1628089094518677E-2</v>
      </c>
      <c r="AL23" s="83">
        <f>[1]!d("fon_vl",$H23,$AL$10)/[1]!d("fon_vl",$H23,$AL$9)-1</f>
        <v>5.6841229269257276E-2</v>
      </c>
      <c r="AM23" s="79">
        <f t="shared" ca="1" si="0"/>
        <v>-5.2044165693380218E-2</v>
      </c>
    </row>
    <row r="24" spans="1:39" s="75" customFormat="1">
      <c r="B24" s="73">
        <f ca="1">[1]!d("fon_vl",$H24,$B$10)/[1]!d("fon_vl",$H24,$B$9)-1</f>
        <v>-1.429428613772965E-2</v>
      </c>
      <c r="C24" s="73">
        <f>[1]!d("fon_vl",$H24,$C$10)/[1]!d("fon_vl",$H24,$C$9)-1</f>
        <v>0.15182467480217654</v>
      </c>
      <c r="D24" s="73">
        <f>[1]!d("fon_vl",$H24,$D$10)/[1]!d("fon_vl",$H24,$D$9)-1</f>
        <v>-7.5854211233204683E-2</v>
      </c>
      <c r="E24" s="73">
        <f>[1]!d("fon_vl",$H24,$E$10)/[1]!d("fon_vl",$H24,$E$9)-1</f>
        <v>4.0124222301118451E-2</v>
      </c>
      <c r="F24" s="73">
        <f>[1]!d("fon_vl",$H24,$F$10)/[1]!d("fon_vl",$H24,$F$9)-1</f>
        <v>-8.0997993455701245E-2</v>
      </c>
      <c r="G24" s="73">
        <f>[1]!d("fon_vl",$H24,$G$10)/[1]!d("fon_vl",$H24,$G$9)-1</f>
        <v>6.1119528391142319E-2</v>
      </c>
      <c r="H24" s="74">
        <v>20</v>
      </c>
      <c r="I24" s="106" t="str">
        <f>[1]!d("ent_ape",H24)</f>
        <v>TREA CAJAMAR RENTA VARIABLE ESPAÑA FI</v>
      </c>
      <c r="J24" s="76">
        <f>[1]!d("fon_vl",$H24,$J$10)</f>
        <v>10.706796731600001</v>
      </c>
      <c r="K24" s="77">
        <f ca="1">[1]!d("fon_vl",$H24,$K$10)</f>
        <v>10.4545840206</v>
      </c>
      <c r="L24" s="78">
        <f ca="1">[1]!d("fon_vl",$H24,$L$10)</f>
        <v>10.553750715500001</v>
      </c>
      <c r="M24" s="79">
        <f ca="1">L24/K24-1</f>
        <v>9.4854749557322648E-3</v>
      </c>
      <c r="N24" s="79">
        <f ca="1">L24/J24-1</f>
        <v>-1.429428613772965E-2</v>
      </c>
      <c r="O24" s="34">
        <f ca="1">[1]!d("FON_pat",$H24,$J$5)</f>
        <v>23506452.84</v>
      </c>
      <c r="P24" s="80">
        <f ca="1">[1]!d("FON_LIQ_BES_DIV2",$H24,$I$5,"USD")</f>
        <v>0</v>
      </c>
      <c r="Q24" s="80">
        <f ca="1">[1]!d("FON_LIQ_BES_DIV2",$H24,$J$5,"EUR")</f>
        <v>923931.85</v>
      </c>
      <c r="R24" s="35">
        <f ca="1">P24+Q24</f>
        <v>923931.85</v>
      </c>
      <c r="S24" s="36">
        <f ca="1">R24/O24</f>
        <v>3.9305456092796009E-2</v>
      </c>
      <c r="T24" s="81">
        <f ca="1">IF(ISERROR([1]!d("fon_rf_med",H24,$J$4,$J$5)),0,[1]!d("fon_rf_med",H24,$J$4,$J$5))</f>
        <v>0</v>
      </c>
      <c r="U24" s="30">
        <f ca="1">$T24/$Z24</f>
        <v>0</v>
      </c>
      <c r="V24" s="81">
        <f ca="1">IF(ISERROR([1]!d("fon_rv_med",H24,$J$4,$J$5)),0,[1]!d("fon_rv_med",H24,$J$4,$J$5))</f>
        <v>21684638.281707317</v>
      </c>
      <c r="W24" s="30">
        <f ca="1">$V24/$Z24</f>
        <v>0.952454500875763</v>
      </c>
      <c r="X24" s="82">
        <f ca="1">IF(ISERROR([1]!d("fon_FON_med",$H24,$J$4,$J$5)),0,[1]!d("fon_FON_med",$H24,$J$4,$J$5))</f>
        <v>0</v>
      </c>
      <c r="Y24" s="30">
        <f ca="1">$X24/$Z24</f>
        <v>0</v>
      </c>
      <c r="Z24" s="81">
        <f ca="1">[1]!d("foN_PAT_MED",H24,$J$4,$J$5)</f>
        <v>22767111.984634146</v>
      </c>
      <c r="AA24" s="33">
        <f>[1]!d("fon_vl",$H24,$AA$10)/[1]!d("fon_vl",$H24,$AA$9)-1</f>
        <v>-1.9143284012768547E-2</v>
      </c>
      <c r="AB24" s="33">
        <f>[1]!d("fon_vl",H24,$AB$10)/[1]!d("fon_vl",H24,$AB$9)-1</f>
        <v>-2.7140219488185346E-2</v>
      </c>
      <c r="AC24" s="33">
        <f>[1]!d("fon_vl",H24,$AC$10)/[1]!d("fon_vl",H24,$AC$9)-1</f>
        <v>-2.0783003920782805E-2</v>
      </c>
      <c r="AD24" s="33">
        <f>[1]!d("fon_vl",H24,$AD$10)/[1]!d("fon_vl",H24,$AD$9)-1</f>
        <v>1.3698692979546845E-2</v>
      </c>
      <c r="AE24" s="33">
        <f>[1]!d("fon_vl",H24,$AE$10)/[1]!d("fon_vl",H24,$AE$9)-1</f>
        <v>7.8756944430825815E-2</v>
      </c>
      <c r="AF24" s="33">
        <f>[1]!d("fon_vl",H24,$AF$10)/[1]!d("fon_vl",H24,$AF$9)-1</f>
        <v>-6.400921291811823E-2</v>
      </c>
      <c r="AG24" s="33">
        <f>[1]!d("fon_vl",H24,$AG$10)/[1]!d("fon_vl",H24,$AG$9)-1</f>
        <v>1.1516274947353855E-2</v>
      </c>
      <c r="AH24" s="33">
        <f ca="1">[1]!d("fon_vl",$H24,$AH$10)/[1]!d("fon_vl",$H24,$AH$9)-1</f>
        <v>1.8909407192627681E-2</v>
      </c>
      <c r="AI24" s="83">
        <f>[1]!d("fon_vl",$H24,$AI$10)/[1]!d("fon_vl",$H24,$AI$9)-1</f>
        <v>2.6233883397908109E-3</v>
      </c>
      <c r="AJ24" s="83">
        <f>[1]!d("fon_vl",$H24,$AJ$10)/[1]!d("fon_vl",$H24,$AJ$9)-1</f>
        <v>2.7652251414447049E-2</v>
      </c>
      <c r="AK24" s="83">
        <f>[1]!d("fon_vl",$H24,$AK$10)/[1]!d("fon_vl",$H24,$AK$9)-1</f>
        <v>-7.0936410174957332E-2</v>
      </c>
      <c r="AL24" s="83">
        <f>[1]!d("fon_vl",$H24,$AL$10)/[1]!d("fon_vl",$H24,$AL$9)-1</f>
        <v>5.8582808298834665E-2</v>
      </c>
      <c r="AM24" s="79">
        <f t="shared" ca="1" si="0"/>
        <v>-1.429428613772965E-2</v>
      </c>
    </row>
    <row r="25" spans="1:39" s="89" customFormat="1">
      <c r="B25" s="87">
        <f ca="1">[1]!d("fon_vl",$H25,$B$10)/[1]!d("fon_vl",$H25,$B$9)-1</f>
        <v>-1</v>
      </c>
      <c r="C25" s="87">
        <f>[1]!d("fon_vl",$H25,$C$10)/[1]!d("fon_vl",$H25,$C$9)-1</f>
        <v>0.1007970146947057</v>
      </c>
      <c r="D25" s="87">
        <f>[1]!d("fon_vl",$H25,$D$10)/[1]!d("fon_vl",$H25,$D$9)-1</f>
        <v>-0.82228372299272012</v>
      </c>
      <c r="E25" s="87">
        <f>[1]!d("fon_vl",$H25,$E$10)/[1]!d("fon_vl",$H25,$E$9)-1</f>
        <v>-0.14861231035669231</v>
      </c>
      <c r="F25" s="87" t="e">
        <f>[1]!d("fon_vl",$H25,$F$10)/[1]!d("fon_vl",$H25,$F$9)-1</f>
        <v>#DIV/0!</v>
      </c>
      <c r="G25" s="87" t="e">
        <f>[1]!d("fon_vl",$H25,$G$10)/[1]!d("fon_vl",$H25,$G$9)-1</f>
        <v>#DIV/0!</v>
      </c>
      <c r="H25" s="88">
        <v>358821</v>
      </c>
      <c r="I25" s="107" t="str">
        <f>[1]!d("ent_ape",H25)</f>
        <v>TREA SICAV Trea Iberian Equities</v>
      </c>
      <c r="J25" s="90">
        <f>[1]!d("fon_vl",$H25,$J$10)</f>
        <v>15.655752</v>
      </c>
      <c r="K25" s="91">
        <f ca="1">[1]!d("fon_vl",$H25,WORKDAY($K$10,-1))</f>
        <v>15.552802</v>
      </c>
      <c r="L25" s="92">
        <f ca="1">[1]!d("fon_vl",$H25,WORKDAY($L$10,-1))</f>
        <v>15.569507</v>
      </c>
      <c r="M25" s="93">
        <f ca="1">L25/K25-1</f>
        <v>1.0740829851751954E-3</v>
      </c>
      <c r="N25" s="93">
        <f ca="1">L25/J25-1</f>
        <v>-5.5088379018778388E-3</v>
      </c>
      <c r="O25" s="111">
        <f ca="1">[1]!d("FON_pat",$H25,WORKDAY($J$5,-1))</f>
        <v>1245549.99</v>
      </c>
      <c r="P25" s="94">
        <f ca="1">[1]!d("FON_LIQ_BES_DIV2",$H25,WORKDAY($I$5,-1),"USD")</f>
        <v>0</v>
      </c>
      <c r="Q25" s="94">
        <f ca="1">[1]!d("FON_LIQ_BES_DIV2",$H25,WORKDAY($J$5,-1),"EUR")</f>
        <v>33247.47</v>
      </c>
      <c r="R25" s="112">
        <f ca="1">P25+Q25</f>
        <v>33247.47</v>
      </c>
      <c r="S25" s="113">
        <f ca="1">R25/O25</f>
        <v>2.6693003305310936E-2</v>
      </c>
      <c r="T25" s="95">
        <f ca="1">IF(ISERROR([1]!d("fon_rf_med",H25,$J$4,$J$5)),0,[1]!d("fon_rf_med",H25,$J$4,$J$5))</f>
        <v>0</v>
      </c>
      <c r="U25" s="114" t="e">
        <f ca="1">$T25/$Z25</f>
        <v>#DIV/0!</v>
      </c>
      <c r="V25" s="95">
        <f ca="1">IF(ISERROR([1]!d("fon_rv_med",H25,$J$4,$J$5)),0,[1]!d("fon_rv_med",H25,$J$4,$J$5))</f>
        <v>1177254.4014285714</v>
      </c>
      <c r="W25" s="114" t="e">
        <f ca="1">$V25/$Z25</f>
        <v>#DIV/0!</v>
      </c>
      <c r="X25" s="96">
        <f ca="1">IF(ISERROR([1]!d("fon_FON_med",$H25,$J$4,$J$5)),0,[1]!d("fon_FON_med",$H25,$J$4,$J$5))</f>
        <v>0</v>
      </c>
      <c r="Y25" s="114" t="e">
        <f ca="1">$X25/$Z25</f>
        <v>#DIV/0!</v>
      </c>
      <c r="Z25" s="95">
        <f ca="1">[1]!d("foN_PAT_MED",H25,$J$4,$J$5-1)</f>
        <v>0</v>
      </c>
      <c r="AA25" s="33">
        <f>[1]!d("fon_vl",$H25,WORKDAY($AA$10,-1))/[1]!d("fon_vl",$H25,WORKDAY($AA$9,-1))-1</f>
        <v>-2.8156609728962612E-2</v>
      </c>
      <c r="AB25" s="33">
        <f>[1]!d("fon_vl",H25,WORKDAY($AB$10,-1))/[1]!d("fon_vl",H25,WORKDAY($AB$9,-1))-1</f>
        <v>-1.5768231036122127E-2</v>
      </c>
      <c r="AC25" s="33">
        <f>[1]!d("fon_vl",H25,WORKDAY($AC$10,-1))/[1]!d("fon_vl",H25,WORKDAY($AC$9,-1))-1</f>
        <v>-1.8106915255704625E-2</v>
      </c>
      <c r="AD25" s="33">
        <f>[1]!d("fon_vl",H25,WORKDAY($AD$10,-1))/[1]!d("fon_vl",H25,WORKDAY($AD$9,-1))-1</f>
        <v>8.6253683998111841E-2</v>
      </c>
      <c r="AE25" s="33">
        <f>[1]!d("fon_vl",H25,WORKDAY($AE$10,-1))/[1]!d("fon_vl",H25,WORKDAY($AE$9,-1))-1</f>
        <v>4.8855655868615733E-2</v>
      </c>
      <c r="AF25" s="33">
        <f>[1]!d("fon_vl",H25,WORKDAY($AF$10,-1))/[1]!d("fon_vl",H25,WORKDAY($AF$9,-1))-1</f>
        <v>-6.4473887704713517E-2</v>
      </c>
      <c r="AG25" s="33">
        <f>[1]!d("fon_vl",H25,WORKDAY($AG$10,-1))/[1]!d("fon_vl",H25,WORKDAY($AG$9,-1))-1</f>
        <v>-9.8627547897528478E-3</v>
      </c>
      <c r="AH25" s="33">
        <f ca="1">[1]!d("fon_vl",$H25,WORKDAY($AH$10,-1))/[1]!d("fon_vl",$H25,WORKDAY($AH$9,-1))-1</f>
        <v>6.7761347832058227E-3</v>
      </c>
      <c r="AI25" s="97">
        <f>[1]!d("fon_vl",$H25,WORKDAY($AI$10,-1))/[1]!d("fon_vl",$H25,WORKDAY($AI$9,-1))-1</f>
        <v>3.1352319723199074E-3</v>
      </c>
      <c r="AJ25" s="97">
        <f>[1]!d("fon_vl",$H25,WORKDAY($AJ$10,-1))/[1]!d("fon_vl",$H25,WORKDAY($AJ$9,-1))-1</f>
        <v>1.6424071951496089E-2</v>
      </c>
      <c r="AK25" s="97">
        <f>[1]!d("fon_vl",$H25,WORKDAY($AK$10,-1))/[1]!d("fon_vl",$H25,WORKDAY($AK$9,-1))-1</f>
        <v>-6.1057020585811084E-2</v>
      </c>
      <c r="AL25" s="97">
        <f>[1]!d("fon_vl",$H25,WORKDAY($AL$10,-1))/[1]!d("fon_vl",$H25,WORKDAY($AL$9,-1))-1</f>
        <v>4.3913739642706506E-2</v>
      </c>
      <c r="AM25" s="93">
        <f t="shared" ca="1" si="0"/>
        <v>-5.5088379018778388E-3</v>
      </c>
    </row>
    <row r="26" spans="1:39" s="89" customFormat="1">
      <c r="B26" s="87">
        <f ca="1">[1]!d("fon_vl",$H26,$B$10)/[1]!d("fon_vl",$H26,$B$9)-1</f>
        <v>-1</v>
      </c>
      <c r="C26" s="87">
        <f>[1]!d("fon_vl",$H26,$C$10)/[1]!d("fon_vl",$H26,$C$9)-1</f>
        <v>0.13598049572306592</v>
      </c>
      <c r="D26" s="87">
        <f>[1]!d("fon_vl",$H26,$D$10)/[1]!d("fon_vl",$H26,$D$9)-1</f>
        <v>-0.1197345629022295</v>
      </c>
      <c r="E26" s="87">
        <f>[1]!d("fon_vl",$H26,$E$10)/[1]!d("fon_vl",$H26,$E$9)-1</f>
        <v>3.7570617837920484E-2</v>
      </c>
      <c r="F26" s="87" t="e">
        <f>[1]!d("fon_vl",$H26,$F$10)/[1]!d("fon_vl",$H26,$F$9)-1</f>
        <v>#DIV/0!</v>
      </c>
      <c r="G26" s="87" t="e">
        <f>[1]!d("fon_vl",$H26,$G$10)/[1]!d("fon_vl",$H26,$G$9)-1</f>
        <v>#DIV/0!</v>
      </c>
      <c r="H26" s="88">
        <v>353674</v>
      </c>
      <c r="I26" s="107" t="str">
        <f>[1]!d("ent_ape",H26)</f>
        <v>CHALLENGE SPAIN EQUITY</v>
      </c>
      <c r="J26" s="90">
        <f>[1]!d("fon_vl",$H26,$J$10)</f>
        <v>7.8296739999999998</v>
      </c>
      <c r="K26" s="91">
        <f ca="1">[1]!d("fon_vl",$H26,WORKDAY($K$10,-1))</f>
        <v>7.3406959999999994</v>
      </c>
      <c r="L26" s="92">
        <f ca="1">[1]!d("fon_vl",$H26,WORKDAY($L$10,-1))</f>
        <v>7.3589509999999994</v>
      </c>
      <c r="M26" s="93">
        <f ca="1">L26/K26-1</f>
        <v>2.4868214131192889E-3</v>
      </c>
      <c r="N26" s="93">
        <f ca="1">L26/J26-1</f>
        <v>-6.0120383045322301E-2</v>
      </c>
      <c r="O26" s="111">
        <f ca="1">[1]!d("FON_pat",$H26,WORKDAY($J$5,-1))</f>
        <v>63288729.090000004</v>
      </c>
      <c r="P26" s="94">
        <f ca="1">[1]!d("FON_LIQ_BES_DIV2",$H26,WORKDAY($I$5,-1),"USD")</f>
        <v>0</v>
      </c>
      <c r="Q26" s="94">
        <f ca="1">[1]!d("FON_LIQ_BES_DIV2",$H26,WORKDAY($J$5,-1),"EUR")</f>
        <v>2553159.8199999998</v>
      </c>
      <c r="R26" s="112">
        <f ca="1">P26+Q26</f>
        <v>2553159.8199999998</v>
      </c>
      <c r="S26" s="113">
        <f ca="1">R26/O26</f>
        <v>4.0341461374098192E-2</v>
      </c>
      <c r="T26" s="95">
        <f ca="1">IF(ISERROR([1]!d("fon_rf_med",H26,$J$4,$J$5)),0,[1]!d("fon_rf_med",H26,$J$4,$J$5))</f>
        <v>0</v>
      </c>
      <c r="U26" s="114" t="e">
        <f ca="1">$T26/$Z26</f>
        <v>#DIV/0!</v>
      </c>
      <c r="V26" s="95">
        <f ca="1">IF(ISERROR([1]!d("fon_rv_med",H26,$J$4,$J$5)),0,[1]!d("fon_rv_med",H26,$J$4,$J$5))</f>
        <v>57125307.908214286</v>
      </c>
      <c r="W26" s="114" t="e">
        <f ca="1">$V26/$Z26</f>
        <v>#DIV/0!</v>
      </c>
      <c r="X26" s="96">
        <f ca="1">IF(ISERROR([1]!d("fon_FON_med",$H26,$J$4,$J$5)),0,[1]!d("fon_FON_med",$H26,$J$4,$J$5))</f>
        <v>0</v>
      </c>
      <c r="Y26" s="114" t="e">
        <f ca="1">$X26/$Z26</f>
        <v>#DIV/0!</v>
      </c>
      <c r="Z26" s="95">
        <f ca="1">[1]!d("foN_PAT_MED",H26,$J$4,$J$5-1)</f>
        <v>0</v>
      </c>
      <c r="AA26" s="33">
        <f>[1]!d("fon_vl",$H26,WORKDAY($AA$10,-1))/[1]!d("fon_vl",$H26,WORKDAY($AA$9,-1))-1</f>
        <v>-1.9994669315390623E-2</v>
      </c>
      <c r="AB26" s="33">
        <f>[1]!d("fon_vl",H26,WORKDAY($AB$10,-1))/[1]!d("fon_vl",H26,WORKDAY($AB$9,-1))-1</f>
        <v>-1.641825232343852E-2</v>
      </c>
      <c r="AC26" s="33">
        <f>[1]!d("fon_vl",H26,WORKDAY($AC$10,-1))/[1]!d("fon_vl",H26,WORKDAY($AC$9,-1))-1</f>
        <v>-1.2650062503663517E-2</v>
      </c>
      <c r="AD26" s="33">
        <f>[1]!d("fon_vl",H26,WORKDAY($AD$10,-1))/[1]!d("fon_vl",H26,WORKDAY($AD$9,-1))-1</f>
        <v>4.6785938214408684E-3</v>
      </c>
      <c r="AE26" s="33">
        <f>[1]!d("fon_vl",H26,WORKDAY($AE$10,-1))/[1]!d("fon_vl",H26,WORKDAY($AE$9,-1))-1</f>
        <v>4.9008503431373418E-2</v>
      </c>
      <c r="AF26" s="33">
        <f>[1]!d("fon_vl",H26,WORKDAY($AF$10,-1))/[1]!d("fon_vl",H26,WORKDAY($AF$9,-1))-1</f>
        <v>-6.6977400273094179E-2</v>
      </c>
      <c r="AG26" s="33">
        <f>[1]!d("fon_vl",H26,WORKDAY($AG$10,-1))/[1]!d("fon_vl",H26,WORKDAY($AG$9,-1))-1</f>
        <v>-5.2182479406757132E-3</v>
      </c>
      <c r="AH26" s="33">
        <f ca="1">[1]!d("fon_vl",$H26,WORKDAY($AH$10,-1))/[1]!d("fon_vl",$H26,WORKDAY($AH$9,-1))-1</f>
        <v>1.0477647821959257E-2</v>
      </c>
      <c r="AI26" s="97">
        <f>[1]!d("fon_vl",$H26,WORKDAY($AI$10,-1))/[1]!d("fon_vl",$H26,WORKDAY($AI$9,-1))-1</f>
        <v>8.1383021257606103E-3</v>
      </c>
      <c r="AJ26" s="97">
        <f>[1]!d("fon_vl",$H26,WORKDAY($AJ$10,-1))/[1]!d("fon_vl",$H26,WORKDAY($AJ$9,-1))-1</f>
        <v>2.3988941426919208E-2</v>
      </c>
      <c r="AK26" s="97">
        <f>[1]!d("fon_vl",$H26,WORKDAY($AK$10,-1))/[1]!d("fon_vl",$H26,WORKDAY($AK$9,-1))-1</f>
        <v>-6.3324025986276289E-2</v>
      </c>
      <c r="AL26" s="97">
        <f>[1]!d("fon_vl",$H26,WORKDAY($AL$10,-1))/[1]!d("fon_vl",$H26,WORKDAY($AL$9,-1))-1</f>
        <v>4.3404616190452439E-2</v>
      </c>
      <c r="AM26" s="93">
        <f t="shared" ca="1" si="0"/>
        <v>-6.0120383045322301E-2</v>
      </c>
    </row>
    <row r="27" spans="1:39" s="89" customFormat="1">
      <c r="B27" s="87"/>
      <c r="C27" s="87"/>
      <c r="D27" s="87"/>
      <c r="E27" s="87"/>
      <c r="F27" s="87"/>
      <c r="G27" s="87"/>
      <c r="H27" s="88"/>
      <c r="I27" s="107"/>
      <c r="J27" s="90"/>
      <c r="K27" s="91"/>
      <c r="L27" s="92"/>
      <c r="M27" s="93"/>
      <c r="N27" s="93"/>
      <c r="O27" s="111"/>
      <c r="P27" s="94"/>
      <c r="Q27" s="94"/>
      <c r="R27" s="112"/>
      <c r="S27" s="113"/>
      <c r="T27" s="95"/>
      <c r="U27" s="114"/>
      <c r="V27" s="95"/>
      <c r="W27" s="114"/>
      <c r="X27" s="96"/>
      <c r="Y27" s="114"/>
      <c r="Z27" s="95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3"/>
    </row>
    <row r="28" spans="1:39" s="89" customFormat="1">
      <c r="B28" s="87">
        <f ca="1">[1]!d("fon_vl",$H28,$B$10)/[1]!d("fon_vl",$H28,$B$9)-1</f>
        <v>-1</v>
      </c>
      <c r="C28" s="87">
        <f>[1]!d("fon_vl",$H28,$C$10)/[1]!d("fon_vl",$H28,$C$9)-1</f>
        <v>0.18057590363505138</v>
      </c>
      <c r="D28" s="87">
        <f>[1]!d("fon_vl",$H28,$D$10)/[1]!d("fon_vl",$H28,$D$9)-1</f>
        <v>-0.10747016570487911</v>
      </c>
      <c r="E28" s="87">
        <f>[1]!d("fon_vl",$H28,$E$10)/[1]!d("fon_vl",$H28,$E$9)-1</f>
        <v>0.17790715213018116</v>
      </c>
      <c r="F28" s="87">
        <f>[1]!d("fon_vl",$H28,$F$10)/[1]!d("fon_vl",$H28,$F$9)-1</f>
        <v>-0.23674492129888214</v>
      </c>
      <c r="G28" s="87">
        <f>[1]!d("fon_vl",$H28,$G$10)/[1]!d("fon_vl",$H28,$G$9)-1</f>
        <v>0.1687786523288346</v>
      </c>
      <c r="H28" s="88">
        <v>439</v>
      </c>
      <c r="I28" s="22" t="str">
        <f>[1]!d("ent_ape",H28)</f>
        <v>TREA VALOR EUROPA, FI</v>
      </c>
      <c r="J28" s="90">
        <f>[1]!d("fon_vl",$H28,$J$10)</f>
        <v>6.4924909999999993</v>
      </c>
      <c r="K28" s="91">
        <f ca="1">[1]!d("fon_vl",$H28,WORKDAY($K$10,-1))</f>
        <v>5.5942109999999996</v>
      </c>
      <c r="L28" s="92">
        <f ca="1">[1]!d("fon_vl",$H28,WORKDAY($L$10,-1))</f>
        <v>5.5430950000000001</v>
      </c>
      <c r="M28" s="31">
        <f ca="1">L28/K28-1</f>
        <v>-9.1373028296571901E-3</v>
      </c>
      <c r="N28" s="93">
        <f ca="1">L28/J28-1</f>
        <v>-0.14622985230168195</v>
      </c>
      <c r="O28" s="34">
        <f ca="1">[1]!d("FON_pat",$H28,WORKDAY($J$5,-1))</f>
        <v>3412144.47</v>
      </c>
      <c r="P28" s="94">
        <f ca="1">[1]!d("FON_LIQ_BES_DIV2",$H28,WORKDAY($I$5,-1),"USD")</f>
        <v>0</v>
      </c>
      <c r="Q28" s="94">
        <f ca="1">[1]!d("FON_LIQ_BES_DIV2",$H28,WORKDAY($J$5,-1),"EUR")</f>
        <v>93240.66</v>
      </c>
      <c r="R28" s="35">
        <f ca="1">P28+Q28</f>
        <v>93240.66</v>
      </c>
      <c r="S28" s="36">
        <f ca="1">R28/O28</f>
        <v>2.7326117290690215E-2</v>
      </c>
      <c r="T28" s="95">
        <f ca="1">IF(ISERROR([1]!d("fon_rf_med",H28,$J$4,$J$5)),0,[1]!d("fon_rf_med",H28,$J$4,$J$5))</f>
        <v>0</v>
      </c>
      <c r="U28" s="30">
        <f ca="1">$T28/$Z28</f>
        <v>0</v>
      </c>
      <c r="V28" s="95">
        <f ca="1">IF(ISERROR([1]!d("fon_rv_med",H28,$J$4,$J$5)),0,[1]!d("fon_rv_med",H28,$J$4,$J$5))</f>
        <v>3034200.9642500002</v>
      </c>
      <c r="W28" s="30">
        <f ca="1">$V28/$Z28</f>
        <v>0.89075958402672961</v>
      </c>
      <c r="X28" s="96">
        <f ca="1">IF(ISERROR([1]!d("fon_FON_med",$H28,$J$4,$J$5)),0,[1]!d("fon_FON_med",$H28,$J$4,$J$5))</f>
        <v>201540.84400000001</v>
      </c>
      <c r="Y28" s="30">
        <f ca="1">$X28/$Z28</f>
        <v>5.9166957126787156E-2</v>
      </c>
      <c r="Z28" s="95">
        <f ca="1">[1]!d("foN_PAT_MED",H28,$J$4,$J$5-1)</f>
        <v>3406307.4017500002</v>
      </c>
      <c r="AA28" s="33">
        <f>[1]!d("fon_vl",$H28,WORKDAY($AA$10,-1))/[1]!d("fon_vl",$H28,WORKDAY($AA$9,-1))-1</f>
        <v>-5.7437757386539445E-2</v>
      </c>
      <c r="AB28" s="33">
        <f>[1]!d("fon_vl",H28,WORKDAY($AB$10,-1))/[1]!d("fon_vl",H28,WORKDAY($AB$9,-1))-1</f>
        <v>-2.8580935760838866E-2</v>
      </c>
      <c r="AC28" s="33">
        <f>[1]!d("fon_vl",H28,WORKDAY($AC$10,-1))/[1]!d("fon_vl",H28,WORKDAY($AC$9,-1))-1</f>
        <v>4.7428863837035706E-3</v>
      </c>
      <c r="AD28" s="33">
        <f>[1]!d("fon_vl",H28,WORKDAY($AD$10,-1))/[1]!d("fon_vl",H28,WORKDAY($AD$9,-1))-1</f>
        <v>-2.6690521939038869E-2</v>
      </c>
      <c r="AE28" s="33">
        <f>[1]!d("fon_vl",H28,WORKDAY($AE$10,-1))/[1]!d("fon_vl",H28,WORKDAY($AE$9,-1))-1</f>
        <v>6.8721286042077168E-3</v>
      </c>
      <c r="AF28" s="33">
        <f>[1]!d("fon_vl",H28,WORKDAY($AF$10,-1))/[1]!d("fon_vl",H28,WORKDAY($AF$9,-1))-1</f>
        <v>-8.7204292956108209E-2</v>
      </c>
      <c r="AG28" s="33">
        <f>[1]!d("fon_vl",H28,WORKDAY($AG$10,-1))/[1]!d("fon_vl",H28,WORKDAY($AG$9,-1))-1</f>
        <v>3.9530983645526208E-2</v>
      </c>
      <c r="AH28" s="33">
        <f ca="1">[1]!d("fon_vl",$H28,WORKDAY($AH$10,-1))/[1]!d("fon_vl",$H28,WORKDAY($AH$9,-1))-1</f>
        <v>-4.2928022363240004E-3</v>
      </c>
      <c r="AI28" s="33">
        <f>[1]!d("fon_vl",$H28,WORKDAY($AI$10,-1))/[1]!d("fon_vl",$H28,WORKDAY($AI$9,-1))-1</f>
        <v>-2.6377844316979426E-2</v>
      </c>
      <c r="AJ28" s="33">
        <f>[1]!d("fon_vl",$H28,$AJ$10)/[1]!d("fon_vl",$H28,$AJ$9)-1</f>
        <v>4.6038069364546796E-2</v>
      </c>
      <c r="AK28" s="33">
        <f>[1]!d("fon_vl",$H28,WORKDAY($AK$10,-1))/[1]!d("fon_vl",$H28,WORKDAY($AK$9,-1))-1</f>
        <v>-2.8138174975213759E-2</v>
      </c>
      <c r="AL28" s="33">
        <f>[1]!d("fon_vl",$H28,WORKDAY($AL$10,-1))/[1]!d("fon_vl",$H28,WORKDAY($AL$9,-1))-1</f>
        <v>4.4465566551570523E-2</v>
      </c>
      <c r="AM28" s="93">
        <f t="shared" ca="1" si="0"/>
        <v>-0.14622985230168195</v>
      </c>
    </row>
    <row r="29" spans="1:39">
      <c r="B29" s="87">
        <f ca="1">[1]!d("fon_vl",$H29,$B$10)/[1]!d("fon_vl",$H29,$B$9)-1</f>
        <v>-1</v>
      </c>
      <c r="C29" s="87">
        <f>[1]!d("fon_vl",$H29,$C$10)/[1]!d("fon_vl",$H29,$C$9)-1</f>
        <v>0.13464433358679995</v>
      </c>
      <c r="D29" s="52">
        <f>[1]!d("fon_vl",$H29,$D$10)/[1]!d("fon_vl",$H29,$D$9)-1</f>
        <v>0.21563908631404094</v>
      </c>
      <c r="E29" s="52">
        <f>[1]!d("fon_vl",$H29,$E$10)/[1]!d("fon_vl",$H29,$E$9)-1</f>
        <v>0.18310341414680709</v>
      </c>
      <c r="F29" s="52">
        <f>[1]!d("fon_vl",$H29,$F$10)/[1]!d("fon_vl",$H29,$F$9)-1</f>
        <v>-0.14044986248327962</v>
      </c>
      <c r="G29" s="52">
        <f>[1]!d("fon_vl",$H29,$G$10)/[1]!d("fon_vl",$H29,$G$9)-1</f>
        <v>0.13439843028618359</v>
      </c>
      <c r="H29" s="68">
        <v>463</v>
      </c>
      <c r="I29" s="25" t="str">
        <f>[1]!d("ent_ape",H29)</f>
        <v>GESRIOJA, FI</v>
      </c>
      <c r="J29" s="27">
        <f>[1]!d("fon_vl",$H29,$J$10)</f>
        <v>12.629716999999999</v>
      </c>
      <c r="K29" s="72">
        <f ca="1">[1]!d("fon_vl",$H29,WORKDAY($K$10,-1))</f>
        <v>9.6361799999999995</v>
      </c>
      <c r="L29" s="67">
        <f ca="1">[1]!d("fon_vl",$H29,WORKDAY($L$10,-1))</f>
        <v>9.6968449999999997</v>
      </c>
      <c r="M29" s="31">
        <f ca="1">L29/K29-1</f>
        <v>6.2955444999990284E-3</v>
      </c>
      <c r="N29" s="31">
        <f ca="1">L29/J29-1</f>
        <v>-0.2322199301852923</v>
      </c>
      <c r="O29" s="34">
        <f ca="1">[1]!d("FON_pat",$H29,WORKDAY($J$5,-1))</f>
        <v>7450462.7400000002</v>
      </c>
      <c r="P29" s="21">
        <f ca="1">[1]!d("FON_LIQ_BES_DIV2",$H29,WORKDAY($I$5,-1),"USD")</f>
        <v>0</v>
      </c>
      <c r="Q29" s="21">
        <f ca="1">[1]!d("FON_LIQ_BES_DIV2",$H29,WORKDAY($J$5,-1),"EUR")</f>
        <v>201891.96</v>
      </c>
      <c r="R29" s="35">
        <f ca="1">P29+Q29</f>
        <v>201891.96</v>
      </c>
      <c r="S29" s="36">
        <f ca="1">R29/O29</f>
        <v>2.7097908820627157E-2</v>
      </c>
      <c r="T29" s="28">
        <f ca="1">IF(ISERROR([1]!d("fon_rf_med",H29,$J$4,$J$5)),0,[1]!d("fon_rf_med",H29,$J$4,$J$5))</f>
        <v>957605.56756756757</v>
      </c>
      <c r="U29" s="30">
        <f ca="1">$T29/$Z29</f>
        <v>0.13225555334767697</v>
      </c>
      <c r="V29" s="28">
        <f ca="1">IF(ISERROR([1]!d("fon_rv_med",H29,$J$4,$J$5)),0,[1]!d("fon_rv_med",H29,$J$4,$J$5))</f>
        <v>929940.64624999999</v>
      </c>
      <c r="W29" s="30">
        <f ca="1">$V29/$Z29</f>
        <v>0.12843473233212174</v>
      </c>
      <c r="X29" s="29">
        <f ca="1">IF(ISERROR([1]!d("fon_FON_med",$H29,$J$4,$J$5)),0,[1]!d("fon_FON_med",$H29,$J$4,$J$5))</f>
        <v>4762383.4000000004</v>
      </c>
      <c r="Y29" s="30">
        <f ca="1">$X29/$Z29</f>
        <v>0.65773599606431865</v>
      </c>
      <c r="Z29" s="28">
        <f ca="1">[1]!d("foN_PAT_MED",H29,$J$4,$J$5-1)</f>
        <v>7240569.8159999996</v>
      </c>
      <c r="AA29" s="33">
        <f>[1]!d("fon_vl",$H29,WORKDAY($AA$10,-1))/[1]!d("fon_vl",$H29,WORKDAY($AA$9,-1))-1</f>
        <v>-0.14202608860149146</v>
      </c>
      <c r="AB29" s="33">
        <f>[1]!d("fon_vl",H29,WORKDAY($AB$10,-1))/[1]!d("fon_vl",H29,WORKDAY($AB$9,-1))-1</f>
        <v>-1.7170856459531203E-2</v>
      </c>
      <c r="AC29" s="33">
        <f>[1]!d("fon_vl",H29,WORKDAY($AC$10,-1))/[1]!d("fon_vl",H29,WORKDAY($AC$9,-1))-1</f>
        <v>3.9704056964339651E-2</v>
      </c>
      <c r="AD29" s="33">
        <f>[1]!d("fon_vl",H29,WORKDAY($AD$10,-1))/[1]!d("fon_vl",H29,WORKDAY($AD$9,-1))-1</f>
        <v>-5.1128180746862872E-2</v>
      </c>
      <c r="AE29" s="33">
        <f>[1]!d("fon_vl",H29,WORKDAY($AE$10,-1))/[1]!d("fon_vl",H29,WORKDAY($AE$9,-1))-1</f>
        <v>1.2330301741939831E-2</v>
      </c>
      <c r="AF29" s="33">
        <f>[1]!d("fon_vl",H29,WORKDAY($AF$10,-1))/[1]!d("fon_vl",H29,WORKDAY($AF$9,-1))-1</f>
        <v>-0.11602211188901079</v>
      </c>
      <c r="AG29" s="33">
        <f>[1]!d("fon_vl",H29,WORKDAY($AG$10,-1))/[1]!d("fon_vl",H29,WORKDAY($AG$9,-1))-1</f>
        <v>4.5210557243021254E-2</v>
      </c>
      <c r="AH29" s="33">
        <f ca="1">[1]!d("fon_vl",$H29,WORKDAY($AH$10,-1))/[1]!d("fon_vl",$H29,WORKDAY($AH$9,-1))-1</f>
        <v>-1.5251706885396565E-2</v>
      </c>
      <c r="AI29" s="33">
        <f>[1]!d("fon_vl",$H29,WORKDAY($AI$10,-1))/[1]!d("fon_vl",$H29,WORKDAY($AI$9,-1))-1</f>
        <v>-4.0825691970321598E-2</v>
      </c>
      <c r="AJ29" s="33">
        <f>[1]!d("fon_vl",$H29,$AJ$10)/[1]!d("fon_vl",$H29,$AJ$9)-1</f>
        <v>5.5616180728148112E-2</v>
      </c>
      <c r="AK29" s="33">
        <f>[1]!d("fon_vl",$H29,WORKDAY($AK$10,-1))/[1]!d("fon_vl",$H29,WORKDAY($AK$9,-1))-1</f>
        <v>9.7469949254125332E-3</v>
      </c>
      <c r="AL29" s="33">
        <f>[1]!d("fon_vl",$H29,WORKDAY($AL$10,-1))/[1]!d("fon_vl",$H29,WORKDAY($AL$9,-1))-1</f>
        <v>-4.6337545351238241E-3</v>
      </c>
      <c r="AM29" s="31">
        <f t="shared" ca="1" si="0"/>
        <v>-0.2322199301852923</v>
      </c>
    </row>
    <row r="30" spans="1:39">
      <c r="D30" s="52"/>
      <c r="E30" s="52"/>
      <c r="F30" s="52"/>
      <c r="G30" s="52"/>
      <c r="H30" s="68"/>
      <c r="J30" s="27"/>
      <c r="K30" s="72"/>
      <c r="L30" s="67"/>
      <c r="M30" s="31"/>
      <c r="N30" s="31"/>
      <c r="O30" s="34"/>
      <c r="P30" s="21"/>
      <c r="Q30" s="21"/>
      <c r="R30" s="35"/>
      <c r="S30" s="36"/>
      <c r="T30" s="28"/>
      <c r="U30" s="30"/>
      <c r="V30" s="28"/>
      <c r="W30" s="30"/>
      <c r="X30" s="29"/>
      <c r="Y30" s="30"/>
      <c r="Z30" s="28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1"/>
    </row>
    <row r="31" spans="1:39">
      <c r="A31" s="109">
        <v>65</v>
      </c>
      <c r="B31" s="52">
        <f ca="1">[1]!d("fon_vl",$H31,$B$10)/[1]!d("fon_vl",$H31,$B$9)-1</f>
        <v>-1</v>
      </c>
      <c r="C31" s="52">
        <f>[1]!d("fon_vl",$H31,$C$10)/[1]!d("fon_vl",$H31,$C$9)-1</f>
        <v>4.3321792774089429E-2</v>
      </c>
      <c r="D31" s="52">
        <f>[1]!d("fon_vl",$H31,$D$10)/[1]!d("fon_vl",$H31,$D$9)-1</f>
        <v>-3.1461290986456003E-2</v>
      </c>
      <c r="E31" s="52">
        <f>[1]!d("fon_vl",$H31,$E$10)/[1]!d("fon_vl",$H31,$E$9)-1</f>
        <v>6.834863687690107E-2</v>
      </c>
      <c r="F31" s="52">
        <f>[1]!d("fon_vl",$H31,$F$10)/[1]!d("fon_vl",$H31,$F$9)-1</f>
        <v>-6.3011407089416882E-2</v>
      </c>
      <c r="G31" s="52">
        <f>[1]!d("fon_vl",$H31,$G$10)/[1]!d("fon_vl",$H31,$G$9)-1</f>
        <v>1.5365396547399879E-2</v>
      </c>
      <c r="H31" s="68">
        <v>466</v>
      </c>
      <c r="I31" s="22" t="str">
        <f>[1]!d("ent_ape",H31)</f>
        <v>TREA RFM, FP</v>
      </c>
      <c r="J31" s="27">
        <f>[1]!d("fon_vl",$H31,$J$10)</f>
        <v>19.316188</v>
      </c>
      <c r="K31" s="72">
        <f ca="1">[1]!d("fon_vl",$H31,WORKDAY($K$10,-1))</f>
        <v>18.008863999999999</v>
      </c>
      <c r="L31" s="67">
        <f ca="1">[1]!d("fon_vl",$H31,WORKDAY($L$10,-1))</f>
        <v>0</v>
      </c>
      <c r="M31" s="31">
        <f t="shared" ref="M31:M37" ca="1" si="1">L31/K31-1</f>
        <v>-1</v>
      </c>
      <c r="N31" s="31">
        <f t="shared" ref="N31:N38" ca="1" si="2">L31/J31-1</f>
        <v>-1</v>
      </c>
      <c r="O31" s="34">
        <f ca="1">[1]!d("FON_pat",$H31,WORKDAY($J$5,-1))</f>
        <v>0</v>
      </c>
      <c r="P31" s="21">
        <f ca="1">[1]!d("FON_LIQ_BES_DIV2",$H31,WORKDAY($I$5,-1),"USD")</f>
        <v>0</v>
      </c>
      <c r="Q31" s="21">
        <f ca="1">[1]!d("FON_LIQ_BES_DIV2",$H31,WORKDAY($J$5,-1),"EUR")</f>
        <v>0</v>
      </c>
      <c r="R31" s="35">
        <f t="shared" ref="R31:R38" ca="1" si="3">P31+Q31</f>
        <v>0</v>
      </c>
      <c r="S31" s="36" t="e">
        <f t="shared" ref="S31:S38" ca="1" si="4">R31/O31</f>
        <v>#DIV/0!</v>
      </c>
      <c r="T31" s="28">
        <f ca="1">IF(ISERROR([1]!d("fon_rf_med",H31,$J$4,$J$5)),0,[1]!d("fon_rf_med",H31,$J$4,$J$5))</f>
        <v>2293280.9243589742</v>
      </c>
      <c r="U31" s="30">
        <f t="shared" ref="U31:U38" ca="1" si="5">$T31/$Z31</f>
        <v>0.59398180300806303</v>
      </c>
      <c r="V31" s="28">
        <f ca="1">IF(ISERROR([1]!d("fon_rv_med",H31,$J$4,$J$5)),0,[1]!d("fon_rv_med",H31,$J$4,$J$5))</f>
        <v>0</v>
      </c>
      <c r="W31" s="30">
        <f t="shared" ref="W31:W38" ca="1" si="6">$V31/$Z31</f>
        <v>0</v>
      </c>
      <c r="X31" s="29">
        <f ca="1">IF(ISERROR([1]!d("fon_FON_med",$H31,$J$4,$J$5)),0,[1]!d("fon_FON_med",$H31,$J$4,$J$5))</f>
        <v>1081705.0535897436</v>
      </c>
      <c r="Y31" s="30">
        <f t="shared" ref="Y31:Y38" ca="1" si="7">$X31/$Z31</f>
        <v>0.28017200650363705</v>
      </c>
      <c r="Z31" s="28">
        <f ca="1">[1]!d("foN_PAT_MED",H31,$J$4,$J$5-1)</f>
        <v>3860860.5730769229</v>
      </c>
      <c r="AA31" s="33">
        <f>[1]!d("fon_vl",$H31,WORKDAY($AA$10,-1))/[1]!d("fon_vl",$H31,WORKDAY($AA$9,-1))-1</f>
        <v>-2.4744818365316279E-2</v>
      </c>
      <c r="AB31" s="33">
        <f>[1]!d("fon_vl",H31,WORKDAY($AB$10,-1))/[1]!d("fon_vl",H31,WORKDAY($AB$9,-1))-1</f>
        <v>-1.1810729310452572E-2</v>
      </c>
      <c r="AC31" s="33">
        <f>[1]!d("fon_vl",H31,WORKDAY($AC$10,-1))/[1]!d("fon_vl",H31,WORKDAY($AC$9,-1))-1</f>
        <v>1.3297833786742874E-3</v>
      </c>
      <c r="AD31" s="33">
        <f>[1]!d("fon_vl",H31,WORKDAY($AD$10,-1))/[1]!d("fon_vl",H31,WORKDAY($AD$9,-1))-1</f>
        <v>-2.0013342371229648E-2</v>
      </c>
      <c r="AE31" s="33">
        <f>[1]!d("fon_vl",H31,WORKDAY($AE$10,-1))/[1]!d("fon_vl",H31,WORKDAY($AE$9,-1))-1</f>
        <v>-9.3550936029136444E-3</v>
      </c>
      <c r="AF31" s="33">
        <f>[1]!d("fon_vl",H31,WORKDAY($AF$10,-1))/[1]!d("fon_vl",H31,WORKDAY($AF$9,-1))-1</f>
        <v>-3.2614445570276263E-2</v>
      </c>
      <c r="AG31" s="33">
        <f>[1]!d("fon_vl",H31,WORKDAY($AG$10,-1))/[1]!d("fon_vl",H31,WORKDAY($AG$9,-1))-1</f>
        <v>2.6106161268725225E-2</v>
      </c>
      <c r="AH31" s="33">
        <f ca="1">[1]!d("fon_vl",$H31,WORKDAY($AH$10,-1))/[1]!d("fon_vl",$H31,WORKDAY($AH$9,-1))-1</f>
        <v>-1</v>
      </c>
      <c r="AI31" s="33">
        <f>[1]!d("fon_vl",$H31,WORKDAY($AI$10,-1))/[1]!d("fon_vl",$H31,WORKDAY($AI$9,-1))-1</f>
        <v>-1.3099801321297289E-2</v>
      </c>
      <c r="AJ31" s="33">
        <f>[1]!d("fon_vl",$H31,WORKDAY($AJ$10,-1))/[1]!d("fon_vl",$H31,WORKDAY($AJ$9,-1))-1</f>
        <v>1.3837162361177047E-2</v>
      </c>
      <c r="AK31" s="33">
        <f>[1]!d("fon_vl",$H31,WORKDAY($AK$10,-1))/[1]!d("fon_vl",$H31,WORKDAY($AK$9,-1))-1</f>
        <v>-1.3769972995254509E-3</v>
      </c>
      <c r="AL31" s="33">
        <f>[1]!d("fon_vl",$H31,WORKDAY($AL$10,-1))/[1]!d("fon_vl",$H31,WORKDAY($AL$9,-1))-1</f>
        <v>3.6583952292441602E-3</v>
      </c>
      <c r="AM31" s="31">
        <f t="shared" ca="1" si="0"/>
        <v>-1</v>
      </c>
    </row>
    <row r="32" spans="1:39">
      <c r="A32" s="23" t="s">
        <v>60</v>
      </c>
      <c r="B32" s="52">
        <f ca="1">[1]!d("fon_vl",$H32,$B$10)/[1]!d("fon_vl",$H32,$B$9)-1</f>
        <v>-1</v>
      </c>
      <c r="C32" s="52">
        <f>[1]!d("fon_vl",$H32,$C$10)/[1]!d("fon_vl",$H32,$C$9)-1</f>
        <v>7.9429390795610511E-2</v>
      </c>
      <c r="D32" s="52">
        <f>[1]!d("fon_vl",$H32,$D$10)/[1]!d("fon_vl",$H32,$D$9)-1</f>
        <v>5.992848388500116E-3</v>
      </c>
      <c r="E32" s="52">
        <f>[1]!d("fon_vl",$H32,$E$10)/[1]!d("fon_vl",$H32,$E$9)-1</f>
        <v>6.3030369627380622E-2</v>
      </c>
      <c r="F32" s="52">
        <f>[1]!d("fon_vl",$H32,$F$10)/[1]!d("fon_vl",$H32,$F$9)-1</f>
        <v>-8.374690180603761E-2</v>
      </c>
      <c r="G32" s="52">
        <f>[1]!d("fon_vl",$H32,$G$10)/[1]!d("fon_vl",$H32,$G$9)-1</f>
        <v>3.2588414447924263E-2</v>
      </c>
      <c r="H32" s="68">
        <v>495</v>
      </c>
      <c r="I32" s="22" t="str">
        <f>[1]!d("ent_ape",H32)</f>
        <v>TREA AHORRO 1, FP</v>
      </c>
      <c r="J32" s="27">
        <f>[1]!d("fon_vl",$H32,$J$10)</f>
        <v>12.963158999999999</v>
      </c>
      <c r="K32" s="72">
        <f ca="1">[1]!d("fon_vl",$H32,WORKDAY($K$10,-1))</f>
        <v>11.947889999999999</v>
      </c>
      <c r="L32" s="67">
        <f ca="1">[1]!d("fon_vl",$H32,WORKDAY($L$10,-1))</f>
        <v>11.927138999999999</v>
      </c>
      <c r="M32" s="31">
        <f t="shared" ca="1" si="1"/>
        <v>-1.7367920193440689E-3</v>
      </c>
      <c r="N32" s="31">
        <f t="shared" ca="1" si="2"/>
        <v>-7.9920334233345436E-2</v>
      </c>
      <c r="O32" s="34">
        <f ca="1">[1]!d("FON_pat",$H32,WORKDAY($J$5,-1))</f>
        <v>2662956.44</v>
      </c>
      <c r="P32" s="21">
        <f ca="1">[1]!d("FON_LIQ_BES_DIV2",$H32,WORKDAY($I$5,-1),"USD")</f>
        <v>0</v>
      </c>
      <c r="Q32" s="21">
        <f ca="1">[1]!d("FON_LIQ_BES_DIV2",$H32,WORKDAY($J$5,-1),"EUR")</f>
        <v>274184.28000000003</v>
      </c>
      <c r="R32" s="35">
        <f t="shared" ca="1" si="3"/>
        <v>274184.28000000003</v>
      </c>
      <c r="S32" s="36">
        <f t="shared" ca="1" si="4"/>
        <v>0.10296236013533891</v>
      </c>
      <c r="T32" s="28">
        <f ca="1">IF(ISERROR([1]!d("fon_rf_med",H32,$J$4,$J$5)),0,[1]!d("fon_rf_med",H32,$J$4,$J$5))</f>
        <v>1554332.38075</v>
      </c>
      <c r="U32" s="30">
        <f t="shared" ca="1" si="5"/>
        <v>0.59132171327723693</v>
      </c>
      <c r="V32" s="28">
        <f ca="1">IF(ISERROR([1]!d("fon_rv_med",H32,$J$4,$J$5)),0,[1]!d("fon_rv_med",H32,$J$4,$J$5))</f>
        <v>673563.87399999995</v>
      </c>
      <c r="W32" s="30">
        <f t="shared" ca="1" si="6"/>
        <v>0.2562469577987867</v>
      </c>
      <c r="X32" s="29">
        <f ca="1">IF(ISERROR([1]!d("fon_FON_med",$H32,$J$4,$J$5)),0,[1]!d("fon_FON_med",$H32,$J$4,$J$5))</f>
        <v>117069.961</v>
      </c>
      <c r="Y32" s="30">
        <f t="shared" ca="1" si="7"/>
        <v>4.4537455932312377E-2</v>
      </c>
      <c r="Z32" s="28">
        <f ca="1">[1]!d("foN_PAT_MED",H32,$J$4,$J$5-1)</f>
        <v>2628573.1537500001</v>
      </c>
      <c r="AA32" s="33">
        <f>[1]!d("fon_vl",$H32,WORKDAY($AA$10,-1))/[1]!d("fon_vl",$H32,WORKDAY($AA$9,-1))-1</f>
        <v>-1.5042647407353837E-2</v>
      </c>
      <c r="AB32" s="33">
        <f>[1]!d("fon_vl",H32,WORKDAY($AB$10,-1))/[1]!d("fon_vl",H32,WORKDAY($AB$9,-1))-1</f>
        <v>-2.3241863506171967E-2</v>
      </c>
      <c r="AC32" s="33">
        <f>[1]!d("fon_vl",H32,WORKDAY($AC$10,-1))/[1]!d("fon_vl",H32,WORKDAY($AC$9,-1))-1</f>
        <v>-4.7535041421231661E-3</v>
      </c>
      <c r="AD32" s="33">
        <f>[1]!d("fon_vl",H32,WORKDAY($AD$10,-1))/[1]!d("fon_vl",H32,WORKDAY($AD$9,-1))-1</f>
        <v>-2.0780293070637335E-2</v>
      </c>
      <c r="AE32" s="33">
        <f>[1]!d("fon_vl",H32,WORKDAY($AE$10,-1))/[1]!d("fon_vl",H32,WORKDAY($AE$9,-1))-1</f>
        <v>-6.5980293730069084E-3</v>
      </c>
      <c r="AF32" s="33">
        <f>[1]!d("fon_vl",H32,WORKDAY($AF$10,-1))/[1]!d("fon_vl",H32,WORKDAY($AF$9,-1))-1</f>
        <v>-4.6199150552074908E-2</v>
      </c>
      <c r="AG32" s="33">
        <f>[1]!d("fon_vl",H32,WORKDAY($AG$10,-1))/[1]!d("fon_vl",H32,WORKDAY($AG$9,-1))-1</f>
        <v>3.6798500142276147E-2</v>
      </c>
      <c r="AH32" s="33">
        <f ca="1">[1]!d("fon_vl",$H32,WORKDAY($AH$10,-1))/[1]!d("fon_vl",$H32,WORKDAY($AH$9,-1))-1</f>
        <v>-2.6078069134103377E-3</v>
      </c>
      <c r="AI32" s="33">
        <f>[1]!d("fon_vl",$H32,WORKDAY($AI$10,-1))/[1]!d("fon_vl",$H32,WORKDAY($AI$9,-1))-1</f>
        <v>-1.0002203192890025E-2</v>
      </c>
      <c r="AJ32" s="33">
        <f>[1]!d("fon_vl",$H32,WORKDAY($AJ$10,-1))/[1]!d("fon_vl",$H32,WORKDAY($AJ$9,-1))-1</f>
        <v>7.4292938730000646E-3</v>
      </c>
      <c r="AK32" s="33">
        <f>[1]!d("fon_vl",$H32,WORKDAY($AK$10,-1))/[1]!d("fon_vl",$H32,WORKDAY($AK$9,-1))-1</f>
        <v>-3.5509055754736618E-3</v>
      </c>
      <c r="AL32" s="33">
        <f>[1]!d("fon_vl",$H32,WORKDAY($AL$10,-1))/[1]!d("fon_vl",$H32,WORKDAY($AL$9,-1))-1</f>
        <v>5.6733446451138203E-3</v>
      </c>
      <c r="AM32" s="31">
        <f t="shared" ca="1" si="0"/>
        <v>-7.9920334233345436E-2</v>
      </c>
    </row>
    <row r="33" spans="1:39" s="75" customFormat="1">
      <c r="B33" s="73">
        <f ca="1">[1]!d("fon_vl",$H33,$B$10)/[1]!d("fon_vl",$H33,$B$9)-1</f>
        <v>-2.2525685429482967E-2</v>
      </c>
      <c r="C33" s="73">
        <f>[1]!d("fon_vl",$H33,$C$10)/[1]!d("fon_vl",$H33,$C$9)-1</f>
        <v>-1.7766886876279253E-3</v>
      </c>
      <c r="D33" s="73">
        <f>[1]!d("fon_vl",$H33,$D$10)/[1]!d("fon_vl",$H33,$D$9)-1</f>
        <v>-7.0431102795872613E-3</v>
      </c>
      <c r="E33" s="73">
        <f>[1]!d("fon_vl",$H33,$E$10)/[1]!d("fon_vl",$H33,$E$9)-1</f>
        <v>3.4049544290180034E-2</v>
      </c>
      <c r="F33" s="73">
        <f>[1]!d("fon_vl",$H33,$F$10)/[1]!d("fon_vl",$H33,$F$9)-1</f>
        <v>-3.3569471727723732E-2</v>
      </c>
      <c r="G33" s="73">
        <f>[1]!d("fon_vl",$H33,$G$10)/[1]!d("fon_vl",$H33,$G$9)-1</f>
        <v>1.2793111690389214E-2</v>
      </c>
      <c r="H33" s="74">
        <v>492</v>
      </c>
      <c r="I33" s="84" t="str">
        <f>[1]!d("ent_ape",H33)</f>
        <v>TREA RF CP, FP</v>
      </c>
      <c r="J33" s="76">
        <f>[1]!d("fon_vl",$H33,$J$10)</f>
        <v>13.565180999999999</v>
      </c>
      <c r="K33" s="77">
        <f ca="1">[1]!d("fon_vl",$H33,$K$10)</f>
        <v>13.263907999999999</v>
      </c>
      <c r="L33" s="78">
        <f ca="1">[1]!d("fon_vl",$H33,$L$10)</f>
        <v>13.259615999999999</v>
      </c>
      <c r="M33" s="79">
        <f t="shared" ca="1" si="1"/>
        <v>-3.2358487408079561E-4</v>
      </c>
      <c r="N33" s="79">
        <f t="shared" ca="1" si="2"/>
        <v>-2.2525685429482967E-2</v>
      </c>
      <c r="O33" s="34">
        <f ca="1">[1]!d("FON_pat",$H33,$J$5)</f>
        <v>5734480.8300000001</v>
      </c>
      <c r="P33" s="80">
        <f ca="1">[1]!d("FON_LIQ_BES_DIV2",$H33,$J$5,"USD")</f>
        <v>60008.49</v>
      </c>
      <c r="Q33" s="80">
        <f ca="1">[1]!d("FON_LIQ_BES_DIV2",$H33,$J$5,"EUR")</f>
        <v>63145.48</v>
      </c>
      <c r="R33" s="35">
        <f t="shared" ca="1" si="3"/>
        <v>123153.97</v>
      </c>
      <c r="S33" s="36">
        <f t="shared" ca="1" si="4"/>
        <v>2.1476045286561714E-2</v>
      </c>
      <c r="T33" s="81">
        <f ca="1">IF(ISERROR([1]!d("fon_rf_med",H33,$J$4,$J$5)),0,[1]!d("fon_rf_med",H33,$J$4,$J$5))</f>
        <v>5608936.4380487809</v>
      </c>
      <c r="U33" s="30">
        <f t="shared" ca="1" si="5"/>
        <v>0.95686903781921795</v>
      </c>
      <c r="V33" s="81">
        <f ca="1">IF(ISERROR([1]!d("fon_rv_med",H33,$J$4,$J$5)),0,[1]!d("fon_rv_med",H33,$J$4,$J$5))</f>
        <v>0</v>
      </c>
      <c r="W33" s="30">
        <f t="shared" ca="1" si="6"/>
        <v>0</v>
      </c>
      <c r="X33" s="82">
        <f ca="1">IF(ISERROR([1]!d("fon_FON_med",$H33,$J$4,$J$5)),0,[1]!d("fon_FON_med",$H33,$J$4,$J$5))</f>
        <v>0</v>
      </c>
      <c r="Y33" s="30">
        <f t="shared" ca="1" si="7"/>
        <v>0</v>
      </c>
      <c r="Z33" s="81">
        <f ca="1">[1]!d("foN_PAT_MED",H33,$J$4,$J$5)</f>
        <v>5861759.7773170732</v>
      </c>
      <c r="AA33" s="83">
        <f>[1]!d("fon_vl",$H33,$AA$10)/[1]!d("fon_vl",$H33,$AA$9)-1</f>
        <v>-2.6092537946967864E-3</v>
      </c>
      <c r="AB33" s="83">
        <f>[1]!d("fon_vl",H33,$AB$10)/[1]!d("fon_vl",H33,$AB$9)-1</f>
        <v>-6.4348393980510066E-3</v>
      </c>
      <c r="AC33" s="83">
        <f>[1]!d("fon_vl",H33,$AC$10)/[1]!d("fon_vl",H33,$AC$9)-1</f>
        <v>-2.8177324774354418E-3</v>
      </c>
      <c r="AD33" s="83">
        <f>[1]!d("fon_vl",H33,$AD$10)/[1]!d("fon_vl",H33,$AD$9)-1</f>
        <v>-4.1453665338638812E-3</v>
      </c>
      <c r="AE33" s="83">
        <f>[1]!d("fon_vl",H33,$AE$10)/[1]!d("fon_vl",H33,$AE$9)-1</f>
        <v>-3.1974013875507579E-3</v>
      </c>
      <c r="AF33" s="83">
        <f>[1]!d("fon_vl",H33,$AF$10)/[1]!d("fon_vl",H33,$AF$9)-1</f>
        <v>-1.4808596789787409E-2</v>
      </c>
      <c r="AG33" s="83">
        <f>[1]!d("fon_vl",$H$33,AG10)/[1]!d("fon_vl",$H$33,AG9)-1</f>
        <v>1.0987568369088097E-2</v>
      </c>
      <c r="AH33" s="83">
        <f ca="1">[1]!d("fon_vl",$H33,$AH$10)/[1]!d("fon_vl",$H33,$AH$9)-1</f>
        <v>4.550466911406037E-4</v>
      </c>
      <c r="AI33" s="83">
        <f>[1]!d("fon_vl",$H33,$AI$10)/[1]!d("fon_vl",$H33,$AI$9)-1</f>
        <v>-5.1711997668257847E-4</v>
      </c>
      <c r="AJ33" s="83">
        <f>[1]!d("fon_vl",$H33,$AJ$10)/[1]!d("fon_vl",$H33,$AJ$9)-1</f>
        <v>-1.7566923415328617E-3</v>
      </c>
      <c r="AK33" s="83">
        <f>[1]!d("fon_vl",$H33,$AK$10)/[1]!d("fon_vl",$H33,$AK$9)-1</f>
        <v>-7.5160574836674598E-4</v>
      </c>
      <c r="AL33" s="83">
        <f>[1]!d("fon_vl",$H33,$AL$10)/[1]!d("fon_vl",$H33,$AL$9)-1</f>
        <v>-5.547160441797816E-4</v>
      </c>
      <c r="AM33" s="79">
        <f t="shared" ca="1" si="0"/>
        <v>-2.2525685429482967E-2</v>
      </c>
    </row>
    <row r="34" spans="1:39" s="75" customFormat="1">
      <c r="A34" s="75" t="s">
        <v>59</v>
      </c>
      <c r="B34" s="73">
        <f ca="1">[1]!d("fon_vl",$H34,$B$10)/[1]!d("fon_vl",$H34,$B$9)-1</f>
        <v>-5.9855384561789737E-2</v>
      </c>
      <c r="C34" s="73">
        <f>[1]!d("fon_vl",$H34,$C$10)/[1]!d("fon_vl",$H34,$C$9)-1</f>
        <v>0.18047289504572883</v>
      </c>
      <c r="D34" s="73">
        <f>[1]!d("fon_vl",$H34,$D$10)/[1]!d("fon_vl",$H34,$D$9)-1</f>
        <v>6.2732985276966247E-2</v>
      </c>
      <c r="E34" s="73">
        <f>[1]!d("fon_vl",$H34,$E$10)/[1]!d("fon_vl",$H34,$E$9)-1</f>
        <v>0.12026298148488523</v>
      </c>
      <c r="F34" s="73">
        <f>[1]!d("fon_vl",$H34,$F$10)/[1]!d("fon_vl",$H34,$F$9)-1</f>
        <v>-9.9709908821371651E-2</v>
      </c>
      <c r="G34" s="73">
        <f>[1]!d("fon_vl",$H34,$G$10)/[1]!d("fon_vl",$H34,$G$9)-1</f>
        <v>7.260137821539292E-2</v>
      </c>
      <c r="H34" s="74">
        <v>480</v>
      </c>
      <c r="I34" s="84" t="str">
        <f>[1]!d("ent_ape",H34)</f>
        <v>TREA RV MIXTA, FP</v>
      </c>
      <c r="J34" s="76">
        <f>[1]!d("fon_vl",$H34,$J$10)</f>
        <v>10.161709</v>
      </c>
      <c r="K34" s="77">
        <f ca="1">[1]!d("fon_vl",$H34,$K$10)</f>
        <v>9.4349530000000001</v>
      </c>
      <c r="L34" s="78">
        <f ca="1">[1]!d("fon_vl",$H34,$L$10)</f>
        <v>9.5534759999999999</v>
      </c>
      <c r="M34" s="79">
        <f t="shared" ca="1" si="1"/>
        <v>1.2562118751412887E-2</v>
      </c>
      <c r="N34" s="79">
        <f t="shared" ca="1" si="2"/>
        <v>-5.9855384561789737E-2</v>
      </c>
      <c r="O34" s="34">
        <f ca="1">[1]!d("FON_pat",$H34,$J$5)</f>
        <v>1433638.47</v>
      </c>
      <c r="P34" s="80">
        <f ca="1">[1]!d("FON_LIQ_BES_DIV2",$H34,$J$5,"USD")</f>
        <v>13822.43</v>
      </c>
      <c r="Q34" s="80">
        <f ca="1">[1]!d("FON_LIQ_BES_DIV2",$H34,$J$5,"EUR")</f>
        <v>24077.02</v>
      </c>
      <c r="R34" s="35">
        <f t="shared" ca="1" si="3"/>
        <v>37899.449999999997</v>
      </c>
      <c r="S34" s="36">
        <f t="shared" ca="1" si="4"/>
        <v>2.6435848920823114E-2</v>
      </c>
      <c r="T34" s="81">
        <f ca="1">IF(ISERROR([1]!d("fon_rf_med",H34,$J$4,$J$5)),0,[1]!d("fon_rf_med",H34,$J$4,$J$5))</f>
        <v>442917.57414634147</v>
      </c>
      <c r="U34" s="30">
        <f t="shared" ca="1" si="5"/>
        <v>0.31704173216109982</v>
      </c>
      <c r="V34" s="81">
        <f ca="1">IF(ISERROR([1]!d("fon_rv_med",H34,$J$4,$J$5)),0,[1]!d("fon_rv_med",H34,$J$4,$J$5))</f>
        <v>858070.17073170736</v>
      </c>
      <c r="W34" s="30">
        <f t="shared" ca="1" si="6"/>
        <v>0.6142092098487536</v>
      </c>
      <c r="X34" s="82">
        <f ca="1">IF(ISERROR([1]!d("fon_FON_med",$H34,$J$4,$J$5)),0,[1]!d("fon_FON_med",$H34,$J$4,$J$5))</f>
        <v>0</v>
      </c>
      <c r="Y34" s="30">
        <f t="shared" ca="1" si="7"/>
        <v>0</v>
      </c>
      <c r="Z34" s="81">
        <f ca="1">[1]!d("foN_PAT_MED",H34,$J$4,$J$5)</f>
        <v>1397032.4068292682</v>
      </c>
      <c r="AA34" s="83">
        <f>[1]!d("fon_vl",$H34,$AA$10)/[1]!d("fon_vl",$H34,$AA$9)-1</f>
        <v>-2.5202847276968865E-2</v>
      </c>
      <c r="AB34" s="83">
        <f>[1]!d("fon_vl",H34,$AB$10)/[1]!d("fon_vl",H34,$AB$9)-1</f>
        <v>-2.8263695150371859E-2</v>
      </c>
      <c r="AC34" s="83">
        <f>[1]!d("fon_vl",H34,$AC$10)/[1]!d("fon_vl",H34,$AC$9)-1</f>
        <v>1.5209176827380544E-2</v>
      </c>
      <c r="AD34" s="83">
        <f>[1]!d("fon_vl",H34,$AD$10)/[1]!d("fon_vl",H34,$AD$9)-1</f>
        <v>-2.3533176409333056E-2</v>
      </c>
      <c r="AE34" s="83">
        <f>[1]!d("fon_vl",H34,$AE$10)/[1]!d("fon_vl",H34,$AE$9)-1</f>
        <v>-1.1456113229974196E-2</v>
      </c>
      <c r="AF34" s="83">
        <f>[1]!d("fon_vl",H34,$AF$10)/[1]!d("fon_vl",H34,$AF$9)-1</f>
        <v>-5.9254923695650885E-2</v>
      </c>
      <c r="AG34" s="83">
        <f>[1]!d("fon_vl",H34,$AG$10)/[1]!d("fon_vl",H34,$AG$9)-1</f>
        <v>5.7995687311488853E-2</v>
      </c>
      <c r="AH34" s="83">
        <f ca="1">[1]!d("fon_vl",$H34,$AH$10)/[1]!d("fon_vl",$H34,$AH$9)-1</f>
        <v>1.7576688312393784E-2</v>
      </c>
      <c r="AI34" s="83">
        <f>[1]!d("fon_vl",$H34,$AI$10)/[1]!d("fon_vl",$H34,$AI$9)-1</f>
        <v>-2.214074526105414E-2</v>
      </c>
      <c r="AJ34" s="83">
        <f>[1]!d("fon_vl",$H34,$AJ$10)/[1]!d("fon_vl",$H34,$AJ$9)-1</f>
        <v>2.7776127097888903E-2</v>
      </c>
      <c r="AK34" s="83">
        <f>[1]!d("fon_vl",$H34,$AK$10)/[1]!d("fon_vl",$H34,$AK$9)-1</f>
        <v>-1.5949831882736798E-2</v>
      </c>
      <c r="AL34" s="83">
        <f>[1]!d("fon_vl",$H34,$AL$10)/[1]!d("fon_vl",$H34,$AL$9)-1</f>
        <v>2.9409935295853007E-2</v>
      </c>
      <c r="AM34" s="79">
        <f t="shared" ca="1" si="0"/>
        <v>-5.9855384561789737E-2</v>
      </c>
    </row>
    <row r="35" spans="1:39">
      <c r="B35" s="52">
        <f ca="1">[1]!d("fon_vl",$H35,$B$10)/[1]!d("fon_vl",$H35,$B$9)-1</f>
        <v>-1</v>
      </c>
      <c r="C35" s="52">
        <f>[1]!d("fon_vl",$H35,$C$10)/[1]!d("fon_vl",$H35,$C$9)-1</f>
        <v>2.353709819201244E-3</v>
      </c>
      <c r="D35" s="52">
        <f>[1]!d("fon_vl",$H35,$D$10)/[1]!d("fon_vl",$H35,$D$9)-1</f>
        <v>-3.4474044710977036E-3</v>
      </c>
      <c r="E35" s="52">
        <f>[1]!d("fon_vl",$H35,$E$10)/[1]!d("fon_vl",$H35,$E$9)-1</f>
        <v>4.0388666307854759E-2</v>
      </c>
      <c r="F35" s="52">
        <f>[1]!d("fon_vl",$H35,$F$10)/[1]!d("fon_vl",$H35,$F$9)-1</f>
        <v>-3.4478600678389149E-2</v>
      </c>
      <c r="G35" s="52">
        <f>[1]!d("fon_vl",$H35,$G$10)/[1]!d("fon_vl",$H35,$G$9)-1</f>
        <v>8.4701431949478767E-3</v>
      </c>
      <c r="H35" s="68">
        <v>475</v>
      </c>
      <c r="I35" s="22" t="str">
        <f>[1]!d("ent_ape",H35)</f>
        <v>TREA RF LP, FP</v>
      </c>
      <c r="J35" s="27">
        <f>[1]!d("fon_vl",$H35,$J$10)</f>
        <v>12.657021</v>
      </c>
      <c r="K35" s="72">
        <f ca="1">[1]!d("fon_vl",$H35,WORKDAY($K$10,-1))</f>
        <v>12.046809</v>
      </c>
      <c r="L35" s="67">
        <f ca="1">[1]!d("fon_vl",$H35,WORKDAY($L$10,-1))</f>
        <v>12.047582999999999</v>
      </c>
      <c r="M35" s="31">
        <f t="shared" ca="1" si="1"/>
        <v>6.4249379233993764E-5</v>
      </c>
      <c r="N35" s="31">
        <f t="shared" ca="1" si="2"/>
        <v>-4.8150192687521076E-2</v>
      </c>
      <c r="O35" s="34">
        <f ca="1">[1]!d("FON_pat",$H35,WORKDAY($J$5,-1))</f>
        <v>1155646.42</v>
      </c>
      <c r="P35" s="21">
        <f ca="1">[1]!d("FON_LIQ_BES_DIV2",$H35,WORKDAY($I$5,-1),"USD")</f>
        <v>0</v>
      </c>
      <c r="Q35" s="21">
        <f ca="1">[1]!d("FON_LIQ_BES_DIV2",$H35,WORKDAY($J$5,-1),"EUR")</f>
        <v>94570.3</v>
      </c>
      <c r="R35" s="35">
        <f t="shared" ca="1" si="3"/>
        <v>94570.3</v>
      </c>
      <c r="S35" s="36">
        <f t="shared" ca="1" si="4"/>
        <v>8.1833247923703181E-2</v>
      </c>
      <c r="T35" s="28">
        <f ca="1">IF(ISERROR([1]!d("fon_rf_med",H35,$J$4,$J$5)),0,[1]!d("fon_rf_med",H35,$J$4,$J$5))</f>
        <v>565490.13974999997</v>
      </c>
      <c r="U35" s="30">
        <f t="shared" ca="1" si="5"/>
        <v>0.4947159638826466</v>
      </c>
      <c r="V35" s="28">
        <f ca="1">IF(ISERROR([1]!d("fon_rv_med",H35,$J$4,$J$5)),0,[1]!d("fon_rv_med",H35,$J$4,$J$5))</f>
        <v>0</v>
      </c>
      <c r="W35" s="30">
        <f t="shared" ca="1" si="6"/>
        <v>0</v>
      </c>
      <c r="X35" s="29">
        <f ca="1">IF(ISERROR([1]!d("fon_FON_med",$H35,$J$4,$J$5)),0,[1]!d("fon_FON_med",$H35,$J$4,$J$5))</f>
        <v>481404.34574999998</v>
      </c>
      <c r="Y35" s="30">
        <f t="shared" ca="1" si="7"/>
        <v>0.42115396570892399</v>
      </c>
      <c r="Z35" s="28">
        <f ca="1">[1]!d("foN_PAT_MED",H35,$J$4,$J$5-1)</f>
        <v>1143060.2224999999</v>
      </c>
      <c r="AA35" s="33">
        <f>[1]!d("fon_vl",$H35,WORKDAY($AA$10,-1))/[1]!d("fon_vl",$H35,WORKDAY($AA$9,-1))-1</f>
        <v>-4.6862201325430508E-3</v>
      </c>
      <c r="AB35" s="33">
        <f>[1]!d("fon_vl",H35,WORKDAY($AB$10,-1))/[1]!d("fon_vl",H35,WORKDAY($AB$9,-1))-1</f>
        <v>-1.3123750060005102E-2</v>
      </c>
      <c r="AC35" s="33">
        <f>[1]!d("fon_vl",H35,WORKDAY($AC$10,-1))/[1]!d("fon_vl",H35,WORKDAY($AC$9,-1))-1</f>
        <v>-7.4209832119349617E-3</v>
      </c>
      <c r="AD35" s="33">
        <f>[1]!d("fon_vl",H35,WORKDAY($AD$10,-1))/[1]!d("fon_vl",H35,WORKDAY($AD$9,-1))-1</f>
        <v>-1.1061119501547312E-2</v>
      </c>
      <c r="AE35" s="33">
        <f>[1]!d("fon_vl",H35,WORKDAY($AE$10,-1))/[1]!d("fon_vl",H35,WORKDAY($AE$9,-1))-1</f>
        <v>-8.2699018933066748E-3</v>
      </c>
      <c r="AF35" s="33">
        <f>[1]!d("fon_vl",H35,WORKDAY($AF$10,-1))/[1]!d("fon_vl",H35,WORKDAY($AF$9,-1))-1</f>
        <v>-2.3517071726399719E-2</v>
      </c>
      <c r="AG35" s="33">
        <f>[1]!d("fon_vl",H35,WORKDAY($AG$10,-1))/[1]!d("fon_vl",H35,WORKDAY($AG$9,-1))-1</f>
        <v>1.6739626679640018E-2</v>
      </c>
      <c r="AH35" s="33">
        <f ca="1">[1]!d("fon_vl",$H35,WORKDAY($AH$10,-1))/[1]!d("fon_vl",$H35,WORKDAY($AH$9,-1))-1</f>
        <v>2.2065445487409185E-3</v>
      </c>
      <c r="AI35" s="33">
        <f>[1]!d("fon_vl",$H35,WORKDAY($AI$10,-1))/[1]!d("fon_vl",$H35,WORKDAY($AI$9,-1))-1</f>
        <v>-1.3088621482142404E-3</v>
      </c>
      <c r="AJ35" s="33">
        <f>[1]!d("fon_vl",$H35,WORKDAY($AJ$10,-1))/[1]!d("fon_vl",$H35,WORKDAY($AJ$9,-1))-1</f>
        <v>-2.4565338014488347E-3</v>
      </c>
      <c r="AK35" s="33">
        <f>[1]!d("fon_vl",$H35,WORKDAY($AK$10,-1))/[1]!d("fon_vl",$H35,WORKDAY($AK$9,-1))-1</f>
        <v>-2.0065844513439401E-3</v>
      </c>
      <c r="AL35" s="33">
        <f>[1]!d("fon_vl",$H35,WORKDAY($AL$10,-1))/[1]!d("fon_vl",$H35,WORKDAY($AL$9,-1))-1</f>
        <v>3.7592485973665379E-3</v>
      </c>
      <c r="AM35" s="31">
        <f t="shared" ca="1" si="0"/>
        <v>-4.8150192687521076E-2</v>
      </c>
    </row>
    <row r="36" spans="1:39" s="75" customFormat="1">
      <c r="B36" s="73">
        <f ca="1">[1]!d("fon_vl",$H36,$B$10)/[1]!d("fon_vl",$H36,$B$9)-1</f>
        <v>-8.1653067858547534E-2</v>
      </c>
      <c r="C36" s="73">
        <f>[1]!d("fon_vl",$H36,$C$10)/[1]!d("fon_vl",$H36,$C$9)-1</f>
        <v>0.2146099304030642</v>
      </c>
      <c r="D36" s="73">
        <f>[1]!d("fon_vl",$H36,$D$10)/[1]!d("fon_vl",$H36,$D$9)-1</f>
        <v>2.6098824339432891E-2</v>
      </c>
      <c r="E36" s="73">
        <f>[1]!d("fon_vl",$H36,$E$10)/[1]!d("fon_vl",$H36,$E$9)-1</f>
        <v>0.17080493696038013</v>
      </c>
      <c r="F36" s="73">
        <f>[1]!d("fon_vl",$H36,$F$10)/[1]!d("fon_vl",$H36,$F$9)-1</f>
        <v>-0.17980630481717419</v>
      </c>
      <c r="G36" s="73" t="e">
        <f>[1]!d("fon_vl",$H36,$G$10)/[1]!d("fon_vl",$H36,$G$9)-1</f>
        <v>#DIV/0!</v>
      </c>
      <c r="H36" s="74">
        <v>498</v>
      </c>
      <c r="I36" s="84" t="str">
        <f>[1]!d("ent_ape",H36)</f>
        <v>TREA AHORRO 3, FP</v>
      </c>
      <c r="J36" s="76">
        <f>[1]!d("fon_vl",$H36,$J$10)</f>
        <v>12.222026999999999</v>
      </c>
      <c r="K36" s="77">
        <f ca="1">[1]!d("fon_vl",$H36,$K$10)</f>
        <v>11.145768</v>
      </c>
      <c r="L36" s="78">
        <f ca="1">[1]!d("fon_vl",$H36,$L$10)</f>
        <v>11.224060999999999</v>
      </c>
      <c r="M36" s="79">
        <f ca="1">L36/K36-1</f>
        <v>7.0244598667403846E-3</v>
      </c>
      <c r="N36" s="79">
        <f t="shared" ca="1" si="2"/>
        <v>-8.1653067858547534E-2</v>
      </c>
      <c r="O36" s="34">
        <f ca="1">[1]!d("FON_pat",$H36,$J$5)</f>
        <v>2214555.83</v>
      </c>
      <c r="P36" s="80">
        <f ca="1">[1]!d("FON_LIQ_BES_DIV2",$H36,$J$5,"USD")</f>
        <v>4231.46</v>
      </c>
      <c r="Q36" s="80">
        <f ca="1">[1]!d("FON_LIQ_BES_DIV2",$H36,$J$5,"EUR")</f>
        <v>46977.02</v>
      </c>
      <c r="R36" s="35">
        <f t="shared" ca="1" si="3"/>
        <v>51208.479999999996</v>
      </c>
      <c r="S36" s="36">
        <f t="shared" ca="1" si="4"/>
        <v>2.3123589528108664E-2</v>
      </c>
      <c r="T36" s="81">
        <f ca="1">IF(ISERROR([1]!d("fon_rf_med",H36,$J$4,$J$5)),0,[1]!d("fon_rf_med",H36,$J$4,$J$5))</f>
        <v>0</v>
      </c>
      <c r="U36" s="30">
        <f t="shared" ca="1" si="5"/>
        <v>0</v>
      </c>
      <c r="V36" s="81">
        <f ca="1">IF(ISERROR([1]!d("fon_rv_med",H36,$J$4,$J$5)),0,[1]!d("fon_rv_med",H36,$J$4,$J$5))</f>
        <v>2092495.7497560976</v>
      </c>
      <c r="W36" s="30">
        <f t="shared" ca="1" si="6"/>
        <v>0.97229510415722931</v>
      </c>
      <c r="X36" s="82">
        <f ca="1">IF(ISERROR([1]!d("fon_FON_med",$H36,$J$4,$J$5)),0,[1]!d("fon_FON_med",$H36,$J$4,$J$5))</f>
        <v>0</v>
      </c>
      <c r="Y36" s="30">
        <f t="shared" ca="1" si="7"/>
        <v>0</v>
      </c>
      <c r="Z36" s="81">
        <f ca="1">[1]!d("foN_PAT_MED",H36,$J$4,$J$5)</f>
        <v>2152120.0104878047</v>
      </c>
      <c r="AA36" s="83">
        <f>[1]!d("fon_vl",$H36,$AA$10)/[1]!d("fon_vl",$H36,$AA$9)-1</f>
        <v>-7.4577645753850508E-3</v>
      </c>
      <c r="AB36" s="83">
        <f>[1]!d("fon_vl",H36,$AB$10)/[1]!d("fon_vl",H36,$AB$9)-1</f>
        <v>-3.727710393262551E-2</v>
      </c>
      <c r="AC36" s="83">
        <f>[1]!d("fon_vl",H36,$AC$10)/[1]!d("fon_vl",H36,$AC$9)-1</f>
        <v>5.0973252614117115E-4</v>
      </c>
      <c r="AD36" s="83">
        <f>[1]!d("fon_vl",H36,$AD$10)/[1]!d("fon_vl",H36,$AD$9)-1</f>
        <v>-1.7584643480703321E-2</v>
      </c>
      <c r="AE36" s="83">
        <f>[1]!d("fon_vl",H36,$AE$10)/[1]!d("fon_vl",H36,$AE$9)-1</f>
        <v>1.4504549419447343E-4</v>
      </c>
      <c r="AF36" s="83">
        <f>[1]!d("fon_vl",H36,$AF$10)/[1]!d("fon_vl",H36,$AF$9)-1</f>
        <v>-7.8014797198319052E-2</v>
      </c>
      <c r="AG36" s="83">
        <f>[1]!d("fon_vl",H36,$AG$10)/[1]!d("fon_vl",H36,$AG$9)-1</f>
        <v>5.6090476958848168E-2</v>
      </c>
      <c r="AH36" s="83">
        <f ca="1">[1]!d("fon_vl",$H36,$AH$10)/[1]!d("fon_vl",$H36,$AH$9)-1</f>
        <v>4.0421781299262438E-3</v>
      </c>
      <c r="AI36" s="83">
        <f>[1]!d("fon_vl",$H36,$AI$10)/[1]!d("fon_vl",$H36,$AI$9)-1</f>
        <v>-2.4740134881053755E-2</v>
      </c>
      <c r="AJ36" s="83">
        <f>[1]!d("fon_vl",$H36,$AJ$10)/[1]!d("fon_vl",$H36,$AJ$9)-1</f>
        <v>4.0955262743571197E-2</v>
      </c>
      <c r="AK36" s="83">
        <f>[1]!d("fon_vl",$H36,$AK$10)/[1]!d("fon_vl",$H36,$AK$9)-1</f>
        <v>-4.9005902165688564E-2</v>
      </c>
      <c r="AL36" s="83">
        <f>[1]!d("fon_vl",$H36,$AL$10)/[1]!d("fon_vl",$H36,$AL$9)-1</f>
        <v>3.7812392770449232E-2</v>
      </c>
      <c r="AM36" s="79">
        <f t="shared" ca="1" si="0"/>
        <v>-8.1653067858547534E-2</v>
      </c>
    </row>
    <row r="37" spans="1:39">
      <c r="B37" s="52">
        <f ca="1">[1]!d("fon_vl",$H37,$B$10)/[1]!d("fon_vl",$H37,$B$9)-1</f>
        <v>-1</v>
      </c>
      <c r="C37" s="52">
        <f>[1]!d("fon_vl",$H37,$C$10)/[1]!d("fon_vl",$H37,$C$9)-1</f>
        <v>9.2200370666707387E-2</v>
      </c>
      <c r="D37" s="52">
        <f>[1]!d("fon_vl",$H37,$D$10)/[1]!d("fon_vl",$H37,$D$9)-1</f>
        <v>2.0261827999852544E-2</v>
      </c>
      <c r="E37" s="52">
        <f>[1]!d("fon_vl",$H37,$E$10)/[1]!d("fon_vl",$H37,$E$9)-1</f>
        <v>6.7030146371192423E-2</v>
      </c>
      <c r="F37" s="52">
        <f>[1]!d("fon_vl",$H37,$F$10)/[1]!d("fon_vl",$H37,$F$9)-1</f>
        <v>-6.982393068603443E-2</v>
      </c>
      <c r="G37" s="52">
        <f>[1]!d("fon_vl",$H37,$G$10)/[1]!d("fon_vl",$H37,$G$9)-1</f>
        <v>2.0632820374492322E-2</v>
      </c>
      <c r="H37" s="68">
        <v>505</v>
      </c>
      <c r="I37" s="22" t="str">
        <f>[1]!d("ent_ape",H37)</f>
        <v>TREA EMPLEO, FP</v>
      </c>
      <c r="J37" s="27">
        <f>[1]!d("fon_vl",$H37,$J$10)</f>
        <v>14.144779</v>
      </c>
      <c r="K37" s="72">
        <f ca="1">[1]!d("fon_vl",$H37,WORKDAY($K$10,-1))</f>
        <v>13.305474999999999</v>
      </c>
      <c r="L37" s="67">
        <f ca="1">[1]!d("fon_vl",$H37,WORKDAY($L$10,-1))</f>
        <v>13.255288</v>
      </c>
      <c r="M37" s="31">
        <f t="shared" ca="1" si="1"/>
        <v>-3.771905925944008E-3</v>
      </c>
      <c r="N37" s="31">
        <f t="shared" ca="1" si="2"/>
        <v>-6.2884757690452431E-2</v>
      </c>
      <c r="O37" s="34">
        <f ca="1">[1]!d("FON_pat",$H37,WORKDAY($J$5,-1))</f>
        <v>783270.23</v>
      </c>
      <c r="P37" s="21">
        <f ca="1">[1]!d("FON_LIQ_BES_DIV2",$H37,WORKDAY($I$5,-1),"USD")</f>
        <v>0</v>
      </c>
      <c r="Q37" s="21">
        <f ca="1">[1]!d("FON_LIQ_BES_DIV2",$H37,WORKDAY($J$5,-1),"EUR")</f>
        <v>28464.94</v>
      </c>
      <c r="R37" s="35">
        <f t="shared" ca="1" si="3"/>
        <v>28464.94</v>
      </c>
      <c r="S37" s="36">
        <f t="shared" ca="1" si="4"/>
        <v>3.6341148826759317E-2</v>
      </c>
      <c r="T37" s="28">
        <f ca="1">IF(ISERROR([1]!d("fon_rf_med",H37,$J$4,$J$5)),0,[1]!d("fon_rf_med",H37,$J$4,$J$5))</f>
        <v>0</v>
      </c>
      <c r="U37" s="30">
        <f t="shared" ca="1" si="5"/>
        <v>0</v>
      </c>
      <c r="V37" s="28">
        <f ca="1">IF(ISERROR([1]!d("fon_rv_med",H37,$J$4,$J$5)),0,[1]!d("fon_rv_med",H37,$J$4,$J$5))</f>
        <v>0</v>
      </c>
      <c r="W37" s="30">
        <f t="shared" ca="1" si="6"/>
        <v>0</v>
      </c>
      <c r="X37" s="29">
        <f ca="1">IF(ISERROR([1]!d("fon_FON_med",$H37,$J$4,$J$5)),0,[1]!d("fon_FON_med",$H37,$J$4,$J$5))</f>
        <v>736659.80325</v>
      </c>
      <c r="Y37" s="30">
        <f t="shared" ca="1" si="7"/>
        <v>0.96533937727115726</v>
      </c>
      <c r="Z37" s="28">
        <f ca="1">[1]!d("foN_PAT_MED",H37,$J$4,$J$5-1)</f>
        <v>763109.65925000003</v>
      </c>
      <c r="AA37" s="33">
        <f>[1]!d("fon_vl",$H37,WORKDAY($AA$10,-1))/[1]!d("fon_vl",$H37,WORKDAY($AA$9,-1))-1</f>
        <v>-1.9078194138541726E-2</v>
      </c>
      <c r="AB37" s="33">
        <f>[1]!d("fon_vl",H37,WORKDAY($AB$10,-1))/[1]!d("fon_vl",H37,WORKDAY($AB$9,-1))-1</f>
        <v>-1.159961927813502E-2</v>
      </c>
      <c r="AC37" s="33">
        <f>[1]!d("fon_vl",H37,WORKDAY($AC$10,-1))/[1]!d("fon_vl",H37,WORKDAY($AC$9,-1))-1</f>
        <v>9.7428547342481853E-3</v>
      </c>
      <c r="AD37" s="33">
        <f>[1]!d("fon_vl",H37,WORKDAY($AD$10,-1))/[1]!d("fon_vl",H37,WORKDAY($AD$9,-1))-1</f>
        <v>-1.871530169358393E-2</v>
      </c>
      <c r="AE37" s="33">
        <f>[1]!d("fon_vl",H37,WORKDAY($AE$10,-1))/[1]!d("fon_vl",H37,WORKDAY($AE$9,-1))-1</f>
        <v>-8.1300908746400058E-3</v>
      </c>
      <c r="AF37" s="33">
        <f>[1]!d("fon_vl",H37,WORKDAY($AF$10,-1))/[1]!d("fon_vl",H37,WORKDAY($AF$9,-1))-1</f>
        <v>-4.2902297993412941E-2</v>
      </c>
      <c r="AG37" s="33">
        <f>[1]!d("fon_vl",H37,WORKDAY($AG$10,-1))/[1]!d("fon_vl",H37,WORKDAY($AG$9,-1))-1</f>
        <v>2.4964391296621979E-2</v>
      </c>
      <c r="AH37" s="33">
        <f ca="1">[1]!d("fon_vl",$H37,WORKDAY($AH$10,-1))/[1]!d("fon_vl",$H37,WORKDAY($AH$9,-1))-1</f>
        <v>2.6286377496345104E-3</v>
      </c>
      <c r="AI37" s="33">
        <f>[1]!d("fon_vl",$H37,WORKDAY($AI$10,-1))/[1]!d("fon_vl",$H37,WORKDAY($AI$9,-1))-1</f>
        <v>-5.3037758186159634E-3</v>
      </c>
      <c r="AJ37" s="33">
        <f>[1]!d("fon_vl",$H37,WORKDAY($AJ$10,-1))/[1]!d("fon_vl",$H37,WORKDAY($AJ$9,-1))-1</f>
        <v>1.2153924569098473E-2</v>
      </c>
      <c r="AK37" s="33">
        <f>[1]!d("fon_vl",$H37,WORKDAY($AK$10,-1))/[1]!d("fon_vl",$H37,WORKDAY($AK$9,-1))-1</f>
        <v>-6.1615702847929166E-3</v>
      </c>
      <c r="AL37" s="33">
        <f>[1]!d("fon_vl",$H37,WORKDAY($AL$10,-1))/[1]!d("fon_vl",$H37,WORKDAY($AL$9,-1))-1</f>
        <v>4.2755716484170758E-3</v>
      </c>
      <c r="AM37" s="31">
        <f t="shared" ca="1" si="0"/>
        <v>-6.2884757690452431E-2</v>
      </c>
    </row>
    <row r="38" spans="1:39" s="75" customFormat="1">
      <c r="A38" s="75" t="s">
        <v>61</v>
      </c>
      <c r="B38" s="73">
        <f ca="1">[1]!d("fon_vl",$H38,$B$10)/[1]!d("fon_vl",$H38,$B$9)-1</f>
        <v>-0.17671106984866003</v>
      </c>
      <c r="C38" s="73">
        <f>[1]!d("fon_vl",$H38,$C$10)/[1]!d("fon_vl",$H38,$C$9)-1</f>
        <v>0.22376842030450783</v>
      </c>
      <c r="D38" s="73">
        <f>[1]!d("fon_vl",$H38,$D$10)/[1]!d("fon_vl",$H38,$D$9)-1</f>
        <v>0.16465175883151595</v>
      </c>
      <c r="E38" s="73">
        <f>[1]!d("fon_vl",$H38,$E$10)/[1]!d("fon_vl",$H38,$E$9)-1</f>
        <v>0.1793541855300671</v>
      </c>
      <c r="F38" s="73">
        <f>[1]!d("fon_vl",$H38,$F$10)/[1]!d("fon_vl",$H38,$F$9)-1</f>
        <v>-0.15631301938498987</v>
      </c>
      <c r="G38" s="73">
        <f>[1]!d("fon_vl",$H38,$G$10)/[1]!d("fon_vl",$H38,$G$9)-1</f>
        <v>0.13789817033005147</v>
      </c>
      <c r="H38" s="74">
        <v>485</v>
      </c>
      <c r="I38" s="106" t="str">
        <f>[1]!d("ent_ape",H38)</f>
        <v>TREA RV, FP</v>
      </c>
      <c r="J38" s="76">
        <f>[1]!d("fon_vl",$H38,$J$10)</f>
        <v>24.588403</v>
      </c>
      <c r="K38" s="77">
        <f ca="1">[1]!d("fon_vl",$H38,$K$10)</f>
        <v>19.776778999999998</v>
      </c>
      <c r="L38" s="78">
        <f ca="1">[1]!d("fon_vl",$H38,$L$10)</f>
        <v>20.243359999999999</v>
      </c>
      <c r="M38" s="79">
        <f ca="1">L38/K38-1</f>
        <v>2.3592365571764917E-2</v>
      </c>
      <c r="N38" s="79">
        <f t="shared" ca="1" si="2"/>
        <v>-0.17671106984866003</v>
      </c>
      <c r="O38" s="34">
        <f ca="1">[1]!d("FON_pat",$H38,$J$5)</f>
        <v>9980263.5999999996</v>
      </c>
      <c r="P38" s="80">
        <f ca="1">[1]!d("FON_LIQ_BES_DIV2",$H38,$J$5,"USD")</f>
        <v>282896.76</v>
      </c>
      <c r="Q38" s="80">
        <f ca="1">[1]!d("FON_LIQ_BES_DIV2",$H38,$J$5,"EUR")</f>
        <v>127008.16</v>
      </c>
      <c r="R38" s="35">
        <f t="shared" ca="1" si="3"/>
        <v>409904.92000000004</v>
      </c>
      <c r="S38" s="36">
        <f t="shared" ca="1" si="4"/>
        <v>4.1071552458794784E-2</v>
      </c>
      <c r="T38" s="81">
        <f ca="1">IF(ISERROR([1]!d("fon_rf_med",H38,$J$4,$J$5)),0,[1]!d("fon_rf_med",H38,$J$4,$J$5))</f>
        <v>0</v>
      </c>
      <c r="U38" s="30">
        <f t="shared" ca="1" si="5"/>
        <v>0</v>
      </c>
      <c r="V38" s="81">
        <f ca="1">IF(ISERROR([1]!d("fon_rv_med",H38,$J$4,$J$5)),0,[1]!d("fon_rv_med",H38,$J$4,$J$5))</f>
        <v>9183843.264146341</v>
      </c>
      <c r="W38" s="30">
        <f t="shared" ca="1" si="6"/>
        <v>0.92617875766808877</v>
      </c>
      <c r="X38" s="82">
        <f ca="1">IF(ISERROR([1]!d("fon_FON_med",$H38,$J$4,$J$5)),0,[1]!d("fon_FON_med",$H38,$J$4,$J$5))</f>
        <v>0</v>
      </c>
      <c r="Y38" s="30">
        <f t="shared" ca="1" si="7"/>
        <v>0</v>
      </c>
      <c r="Z38" s="81">
        <f ca="1">[1]!d("foN_PAT_MED",H38,$J$4,$J$5)</f>
        <v>9915843.1221951228</v>
      </c>
      <c r="AA38" s="83">
        <f>[1]!d("fon_vl",$H38,$AA$10)/[1]!d("fon_vl",$H38,$AA$9)-1</f>
        <v>-5.7016513028520066E-2</v>
      </c>
      <c r="AB38" s="83">
        <f>[1]!d("fon_vl",H38,$AB$10)/[1]!d("fon_vl",H38,$AB$9)-1</f>
        <v>-7.7422433387626444E-2</v>
      </c>
      <c r="AC38" s="83">
        <f>[1]!d("fon_vl",H38,$AC$10)/[1]!d("fon_vl",H38,$AC$9)-1</f>
        <v>3.0335501722054792E-2</v>
      </c>
      <c r="AD38" s="83">
        <f>[1]!d("fon_vl",H38,$AD$10)/[1]!d("fon_vl",H38,$AD$9)-1</f>
        <v>-8.6846901995814796E-2</v>
      </c>
      <c r="AE38" s="83">
        <f>[1]!d("fon_vl",H38,$AE$10)/[1]!d("fon_vl",H38,$AE$9)-1</f>
        <v>-2.4330052667439706E-2</v>
      </c>
      <c r="AF38" s="83">
        <f>[1]!d("fon_vl",H38,$AF$10)/[1]!d("fon_vl",H38,$AF$9)-1</f>
        <v>-6.8326887150758742E-2</v>
      </c>
      <c r="AG38" s="83">
        <f>[1]!d("fon_vl",H38,$AG$10)/[1]!d("fon_vl",H38,$AG$9)-1</f>
        <v>7.4719214252496391E-2</v>
      </c>
      <c r="AH38" s="83">
        <f ca="1">[1]!d("fon_vl",$H38,$AH$10)/[1]!d("fon_vl",$H38,$AH$9)-1</f>
        <v>2.9583403266248531E-2</v>
      </c>
      <c r="AI38" s="83">
        <f>[1]!d("fon_vl",$H38,$AI$10)/[1]!d("fon_vl",$H38,$AI$9)-1</f>
        <v>-5.2252876135534754E-2</v>
      </c>
      <c r="AJ38" s="83">
        <f>[1]!d("fon_vl",$H38,$AJ$10)/[1]!d("fon_vl",$H38,$AJ$9)-1</f>
        <v>6.5279755670169859E-2</v>
      </c>
      <c r="AK38" s="83">
        <f>[1]!d("fon_vl",$H38,$AK$10)/[1]!d("fon_vl",$H38,$AK$9)-1</f>
        <v>-2.8179112510798632E-2</v>
      </c>
      <c r="AL38" s="83">
        <f>[1]!d("fon_vl",$H38,$AL$10)/[1]!d("fon_vl",$H38,$AL$9)-1</f>
        <v>3.8574898214950082E-2</v>
      </c>
      <c r="AM38" s="79">
        <f t="shared" ca="1" si="0"/>
        <v>-0.17671106984866003</v>
      </c>
    </row>
    <row r="39" spans="1:39">
      <c r="B39" s="52"/>
      <c r="C39" s="52"/>
      <c r="D39" s="52"/>
      <c r="E39" s="52"/>
      <c r="F39" s="52"/>
      <c r="G39" s="52"/>
      <c r="H39" s="68"/>
      <c r="J39" s="27"/>
      <c r="K39" s="72"/>
      <c r="L39" s="67"/>
      <c r="M39" s="31"/>
      <c r="N39" s="31"/>
      <c r="O39" s="34"/>
      <c r="P39" s="21"/>
      <c r="Q39" s="21"/>
      <c r="R39" s="35"/>
      <c r="S39" s="36"/>
      <c r="T39" s="28"/>
      <c r="U39" s="30"/>
      <c r="V39" s="28"/>
      <c r="W39" s="30"/>
      <c r="X39" s="29"/>
      <c r="Y39" s="30"/>
      <c r="Z39" s="28"/>
      <c r="AA39" s="110" t="s">
        <v>62</v>
      </c>
      <c r="AB39" s="110" t="s">
        <v>63</v>
      </c>
      <c r="AC39" s="110" t="s">
        <v>64</v>
      </c>
      <c r="AD39" s="110" t="s">
        <v>65</v>
      </c>
      <c r="AE39" s="110" t="s">
        <v>66</v>
      </c>
      <c r="AF39" s="110" t="s">
        <v>67</v>
      </c>
      <c r="AG39" s="110" t="s">
        <v>68</v>
      </c>
      <c r="AH39" s="110" t="s">
        <v>69</v>
      </c>
      <c r="AI39" s="110" t="s">
        <v>70</v>
      </c>
      <c r="AJ39" s="110" t="s">
        <v>71</v>
      </c>
      <c r="AK39" s="110" t="s">
        <v>72</v>
      </c>
      <c r="AL39" s="110" t="s">
        <v>73</v>
      </c>
      <c r="AM39" s="31"/>
    </row>
    <row r="40" spans="1:39" hidden="1">
      <c r="B40" s="52">
        <f ca="1">[1]!d("car_vl_rd",$H40,$B$10)/[1]!d("car_vl_rd",$H40,$B$9)-1</f>
        <v>-1</v>
      </c>
      <c r="C40" s="52">
        <f>[1]!d("car_vl_rd",$H40,$C$10)/[1]!d("car_vl_rd",$H40,$C$9)-1</f>
        <v>6.4232343214960963E-2</v>
      </c>
      <c r="D40" s="52">
        <f>[1]!d("car_vl_rd",$H40,$D$10)/[1]!d("car_vl_rd",$H40,$D$9)-1</f>
        <v>3.971469492131785E-2</v>
      </c>
      <c r="E40" s="52">
        <f>[1]!d("car_vl_rd",$H40,$E$10)/[1]!d("car_vl_rd",$H40,$E$9)-1</f>
        <v>8.8187499581634743E-2</v>
      </c>
      <c r="F40" s="52">
        <f>[1]!d("car_vl_rd",$H40,$F$10)/[1]!d("car_vl_rd",$H40,$F$9)-1</f>
        <v>-0.10975313760667849</v>
      </c>
      <c r="G40" s="52">
        <f>[1]!d("car_vl_rd",$H40,$G$10)/[1]!d("car_vl_rd",$H40,$G$9)-1</f>
        <v>3.2888045868413096E-2</v>
      </c>
      <c r="H40" s="70">
        <v>541</v>
      </c>
      <c r="I40" s="22" t="str">
        <f>[1]!d("ent_ape",H40)</f>
        <v>SUAREZ SUAREZ</v>
      </c>
      <c r="J40" s="27">
        <f>[1]!d("car_vl_rd",$H40,$J$10)</f>
        <v>11.45285331</v>
      </c>
      <c r="K40" s="72">
        <f ca="1">[1]!d("car_vl_rd",$H40,WORKDAY($K$10,-1))</f>
        <v>0</v>
      </c>
      <c r="L40" s="67">
        <f ca="1">[1]!d("car_vl_rd",$H40,WORKDAY($L$10,-1))</f>
        <v>0</v>
      </c>
      <c r="M40" s="31" t="e">
        <f ca="1">L40/K40-1</f>
        <v>#DIV/0!</v>
      </c>
      <c r="N40" s="31">
        <f ca="1">L40/J40-1</f>
        <v>-1</v>
      </c>
      <c r="O40" s="34">
        <f ca="1">[1]!d("car_pat",$H40,WORKDAY($I$5,-2))</f>
        <v>0</v>
      </c>
      <c r="P40" s="21"/>
      <c r="Q40" s="21"/>
      <c r="R40" s="35"/>
      <c r="S40" s="36"/>
      <c r="T40" s="28"/>
      <c r="U40" s="30"/>
      <c r="V40" s="28"/>
      <c r="W40" s="30"/>
      <c r="X40" s="29"/>
      <c r="Y40" s="30"/>
      <c r="Z40" s="28">
        <f ca="1">[1]!d("car_PAT_MED",H40,$J$4,$J$5-1)</f>
        <v>0</v>
      </c>
      <c r="AA40" s="33">
        <f>[1]!d("car_vl_rd",$H40,WORKDAY($AA$10,-1))/[1]!d("car_vl_rd",$H40,WORKDAY($AA$9,-1))-1</f>
        <v>-2.4929144287226146E-2</v>
      </c>
      <c r="AB40" s="33">
        <f>[1]!d("car_vl_rd",H40,WORKDAY($AB$10,-1))/[1]!d("car_vl_rd",H40,WORKDAY($AB$9,-1))-1</f>
        <v>-7.5728398974380662E-3</v>
      </c>
      <c r="AC40" s="33">
        <f>[1]!d("car_vl_rd",H40,WORKDAY($AC$10,-1))/[1]!d("car_vl_rd",H40,WORKDAY($AC$9,-1))-1</f>
        <v>-1</v>
      </c>
      <c r="AD40" s="33" t="e">
        <f>[1]!d("car_vl_rd",H40,WORKDAY($AD$10,-1))/[1]!d("car_vl_rd",H40,WORKDAY($AD$9,-1))-1</f>
        <v>#DIV/0!</v>
      </c>
      <c r="AE40" s="33" t="e">
        <f>[1]!d("car_vl_rd",H40,WORKDAY($AE$10,-1))/[1]!d("car_vl_rd",H40,WORKDAY($AE$9,-1))-1</f>
        <v>#DIV/0!</v>
      </c>
      <c r="AF40" s="33" t="e">
        <f>[1]!d("car_vl_rd",H40,WORKDAY($AF$10,-1))/[1]!d("car_vl_rd",H40,WORKDAY($AF$9,-1))-1</f>
        <v>#DIV/0!</v>
      </c>
      <c r="AG40" s="33" t="e">
        <f>[1]!d("car_vl_rd",H40,WORKDAY($AG$10,-1))/[1]!d("car_vl_rd",H40,WORKDAY($AG$9,-1))-1</f>
        <v>#DIV/0!</v>
      </c>
      <c r="AH40" s="33" t="e">
        <f ca="1">[1]!d("car_vl_rd",$H$40,WORKDAY($AH$10,-1))/[1]!d("car_vl_rd",$H$40,WORKDAY($AH$9,-1))-1</f>
        <v>#DIV/0!</v>
      </c>
      <c r="AI40" s="33">
        <f>[1]!d("car_vl_rd",$H$40,WORKDAY($AI$10,-1))/[1]!d("car_vl_rd",$H$40,WORKDAY($AI$9,-1))-1</f>
        <v>-9.8864657521064991E-3</v>
      </c>
      <c r="AJ40" s="33">
        <f>[1]!d("car_vl_rd",$H$40,WORKDAY($AJ$10,-1))/[1]!d("car_vl_rd",$H$40,WORKDAY($AJ$9,-1))-1</f>
        <v>1.4049728766366121E-2</v>
      </c>
      <c r="AK40" s="33">
        <f>[1]!d("car_vl_rd",$H$40,WORKDAY($AK$10,-1))/[1]!d("car_vl_rd",$H$40,WORKDAY($AK$9,-1))-1</f>
        <v>-6.2946991034690258E-3</v>
      </c>
      <c r="AL40" s="33">
        <f>[1]!d("car_vl_rd",$H$40,WORKDAY($AL$10,-1))/[1]!d("car_vl_rd",$H$40,WORKDAY($AL$9,-1))-1</f>
        <v>8.504102941754299E-3</v>
      </c>
      <c r="AM40" s="31"/>
    </row>
    <row r="41" spans="1:39" hidden="1">
      <c r="B41" s="52">
        <f ca="1">[1]!d("car_vl_rd",$H41,$B$10)/[1]!d("car_vl_rd",$H41,$B$9)-1</f>
        <v>-1</v>
      </c>
      <c r="C41" s="52">
        <f>[1]!d("car_vl_rd",$H41,$C$10)/[1]!d("car_vl_rd",$H41,$C$9)-1</f>
        <v>5.8358234746200166E-2</v>
      </c>
      <c r="D41" s="52">
        <f>[1]!d("car_vl_rd",$H41,$D$10)/[1]!d("car_vl_rd",$H41,$D$9)-1</f>
        <v>1.4465791804503469E-2</v>
      </c>
      <c r="E41" s="52">
        <f>[1]!d("car_vl_rd",$H41,$E$10)/[1]!d("car_vl_rd",$H41,$E$9)-1</f>
        <v>8.584750447411893E-2</v>
      </c>
      <c r="F41" s="52">
        <f>[1]!d("car_vl_rd",$H41,$F$10)/[1]!d("car_vl_rd",$H41,$F$9)-1</f>
        <v>-0.10644618341356882</v>
      </c>
      <c r="G41" s="52">
        <f>[1]!d("car_vl_rd",$H41,$G$10)/[1]!d("car_vl_rd",$H41,$G$9)-1</f>
        <v>3.1278785029857259E-2</v>
      </c>
      <c r="H41" s="70">
        <v>542</v>
      </c>
      <c r="I41" s="22" t="str">
        <f>[1]!d("ent_ape",H41)</f>
        <v>SUAREZ SUAREZ</v>
      </c>
      <c r="J41" s="27">
        <f>[1]!d("car_vl_rd",$H41,$J$10)</f>
        <v>11.11983442</v>
      </c>
      <c r="K41" s="72">
        <f ca="1">[1]!d("car_vl_rd",$H41,WORKDAY($K$10,-1))</f>
        <v>0</v>
      </c>
      <c r="L41" s="67">
        <f ca="1">[1]!d("car_vl_rd",$H41,WORKDAY($L$10,-1))</f>
        <v>0</v>
      </c>
      <c r="M41" s="31" t="e">
        <f ca="1">L41/K41-1</f>
        <v>#DIV/0!</v>
      </c>
      <c r="N41" s="31">
        <f ca="1">L41/J41-1</f>
        <v>-1</v>
      </c>
      <c r="O41" s="34">
        <f ca="1">[1]!d("car_pat",$H41,WORKDAY($I$5,-2))</f>
        <v>0</v>
      </c>
      <c r="P41" s="21"/>
      <c r="Q41" s="21"/>
      <c r="R41" s="35"/>
      <c r="S41" s="36"/>
      <c r="T41" s="28"/>
      <c r="U41" s="30"/>
      <c r="V41" s="28"/>
      <c r="W41" s="30"/>
      <c r="X41" s="29"/>
      <c r="Y41" s="30"/>
      <c r="Z41" s="28">
        <f ca="1">[1]!d("car_PAT_MED",H41,$J$4,$J$5-1)</f>
        <v>0</v>
      </c>
      <c r="AA41" s="33">
        <f>[1]!d("car_vl_rd",$H41,WORKDAY($AA$10,-1))/[1]!d("car_vl_rd",$H41,WORKDAY($AA$9,-1))-1</f>
        <v>-2.5827881941490993E-2</v>
      </c>
      <c r="AB41" s="33">
        <f>[1]!d("car_vl_rd",H41,WORKDAY($AB$10,-1))/[1]!d("car_vl_rd",H41,WORKDAY($AB$9,-1))-1</f>
        <v>-8.2745666098935633E-3</v>
      </c>
      <c r="AC41" s="33">
        <f>[1]!d("car_vl_rd",H41,WORKDAY($AC$10,-1))/[1]!d("car_vl_rd",H41,WORKDAY($AC$9,-1))-1</f>
        <v>-1</v>
      </c>
      <c r="AD41" s="33" t="e">
        <f>[1]!d("car_vl_rd",H41,WORKDAY($AD$10,-1))/[1]!d("car_vl_rd",H41,WORKDAY($AD$9,-1))-1</f>
        <v>#DIV/0!</v>
      </c>
      <c r="AE41" s="33" t="e">
        <f>[1]!d("car_vl_rd",H41,WORKDAY($AE$10,-1))/[1]!d("car_vl_rd",H41,WORKDAY($AE$9,-1))-1</f>
        <v>#DIV/0!</v>
      </c>
      <c r="AF41" s="33" t="e">
        <f>[1]!d("car_vl_rd",H41,WORKDAY($AF$10,-1))/[1]!d("car_vl_rd",H41,WORKDAY($AF$9,-1))-1</f>
        <v>#DIV/0!</v>
      </c>
      <c r="AG41" s="33" t="e">
        <f>[1]!d("car_vl_rd",H41,WORKDAY($AG$10,-1))/[1]!d("car_vl_rd",H41,WORKDAY($AG$9,-1))-1</f>
        <v>#DIV/0!</v>
      </c>
      <c r="AH41" s="33" t="e">
        <f ca="1">[1]!d("car_vl_rd",$H$41,WORKDAY($AH$10,-1))/[1]!d("car_vl_rd",$H$41,WORKDAY($AH$9,-1))-1</f>
        <v>#DIV/0!</v>
      </c>
      <c r="AI41" s="33">
        <f>[1]!d("car_vl_rd",$H$41,WORKDAY($AI$10,-1))/[1]!d("car_vl_rd",$H$41,WORKDAY($AI$9,-1))-1</f>
        <v>-1.031192183604579E-2</v>
      </c>
      <c r="AJ41" s="33">
        <f>[1]!d("car_vl_rd",$H$41,WORKDAY($AJ$10,-1))/[1]!d("car_vl_rd",$H$41,WORKDAY($AJ$9,-1))-1</f>
        <v>1.3211838929717779E-2</v>
      </c>
      <c r="AK41" s="33">
        <f>[1]!d("car_vl_rd",$H$41,WORKDAY($AK$10,-1))/[1]!d("car_vl_rd",$H$41,WORKDAY($AK$9,-1))-1</f>
        <v>-4.9555150996892783E-3</v>
      </c>
      <c r="AL41" s="33">
        <f>[1]!d("car_vl_rd",$H$41,WORKDAY($AL$10,-1))/[1]!d("car_vl_rd",$H$41,WORKDAY($AL$9,-1))-1</f>
        <v>7.8856343930433503E-3</v>
      </c>
      <c r="AM41" s="31"/>
    </row>
    <row r="42" spans="1:39" hidden="1">
      <c r="B42" s="52">
        <f ca="1">[1]!d("car_vl_rd",$H42,$B$10)/[1]!d("car_vl_rd",$H42,$B$9)-1</f>
        <v>-1</v>
      </c>
      <c r="C42" s="52">
        <f>[1]!d("car_vl_rd",$H42,$C$10)/[1]!d("car_vl_rd",$H42,$C$9)-1</f>
        <v>6.6023647726901835E-2</v>
      </c>
      <c r="D42" s="52">
        <f>[1]!d("car_vl_rd",$H42,$D$10)/[1]!d("car_vl_rd",$H42,$D$9)-1</f>
        <v>3.2421351822161215E-2</v>
      </c>
      <c r="E42" s="52">
        <f>[1]!d("car_vl_rd",$H42,$E$10)/[1]!d("car_vl_rd",$H42,$E$9)-1</f>
        <v>9.3872347212282659E-2</v>
      </c>
      <c r="F42" s="52">
        <f>[1]!d("car_vl_rd",$H42,$F$10)/[1]!d("car_vl_rd",$H42,$F$9)-1</f>
        <v>-0.10591749038664444</v>
      </c>
      <c r="G42" s="52">
        <f>[1]!d("car_vl_rd",$H42,$G$10)/[1]!d("car_vl_rd",$H42,$G$9)-1</f>
        <v>3.8283895737298401E-2</v>
      </c>
      <c r="H42" s="70">
        <v>543</v>
      </c>
      <c r="I42" s="22" t="str">
        <f>[1]!d("ent_ape",H42)</f>
        <v>SUAREZ SUAREZ</v>
      </c>
      <c r="J42" s="27">
        <f>[1]!d("car_vl_rd",$H42,$J$10)</f>
        <v>11.45741621</v>
      </c>
      <c r="K42" s="72">
        <f ca="1">[1]!d("car_vl_rd",$H42,WORKDAY($K$10,-1))</f>
        <v>0</v>
      </c>
      <c r="L42" s="67">
        <f ca="1">[1]!d("car_vl_rd",$H42,WORKDAY($L$10,-1))</f>
        <v>0</v>
      </c>
      <c r="M42" s="93" t="e">
        <f ca="1">L42/K42-1</f>
        <v>#DIV/0!</v>
      </c>
      <c r="N42" s="31">
        <f ca="1">L42/J42-1</f>
        <v>-1</v>
      </c>
      <c r="O42" s="34">
        <f ca="1">[1]!d("car_pat",$H42,WORKDAY($I$5,-2))</f>
        <v>0</v>
      </c>
      <c r="P42" s="21"/>
      <c r="Q42" s="21"/>
      <c r="R42" s="35"/>
      <c r="S42" s="36"/>
      <c r="T42" s="28"/>
      <c r="U42" s="30"/>
      <c r="V42" s="28"/>
      <c r="W42" s="30"/>
      <c r="X42" s="29"/>
      <c r="Y42" s="30"/>
      <c r="Z42" s="28">
        <f ca="1">[1]!d("car_PAT_MED",H42,$J$4,$J$5-1)</f>
        <v>0</v>
      </c>
      <c r="AA42" s="33">
        <f>[1]!d("car_vl_rd",$H42,WORKDAY($AA$10,-1))/[1]!d("car_vl_rd",$H42,WORKDAY($AA$9,-1))-1</f>
        <v>-2.5627333306797673E-2</v>
      </c>
      <c r="AB42" s="33">
        <f>[1]!d("car_vl_rd",H42,WORKDAY($AB$10,-1))/[1]!d("car_vl_rd",H42,WORKDAY($AB$9,-1))-1</f>
        <v>-7.7337835674252675E-3</v>
      </c>
      <c r="AC42" s="33">
        <f>[1]!d("car_vl_rd",H42,WORKDAY($AC$10,-1))/[1]!d("car_vl_rd",H42,WORKDAY($AC$9,-1))-1</f>
        <v>-1</v>
      </c>
      <c r="AD42" s="33" t="e">
        <f>[1]!d("car_vl_rd",H42,WORKDAY($AD$10,-1))/[1]!d("car_vl_rd",H42,WORKDAY($AD$9,-1))-1</f>
        <v>#DIV/0!</v>
      </c>
      <c r="AE42" s="33" t="e">
        <f>[1]!d("car_vl_rd",H42,WORKDAY($AE$10,-1))/[1]!d("car_vl_rd",H42,WORKDAY($AE$9,-1))-1</f>
        <v>#DIV/0!</v>
      </c>
      <c r="AF42" s="33" t="e">
        <f>[1]!d("car_vl_rd",H42,WORKDAY($AF$10,-1))/[1]!d("car_vl_rd",H42,WORKDAY($AF$9,-1))-1</f>
        <v>#DIV/0!</v>
      </c>
      <c r="AG42" s="33" t="e">
        <f>[1]!d("car_vl_rd",H42,WORKDAY($AG$10,-1))/[1]!d("car_vl_rd",H42,WORKDAY($AG$9,-1))-1</f>
        <v>#DIV/0!</v>
      </c>
      <c r="AH42" s="33" t="e">
        <f ca="1">[1]!d("car_vl_rd",$H$42,WORKDAY($AH$10,-1))/[1]!d("car_vl_rd",$H$42,WORKDAY($AH$9,-1))-1</f>
        <v>#DIV/0!</v>
      </c>
      <c r="AI42" s="33">
        <f>[1]!d("car_vl_rd",$H$42,WORKDAY($AI$10,-1))/[1]!d("car_vl_rd",$H$42,WORKDAY($AI$9,-1))-1</f>
        <v>-1.0230556670495106E-2</v>
      </c>
      <c r="AJ42" s="33">
        <f>[1]!d("car_vl_rd",$H$42,WORKDAY($AJ$10,-1))/[1]!d("car_vl_rd",$H$42,WORKDAY($AJ$9,-1))-1</f>
        <v>1.4446361545968234E-2</v>
      </c>
      <c r="AK42" s="33">
        <f>[1]!d("car_vl_rd",$H$42,WORKDAY($AK$10,-1))/[1]!d("car_vl_rd",$H$42,WORKDAY($AK$9,-1))-1</f>
        <v>-6.4277429006541764E-3</v>
      </c>
      <c r="AL42" s="33">
        <f>[1]!d("car_vl_rd",$H$42,WORKDAY($AL$10,-1))/[1]!d("car_vl_rd",$H$42,WORKDAY($AL$9,-1))-1</f>
        <v>8.8817820035587136E-3</v>
      </c>
      <c r="AM42" s="31"/>
    </row>
    <row r="43" spans="1:39">
      <c r="D43" s="52"/>
      <c r="E43" s="52"/>
      <c r="F43" s="52"/>
      <c r="G43" s="52"/>
      <c r="H43" s="71"/>
      <c r="J43" s="27"/>
      <c r="K43" s="72"/>
      <c r="L43" s="67"/>
      <c r="M43" s="31"/>
      <c r="N43" s="31"/>
      <c r="O43" s="34"/>
      <c r="P43" s="21"/>
      <c r="Q43" s="21"/>
      <c r="R43" s="35"/>
      <c r="S43" s="36"/>
      <c r="T43" s="28"/>
      <c r="U43" s="30"/>
      <c r="V43" s="28"/>
      <c r="W43" s="30"/>
      <c r="X43" s="29"/>
      <c r="Y43" s="30"/>
      <c r="Z43" s="28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1"/>
    </row>
    <row r="44" spans="1:39">
      <c r="B44" s="52"/>
      <c r="C44" s="52"/>
      <c r="D44" s="52"/>
      <c r="E44" s="52"/>
      <c r="F44" s="52"/>
      <c r="G44" s="52"/>
      <c r="H44" s="68"/>
      <c r="I44" s="22"/>
      <c r="J44" s="27"/>
      <c r="K44" s="72"/>
      <c r="L44" s="67"/>
      <c r="M44" s="31"/>
      <c r="N44" s="31"/>
      <c r="O44" s="34"/>
      <c r="P44" s="21"/>
      <c r="Q44" s="21"/>
      <c r="R44" s="35"/>
      <c r="S44" s="36"/>
      <c r="T44" s="28"/>
      <c r="U44" s="30"/>
      <c r="V44" s="28"/>
      <c r="W44" s="30"/>
      <c r="X44" s="29"/>
      <c r="Y44" s="30"/>
      <c r="Z44" s="28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1"/>
    </row>
    <row r="45" spans="1:39">
      <c r="B45" s="52">
        <f ca="1">[1]!d("fon_vl",$H45,$B$10)/[1]!d("fon_vl",$H45,$B$9)-1</f>
        <v>-1</v>
      </c>
      <c r="C45" s="52">
        <f>[1]!d("fon_vl",$H45,$C$10)/[1]!d("fon_vl",$H45,$C$9)-1</f>
        <v>0.14341312680904328</v>
      </c>
      <c r="D45" s="52">
        <f>[1]!d("fon_vl",$H45,$D$10)/[1]!d("fon_vl",$H45,$D$9)-1</f>
        <v>1.8876757171820691E-2</v>
      </c>
      <c r="E45" s="52">
        <f>[1]!d("fon_vl",$H45,$E$10)/[1]!d("fon_vl",$H45,$E$9)-1</f>
        <v>-0.88203245174317146</v>
      </c>
      <c r="F45" s="52">
        <f>[1]!d("fon_vl",$H45,$F$10)/[1]!d("fon_vl",$H45,$F$9)-1</f>
        <v>-3.8589262824251902E-2</v>
      </c>
      <c r="G45" s="52">
        <f>[1]!d("fon_vl",$H45,$G$10)/[1]!d("fon_vl",$H45,$G$9)-1</f>
        <v>5.7856317460561302E-2</v>
      </c>
      <c r="H45" s="68">
        <v>414</v>
      </c>
      <c r="I45" s="22" t="str">
        <f>[1]!d("ent_ape",H45)</f>
        <v>INTERVALOR, SICAV, S.A.</v>
      </c>
      <c r="J45" s="27">
        <f>[1]!d("fon_vl",$H45,$J$10)</f>
        <v>4.1510150000000001</v>
      </c>
      <c r="K45" s="72">
        <f ca="1">[1]!d("fon_vl",$H45,WORKDAY($K$10,-1))</f>
        <v>3.9022219999999996</v>
      </c>
      <c r="L45" s="67">
        <f ca="1">[1]!d("fon_vl",$H45,WORKDAY($L$10,-1))</f>
        <v>3.8793249999999997</v>
      </c>
      <c r="M45" s="31">
        <f ca="1">L45/K45-1</f>
        <v>-5.8676825664967236E-3</v>
      </c>
      <c r="N45" s="31">
        <f ca="1">L45/J45-1</f>
        <v>-6.5451461871373739E-2</v>
      </c>
      <c r="O45" s="34">
        <f ca="1">[1]!d("FON_pat",$H45,WORKDAY($I$5,-2))</f>
        <v>31399838.129999999</v>
      </c>
      <c r="P45" s="21">
        <f ca="1">[1]!d("FON_LIQ_BES_DIV2",$H45,WORKDAY($I$5,-1),"USD")</f>
        <v>0</v>
      </c>
      <c r="Q45" s="21">
        <f ca="1">[1]!d("FON_LIQ_BES_DIV2",$H45,WORKDAY($J$5,-1),"EUR")</f>
        <v>781335.92</v>
      </c>
      <c r="R45" s="35">
        <f ca="1">P45+Q45</f>
        <v>781335.92</v>
      </c>
      <c r="S45" s="36">
        <f ca="1">R45/O45</f>
        <v>2.4883437830639545E-2</v>
      </c>
      <c r="T45" s="28">
        <f ca="1">IF(ISERROR([1]!d("fon_rf_med",H45,$J$4,$J$5)),0,[1]!d("fon_rf_med",H45,$J$4,$J$5))</f>
        <v>809983.68874999997</v>
      </c>
      <c r="U45" s="30">
        <f ca="1">$T45/$Z45</f>
        <v>2.6541227595874673E-2</v>
      </c>
      <c r="V45" s="28">
        <f ca="1">IF(ISERROR([1]!d("fon_rv_med",H45,$J$4,$J$5)),0,[1]!d("fon_rv_med",H45,$J$4,$J$5))</f>
        <v>15496696.464500001</v>
      </c>
      <c r="W45" s="30">
        <f ca="1">$V45/$Z45</f>
        <v>0.50778966732431119</v>
      </c>
      <c r="X45" s="29">
        <f ca="1">IF(ISERROR([1]!d("fon_FON_med",$H45,$J$4,$J$5)),0,[1]!d("fon_FON_med",$H45,$J$4,$J$5))</f>
        <v>12984171.81875</v>
      </c>
      <c r="Y45" s="30">
        <f ca="1">$X45/$Z45</f>
        <v>0.42546024589360687</v>
      </c>
      <c r="Z45" s="28">
        <f ca="1">[1]!d("foN_PAT_MED",H45,$J$4,$J$5-1)</f>
        <v>30517943.671750002</v>
      </c>
      <c r="AA45" s="33">
        <f>[1]!d("fon_vl",$H45,WORKDAY($AA$10,-1))/[1]!d("fon_vl",$H45,WORKDAY($AA$9,-1))-1</f>
        <v>-5.6109690712752291E-2</v>
      </c>
      <c r="AB45" s="33">
        <f>[1]!d("fon_vl",H45,WORKDAY($AB$10,-1))/[1]!d("fon_vl",H45,WORKDAY($AB$9,-1))-1</f>
        <v>-1.8402661105510809E-2</v>
      </c>
      <c r="AC45" s="33">
        <f>[1]!d("fon_vl",H45,WORKDAY($AC$10,-1))/[1]!d("fon_vl",H45,WORKDAY($AC$9,-1))-1</f>
        <v>2.4243865356880168E-2</v>
      </c>
      <c r="AD45" s="33">
        <f>[1]!d("fon_vl",H45,WORKDAY($AD$10,-1))/[1]!d("fon_vl",H45,WORKDAY($AD$9,-1))-1</f>
        <v>-2.3760702458701433E-2</v>
      </c>
      <c r="AE45" s="33">
        <f>[1]!d("fon_vl",H45,WORKDAY($AE$10,-1))/[1]!d("fon_vl",H45,WORKDAY($AE$9,-1))-1</f>
        <v>-1.5084765279810064E-2</v>
      </c>
      <c r="AF45" s="33">
        <f>[1]!d("fon_vl",H45,WORKDAY($AF$10,-1))/[1]!d("fon_vl",H45,WORKDAY($AF$9,-1))-1</f>
        <v>-4.8711050391466615E-2</v>
      </c>
      <c r="AG45" s="33">
        <f>[1]!d("fon_vl",H45,WORKDAY($AG$10,-1))/[1]!d("fon_vl",H45,WORKDAY($AG$9,-1))-1</f>
        <v>6.8070667333923307E-2</v>
      </c>
      <c r="AH45" s="33">
        <f ca="1">[1]!d("fon_vl",$H45,WORKDAY($AH$10,-1))/[1]!d("fon_vl",$H45,WORKDAY($AH$9,-1))-1</f>
        <v>3.11822357189806E-3</v>
      </c>
      <c r="AI45" s="33">
        <f>[1]!d("fon_vl",$H45,WORKDAY($AI$10,-1))/[1]!d("fon_vl",$H45,WORKDAY($AI$9,-1))-1</f>
        <v>-8.2483058327836867E-3</v>
      </c>
      <c r="AJ45" s="33">
        <f>[1]!d("fon_vl",$H45,WORKDAY($AI$10,-1))/[1]!d("fon_vl",$H45,WORKDAY($AI$9,-1))-1</f>
        <v>-8.2483058327836867E-3</v>
      </c>
      <c r="AK45" s="33">
        <f>[1]!d("fon_vl",$H45,WORKDAY($AK$10,-1))/[1]!d("fon_vl",$H45,WORKDAY($AK$9,-1))-1</f>
        <v>-6.3898807064649565E-3</v>
      </c>
      <c r="AL45" s="33">
        <f>[1]!d("fon_vl",$H45,WORKDAY($AL$10,-1))/[1]!d("fon_vl",$H45,WORKDAY($AL$9,-1))-1</f>
        <v>2.3265917187719642E-2</v>
      </c>
      <c r="AM45" s="31">
        <f t="shared" ca="1" si="0"/>
        <v>-6.5451461871373739E-2</v>
      </c>
    </row>
  </sheetData>
  <mergeCells count="3">
    <mergeCell ref="T10:U10"/>
    <mergeCell ref="V10:W10"/>
    <mergeCell ref="X10:Y10"/>
  </mergeCells>
  <conditionalFormatting sqref="AB7">
    <cfRule type="dataBar" priority="224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{CA7DFDFE-5013-410B-A939-6449B087137F}</x14:id>
        </ext>
      </extLst>
    </cfRule>
  </conditionalFormatting>
  <conditionalFormatting sqref="AB7">
    <cfRule type="dataBar" priority="224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{6725EEA5-A35F-4ABC-B345-C69ADD09FD76}</x14:id>
        </ext>
      </extLst>
    </cfRule>
  </conditionalFormatting>
  <conditionalFormatting sqref="AB7">
    <cfRule type="dataBar" priority="224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{176DFAC3-67A7-4060-A04B-695D0CB54339}</x14:id>
        </ext>
      </extLst>
    </cfRule>
  </conditionalFormatting>
  <conditionalFormatting sqref="AB7">
    <cfRule type="dataBar" priority="224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{57F132F0-543C-4EE6-B580-8292B446C671}</x14:id>
        </ext>
      </extLst>
    </cfRule>
  </conditionalFormatting>
  <conditionalFormatting sqref="AB7">
    <cfRule type="dataBar" priority="224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{BF09BE5B-0CD2-4C33-BA62-B0DB89AF0EF6}</x14:id>
        </ext>
      </extLst>
    </cfRule>
  </conditionalFormatting>
  <conditionalFormatting sqref="AB7">
    <cfRule type="dataBar" priority="224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{8D3F0C00-12E8-4FFA-A27E-873CF62C294D}</x14:id>
        </ext>
      </extLst>
    </cfRule>
  </conditionalFormatting>
  <conditionalFormatting sqref="AB7">
    <cfRule type="dataBar" priority="224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{800B6E63-7C47-4A47-83EC-19214C442464}</x14:id>
        </ext>
      </extLst>
    </cfRule>
  </conditionalFormatting>
  <conditionalFormatting sqref="AB7">
    <cfRule type="dataBar" priority="224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{6B9D84ED-9B1D-4813-8D66-0D52BBABCF79}</x14:id>
        </ext>
      </extLst>
    </cfRule>
  </conditionalFormatting>
  <conditionalFormatting sqref="AB7">
    <cfRule type="dataBar" priority="224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{901CD909-FB46-4904-955F-AE9249A8FC71}</x14:id>
        </ext>
      </extLst>
    </cfRule>
  </conditionalFormatting>
  <conditionalFormatting sqref="AB7">
    <cfRule type="dataBar" priority="2247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{1C395BDA-C5EF-4A92-9CB7-E4F75B7DD3E9}</x14:id>
        </ext>
      </extLst>
    </cfRule>
  </conditionalFormatting>
  <conditionalFormatting sqref="AB7">
    <cfRule type="dataBar" priority="224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{A80BA048-A477-4C2D-BE3A-0CD23E8FA607}</x14:id>
        </ext>
      </extLst>
    </cfRule>
  </conditionalFormatting>
  <conditionalFormatting sqref="AB7">
    <cfRule type="dataBar" priority="224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{E8B02816-0886-44AB-BC24-DA5705992A46}</x14:id>
        </ext>
      </extLst>
    </cfRule>
  </conditionalFormatting>
  <conditionalFormatting sqref="AB7">
    <cfRule type="dataBar" priority="224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{B32AC069-6B53-420F-BEFF-3E5B9FCA7A8C}</x14:id>
        </ext>
      </extLst>
    </cfRule>
  </conditionalFormatting>
  <conditionalFormatting sqref="AB7">
    <cfRule type="dataBar" priority="224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{AC0F31F4-CD2C-422C-B8B4-2FC511DBB6F2}</x14:id>
        </ext>
      </extLst>
    </cfRule>
  </conditionalFormatting>
  <conditionalFormatting sqref="AB7">
    <cfRule type="dataBar" priority="224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{8A110345-E19E-4E1E-8520-66E9FD3D15A4}</x14:id>
        </ext>
      </extLst>
    </cfRule>
  </conditionalFormatting>
  <conditionalFormatting sqref="AB7">
    <cfRule type="dataBar" priority="224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{C8A14D24-8907-49FA-AE38-E0FFBB2FF412}</x14:id>
        </ext>
      </extLst>
    </cfRule>
  </conditionalFormatting>
  <conditionalFormatting sqref="N23">
    <cfRule type="dataBar" priority="205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{4D647275-CDBC-4D62-A6C2-39FE42EF1BCA}</x14:id>
        </ext>
      </extLst>
    </cfRule>
  </conditionalFormatting>
  <conditionalFormatting sqref="N23">
    <cfRule type="dataBar" priority="205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{9BDD11EB-F42D-43D3-9570-F5C78B60AE87}</x14:id>
        </ext>
      </extLst>
    </cfRule>
  </conditionalFormatting>
  <conditionalFormatting sqref="N23">
    <cfRule type="dataBar" priority="205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{907A2A47-8053-4164-93B3-A077ECA9442B}</x14:id>
        </ext>
      </extLst>
    </cfRule>
  </conditionalFormatting>
  <conditionalFormatting sqref="M23">
    <cfRule type="dataBar" priority="205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{30D94463-7871-4C94-8005-433EBA3CA471}</x14:id>
        </ext>
      </extLst>
    </cfRule>
  </conditionalFormatting>
  <conditionalFormatting sqref="M23">
    <cfRule type="dataBar" priority="205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{0DB06B55-5DFA-4B06-955F-55BBA7377349}</x14:id>
        </ext>
      </extLst>
    </cfRule>
  </conditionalFormatting>
  <conditionalFormatting sqref="M23">
    <cfRule type="dataBar" priority="205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{FEAB4287-130F-4D85-988A-6C46F7998C30}</x14:id>
        </ext>
      </extLst>
    </cfRule>
  </conditionalFormatting>
  <conditionalFormatting sqref="N23">
    <cfRule type="dataBar" priority="205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{CBC8E86A-D861-4BAD-9E4C-C56D02A266FC}</x14:id>
        </ext>
      </extLst>
    </cfRule>
  </conditionalFormatting>
  <conditionalFormatting sqref="M23">
    <cfRule type="dataBar" priority="205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{E9CB715F-41EE-47C4-95A2-FD27C4148DEA}</x14:id>
        </ext>
      </extLst>
    </cfRule>
  </conditionalFormatting>
  <conditionalFormatting sqref="N23">
    <cfRule type="dataBar" priority="2050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{D5784ABA-6E01-486C-B6CC-E2BFB974CCBD}</x14:id>
        </ext>
      </extLst>
    </cfRule>
  </conditionalFormatting>
  <conditionalFormatting sqref="M23">
    <cfRule type="dataBar" priority="205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{4AA8805A-AD38-4B9C-8DF2-DE77645F7EFE}</x14:id>
        </ext>
      </extLst>
    </cfRule>
  </conditionalFormatting>
  <conditionalFormatting sqref="M23">
    <cfRule type="dataBar" priority="205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{F4F02287-ED3F-40C2-BD22-6B89DBFA4187}</x14:id>
        </ext>
      </extLst>
    </cfRule>
  </conditionalFormatting>
  <conditionalFormatting sqref="N23">
    <cfRule type="dataBar" priority="205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{808CF105-4AF6-4EC8-B1EF-9043F6765DE7}</x14:id>
        </ext>
      </extLst>
    </cfRule>
  </conditionalFormatting>
  <conditionalFormatting sqref="M23">
    <cfRule type="dataBar" priority="204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{02AE93C4-04B0-4C52-8485-28599BB952BF}</x14:id>
        </ext>
      </extLst>
    </cfRule>
  </conditionalFormatting>
  <conditionalFormatting sqref="N23">
    <cfRule type="dataBar" priority="205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{666746D1-A650-4076-84D8-1B3D40E20902}</x14:id>
        </ext>
      </extLst>
    </cfRule>
  </conditionalFormatting>
  <conditionalFormatting sqref="N23">
    <cfRule type="dataBar" priority="205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{95E5D25D-9122-4EF3-8963-1C00BF580264}</x14:id>
        </ext>
      </extLst>
    </cfRule>
  </conditionalFormatting>
  <conditionalFormatting sqref="N24">
    <cfRule type="dataBar" priority="204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{2D319400-6DBA-4789-BEF3-A0BB75510829}</x14:id>
        </ext>
      </extLst>
    </cfRule>
  </conditionalFormatting>
  <conditionalFormatting sqref="N24">
    <cfRule type="dataBar" priority="204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{CC84DBA6-739D-4FE3-9DAA-7464B65CC65A}</x14:id>
        </ext>
      </extLst>
    </cfRule>
  </conditionalFormatting>
  <conditionalFormatting sqref="N24">
    <cfRule type="dataBar" priority="204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{083B275B-52BF-41D0-95D2-65236BFFC58C}</x14:id>
        </ext>
      </extLst>
    </cfRule>
  </conditionalFormatting>
  <conditionalFormatting sqref="M24">
    <cfRule type="dataBar" priority="204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{FD4B5344-5175-4FE4-8897-C1A456CB6837}</x14:id>
        </ext>
      </extLst>
    </cfRule>
  </conditionalFormatting>
  <conditionalFormatting sqref="M24">
    <cfRule type="dataBar" priority="204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{EFEF7ECD-7B7A-4BFD-9C0C-443A08762164}</x14:id>
        </ext>
      </extLst>
    </cfRule>
  </conditionalFormatting>
  <conditionalFormatting sqref="M24">
    <cfRule type="dataBar" priority="204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{2449E60B-9569-424D-B347-FD91A0F702A2}</x14:id>
        </ext>
      </extLst>
    </cfRule>
  </conditionalFormatting>
  <conditionalFormatting sqref="N24">
    <cfRule type="dataBar" priority="204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{F611B0FA-6824-4189-9946-674E165890CF}</x14:id>
        </ext>
      </extLst>
    </cfRule>
  </conditionalFormatting>
  <conditionalFormatting sqref="M24">
    <cfRule type="dataBar" priority="204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{C7D3B4A6-71C5-4F67-B6EE-7CA3D3495AA4}</x14:id>
        </ext>
      </extLst>
    </cfRule>
  </conditionalFormatting>
  <conditionalFormatting sqref="N24">
    <cfRule type="dataBar" priority="2040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{8973B0BA-882D-4AB5-8297-A4968CC4131A}</x14:id>
        </ext>
      </extLst>
    </cfRule>
  </conditionalFormatting>
  <conditionalFormatting sqref="M24">
    <cfRule type="dataBar" priority="204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{168D51E1-DBF3-4462-B7B2-B1CC35778051}</x14:id>
        </ext>
      </extLst>
    </cfRule>
  </conditionalFormatting>
  <conditionalFormatting sqref="M24">
    <cfRule type="dataBar" priority="204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{846EEF36-AD66-4BC1-BA77-024F6E383D4C}</x14:id>
        </ext>
      </extLst>
    </cfRule>
  </conditionalFormatting>
  <conditionalFormatting sqref="N24">
    <cfRule type="dataBar" priority="204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{BEACBF16-96DF-4C72-8E8B-A96C037CA323}</x14:id>
        </ext>
      </extLst>
    </cfRule>
  </conditionalFormatting>
  <conditionalFormatting sqref="M24">
    <cfRule type="dataBar" priority="203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{D668912A-3591-4638-86AB-973FFFF4FF9F}</x14:id>
        </ext>
      </extLst>
    </cfRule>
  </conditionalFormatting>
  <conditionalFormatting sqref="N24">
    <cfRule type="dataBar" priority="204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{10309F18-F9B9-4D86-92B7-24D9233BE731}</x14:id>
        </ext>
      </extLst>
    </cfRule>
  </conditionalFormatting>
  <conditionalFormatting sqref="N24">
    <cfRule type="dataBar" priority="204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{20CD201A-23F0-432C-827B-A6A07DB4A67F}</x14:id>
        </ext>
      </extLst>
    </cfRule>
  </conditionalFormatting>
  <conditionalFormatting sqref="N26:N27">
    <cfRule type="dataBar" priority="194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{3653D72D-8AE0-4C56-90D3-40745E5D8FEA}</x14:id>
        </ext>
      </extLst>
    </cfRule>
  </conditionalFormatting>
  <conditionalFormatting sqref="N26:N27">
    <cfRule type="dataBar" priority="194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{0ADBE1D7-92F9-4821-9280-76D8BBC06503}</x14:id>
        </ext>
      </extLst>
    </cfRule>
  </conditionalFormatting>
  <conditionalFormatting sqref="N26:N27">
    <cfRule type="dataBar" priority="194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{CDA948F1-7073-4E39-9BE9-B925E34BA8F9}</x14:id>
        </ext>
      </extLst>
    </cfRule>
  </conditionalFormatting>
  <conditionalFormatting sqref="M26:M27">
    <cfRule type="dataBar" priority="194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{1C459ABF-7E2C-4B59-BD75-FA221FA1BC7E}</x14:id>
        </ext>
      </extLst>
    </cfRule>
  </conditionalFormatting>
  <conditionalFormatting sqref="M26:M27">
    <cfRule type="dataBar" priority="194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{DBB2641A-E89D-4DEC-8A9E-1E17512A43BD}</x14:id>
        </ext>
      </extLst>
    </cfRule>
  </conditionalFormatting>
  <conditionalFormatting sqref="M26:M27">
    <cfRule type="dataBar" priority="194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{A177C9D6-6DCC-4061-BB35-D9103040533C}</x14:id>
        </ext>
      </extLst>
    </cfRule>
  </conditionalFormatting>
  <conditionalFormatting sqref="N26:N27">
    <cfRule type="dataBar" priority="194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{A5E1638B-B5E3-45BB-9D68-9F98522C71D2}</x14:id>
        </ext>
      </extLst>
    </cfRule>
  </conditionalFormatting>
  <conditionalFormatting sqref="M26:M27">
    <cfRule type="dataBar" priority="194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{8D7570B2-B7BA-4889-BB6F-A283555EC972}</x14:id>
        </ext>
      </extLst>
    </cfRule>
  </conditionalFormatting>
  <conditionalFormatting sqref="N26:N27">
    <cfRule type="dataBar" priority="1943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{6D114B0A-466C-462E-9197-EA86A53F5432}</x14:id>
        </ext>
      </extLst>
    </cfRule>
  </conditionalFormatting>
  <conditionalFormatting sqref="M26:M27">
    <cfRule type="dataBar" priority="194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{AC4C19F2-EDDE-4C63-B0A6-1E3F336851FA}</x14:id>
        </ext>
      </extLst>
    </cfRule>
  </conditionalFormatting>
  <conditionalFormatting sqref="M26:M27">
    <cfRule type="dataBar" priority="194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{1193A08F-DDB0-4667-930C-1BAB0D796A60}</x14:id>
        </ext>
      </extLst>
    </cfRule>
  </conditionalFormatting>
  <conditionalFormatting sqref="N26:N27">
    <cfRule type="dataBar" priority="194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{326B182A-4A19-4C16-92CC-2EE9365A49E4}</x14:id>
        </ext>
      </extLst>
    </cfRule>
  </conditionalFormatting>
  <conditionalFormatting sqref="M26:M27">
    <cfRule type="dataBar" priority="194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{1934A439-AB9E-4B35-9A3F-250682BC191E}</x14:id>
        </ext>
      </extLst>
    </cfRule>
  </conditionalFormatting>
  <conditionalFormatting sqref="N26:N27">
    <cfRule type="dataBar" priority="194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{17ABFF47-C84C-4352-AFB5-DE2C560F6730}</x14:id>
        </ext>
      </extLst>
    </cfRule>
  </conditionalFormatting>
  <conditionalFormatting sqref="N26:N27">
    <cfRule type="dataBar" priority="194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{50216482-0100-4AFE-92D1-9337526232B9}</x14:id>
        </ext>
      </extLst>
    </cfRule>
  </conditionalFormatting>
  <conditionalFormatting sqref="N26:N27">
    <cfRule type="dataBar" priority="194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{A47B50CA-53CB-4C5F-B771-EC90DF7D746A}</x14:id>
        </ext>
      </extLst>
    </cfRule>
  </conditionalFormatting>
  <conditionalFormatting sqref="M26:M27">
    <cfRule type="dataBar" priority="194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{E4EA1AEB-6C23-4734-9F10-B3F5C1AB951E}</x14:id>
        </ext>
      </extLst>
    </cfRule>
  </conditionalFormatting>
  <conditionalFormatting sqref="N19">
    <cfRule type="dataBar" priority="192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{3513BE8B-5C86-455A-BB89-B521A3C7EC08}</x14:id>
        </ext>
      </extLst>
    </cfRule>
  </conditionalFormatting>
  <conditionalFormatting sqref="N19">
    <cfRule type="dataBar" priority="192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{5F50E67E-CE9E-480B-AF7F-5802114DE403}</x14:id>
        </ext>
      </extLst>
    </cfRule>
  </conditionalFormatting>
  <conditionalFormatting sqref="N19">
    <cfRule type="dataBar" priority="192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{7E8EA3B1-EB8D-42BB-B89D-0AEE3A909DE7}</x14:id>
        </ext>
      </extLst>
    </cfRule>
  </conditionalFormatting>
  <conditionalFormatting sqref="M19">
    <cfRule type="dataBar" priority="192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{D1675FC2-209C-4ABD-A32B-01F4254904B6}</x14:id>
        </ext>
      </extLst>
    </cfRule>
  </conditionalFormatting>
  <conditionalFormatting sqref="M19">
    <cfRule type="dataBar" priority="192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{D1BBD8D2-668C-4854-B2C7-BF19F471C237}</x14:id>
        </ext>
      </extLst>
    </cfRule>
  </conditionalFormatting>
  <conditionalFormatting sqref="M19">
    <cfRule type="dataBar" priority="192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{E0F0BC0D-BB69-4454-AFE0-BD1F2C5F2772}</x14:id>
        </ext>
      </extLst>
    </cfRule>
  </conditionalFormatting>
  <conditionalFormatting sqref="N19">
    <cfRule type="dataBar" priority="192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{D8A77BE5-3960-4733-8C69-45A9F8662928}</x14:id>
        </ext>
      </extLst>
    </cfRule>
  </conditionalFormatting>
  <conditionalFormatting sqref="M19">
    <cfRule type="dataBar" priority="3299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{ED35F356-F52E-4829-90F6-7A2979D93025}</x14:id>
        </ext>
      </extLst>
    </cfRule>
  </conditionalFormatting>
  <conditionalFormatting sqref="N19">
    <cfRule type="dataBar" priority="192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{5A9A8FD1-4043-4199-A716-91FA67720BA2}</x14:id>
        </ext>
      </extLst>
    </cfRule>
  </conditionalFormatting>
  <conditionalFormatting sqref="M19">
    <cfRule type="dataBar" priority="192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{672D9569-0E3A-430A-BF0E-787D980E161E}</x14:id>
        </ext>
      </extLst>
    </cfRule>
  </conditionalFormatting>
  <conditionalFormatting sqref="M19">
    <cfRule type="dataBar" priority="330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{A314D3FA-8D40-47A5-9860-25BA058D18A9}</x14:id>
        </ext>
      </extLst>
    </cfRule>
  </conditionalFormatting>
  <conditionalFormatting sqref="N19">
    <cfRule type="dataBar" priority="192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{4E988115-39DE-4CC5-934C-AE2DB611EA80}</x14:id>
        </ext>
      </extLst>
    </cfRule>
  </conditionalFormatting>
  <conditionalFormatting sqref="M19">
    <cfRule type="dataBar" priority="330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{78590800-7661-4B8D-8318-6AE2774AC581}</x14:id>
        </ext>
      </extLst>
    </cfRule>
  </conditionalFormatting>
  <conditionalFormatting sqref="N19">
    <cfRule type="dataBar" priority="192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{8CBF988E-7EAA-4DF8-BB15-BCAED86D38C9}</x14:id>
        </ext>
      </extLst>
    </cfRule>
  </conditionalFormatting>
  <conditionalFormatting sqref="N19">
    <cfRule type="dataBar" priority="330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{95271567-CF4F-4BF7-851D-9BD4C67C9E99}</x14:id>
        </ext>
      </extLst>
    </cfRule>
  </conditionalFormatting>
  <conditionalFormatting sqref="N19">
    <cfRule type="dataBar" priority="192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{E71ECED1-0C3A-4E28-94D5-39D257DD48EB}</x14:id>
        </ext>
      </extLst>
    </cfRule>
  </conditionalFormatting>
  <conditionalFormatting sqref="M19">
    <cfRule type="dataBar" priority="192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{6C668818-A9C0-49EF-9B83-E2BEE405B116}</x14:id>
        </ext>
      </extLst>
    </cfRule>
  </conditionalFormatting>
  <conditionalFormatting sqref="M19">
    <cfRule type="dataBar" priority="192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{2587EB02-5AE8-489E-8AC8-159F57A803C9}</x14:id>
        </ext>
      </extLst>
    </cfRule>
  </conditionalFormatting>
  <conditionalFormatting sqref="N20">
    <cfRule type="dataBar" priority="191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{B336440E-B519-40C0-A53C-ADE1755CD99D}</x14:id>
        </ext>
      </extLst>
    </cfRule>
  </conditionalFormatting>
  <conditionalFormatting sqref="N20">
    <cfRule type="dataBar" priority="191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{4EC5380E-D950-479B-A7D9-6A8089A4C1EC}</x14:id>
        </ext>
      </extLst>
    </cfRule>
  </conditionalFormatting>
  <conditionalFormatting sqref="N20">
    <cfRule type="dataBar" priority="191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{E17C1836-A3B3-4EAB-9433-BD3DA12563E4}</x14:id>
        </ext>
      </extLst>
    </cfRule>
  </conditionalFormatting>
  <conditionalFormatting sqref="M20">
    <cfRule type="dataBar" priority="191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{8B307D99-204F-41B4-9DD5-6A0434ADBBBE}</x14:id>
        </ext>
      </extLst>
    </cfRule>
  </conditionalFormatting>
  <conditionalFormatting sqref="M20">
    <cfRule type="dataBar" priority="191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{73FAC80D-AB80-4D9F-91A0-960E2709FABF}</x14:id>
        </ext>
      </extLst>
    </cfRule>
  </conditionalFormatting>
  <conditionalFormatting sqref="M20">
    <cfRule type="dataBar" priority="19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{0C872811-5EF6-4DCE-9C83-64D6AB5CD8F7}</x14:id>
        </ext>
      </extLst>
    </cfRule>
  </conditionalFormatting>
  <conditionalFormatting sqref="N20">
    <cfRule type="dataBar" priority="191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{7D245D77-3B44-4961-9354-FF569A8746D4}</x14:id>
        </ext>
      </extLst>
    </cfRule>
  </conditionalFormatting>
  <conditionalFormatting sqref="M20">
    <cfRule type="dataBar" priority="191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{8310A18A-FC3D-4B7A-878D-2D8A66098EB5}</x14:id>
        </ext>
      </extLst>
    </cfRule>
  </conditionalFormatting>
  <conditionalFormatting sqref="N20">
    <cfRule type="dataBar" priority="191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{A1BD9B63-C9A6-4FE2-AC5E-A23F8F4AFF26}</x14:id>
        </ext>
      </extLst>
    </cfRule>
  </conditionalFormatting>
  <conditionalFormatting sqref="M20">
    <cfRule type="dataBar" priority="191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{A750D0C7-8105-4B5F-A1FF-A8C8AEDA2B88}</x14:id>
        </ext>
      </extLst>
    </cfRule>
  </conditionalFormatting>
  <conditionalFormatting sqref="M20">
    <cfRule type="dataBar" priority="191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{FBB6938E-6E88-4131-AB8E-A9B8941CEA5F}</x14:id>
        </ext>
      </extLst>
    </cfRule>
  </conditionalFormatting>
  <conditionalFormatting sqref="N20">
    <cfRule type="dataBar" priority="19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{82A48C32-F6C9-452B-8CDA-17F9B595C8BC}</x14:id>
        </ext>
      </extLst>
    </cfRule>
  </conditionalFormatting>
  <conditionalFormatting sqref="M20">
    <cfRule type="dataBar" priority="330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{2D4B6511-828B-432D-829A-0CEE52430CC4}</x14:id>
        </ext>
      </extLst>
    </cfRule>
  </conditionalFormatting>
  <conditionalFormatting sqref="N20">
    <cfRule type="dataBar" priority="330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{05C0A617-A159-476B-81F4-3F4819971891}</x14:id>
        </ext>
      </extLst>
    </cfRule>
  </conditionalFormatting>
  <conditionalFormatting sqref="N20">
    <cfRule type="dataBar" priority="191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{9DAF6E82-F2C0-4F79-8A4D-77BC040C3722}</x14:id>
        </ext>
      </extLst>
    </cfRule>
  </conditionalFormatting>
  <conditionalFormatting sqref="N20">
    <cfRule type="dataBar" priority="191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{76F7085A-F027-4EA7-A80A-AD3E079278BD}</x14:id>
        </ext>
      </extLst>
    </cfRule>
  </conditionalFormatting>
  <conditionalFormatting sqref="M20">
    <cfRule type="dataBar" priority="330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{3ACC3944-32CB-4567-8645-FE2BD2F305A5}</x14:id>
        </ext>
      </extLst>
    </cfRule>
  </conditionalFormatting>
  <conditionalFormatting sqref="M20">
    <cfRule type="dataBar" priority="191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{7CB39333-08F8-438E-B569-5F7371027079}</x14:id>
        </ext>
      </extLst>
    </cfRule>
  </conditionalFormatting>
  <conditionalFormatting sqref="N38">
    <cfRule type="dataBar" priority="190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{9898B681-55CC-4165-A5E6-2F5F463A02E1}</x14:id>
        </ext>
      </extLst>
    </cfRule>
  </conditionalFormatting>
  <conditionalFormatting sqref="N38">
    <cfRule type="dataBar" priority="190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{9355D444-F92B-4F09-BED0-38E7076C83DB}</x14:id>
        </ext>
      </extLst>
    </cfRule>
  </conditionalFormatting>
  <conditionalFormatting sqref="N38">
    <cfRule type="dataBar" priority="190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{5028E543-9E75-47CB-ABCC-0EE7AEA7132A}</x14:id>
        </ext>
      </extLst>
    </cfRule>
  </conditionalFormatting>
  <conditionalFormatting sqref="M38">
    <cfRule type="dataBar" priority="190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{3CF33829-F964-4716-B0DC-E66C35FFD83D}</x14:id>
        </ext>
      </extLst>
    </cfRule>
  </conditionalFormatting>
  <conditionalFormatting sqref="M38">
    <cfRule type="dataBar" priority="190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{62B3D148-3CD1-4D3E-A6A7-868BA2725057}</x14:id>
        </ext>
      </extLst>
    </cfRule>
  </conditionalFormatting>
  <conditionalFormatting sqref="M38">
    <cfRule type="dataBar" priority="190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{AA634D37-4C2E-4CDE-BFB3-AD1007967B5F}</x14:id>
        </ext>
      </extLst>
    </cfRule>
  </conditionalFormatting>
  <conditionalFormatting sqref="N38">
    <cfRule type="dataBar" priority="190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{F3210F01-969D-4F61-B825-213EBAE7D25A}</x14:id>
        </ext>
      </extLst>
    </cfRule>
  </conditionalFormatting>
  <conditionalFormatting sqref="M38">
    <cfRule type="dataBar" priority="190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{278BBF00-EF5E-4E6C-B33A-0180638D0D3C}</x14:id>
        </ext>
      </extLst>
    </cfRule>
  </conditionalFormatting>
  <conditionalFormatting sqref="N38">
    <cfRule type="dataBar" priority="190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{523A28DD-5495-4DA4-A0EC-AA8B81464267}</x14:id>
        </ext>
      </extLst>
    </cfRule>
  </conditionalFormatting>
  <conditionalFormatting sqref="M38">
    <cfRule type="dataBar" priority="190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{92C4C5B6-50D4-4DC3-8E49-DC2503497936}</x14:id>
        </ext>
      </extLst>
    </cfRule>
  </conditionalFormatting>
  <conditionalFormatting sqref="M38">
    <cfRule type="dataBar" priority="190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{E0CF1B01-59E7-4832-B7EB-4E69FCD4A82D}</x14:id>
        </ext>
      </extLst>
    </cfRule>
  </conditionalFormatting>
  <conditionalFormatting sqref="N38">
    <cfRule type="dataBar" priority="190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{F3754C44-BB56-4D26-A4FC-B6FC5C60F351}</x14:id>
        </ext>
      </extLst>
    </cfRule>
  </conditionalFormatting>
  <conditionalFormatting sqref="M38">
    <cfRule type="dataBar" priority="190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{702E956B-078E-48FE-8479-E1580FA5D1E9}</x14:id>
        </ext>
      </extLst>
    </cfRule>
  </conditionalFormatting>
  <conditionalFormatting sqref="N38">
    <cfRule type="dataBar" priority="190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{EFF77505-9143-4EA6-BACE-9C78D77E94BE}</x14:id>
        </ext>
      </extLst>
    </cfRule>
  </conditionalFormatting>
  <conditionalFormatting sqref="N38">
    <cfRule type="dataBar" priority="190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{4295C848-CBEF-4232-A236-8E8CDF239FB9}</x14:id>
        </ext>
      </extLst>
    </cfRule>
  </conditionalFormatting>
  <conditionalFormatting sqref="N38">
    <cfRule type="dataBar" priority="190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{1BBF2681-2CFF-4CC5-92FE-EB6EC3562710}</x14:id>
        </ext>
      </extLst>
    </cfRule>
  </conditionalFormatting>
  <conditionalFormatting sqref="M38">
    <cfRule type="dataBar" priority="190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{AE489D88-03E5-415A-A33E-F762875CD6A6}</x14:id>
        </ext>
      </extLst>
    </cfRule>
  </conditionalFormatting>
  <conditionalFormatting sqref="M38">
    <cfRule type="dataBar" priority="190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{F53C0EC6-3F9E-4543-BECB-6CCBAF0870B4}</x14:id>
        </ext>
      </extLst>
    </cfRule>
  </conditionalFormatting>
  <conditionalFormatting sqref="M25">
    <cfRule type="dataBar" priority="177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{91E0822C-9868-4823-8A6B-7C96B65FC4CD}</x14:id>
        </ext>
      </extLst>
    </cfRule>
  </conditionalFormatting>
  <conditionalFormatting sqref="M25">
    <cfRule type="dataBar" priority="177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{5957C1E9-D2F0-46F0-ACCB-F0F873E55D92}</x14:id>
        </ext>
      </extLst>
    </cfRule>
  </conditionalFormatting>
  <conditionalFormatting sqref="M25">
    <cfRule type="dataBar" priority="177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{4DEBD9EF-8036-4B55-97A4-D24793DF754C}</x14:id>
        </ext>
      </extLst>
    </cfRule>
  </conditionalFormatting>
  <conditionalFormatting sqref="M25">
    <cfRule type="dataBar" priority="1778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{ECBC4C33-B59E-4FD4-8C8A-82B73707A89F}</x14:id>
        </ext>
      </extLst>
    </cfRule>
  </conditionalFormatting>
  <conditionalFormatting sqref="M25">
    <cfRule type="dataBar" priority="177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{1E6F2197-7142-4F3F-A1BD-A82C1F72477F}</x14:id>
        </ext>
      </extLst>
    </cfRule>
  </conditionalFormatting>
  <conditionalFormatting sqref="M25">
    <cfRule type="dataBar" priority="177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{36975A6E-5520-4690-B4D4-679D4EC456B0}</x14:id>
        </ext>
      </extLst>
    </cfRule>
  </conditionalFormatting>
  <conditionalFormatting sqref="M25">
    <cfRule type="dataBar" priority="177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{9D153465-CB2A-4AFA-B5C7-B7937F09C41E}</x14:id>
        </ext>
      </extLst>
    </cfRule>
  </conditionalFormatting>
  <conditionalFormatting sqref="M25">
    <cfRule type="dataBar" priority="177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{05B51A4B-0B98-4D51-AC43-7E6CC6183C80}</x14:id>
        </ext>
      </extLst>
    </cfRule>
  </conditionalFormatting>
  <conditionalFormatting sqref="M25">
    <cfRule type="dataBar" priority="177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{83F28243-F502-4F64-9D2F-72CFBE15B587}</x14:id>
        </ext>
      </extLst>
    </cfRule>
  </conditionalFormatting>
  <conditionalFormatting sqref="M25">
    <cfRule type="dataBar" priority="177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{F8373950-130D-488A-8B8B-3EC6D9B39B16}</x14:id>
        </ext>
      </extLst>
    </cfRule>
  </conditionalFormatting>
  <conditionalFormatting sqref="N25">
    <cfRule type="dataBar" priority="176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{71CC283F-295D-4ECB-A90A-A66C5761B772}</x14:id>
        </ext>
      </extLst>
    </cfRule>
  </conditionalFormatting>
  <conditionalFormatting sqref="N25">
    <cfRule type="dataBar" priority="176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{E52F568B-53DA-4DD5-BE92-A94F24B6E091}</x14:id>
        </ext>
      </extLst>
    </cfRule>
  </conditionalFormatting>
  <conditionalFormatting sqref="N25">
    <cfRule type="dataBar" priority="176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{2640B1DC-5E92-40A4-9FE8-BCEA92F4C61F}</x14:id>
        </ext>
      </extLst>
    </cfRule>
  </conditionalFormatting>
  <conditionalFormatting sqref="N25">
    <cfRule type="dataBar" priority="176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{E1785649-FBA5-4BF9-8B0F-BE5C3EED8BC7}</x14:id>
        </ext>
      </extLst>
    </cfRule>
  </conditionalFormatting>
  <conditionalFormatting sqref="N25">
    <cfRule type="dataBar" priority="1763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{44D0505D-E427-465E-8E6B-CC28F82B058B}</x14:id>
        </ext>
      </extLst>
    </cfRule>
  </conditionalFormatting>
  <conditionalFormatting sqref="N25">
    <cfRule type="dataBar" priority="176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{F98157E9-0DCC-4FFD-B60E-C20F073E45F8}</x14:id>
        </ext>
      </extLst>
    </cfRule>
  </conditionalFormatting>
  <conditionalFormatting sqref="N25">
    <cfRule type="dataBar" priority="176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{C4FFDB8B-6F3E-4D67-A400-17911CA7BCB4}</x14:id>
        </ext>
      </extLst>
    </cfRule>
  </conditionalFormatting>
  <conditionalFormatting sqref="N25">
    <cfRule type="dataBar" priority="176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{100D7B19-DAF0-4677-8172-A9D8675E20E4}</x14:id>
        </ext>
      </extLst>
    </cfRule>
  </conditionalFormatting>
  <conditionalFormatting sqref="N25">
    <cfRule type="dataBar" priority="176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{67B27791-1AE8-4A74-8C91-15E67E410E53}</x14:id>
        </ext>
      </extLst>
    </cfRule>
  </conditionalFormatting>
  <conditionalFormatting sqref="N25">
    <cfRule type="dataBar" priority="176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{AB5AC70C-C7D8-4CC9-9B90-7025E798C917}</x14:id>
        </ext>
      </extLst>
    </cfRule>
  </conditionalFormatting>
  <conditionalFormatting sqref="M23:M26">
    <cfRule type="dataBar" priority="118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{A02524CE-EE6B-4AF6-8F35-8B68AE2AA539}</x14:id>
        </ext>
      </extLst>
    </cfRule>
  </conditionalFormatting>
  <conditionalFormatting sqref="M23:M26">
    <cfRule type="dataBar" priority="118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{40758F54-0C2E-4AF4-BF71-5A16FF55F333}</x14:id>
        </ext>
      </extLst>
    </cfRule>
  </conditionalFormatting>
  <conditionalFormatting sqref="M23:M26">
    <cfRule type="dataBar" priority="118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{6D1C1B8F-25B9-488D-8D42-813404DE59D8}</x14:id>
        </ext>
      </extLst>
    </cfRule>
  </conditionalFormatting>
  <conditionalFormatting sqref="M23:M26">
    <cfRule type="dataBar" priority="1186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{6F6E02BE-1956-4867-9901-AFE136E72012}</x14:id>
        </ext>
      </extLst>
    </cfRule>
  </conditionalFormatting>
  <conditionalFormatting sqref="M23:M26">
    <cfRule type="dataBar" priority="118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{56C2AFAF-B9AE-4002-8DAB-33ACBF148504}</x14:id>
        </ext>
      </extLst>
    </cfRule>
  </conditionalFormatting>
  <conditionalFormatting sqref="M23:M26">
    <cfRule type="dataBar" priority="118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{A8E7BDF7-1864-4FF5-8444-A6470FC7BD9B}</x14:id>
        </ext>
      </extLst>
    </cfRule>
  </conditionalFormatting>
  <conditionalFormatting sqref="M23:M26">
    <cfRule type="dataBar" priority="118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{8A553A73-D7AB-42D8-A5CC-20A7D695FA65}</x14:id>
        </ext>
      </extLst>
    </cfRule>
  </conditionalFormatting>
  <conditionalFormatting sqref="AA23">
    <cfRule type="dataBar" priority="92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{7BACA91F-A589-4955-8D2B-6009FE8CF8B6}</x14:id>
        </ext>
      </extLst>
    </cfRule>
  </conditionalFormatting>
  <conditionalFormatting sqref="AA23">
    <cfRule type="dataBar" priority="92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{796FB482-177A-4146-BAA9-C3345F4EDC22}</x14:id>
        </ext>
      </extLst>
    </cfRule>
  </conditionalFormatting>
  <conditionalFormatting sqref="AA23">
    <cfRule type="dataBar" priority="92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{3C4621EA-C313-4A5D-BB05-0970C88F3068}</x14:id>
        </ext>
      </extLst>
    </cfRule>
  </conditionalFormatting>
  <conditionalFormatting sqref="AA23">
    <cfRule type="dataBar" priority="92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{969D6370-5B90-4D1C-B88D-B846D8DF511F}</x14:id>
        </ext>
      </extLst>
    </cfRule>
  </conditionalFormatting>
  <conditionalFormatting sqref="AA23">
    <cfRule type="dataBar" priority="927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{DEDE25A4-ED80-4CF6-B4A6-C51162C53C45}</x14:id>
        </ext>
      </extLst>
    </cfRule>
  </conditionalFormatting>
  <conditionalFormatting sqref="AA23">
    <cfRule type="dataBar" priority="92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{34BD6BFA-15D1-4149-A33B-F21C66C9F6FA}</x14:id>
        </ext>
      </extLst>
    </cfRule>
  </conditionalFormatting>
  <conditionalFormatting sqref="AA23">
    <cfRule type="dataBar" priority="92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{4B1E41AE-0AA4-4CE6-8288-FCAEA14193CD}</x14:id>
        </ext>
      </extLst>
    </cfRule>
  </conditionalFormatting>
  <conditionalFormatting sqref="AA23">
    <cfRule type="dataBar" priority="92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{3B619DBD-C535-4F8F-8C63-3621CDBCACB9}</x14:id>
        </ext>
      </extLst>
    </cfRule>
  </conditionalFormatting>
  <conditionalFormatting sqref="AA24">
    <cfRule type="dataBar" priority="92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{C847961A-5CED-48A1-8EEE-25249D3D1591}</x14:id>
        </ext>
      </extLst>
    </cfRule>
  </conditionalFormatting>
  <conditionalFormatting sqref="AA24">
    <cfRule type="dataBar" priority="92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{B52EAA5C-9F19-4430-BD6F-4D0B9CCDF330}</x14:id>
        </ext>
      </extLst>
    </cfRule>
  </conditionalFormatting>
  <conditionalFormatting sqref="AA24">
    <cfRule type="dataBar" priority="92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{4EB510C6-0B08-42AC-836D-CB44B770B7F8}</x14:id>
        </ext>
      </extLst>
    </cfRule>
  </conditionalFormatting>
  <conditionalFormatting sqref="AA24">
    <cfRule type="dataBar" priority="92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{C0FBEAAA-02B7-45CD-BCE9-8BA59E2FC945}</x14:id>
        </ext>
      </extLst>
    </cfRule>
  </conditionalFormatting>
  <conditionalFormatting sqref="AA24">
    <cfRule type="dataBar" priority="927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{4E4D14AF-56EA-4FD4-8C0D-D21196D1B066}</x14:id>
        </ext>
      </extLst>
    </cfRule>
  </conditionalFormatting>
  <conditionalFormatting sqref="AA24">
    <cfRule type="dataBar" priority="92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{469581B7-C76B-457C-A39B-6E03A4A17A81}</x14:id>
        </ext>
      </extLst>
    </cfRule>
  </conditionalFormatting>
  <conditionalFormatting sqref="AA24">
    <cfRule type="dataBar" priority="92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{1DC4948E-79FD-4609-A592-B6F0B747A4B3}</x14:id>
        </ext>
      </extLst>
    </cfRule>
  </conditionalFormatting>
  <conditionalFormatting sqref="AA24">
    <cfRule type="dataBar" priority="92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{B7596C2C-08F5-438A-B4D5-AD6968B2F747}</x14:id>
        </ext>
      </extLst>
    </cfRule>
  </conditionalFormatting>
  <conditionalFormatting sqref="AA26:AA27">
    <cfRule type="dataBar" priority="92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{5EE2663E-5447-4DDB-9743-C0DD2EE60FC0}</x14:id>
        </ext>
      </extLst>
    </cfRule>
  </conditionalFormatting>
  <conditionalFormatting sqref="AA26:AA27">
    <cfRule type="dataBar" priority="92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{15BDE171-9F36-4B19-AB98-BB6F2A9D05EA}</x14:id>
        </ext>
      </extLst>
    </cfRule>
  </conditionalFormatting>
  <conditionalFormatting sqref="AA26:AA27">
    <cfRule type="dataBar" priority="92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{7F57A1FB-CFB2-4F40-B64D-D9AFF40ABE06}</x14:id>
        </ext>
      </extLst>
    </cfRule>
  </conditionalFormatting>
  <conditionalFormatting sqref="AA26:AA27">
    <cfRule type="dataBar" priority="92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{AF6FC323-80DB-444D-8EBE-A3BE196E9E44}</x14:id>
        </ext>
      </extLst>
    </cfRule>
  </conditionalFormatting>
  <conditionalFormatting sqref="AA26:AA27">
    <cfRule type="dataBar" priority="926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{74088FD0-5304-429C-9EAC-A2CD14A23203}</x14:id>
        </ext>
      </extLst>
    </cfRule>
  </conditionalFormatting>
  <conditionalFormatting sqref="AA26:AA27">
    <cfRule type="dataBar" priority="92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{4831B50F-6348-4557-89DD-F7209B4CFFA8}</x14:id>
        </ext>
      </extLst>
    </cfRule>
  </conditionalFormatting>
  <conditionalFormatting sqref="AA26:AA27">
    <cfRule type="dataBar" priority="92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{B36D26D2-8286-49C3-B7DC-82AAB667FE85}</x14:id>
        </ext>
      </extLst>
    </cfRule>
  </conditionalFormatting>
  <conditionalFormatting sqref="AA26:AA27">
    <cfRule type="dataBar" priority="92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{84F57EFC-DF71-45D6-83DB-E7FA1B4197F3}</x14:id>
        </ext>
      </extLst>
    </cfRule>
  </conditionalFormatting>
  <conditionalFormatting sqref="AA26:AA27">
    <cfRule type="dataBar" priority="92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{6D3AA344-F86E-4BF3-898C-024E6509BBA5}</x14:id>
        </ext>
      </extLst>
    </cfRule>
  </conditionalFormatting>
  <conditionalFormatting sqref="AA19">
    <cfRule type="dataBar" priority="92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{C1C4745D-C586-487A-9D15-780EBBA4B7CF}</x14:id>
        </ext>
      </extLst>
    </cfRule>
  </conditionalFormatting>
  <conditionalFormatting sqref="AA19">
    <cfRule type="dataBar" priority="92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{BBD3BDAF-2132-414E-8CF4-71D6F3A16BF2}</x14:id>
        </ext>
      </extLst>
    </cfRule>
  </conditionalFormatting>
  <conditionalFormatting sqref="AA19">
    <cfRule type="dataBar" priority="92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{A3D88E85-AED9-4B9F-A72B-3D94C01D4DEA}</x14:id>
        </ext>
      </extLst>
    </cfRule>
  </conditionalFormatting>
  <conditionalFormatting sqref="AA19">
    <cfRule type="dataBar" priority="92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{1E92AABA-3607-46C2-822C-E15C5496906B}</x14:id>
        </ext>
      </extLst>
    </cfRule>
  </conditionalFormatting>
  <conditionalFormatting sqref="AA19">
    <cfRule type="dataBar" priority="925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{7DB17452-36BF-4608-88F2-66D4D8B72980}</x14:id>
        </ext>
      </extLst>
    </cfRule>
  </conditionalFormatting>
  <conditionalFormatting sqref="AA19">
    <cfRule type="dataBar" priority="92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{855870F5-F233-4C05-B717-560BC1E70C82}</x14:id>
        </ext>
      </extLst>
    </cfRule>
  </conditionalFormatting>
  <conditionalFormatting sqref="AA19">
    <cfRule type="dataBar" priority="92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{F16352A6-396F-4728-9767-2DE44E02F3B7}</x14:id>
        </ext>
      </extLst>
    </cfRule>
  </conditionalFormatting>
  <conditionalFormatting sqref="AA19">
    <cfRule type="dataBar" priority="92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{CC08E4F2-F8BE-4FDE-8552-42DA8C473856}</x14:id>
        </ext>
      </extLst>
    </cfRule>
  </conditionalFormatting>
  <conditionalFormatting sqref="AA20">
    <cfRule type="dataBar" priority="92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{F8865454-2CC7-43D6-8776-4213515980C6}</x14:id>
        </ext>
      </extLst>
    </cfRule>
  </conditionalFormatting>
  <conditionalFormatting sqref="AA20">
    <cfRule type="dataBar" priority="92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{9D96C151-CF24-4D44-B35F-167B4F790F1E}</x14:id>
        </ext>
      </extLst>
    </cfRule>
  </conditionalFormatting>
  <conditionalFormatting sqref="AA20">
    <cfRule type="dataBar" priority="92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{AC97CFD8-0FD2-4CA1-9576-D3D2DD8888E2}</x14:id>
        </ext>
      </extLst>
    </cfRule>
  </conditionalFormatting>
  <conditionalFormatting sqref="AA20">
    <cfRule type="dataBar" priority="92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{6D9C7456-889C-472A-8A6C-F2F5BBDD58A5}</x14:id>
        </ext>
      </extLst>
    </cfRule>
  </conditionalFormatting>
  <conditionalFormatting sqref="AA20">
    <cfRule type="dataBar" priority="92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{C7C4CBA0-AB62-431A-BC69-1EC1B1F26044}</x14:id>
        </ext>
      </extLst>
    </cfRule>
  </conditionalFormatting>
  <conditionalFormatting sqref="AA20">
    <cfRule type="dataBar" priority="92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{BB87FFE6-7DCB-403F-A6FA-1480C373D9DA}</x14:id>
        </ext>
      </extLst>
    </cfRule>
  </conditionalFormatting>
  <conditionalFormatting sqref="AA20">
    <cfRule type="dataBar" priority="92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{9531B2EF-4A9A-4CF0-9E16-6C99B1EB8429}</x14:id>
        </ext>
      </extLst>
    </cfRule>
  </conditionalFormatting>
  <conditionalFormatting sqref="AA20">
    <cfRule type="dataBar" priority="92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{B3E561F7-2D51-415B-A9D4-30F72B0832DF}</x14:id>
        </ext>
      </extLst>
    </cfRule>
  </conditionalFormatting>
  <conditionalFormatting sqref="AA38">
    <cfRule type="dataBar" priority="92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{7B776E06-3605-4226-A53E-E9821DFA19E3}</x14:id>
        </ext>
      </extLst>
    </cfRule>
  </conditionalFormatting>
  <conditionalFormatting sqref="AA38">
    <cfRule type="dataBar" priority="92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{2745C5AB-20E0-46F2-9C5D-A3FF93AF2796}</x14:id>
        </ext>
      </extLst>
    </cfRule>
  </conditionalFormatting>
  <conditionalFormatting sqref="AA38">
    <cfRule type="dataBar" priority="92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{7C72BF61-1D87-47E5-ABB1-4B6CEF51ECA7}</x14:id>
        </ext>
      </extLst>
    </cfRule>
  </conditionalFormatting>
  <conditionalFormatting sqref="AA38">
    <cfRule type="dataBar" priority="92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{8C8BFC3B-5D52-42FA-9F9B-BA5AEADC8C49}</x14:id>
        </ext>
      </extLst>
    </cfRule>
  </conditionalFormatting>
  <conditionalFormatting sqref="AA38">
    <cfRule type="dataBar" priority="92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{744098DA-A611-436C-8949-3A0B2601754E}</x14:id>
        </ext>
      </extLst>
    </cfRule>
  </conditionalFormatting>
  <conditionalFormatting sqref="AA38">
    <cfRule type="dataBar" priority="92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{92DA8A2C-97E5-49CB-85F8-1D57BD5CEFE2}</x14:id>
        </ext>
      </extLst>
    </cfRule>
  </conditionalFormatting>
  <conditionalFormatting sqref="AA38">
    <cfRule type="dataBar" priority="92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{E18A5108-D3B4-4781-BD15-D68B04447D4C}</x14:id>
        </ext>
      </extLst>
    </cfRule>
  </conditionalFormatting>
  <conditionalFormatting sqref="AA38">
    <cfRule type="dataBar" priority="92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{1CB26A37-A873-4C47-9FB9-39C731D7ECC5}</x14:id>
        </ext>
      </extLst>
    </cfRule>
  </conditionalFormatting>
  <conditionalFormatting sqref="AA25">
    <cfRule type="dataBar" priority="92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{9AE3D821-784D-4902-8D03-1302B69FCD16}</x14:id>
        </ext>
      </extLst>
    </cfRule>
  </conditionalFormatting>
  <conditionalFormatting sqref="AA25">
    <cfRule type="dataBar" priority="92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{675AAF03-7529-4123-BCB2-E96C7D3DF438}</x14:id>
        </ext>
      </extLst>
    </cfRule>
  </conditionalFormatting>
  <conditionalFormatting sqref="AA25">
    <cfRule type="dataBar" priority="92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{D5F33287-F07A-4E78-91BE-3AED6AB04F52}</x14:id>
        </ext>
      </extLst>
    </cfRule>
  </conditionalFormatting>
  <conditionalFormatting sqref="AA25">
    <cfRule type="dataBar" priority="92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{0EC1605C-174A-4142-A881-728BFAC6F44F}</x14:id>
        </ext>
      </extLst>
    </cfRule>
  </conditionalFormatting>
  <conditionalFormatting sqref="AA25">
    <cfRule type="dataBar" priority="92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{F2E430EA-AC2D-4FB3-9EF5-922B06549A95}</x14:id>
        </ext>
      </extLst>
    </cfRule>
  </conditionalFormatting>
  <conditionalFormatting sqref="AA25">
    <cfRule type="dataBar" priority="92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{D2E957B6-6D94-4B8C-8F7C-54A7A3F9AE1F}</x14:id>
        </ext>
      </extLst>
    </cfRule>
  </conditionalFormatting>
  <conditionalFormatting sqref="AA25">
    <cfRule type="dataBar" priority="92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{944426B5-D9FA-4EC6-9B5A-39DB2F4B45D4}</x14:id>
        </ext>
      </extLst>
    </cfRule>
  </conditionalFormatting>
  <conditionalFormatting sqref="AA25">
    <cfRule type="dataBar" priority="92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{05D6014F-9E99-450A-82CC-1502F390A9AA}</x14:id>
        </ext>
      </extLst>
    </cfRule>
  </conditionalFormatting>
  <conditionalFormatting sqref="AA25">
    <cfRule type="dataBar" priority="92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{B4195A34-939B-4DDE-8EF6-91F739AD9F83}</x14:id>
        </ext>
      </extLst>
    </cfRule>
  </conditionalFormatting>
  <conditionalFormatting sqref="AA25">
    <cfRule type="dataBar" priority="92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{E83EAFE6-2A8E-4026-A271-E44139F2F463}</x14:id>
        </ext>
      </extLst>
    </cfRule>
  </conditionalFormatting>
  <conditionalFormatting sqref="AA25">
    <cfRule type="dataBar" priority="92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{927B18A0-251F-4856-AAE0-22502A55CE4F}</x14:id>
        </ext>
      </extLst>
    </cfRule>
  </conditionalFormatting>
  <conditionalFormatting sqref="AA23:AA27">
    <cfRule type="dataBar" priority="92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{FDC93BCF-91A0-4AC0-A9C5-F680BC3E78F5}</x14:id>
        </ext>
      </extLst>
    </cfRule>
  </conditionalFormatting>
  <conditionalFormatting sqref="AA23:AA27">
    <cfRule type="dataBar" priority="92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{20A4E70A-B91B-465C-9DB8-2C33AE0680D0}</x14:id>
        </ext>
      </extLst>
    </cfRule>
  </conditionalFormatting>
  <conditionalFormatting sqref="AA23:AA27">
    <cfRule type="dataBar" priority="92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{F66F7B25-F90B-4480-BADF-9BB17A5FB963}</x14:id>
        </ext>
      </extLst>
    </cfRule>
  </conditionalFormatting>
  <conditionalFormatting sqref="AA23:AA27">
    <cfRule type="dataBar" priority="92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{9150BD0B-4201-4DC3-84DE-AF2787F61573}</x14:id>
        </ext>
      </extLst>
    </cfRule>
  </conditionalFormatting>
  <conditionalFormatting sqref="AA23:AA27">
    <cfRule type="dataBar" priority="92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{2324A754-B284-4BBF-9E43-832106151FFC}</x14:id>
        </ext>
      </extLst>
    </cfRule>
  </conditionalFormatting>
  <conditionalFormatting sqref="AA23:AA27">
    <cfRule type="dataBar" priority="92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{27CBD420-A73B-4515-B497-1E9AD4FF82E3}</x14:id>
        </ext>
      </extLst>
    </cfRule>
  </conditionalFormatting>
  <conditionalFormatting sqref="AA23:AA27">
    <cfRule type="dataBar" priority="92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{84FADA36-2458-45C9-B6B6-26902DA0374C}</x14:id>
        </ext>
      </extLst>
    </cfRule>
  </conditionalFormatting>
  <conditionalFormatting sqref="AA23:AA27">
    <cfRule type="dataBar" priority="92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{9E4A96C3-8966-4526-B535-FC5520FACE8E}</x14:id>
        </ext>
      </extLst>
    </cfRule>
  </conditionalFormatting>
  <conditionalFormatting sqref="AA28">
    <cfRule type="dataBar" priority="92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{5D1A1F80-A16C-4417-B7F8-6FC659472221}</x14:id>
        </ext>
      </extLst>
    </cfRule>
  </conditionalFormatting>
  <conditionalFormatting sqref="AA28">
    <cfRule type="dataBar" priority="92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{29D6C256-6FCA-4CD9-A2AE-503B742E7F4A}</x14:id>
        </ext>
      </extLst>
    </cfRule>
  </conditionalFormatting>
  <conditionalFormatting sqref="AA28">
    <cfRule type="dataBar" priority="92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{5B20535C-F1FD-460F-8D0E-2CB72452631A}</x14:id>
        </ext>
      </extLst>
    </cfRule>
  </conditionalFormatting>
  <conditionalFormatting sqref="AA28">
    <cfRule type="dataBar" priority="92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{47158592-DD9F-4008-84AA-F9E969A7754D}</x14:id>
        </ext>
      </extLst>
    </cfRule>
  </conditionalFormatting>
  <conditionalFormatting sqref="AA28">
    <cfRule type="dataBar" priority="92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{57B741D7-BB5C-4989-BE35-E9CD6A723C56}</x14:id>
        </ext>
      </extLst>
    </cfRule>
  </conditionalFormatting>
  <conditionalFormatting sqref="AA28">
    <cfRule type="dataBar" priority="92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{CAB2F537-F58D-4C2D-A0F4-7DA46B9FC39F}</x14:id>
        </ext>
      </extLst>
    </cfRule>
  </conditionalFormatting>
  <conditionalFormatting sqref="AA28">
    <cfRule type="dataBar" priority="92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{AC8CDB9E-DBEE-45DC-A4F7-ADCA189C6D14}</x14:id>
        </ext>
      </extLst>
    </cfRule>
  </conditionalFormatting>
  <conditionalFormatting sqref="AA28">
    <cfRule type="dataBar" priority="92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{30229BDD-29CC-4CFB-A997-51544D31E94E}</x14:id>
        </ext>
      </extLst>
    </cfRule>
  </conditionalFormatting>
  <conditionalFormatting sqref="AA29">
    <cfRule type="dataBar" priority="92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{B40AD83A-AF9E-411C-9B99-F057CD9D9900}</x14:id>
        </ext>
      </extLst>
    </cfRule>
  </conditionalFormatting>
  <conditionalFormatting sqref="AA29">
    <cfRule type="dataBar" priority="92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{0883BF2B-1B2D-4E26-A9D5-38F348D9FF40}</x14:id>
        </ext>
      </extLst>
    </cfRule>
  </conditionalFormatting>
  <conditionalFormatting sqref="AA29">
    <cfRule type="dataBar" priority="91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{FEE0B9D9-283F-47AA-BDEE-526C3A352002}</x14:id>
        </ext>
      </extLst>
    </cfRule>
  </conditionalFormatting>
  <conditionalFormatting sqref="AA29">
    <cfRule type="dataBar" priority="92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{C3DE2F7E-5A13-40F4-9430-A3F60087787D}</x14:id>
        </ext>
      </extLst>
    </cfRule>
  </conditionalFormatting>
  <conditionalFormatting sqref="AA29">
    <cfRule type="dataBar" priority="920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{79D305D8-0BB4-49C9-A30B-3DC83C2E1FC3}</x14:id>
        </ext>
      </extLst>
    </cfRule>
  </conditionalFormatting>
  <conditionalFormatting sqref="AA29">
    <cfRule type="dataBar" priority="92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{C3399558-4B5C-4DAC-92B8-AA66C1156A28}</x14:id>
        </ext>
      </extLst>
    </cfRule>
  </conditionalFormatting>
  <conditionalFormatting sqref="AA29">
    <cfRule type="dataBar" priority="92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{5A5237D7-B6E8-4A3A-AEEA-EE432CA8DB44}</x14:id>
        </ext>
      </extLst>
    </cfRule>
  </conditionalFormatting>
  <conditionalFormatting sqref="AA29">
    <cfRule type="dataBar" priority="92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{221FA8D5-797B-4B78-A07A-582E6B625720}</x14:id>
        </ext>
      </extLst>
    </cfRule>
  </conditionalFormatting>
  <conditionalFormatting sqref="AA28:AA29">
    <cfRule type="dataBar" priority="91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{CEE38E47-5A34-4847-A499-89B3AE002B36}</x14:id>
        </ext>
      </extLst>
    </cfRule>
  </conditionalFormatting>
  <conditionalFormatting sqref="AA28:AA29">
    <cfRule type="dataBar" priority="91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{609BB3ED-89A5-47C1-96F2-A194796E1FB7}</x14:id>
        </ext>
      </extLst>
    </cfRule>
  </conditionalFormatting>
  <conditionalFormatting sqref="AA28:AA29">
    <cfRule type="dataBar" priority="91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{C0397B0B-5AD7-4761-9CCD-DC20DF09716F}</x14:id>
        </ext>
      </extLst>
    </cfRule>
  </conditionalFormatting>
  <conditionalFormatting sqref="AA28:AA29">
    <cfRule type="dataBar" priority="91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{8DE3D5D6-725F-4A3C-B745-E820F3C48E5F}</x14:id>
        </ext>
      </extLst>
    </cfRule>
  </conditionalFormatting>
  <conditionalFormatting sqref="AA28:AA29">
    <cfRule type="dataBar" priority="919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{C0B1A025-BE82-4822-9DEA-45E1CA3899CC}</x14:id>
        </ext>
      </extLst>
    </cfRule>
  </conditionalFormatting>
  <conditionalFormatting sqref="AA28:AA29">
    <cfRule type="dataBar" priority="91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{7293C9B1-BC95-4EA8-B533-C199DB022DFC}</x14:id>
        </ext>
      </extLst>
    </cfRule>
  </conditionalFormatting>
  <conditionalFormatting sqref="AA28:AA29">
    <cfRule type="dataBar" priority="91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{C38DE0A4-65B3-44B8-86E4-6F7B9A607702}</x14:id>
        </ext>
      </extLst>
    </cfRule>
  </conditionalFormatting>
  <conditionalFormatting sqref="AA28:AA29">
    <cfRule type="dataBar" priority="91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{A352C8DF-C128-4F48-8688-7F68ECE1CC1A}</x14:id>
        </ext>
      </extLst>
    </cfRule>
  </conditionalFormatting>
  <conditionalFormatting sqref="AA32 AA34 AA36 AA38">
    <cfRule type="dataBar" priority="91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{41B12A59-44EB-4B70-8851-CEB30A4D6039}</x14:id>
        </ext>
      </extLst>
    </cfRule>
  </conditionalFormatting>
  <conditionalFormatting sqref="AA32 AA34 AA36 AA38">
    <cfRule type="dataBar" priority="91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{87D268B5-B911-4E8E-99BD-60C997AB8CF6}</x14:id>
        </ext>
      </extLst>
    </cfRule>
  </conditionalFormatting>
  <conditionalFormatting sqref="AA32 AA34 AA36 AA38">
    <cfRule type="dataBar" priority="91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{E84E81A4-000A-41E9-9C31-0F6CA6BBBD63}</x14:id>
        </ext>
      </extLst>
    </cfRule>
  </conditionalFormatting>
  <conditionalFormatting sqref="AA32 AA34 AA36 AA38">
    <cfRule type="dataBar" priority="91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{17F8FB4B-E16D-42D2-94D1-3FF85C7ADD68}</x14:id>
        </ext>
      </extLst>
    </cfRule>
  </conditionalFormatting>
  <conditionalFormatting sqref="AA32 AA34 AA36 AA38">
    <cfRule type="dataBar" priority="918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{4F6681AE-F33C-47D8-B611-C81475C8524C}</x14:id>
        </ext>
      </extLst>
    </cfRule>
  </conditionalFormatting>
  <conditionalFormatting sqref="AA32">
    <cfRule type="dataBar" priority="91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{F155E184-C0DC-4B12-AD85-0C96C60508DB}</x14:id>
        </ext>
      </extLst>
    </cfRule>
  </conditionalFormatting>
  <conditionalFormatting sqref="AA32">
    <cfRule type="dataBar" priority="91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{AA151DD5-6599-41A2-AB65-9F100507C85E}</x14:id>
        </ext>
      </extLst>
    </cfRule>
  </conditionalFormatting>
  <conditionalFormatting sqref="AA32">
    <cfRule type="dataBar" priority="91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{9EEBCF85-39AA-4D2F-A433-F11A411BDFAB}</x14:id>
        </ext>
      </extLst>
    </cfRule>
  </conditionalFormatting>
  <conditionalFormatting sqref="AA31 AA33 AA35 AA37">
    <cfRule type="dataBar" priority="91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{9BFB07DA-0642-4110-AC88-8C3E22848926}</x14:id>
        </ext>
      </extLst>
    </cfRule>
  </conditionalFormatting>
  <conditionalFormatting sqref="AA31 AA33 AA35 AA37">
    <cfRule type="dataBar" priority="91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{30E6E534-3B76-496A-A323-5666652ED22B}</x14:id>
        </ext>
      </extLst>
    </cfRule>
  </conditionalFormatting>
  <conditionalFormatting sqref="AA31 AA33 AA35 AA37">
    <cfRule type="dataBar" priority="91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{42BADC78-6B7B-4CF0-9DB5-24CB0CF5A204}</x14:id>
        </ext>
      </extLst>
    </cfRule>
  </conditionalFormatting>
  <conditionalFormatting sqref="AA31 AA33 AA35 AA37">
    <cfRule type="dataBar" priority="91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{7D71D17D-2814-413E-919F-A732F766893E}</x14:id>
        </ext>
      </extLst>
    </cfRule>
  </conditionalFormatting>
  <conditionalFormatting sqref="AA31 AA33 AA35 AA37">
    <cfRule type="dataBar" priority="917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{6901CAC4-AAE5-4CC8-B9B6-04DE6E9F5C2E}</x14:id>
        </ext>
      </extLst>
    </cfRule>
  </conditionalFormatting>
  <conditionalFormatting sqref="AA33">
    <cfRule type="dataBar" priority="91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{9FBAF018-9DC4-4600-A321-4AA55D8BBF4E}</x14:id>
        </ext>
      </extLst>
    </cfRule>
  </conditionalFormatting>
  <conditionalFormatting sqref="AA33">
    <cfRule type="dataBar" priority="91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{199E258C-2084-4576-AF60-D187DC2675A8}</x14:id>
        </ext>
      </extLst>
    </cfRule>
  </conditionalFormatting>
  <conditionalFormatting sqref="AA32">
    <cfRule type="dataBar" priority="91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{29EB51B8-BCD0-459F-A92C-F721280E7805}</x14:id>
        </ext>
      </extLst>
    </cfRule>
  </conditionalFormatting>
  <conditionalFormatting sqref="AA32">
    <cfRule type="dataBar" priority="91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{197E463F-7DAF-4983-A7A1-953BBFAB09C2}</x14:id>
        </ext>
      </extLst>
    </cfRule>
  </conditionalFormatting>
  <conditionalFormatting sqref="AA32">
    <cfRule type="dataBar" priority="91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{11D5C6ED-FBDC-422E-94DB-E08605C7C25B}</x14:id>
        </ext>
      </extLst>
    </cfRule>
  </conditionalFormatting>
  <conditionalFormatting sqref="AA32">
    <cfRule type="dataBar" priority="91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{57C60926-0C2B-434B-8B55-C24A34F59D36}</x14:id>
        </ext>
      </extLst>
    </cfRule>
  </conditionalFormatting>
  <conditionalFormatting sqref="AA32">
    <cfRule type="dataBar" priority="916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{2C0DC71A-48FA-4F6E-B8D4-48A7AF8B115C}</x14:id>
        </ext>
      </extLst>
    </cfRule>
  </conditionalFormatting>
  <conditionalFormatting sqref="AA32">
    <cfRule type="dataBar" priority="91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{3B135318-E3FA-4F61-8E32-0446B67BEC7B}</x14:id>
        </ext>
      </extLst>
    </cfRule>
  </conditionalFormatting>
  <conditionalFormatting sqref="AA32">
    <cfRule type="dataBar" priority="91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{7408B188-4B22-42CB-B2E6-DACB1321EBE7}</x14:id>
        </ext>
      </extLst>
    </cfRule>
  </conditionalFormatting>
  <conditionalFormatting sqref="AA32">
    <cfRule type="dataBar" priority="91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{AE93A01C-471D-45AA-93B3-B103A859EEE8}</x14:id>
        </ext>
      </extLst>
    </cfRule>
  </conditionalFormatting>
  <conditionalFormatting sqref="AA31 AA33 AA35 AA37">
    <cfRule type="dataBar" priority="91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{E317DA11-7975-4FEF-89B8-643F188CF487}</x14:id>
        </ext>
      </extLst>
    </cfRule>
  </conditionalFormatting>
  <conditionalFormatting sqref="AA31 AA33 AA35 AA37">
    <cfRule type="dataBar" priority="91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{6FCDFB94-0EFD-47EE-87EC-12CFF43F5CA9}</x14:id>
        </ext>
      </extLst>
    </cfRule>
  </conditionalFormatting>
  <conditionalFormatting sqref="AA31 AA33 AA35 AA37">
    <cfRule type="dataBar" priority="91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{B0F644BD-C24E-4A76-9F03-05C8D16133CE}</x14:id>
        </ext>
      </extLst>
    </cfRule>
  </conditionalFormatting>
  <conditionalFormatting sqref="AA31 AA33 AA35 AA37">
    <cfRule type="dataBar" priority="91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{5DE32E15-8AE5-4470-AF4B-68E174D4E12B}</x14:id>
        </ext>
      </extLst>
    </cfRule>
  </conditionalFormatting>
  <conditionalFormatting sqref="AA31 AA33 AA35 AA37">
    <cfRule type="dataBar" priority="915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{59BF96A1-6926-4CE2-A415-C76863884C58}</x14:id>
        </ext>
      </extLst>
    </cfRule>
  </conditionalFormatting>
  <conditionalFormatting sqref="AA31">
    <cfRule type="dataBar" priority="91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{82F1F5D5-785E-44FF-B421-6827C14849BB}</x14:id>
        </ext>
      </extLst>
    </cfRule>
  </conditionalFormatting>
  <conditionalFormatting sqref="AA31">
    <cfRule type="dataBar" priority="91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{DEF5E215-8E10-476F-9B21-51DBB3E8DFFF}</x14:id>
        </ext>
      </extLst>
    </cfRule>
  </conditionalFormatting>
  <conditionalFormatting sqref="AA31">
    <cfRule type="dataBar" priority="91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{5BCBB795-A761-4E83-86DD-179987EDF755}</x14:id>
        </ext>
      </extLst>
    </cfRule>
  </conditionalFormatting>
  <conditionalFormatting sqref="AA42">
    <cfRule type="dataBar" priority="91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{0A017F88-D0BD-40B8-B506-C91854CE9F5D}</x14:id>
        </ext>
      </extLst>
    </cfRule>
  </conditionalFormatting>
  <conditionalFormatting sqref="AA42">
    <cfRule type="dataBar" priority="91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{2160F255-69F4-47C8-BFD3-9B9344AAEA42}</x14:id>
        </ext>
      </extLst>
    </cfRule>
  </conditionalFormatting>
  <conditionalFormatting sqref="AA42">
    <cfRule type="dataBar" priority="91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{080C1969-4866-4A65-BDEF-D464F2511327}</x14:id>
        </ext>
      </extLst>
    </cfRule>
  </conditionalFormatting>
  <conditionalFormatting sqref="AA41">
    <cfRule type="dataBar" priority="91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{3ECE44AB-3213-4D2F-9AEA-051638D978CD}</x14:id>
        </ext>
      </extLst>
    </cfRule>
  </conditionalFormatting>
  <conditionalFormatting sqref="AA41">
    <cfRule type="dataBar" priority="91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{7C6DE59B-67F6-4393-A7D2-1D3142432157}</x14:id>
        </ext>
      </extLst>
    </cfRule>
  </conditionalFormatting>
  <conditionalFormatting sqref="AA42">
    <cfRule type="dataBar" priority="91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{5F8CB303-92CA-4B13-936B-01EBADD56F39}</x14:id>
        </ext>
      </extLst>
    </cfRule>
  </conditionalFormatting>
  <conditionalFormatting sqref="AA40">
    <cfRule type="dataBar" priority="91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{7BB79398-DD87-422D-898F-7EE08984B078}</x14:id>
        </ext>
      </extLst>
    </cfRule>
  </conditionalFormatting>
  <conditionalFormatting sqref="AA40">
    <cfRule type="dataBar" priority="91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{965FC84E-CD84-4C71-A5E6-24E910ACD163}</x14:id>
        </ext>
      </extLst>
    </cfRule>
  </conditionalFormatting>
  <conditionalFormatting sqref="AA40">
    <cfRule type="dataBar" priority="91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{50EDBF1B-C7E4-4714-979F-5A4A3EC3C95F}</x14:id>
        </ext>
      </extLst>
    </cfRule>
  </conditionalFormatting>
  <conditionalFormatting sqref="AA42">
    <cfRule type="dataBar" priority="91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{E21D5D1C-6ECF-4486-927C-F5FE5D57A52C}</x14:id>
        </ext>
      </extLst>
    </cfRule>
  </conditionalFormatting>
  <conditionalFormatting sqref="AA40">
    <cfRule type="dataBar" priority="91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{1AA738BE-A2B7-4FE5-9A60-3453F344F17E}</x14:id>
        </ext>
      </extLst>
    </cfRule>
  </conditionalFormatting>
  <conditionalFormatting sqref="AA40">
    <cfRule type="dataBar" priority="91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{ED3553FE-4593-43A8-ADBF-A7F75F6E2B2F}</x14:id>
        </ext>
      </extLst>
    </cfRule>
  </conditionalFormatting>
  <conditionalFormatting sqref="AA40">
    <cfRule type="dataBar" priority="91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{BCEE5D62-E249-4D89-8F04-ADF82D9DB0B3}</x14:id>
        </ext>
      </extLst>
    </cfRule>
  </conditionalFormatting>
  <conditionalFormatting sqref="AA41">
    <cfRule type="dataBar" priority="91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{3F83E4B1-B761-4B34-8E28-E8FE90D90BBF}</x14:id>
        </ext>
      </extLst>
    </cfRule>
  </conditionalFormatting>
  <conditionalFormatting sqref="AA41">
    <cfRule type="dataBar" priority="91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{1AB3B7C3-BB9F-4D1C-97EC-0DE503AE4ADB}</x14:id>
        </ext>
      </extLst>
    </cfRule>
  </conditionalFormatting>
  <conditionalFormatting sqref="M17:M21">
    <cfRule type="dataBar" priority="359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{E42F49A3-41FF-43CE-8FE1-607517BAACA6}</x14:id>
        </ext>
      </extLst>
    </cfRule>
  </conditionalFormatting>
  <conditionalFormatting sqref="AA17:AA21">
    <cfRule type="dataBar" priority="368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{5C016727-067D-4C51-BF57-4503A1E5AF18}</x14:id>
        </ext>
      </extLst>
    </cfRule>
  </conditionalFormatting>
  <conditionalFormatting sqref="AA40:AA42">
    <cfRule type="dataBar" priority="377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{84767B5A-095D-4472-BE98-25CD573BFD5C}</x14:id>
        </ext>
      </extLst>
    </cfRule>
  </conditionalFormatting>
  <conditionalFormatting sqref="AA40:AA42">
    <cfRule type="dataBar" priority="377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{0F040D35-F93D-4A2F-8E25-E08384B7B4B7}</x14:id>
        </ext>
      </extLst>
    </cfRule>
  </conditionalFormatting>
  <conditionalFormatting sqref="AA40:AA42">
    <cfRule type="dataBar" priority="377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{7647E4FB-E62F-48AB-BA06-21A8DD1A1604}</x14:id>
        </ext>
      </extLst>
    </cfRule>
  </conditionalFormatting>
  <conditionalFormatting sqref="AA40:AA42">
    <cfRule type="dataBar" priority="377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{45E34386-9850-4DE2-8E58-A11C06011607}</x14:id>
        </ext>
      </extLst>
    </cfRule>
  </conditionalFormatting>
  <conditionalFormatting sqref="AA40:AA42">
    <cfRule type="dataBar" priority="3775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{392572C0-B96D-421B-8FB6-4ED00163EC7D}</x14:id>
        </ext>
      </extLst>
    </cfRule>
  </conditionalFormatting>
  <conditionalFormatting sqref="AA40 AA42">
    <cfRule type="dataBar" priority="377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{5061A53A-3BB8-49EC-99DD-129E19963C5A}</x14:id>
        </ext>
      </extLst>
    </cfRule>
  </conditionalFormatting>
  <conditionalFormatting sqref="AA40 AA42">
    <cfRule type="dataBar" priority="377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{A7247451-A305-4EA8-B8EB-0F270B32DC3E}</x14:id>
        </ext>
      </extLst>
    </cfRule>
  </conditionalFormatting>
  <conditionalFormatting sqref="AA40 AA42">
    <cfRule type="dataBar" priority="377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{CC340A6B-8CA2-4BB1-9C70-14A1967D5A66}</x14:id>
        </ext>
      </extLst>
    </cfRule>
  </conditionalFormatting>
  <conditionalFormatting sqref="AA40 AA42">
    <cfRule type="dataBar" priority="377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{0B60EB2F-FDF8-4765-8687-76B5071398D6}</x14:id>
        </ext>
      </extLst>
    </cfRule>
  </conditionalFormatting>
  <conditionalFormatting sqref="AA40 AA42">
    <cfRule type="dataBar" priority="3776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{244FFD73-104D-4786-BD98-CDCDE530BE81}</x14:id>
        </ext>
      </extLst>
    </cfRule>
  </conditionalFormatting>
  <conditionalFormatting sqref="AA41">
    <cfRule type="dataBar" priority="377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{27934876-ECF5-4D3B-A5BD-3F75E992F1E8}</x14:id>
        </ext>
      </extLst>
    </cfRule>
  </conditionalFormatting>
  <conditionalFormatting sqref="AA41">
    <cfRule type="dataBar" priority="377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{389F3A46-B5BB-4E73-90DC-6F3290CD742A}</x14:id>
        </ext>
      </extLst>
    </cfRule>
  </conditionalFormatting>
  <conditionalFormatting sqref="AA41">
    <cfRule type="dataBar" priority="377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{EA29C7C5-7602-42EF-A5CF-A34DDD8BA2F1}</x14:id>
        </ext>
      </extLst>
    </cfRule>
  </conditionalFormatting>
  <conditionalFormatting sqref="AA41">
    <cfRule type="dataBar" priority="377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{4C077D67-A6B6-4746-83AD-3CEC2D866497}</x14:id>
        </ext>
      </extLst>
    </cfRule>
  </conditionalFormatting>
  <conditionalFormatting sqref="AA41">
    <cfRule type="dataBar" priority="3776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{FDE713DE-572D-44A5-9345-B80F58A1A214}</x14:id>
        </ext>
      </extLst>
    </cfRule>
  </conditionalFormatting>
  <conditionalFormatting sqref="AI23">
    <cfRule type="dataBar" priority="68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{5E15C436-41AE-4AB4-A98D-ED5B823A7839}</x14:id>
        </ext>
      </extLst>
    </cfRule>
  </conditionalFormatting>
  <conditionalFormatting sqref="AI23">
    <cfRule type="dataBar" priority="68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{214F1A79-B155-493A-AC6F-58307FFF0520}</x14:id>
        </ext>
      </extLst>
    </cfRule>
  </conditionalFormatting>
  <conditionalFormatting sqref="AI23">
    <cfRule type="dataBar" priority="68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{F049C80E-6FA1-4609-B628-35B0FD88B49E}</x14:id>
        </ext>
      </extLst>
    </cfRule>
  </conditionalFormatting>
  <conditionalFormatting sqref="AI23">
    <cfRule type="dataBar" priority="68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{11E7D4CF-43E2-4E95-9DB9-70CC9BEED89C}</x14:id>
        </ext>
      </extLst>
    </cfRule>
  </conditionalFormatting>
  <conditionalFormatting sqref="AI23">
    <cfRule type="dataBar" priority="688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{2F6A8ADA-D92C-495A-AE4C-4D8412ADCC36}</x14:id>
        </ext>
      </extLst>
    </cfRule>
  </conditionalFormatting>
  <conditionalFormatting sqref="AI23">
    <cfRule type="dataBar" priority="68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{AB462540-1A3E-4CCE-9E46-08CA1F1C064A}</x14:id>
        </ext>
      </extLst>
    </cfRule>
  </conditionalFormatting>
  <conditionalFormatting sqref="AI23">
    <cfRule type="dataBar" priority="68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{B93AB10D-46B4-4E2E-BF57-1AE4B9804FB7}</x14:id>
        </ext>
      </extLst>
    </cfRule>
  </conditionalFormatting>
  <conditionalFormatting sqref="AI23">
    <cfRule type="dataBar" priority="68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{DB93E1CE-20A5-449B-A775-66B49CE8FA77}</x14:id>
        </ext>
      </extLst>
    </cfRule>
  </conditionalFormatting>
  <conditionalFormatting sqref="AI24">
    <cfRule type="dataBar" priority="68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{E66683C0-7106-4C03-B7C8-F474A04C2EF3}</x14:id>
        </ext>
      </extLst>
    </cfRule>
  </conditionalFormatting>
  <conditionalFormatting sqref="AI24">
    <cfRule type="dataBar" priority="68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{5FBBB0CB-5A82-4723-AD9E-54AD2E39CC89}</x14:id>
        </ext>
      </extLst>
    </cfRule>
  </conditionalFormatting>
  <conditionalFormatting sqref="AI24">
    <cfRule type="dataBar" priority="68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{B39881CB-0D02-459C-9D60-8181C3B5BFFF}</x14:id>
        </ext>
      </extLst>
    </cfRule>
  </conditionalFormatting>
  <conditionalFormatting sqref="AI24">
    <cfRule type="dataBar" priority="68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{CF953153-51AC-41E4-9228-0309DD49E90A}</x14:id>
        </ext>
      </extLst>
    </cfRule>
  </conditionalFormatting>
  <conditionalFormatting sqref="AI24">
    <cfRule type="dataBar" priority="687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{D65C9C52-FD9A-4D07-A8CD-69964EFEA92D}</x14:id>
        </ext>
      </extLst>
    </cfRule>
  </conditionalFormatting>
  <conditionalFormatting sqref="AI24">
    <cfRule type="dataBar" priority="68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{CE8EE012-346A-46D7-A43E-019922CF365C}</x14:id>
        </ext>
      </extLst>
    </cfRule>
  </conditionalFormatting>
  <conditionalFormatting sqref="AI24">
    <cfRule type="dataBar" priority="68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{4218A3AA-9486-4CEB-AB88-0079C6A8DDAA}</x14:id>
        </ext>
      </extLst>
    </cfRule>
  </conditionalFormatting>
  <conditionalFormatting sqref="AI24">
    <cfRule type="dataBar" priority="68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{B9D2E54D-A88A-4F8B-942F-E0FBFD463CA3}</x14:id>
        </ext>
      </extLst>
    </cfRule>
  </conditionalFormatting>
  <conditionalFormatting sqref="AI26:AI27">
    <cfRule type="dataBar" priority="68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{166B7036-9F46-4DDA-B1FB-F68DC87A8AAC}</x14:id>
        </ext>
      </extLst>
    </cfRule>
  </conditionalFormatting>
  <conditionalFormatting sqref="AI26:AI27">
    <cfRule type="dataBar" priority="68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{9BC7F1FF-910E-487F-9BBD-639C9C1305A1}</x14:id>
        </ext>
      </extLst>
    </cfRule>
  </conditionalFormatting>
  <conditionalFormatting sqref="AI26:AI27">
    <cfRule type="dataBar" priority="68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{0BB51924-FEBA-43A4-83B9-69007DA9DCC2}</x14:id>
        </ext>
      </extLst>
    </cfRule>
  </conditionalFormatting>
  <conditionalFormatting sqref="AI26:AI27">
    <cfRule type="dataBar" priority="68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{994B605D-95AA-4E23-9D74-FA47B26C7750}</x14:id>
        </ext>
      </extLst>
    </cfRule>
  </conditionalFormatting>
  <conditionalFormatting sqref="AI26:AI27">
    <cfRule type="dataBar" priority="686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{8341E87A-9D5C-4889-8C27-3E044DD66581}</x14:id>
        </ext>
      </extLst>
    </cfRule>
  </conditionalFormatting>
  <conditionalFormatting sqref="AI26:AI27">
    <cfRule type="dataBar" priority="68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{D73A59DC-28A2-44EA-A590-AC181D568E88}</x14:id>
        </ext>
      </extLst>
    </cfRule>
  </conditionalFormatting>
  <conditionalFormatting sqref="AI26:AI27">
    <cfRule type="dataBar" priority="68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{CBC973BA-20F9-4B17-B3D4-7A8BC2F6CE26}</x14:id>
        </ext>
      </extLst>
    </cfRule>
  </conditionalFormatting>
  <conditionalFormatting sqref="AI26:AI27">
    <cfRule type="dataBar" priority="68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{D8A42726-3F97-4D81-A0B0-D99CBD1CC712}</x14:id>
        </ext>
      </extLst>
    </cfRule>
  </conditionalFormatting>
  <conditionalFormatting sqref="AI26:AI27">
    <cfRule type="dataBar" priority="68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{98328872-F26F-4193-980A-CC1AADC53268}</x14:id>
        </ext>
      </extLst>
    </cfRule>
  </conditionalFormatting>
  <conditionalFormatting sqref="AI19">
    <cfRule type="dataBar" priority="68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{16B56553-8746-48F8-BC63-A17923923E6B}</x14:id>
        </ext>
      </extLst>
    </cfRule>
  </conditionalFormatting>
  <conditionalFormatting sqref="AI19">
    <cfRule type="dataBar" priority="68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{113CF110-FE2C-43AB-892A-0A757416E890}</x14:id>
        </ext>
      </extLst>
    </cfRule>
  </conditionalFormatting>
  <conditionalFormatting sqref="AI19">
    <cfRule type="dataBar" priority="68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{6DFEE060-AC39-4C49-9141-E0F96F9E37B1}</x14:id>
        </ext>
      </extLst>
    </cfRule>
  </conditionalFormatting>
  <conditionalFormatting sqref="AI19">
    <cfRule type="dataBar" priority="68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{DDD28396-E3EE-443E-A733-1679E710D49B}</x14:id>
        </ext>
      </extLst>
    </cfRule>
  </conditionalFormatting>
  <conditionalFormatting sqref="AI19">
    <cfRule type="dataBar" priority="685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{B1A4EBBE-7EFE-4EBD-8302-6A23FA8AA178}</x14:id>
        </ext>
      </extLst>
    </cfRule>
  </conditionalFormatting>
  <conditionalFormatting sqref="AI19">
    <cfRule type="dataBar" priority="68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{B218109F-2F43-43C1-8F13-7EE1D829C571}</x14:id>
        </ext>
      </extLst>
    </cfRule>
  </conditionalFormatting>
  <conditionalFormatting sqref="AI19">
    <cfRule type="dataBar" priority="68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{1AE600AB-262A-43A3-A5B6-FE07F7074280}</x14:id>
        </ext>
      </extLst>
    </cfRule>
  </conditionalFormatting>
  <conditionalFormatting sqref="AI19">
    <cfRule type="dataBar" priority="68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{562675DB-BC26-455E-B47F-AC2DC02B3355}</x14:id>
        </ext>
      </extLst>
    </cfRule>
  </conditionalFormatting>
  <conditionalFormatting sqref="AI20">
    <cfRule type="dataBar" priority="68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{A94D518A-4ECC-4E02-B9D1-07FCAE06AA32}</x14:id>
        </ext>
      </extLst>
    </cfRule>
  </conditionalFormatting>
  <conditionalFormatting sqref="AI20">
    <cfRule type="dataBar" priority="68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{646520E3-5A8E-4A65-AE30-5F4D069D3E0D}</x14:id>
        </ext>
      </extLst>
    </cfRule>
  </conditionalFormatting>
  <conditionalFormatting sqref="AI20">
    <cfRule type="dataBar" priority="68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{B3650455-4F42-4D9C-A929-17BF1FF476DA}</x14:id>
        </ext>
      </extLst>
    </cfRule>
  </conditionalFormatting>
  <conditionalFormatting sqref="AI20">
    <cfRule type="dataBar" priority="68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{E2BFB1B5-62E7-4655-8241-9C3CE69D1C15}</x14:id>
        </ext>
      </extLst>
    </cfRule>
  </conditionalFormatting>
  <conditionalFormatting sqref="AI20">
    <cfRule type="dataBar" priority="685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{49F6C1B0-6D20-4783-95C0-9BFA3C22B93F}</x14:id>
        </ext>
      </extLst>
    </cfRule>
  </conditionalFormatting>
  <conditionalFormatting sqref="AI20">
    <cfRule type="dataBar" priority="68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{547AF5E8-F1A7-4452-BCEF-F98F9DCAAADE}</x14:id>
        </ext>
      </extLst>
    </cfRule>
  </conditionalFormatting>
  <conditionalFormatting sqref="AI20">
    <cfRule type="dataBar" priority="68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{786E8B1E-FE33-4925-A7BA-1846687E23A5}</x14:id>
        </ext>
      </extLst>
    </cfRule>
  </conditionalFormatting>
  <conditionalFormatting sqref="AI20">
    <cfRule type="dataBar" priority="68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{185485C6-7D84-47E4-B452-1033AD5D36EF}</x14:id>
        </ext>
      </extLst>
    </cfRule>
  </conditionalFormatting>
  <conditionalFormatting sqref="AI38">
    <cfRule type="dataBar" priority="68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{1E86DC46-DF7F-4778-8121-626F263DE943}</x14:id>
        </ext>
      </extLst>
    </cfRule>
  </conditionalFormatting>
  <conditionalFormatting sqref="AI38">
    <cfRule type="dataBar" priority="68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{33C3D289-364D-46EA-BDC7-2ED67AADF3C9}</x14:id>
        </ext>
      </extLst>
    </cfRule>
  </conditionalFormatting>
  <conditionalFormatting sqref="AI38">
    <cfRule type="dataBar" priority="68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{B01DF3E1-017D-45F0-B07F-B564F8CF14DE}</x14:id>
        </ext>
      </extLst>
    </cfRule>
  </conditionalFormatting>
  <conditionalFormatting sqref="AI38">
    <cfRule type="dataBar" priority="68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{2F9FD64A-87B7-49E2-ADAC-6A7162A70297}</x14:id>
        </ext>
      </extLst>
    </cfRule>
  </conditionalFormatting>
  <conditionalFormatting sqref="AI38">
    <cfRule type="dataBar" priority="68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{ED860889-492D-4579-A4E9-35C31B28C21C}</x14:id>
        </ext>
      </extLst>
    </cfRule>
  </conditionalFormatting>
  <conditionalFormatting sqref="AI38">
    <cfRule type="dataBar" priority="68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{4123914F-1381-41D9-8B3E-139C63C36C12}</x14:id>
        </ext>
      </extLst>
    </cfRule>
  </conditionalFormatting>
  <conditionalFormatting sqref="AI38">
    <cfRule type="dataBar" priority="68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{E2434F36-EA83-4E0B-A5A1-D0DBF19CCD80}</x14:id>
        </ext>
      </extLst>
    </cfRule>
  </conditionalFormatting>
  <conditionalFormatting sqref="AI38">
    <cfRule type="dataBar" priority="68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{15D19F6D-A8D9-43F2-8956-08006C975D55}</x14:id>
        </ext>
      </extLst>
    </cfRule>
  </conditionalFormatting>
  <conditionalFormatting sqref="AI25">
    <cfRule type="dataBar" priority="68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{8028B799-311A-452D-9024-5B993FA5E47E}</x14:id>
        </ext>
      </extLst>
    </cfRule>
  </conditionalFormatting>
  <conditionalFormatting sqref="AI25">
    <cfRule type="dataBar" priority="68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{33C29BA6-ABA4-472F-B01F-F3CEA15ED47A}</x14:id>
        </ext>
      </extLst>
    </cfRule>
  </conditionalFormatting>
  <conditionalFormatting sqref="AI25">
    <cfRule type="dataBar" priority="68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{E0A1CD40-5EE4-4689-AA8B-3FB209E15B50}</x14:id>
        </ext>
      </extLst>
    </cfRule>
  </conditionalFormatting>
  <conditionalFormatting sqref="AI25">
    <cfRule type="dataBar" priority="68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{77C95457-09D5-44D1-9E9C-C6653261411F}</x14:id>
        </ext>
      </extLst>
    </cfRule>
  </conditionalFormatting>
  <conditionalFormatting sqref="AI25">
    <cfRule type="dataBar" priority="683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{F93EEE25-3B13-4CB4-8730-F6CAAE97633D}</x14:id>
        </ext>
      </extLst>
    </cfRule>
  </conditionalFormatting>
  <conditionalFormatting sqref="AI25">
    <cfRule type="dataBar" priority="68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{0D116F3A-BA46-4C52-BC8F-6BCFFCEE07CE}</x14:id>
        </ext>
      </extLst>
    </cfRule>
  </conditionalFormatting>
  <conditionalFormatting sqref="AI25">
    <cfRule type="dataBar" priority="68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{F13285ED-41B4-46C4-B0FA-25E7694B8AB4}</x14:id>
        </ext>
      </extLst>
    </cfRule>
  </conditionalFormatting>
  <conditionalFormatting sqref="AI25">
    <cfRule type="dataBar" priority="68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{ECFB659D-CD6C-48C2-9EE1-6FB6798643CE}</x14:id>
        </ext>
      </extLst>
    </cfRule>
  </conditionalFormatting>
  <conditionalFormatting sqref="AI25">
    <cfRule type="dataBar" priority="68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{B43D3257-D65C-4EBB-947B-15A39E993302}</x14:id>
        </ext>
      </extLst>
    </cfRule>
  </conditionalFormatting>
  <conditionalFormatting sqref="AI25">
    <cfRule type="dataBar" priority="68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{58BCBC8B-8026-493A-B71C-1A19750087A1}</x14:id>
        </ext>
      </extLst>
    </cfRule>
  </conditionalFormatting>
  <conditionalFormatting sqref="AI25">
    <cfRule type="dataBar" priority="68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{99DE9E71-BF5C-4C7B-93A5-0CF8223E9BD8}</x14:id>
        </ext>
      </extLst>
    </cfRule>
  </conditionalFormatting>
  <conditionalFormatting sqref="AI23:AI27">
    <cfRule type="dataBar" priority="68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{D3E2F438-46ED-49A4-A881-35673AA35837}</x14:id>
        </ext>
      </extLst>
    </cfRule>
  </conditionalFormatting>
  <conditionalFormatting sqref="AI23:AI27">
    <cfRule type="dataBar" priority="68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{6283F715-D224-4D23-A38B-C7B8006F3DE6}</x14:id>
        </ext>
      </extLst>
    </cfRule>
  </conditionalFormatting>
  <conditionalFormatting sqref="AI23:AI27">
    <cfRule type="dataBar" priority="68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{2A0656C5-0E1A-484C-90A2-A680EBF7197D}</x14:id>
        </ext>
      </extLst>
    </cfRule>
  </conditionalFormatting>
  <conditionalFormatting sqref="AI23:AI27">
    <cfRule type="dataBar" priority="68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{45EA5D60-4AB3-4476-98A7-E5F542CB6298}</x14:id>
        </ext>
      </extLst>
    </cfRule>
  </conditionalFormatting>
  <conditionalFormatting sqref="AI23:AI27">
    <cfRule type="dataBar" priority="68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{89F7D1EB-1B84-4800-B611-053FF876861C}</x14:id>
        </ext>
      </extLst>
    </cfRule>
  </conditionalFormatting>
  <conditionalFormatting sqref="AI23:AI27">
    <cfRule type="dataBar" priority="68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{0E0A1621-0992-4BE4-954A-37FE6C5212D3}</x14:id>
        </ext>
      </extLst>
    </cfRule>
  </conditionalFormatting>
  <conditionalFormatting sqref="AI23:AI27">
    <cfRule type="dataBar" priority="68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{80E921E1-B4D0-4937-B73B-DEA2B5C70688}</x14:id>
        </ext>
      </extLst>
    </cfRule>
  </conditionalFormatting>
  <conditionalFormatting sqref="AI23:AI27">
    <cfRule type="dataBar" priority="68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{61D2D181-F9DE-4E1F-91CC-4BADB6F40392}</x14:id>
        </ext>
      </extLst>
    </cfRule>
  </conditionalFormatting>
  <conditionalFormatting sqref="AI28">
    <cfRule type="dataBar" priority="68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{F512666E-F3CB-4A7C-81EB-FF2A4A372958}</x14:id>
        </ext>
      </extLst>
    </cfRule>
  </conditionalFormatting>
  <conditionalFormatting sqref="AI28">
    <cfRule type="dataBar" priority="68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{63490D68-4DBD-4A6C-A7C0-207963CA9C32}</x14:id>
        </ext>
      </extLst>
    </cfRule>
  </conditionalFormatting>
  <conditionalFormatting sqref="AI28">
    <cfRule type="dataBar" priority="68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{9F181E5D-4B1E-45BF-94CA-988BEF263747}</x14:id>
        </ext>
      </extLst>
    </cfRule>
  </conditionalFormatting>
  <conditionalFormatting sqref="AI28">
    <cfRule type="dataBar" priority="68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{99BD9DE6-4882-43A3-BC36-3EE6F1C04FA7}</x14:id>
        </ext>
      </extLst>
    </cfRule>
  </conditionalFormatting>
  <conditionalFormatting sqref="AI28">
    <cfRule type="dataBar" priority="68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{077C1E4F-3307-4217-A0A8-963F57188BDD}</x14:id>
        </ext>
      </extLst>
    </cfRule>
  </conditionalFormatting>
  <conditionalFormatting sqref="AI28">
    <cfRule type="dataBar" priority="68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{12E69B8D-8A15-4013-87DC-7389464F3B8A}</x14:id>
        </ext>
      </extLst>
    </cfRule>
  </conditionalFormatting>
  <conditionalFormatting sqref="AI28">
    <cfRule type="dataBar" priority="68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{BAF492A1-B31C-4C8D-A8D5-34FFDE2B04B1}</x14:id>
        </ext>
      </extLst>
    </cfRule>
  </conditionalFormatting>
  <conditionalFormatting sqref="AI28">
    <cfRule type="dataBar" priority="68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{40C7D388-5D33-4933-B0EC-48B5EC87F4C6}</x14:id>
        </ext>
      </extLst>
    </cfRule>
  </conditionalFormatting>
  <conditionalFormatting sqref="AI29">
    <cfRule type="dataBar" priority="68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{8DB1B83C-6D3F-4080-BE16-8B40CD87856A}</x14:id>
        </ext>
      </extLst>
    </cfRule>
  </conditionalFormatting>
  <conditionalFormatting sqref="AI29">
    <cfRule type="dataBar" priority="68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{C11AE269-C090-4E5F-B374-CA0BB1C29C67}</x14:id>
        </ext>
      </extLst>
    </cfRule>
  </conditionalFormatting>
  <conditionalFormatting sqref="AI29">
    <cfRule type="dataBar" priority="68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{C82E7FC8-1B59-4274-8FA8-256F3C4F92D1}</x14:id>
        </ext>
      </extLst>
    </cfRule>
  </conditionalFormatting>
  <conditionalFormatting sqref="AI29">
    <cfRule type="dataBar" priority="68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{7D6992DB-CF57-48EC-92B5-570C8A9F8831}</x14:id>
        </ext>
      </extLst>
    </cfRule>
  </conditionalFormatting>
  <conditionalFormatting sqref="AI29">
    <cfRule type="dataBar" priority="680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{FBA00241-0D56-4DD4-9464-16A6C3A65261}</x14:id>
        </ext>
      </extLst>
    </cfRule>
  </conditionalFormatting>
  <conditionalFormatting sqref="AI29">
    <cfRule type="dataBar" priority="68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{7282BEF6-9BF0-4CFE-BBEA-BABBAED4DAE0}</x14:id>
        </ext>
      </extLst>
    </cfRule>
  </conditionalFormatting>
  <conditionalFormatting sqref="AI29">
    <cfRule type="dataBar" priority="68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{59B52A6B-5A12-4E8E-8577-508AB3F856C7}</x14:id>
        </ext>
      </extLst>
    </cfRule>
  </conditionalFormatting>
  <conditionalFormatting sqref="AI29">
    <cfRule type="dataBar" priority="68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{47845FBA-6502-4401-A26B-7D7F2B198516}</x14:id>
        </ext>
      </extLst>
    </cfRule>
  </conditionalFormatting>
  <conditionalFormatting sqref="AI28:AI29">
    <cfRule type="dataBar" priority="67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{94298369-7103-4F7F-8C75-2F6A604E9B5F}</x14:id>
        </ext>
      </extLst>
    </cfRule>
  </conditionalFormatting>
  <conditionalFormatting sqref="AI28:AI29">
    <cfRule type="dataBar" priority="67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{7E55259C-D60E-4668-BEFF-E9C8D8206926}</x14:id>
        </ext>
      </extLst>
    </cfRule>
  </conditionalFormatting>
  <conditionalFormatting sqref="AI28:AI29">
    <cfRule type="dataBar" priority="67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{8593AC64-E545-41F1-8E30-071066C2EF4E}</x14:id>
        </ext>
      </extLst>
    </cfRule>
  </conditionalFormatting>
  <conditionalFormatting sqref="AI28:AI29">
    <cfRule type="dataBar" priority="67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{F239DE35-4A8A-4EB9-8FE4-D7A9D87A28ED}</x14:id>
        </ext>
      </extLst>
    </cfRule>
  </conditionalFormatting>
  <conditionalFormatting sqref="AI28:AI29">
    <cfRule type="dataBar" priority="679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{1948D575-BA26-47FE-8669-0638866B6780}</x14:id>
        </ext>
      </extLst>
    </cfRule>
  </conditionalFormatting>
  <conditionalFormatting sqref="AI28:AI29">
    <cfRule type="dataBar" priority="68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{070C8954-4F9E-4784-8600-9167349D6F7B}</x14:id>
        </ext>
      </extLst>
    </cfRule>
  </conditionalFormatting>
  <conditionalFormatting sqref="AI28:AI29">
    <cfRule type="dataBar" priority="68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{DF518C27-1960-4441-AB7A-995A0906EFA9}</x14:id>
        </ext>
      </extLst>
    </cfRule>
  </conditionalFormatting>
  <conditionalFormatting sqref="AI28:AI29">
    <cfRule type="dataBar" priority="67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{59D28006-C3A1-4450-B3FD-4BFEE637872F}</x14:id>
        </ext>
      </extLst>
    </cfRule>
  </conditionalFormatting>
  <conditionalFormatting sqref="AI32 AI34 AI36 AI38">
    <cfRule type="dataBar" priority="67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{D002CE31-A271-46A2-A6B6-844AAE6E7821}</x14:id>
        </ext>
      </extLst>
    </cfRule>
  </conditionalFormatting>
  <conditionalFormatting sqref="AI32 AI34 AI36 AI38">
    <cfRule type="dataBar" priority="67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{6BDD726D-A6AC-4173-B65D-E1F4A96EFA22}</x14:id>
        </ext>
      </extLst>
    </cfRule>
  </conditionalFormatting>
  <conditionalFormatting sqref="AI32 AI34 AI36 AI38">
    <cfRule type="dataBar" priority="67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{5D5E52C0-21CF-4AF5-B565-5E748674F990}</x14:id>
        </ext>
      </extLst>
    </cfRule>
  </conditionalFormatting>
  <conditionalFormatting sqref="AI32 AI34 AI36 AI38">
    <cfRule type="dataBar" priority="67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{AF904FA8-09FF-4762-B13B-37A306BBD027}</x14:id>
        </ext>
      </extLst>
    </cfRule>
  </conditionalFormatting>
  <conditionalFormatting sqref="AI32 AI34 AI36 AI38">
    <cfRule type="dataBar" priority="679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{052034E7-76BE-4A41-8A7E-DE1C9E53EB6D}</x14:id>
        </ext>
      </extLst>
    </cfRule>
  </conditionalFormatting>
  <conditionalFormatting sqref="AI32">
    <cfRule type="dataBar" priority="67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{E034C201-90BE-4EF5-95A3-F43B71FC39DA}</x14:id>
        </ext>
      </extLst>
    </cfRule>
  </conditionalFormatting>
  <conditionalFormatting sqref="AI32">
    <cfRule type="dataBar" priority="67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{22EDF1BA-663E-412B-8D8E-7AADE136EA69}</x14:id>
        </ext>
      </extLst>
    </cfRule>
  </conditionalFormatting>
  <conditionalFormatting sqref="AI32">
    <cfRule type="dataBar" priority="67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{B117CE75-689D-4BEE-A162-4128F341AAE4}</x14:id>
        </ext>
      </extLst>
    </cfRule>
  </conditionalFormatting>
  <conditionalFormatting sqref="AI33 AI31 AI35 AI37">
    <cfRule type="dataBar" priority="67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{59BEB4CD-78C2-4575-B3A8-A62F30370573}</x14:id>
        </ext>
      </extLst>
    </cfRule>
  </conditionalFormatting>
  <conditionalFormatting sqref="AI33 AI31 AI35 AI37">
    <cfRule type="dataBar" priority="67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{F559E7CB-E43D-4220-9301-85E6DB138AE5}</x14:id>
        </ext>
      </extLst>
    </cfRule>
  </conditionalFormatting>
  <conditionalFormatting sqref="AI33 AI31 AI35 AI37">
    <cfRule type="dataBar" priority="67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{B32AA54A-FF11-422F-B135-5AC3575AC8D0}</x14:id>
        </ext>
      </extLst>
    </cfRule>
  </conditionalFormatting>
  <conditionalFormatting sqref="AI33 AI31 AI35 AI37">
    <cfRule type="dataBar" priority="67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{87FF5BCB-C9A5-4A53-8F44-493F2ABEE165}</x14:id>
        </ext>
      </extLst>
    </cfRule>
  </conditionalFormatting>
  <conditionalFormatting sqref="AI33 AI31 AI35 AI37">
    <cfRule type="dataBar" priority="678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{3A7C29FA-D2A0-4C72-AC22-CEFCB6EEDD8F}</x14:id>
        </ext>
      </extLst>
    </cfRule>
  </conditionalFormatting>
  <conditionalFormatting sqref="AI33">
    <cfRule type="dataBar" priority="67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{9DCA6B79-B519-4583-B7B4-795A92B0F5E7}</x14:id>
        </ext>
      </extLst>
    </cfRule>
  </conditionalFormatting>
  <conditionalFormatting sqref="AI33">
    <cfRule type="dataBar" priority="67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{5343BABB-4ABE-47DF-9BDB-984BB9BA52A4}</x14:id>
        </ext>
      </extLst>
    </cfRule>
  </conditionalFormatting>
  <conditionalFormatting sqref="AI32">
    <cfRule type="dataBar" priority="67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{9C78E053-EA6A-41CB-8098-E3737A61FD65}</x14:id>
        </ext>
      </extLst>
    </cfRule>
  </conditionalFormatting>
  <conditionalFormatting sqref="AI32">
    <cfRule type="dataBar" priority="67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{EE270A42-6657-42C8-B235-77405DD9C23F}</x14:id>
        </ext>
      </extLst>
    </cfRule>
  </conditionalFormatting>
  <conditionalFormatting sqref="AI32">
    <cfRule type="dataBar" priority="67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{D695B50B-C096-4AAC-8DA9-AB499DC519A7}</x14:id>
        </ext>
      </extLst>
    </cfRule>
  </conditionalFormatting>
  <conditionalFormatting sqref="AI32">
    <cfRule type="dataBar" priority="67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{D2247E23-456B-4888-90C4-F99E3F3C13AD}</x14:id>
        </ext>
      </extLst>
    </cfRule>
  </conditionalFormatting>
  <conditionalFormatting sqref="AI32">
    <cfRule type="dataBar" priority="676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{B99EED2F-88BA-4A06-812F-6488429A8250}</x14:id>
        </ext>
      </extLst>
    </cfRule>
  </conditionalFormatting>
  <conditionalFormatting sqref="AI32">
    <cfRule type="dataBar" priority="67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{99F19C73-B112-4CA8-99EC-7A33CAF7A9C6}</x14:id>
        </ext>
      </extLst>
    </cfRule>
  </conditionalFormatting>
  <conditionalFormatting sqref="AI32">
    <cfRule type="dataBar" priority="67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{88A4F55B-1829-4144-ACFD-5532606F4306}</x14:id>
        </ext>
      </extLst>
    </cfRule>
  </conditionalFormatting>
  <conditionalFormatting sqref="AI32">
    <cfRule type="dataBar" priority="67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{672AFA2D-2D92-4D14-88AC-2A7F177ABA54}</x14:id>
        </ext>
      </extLst>
    </cfRule>
  </conditionalFormatting>
  <conditionalFormatting sqref="AI33 AI31 AI35 AI37">
    <cfRule type="dataBar" priority="67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{42FDA0BD-834E-4B62-956F-0F91DD03D1B1}</x14:id>
        </ext>
      </extLst>
    </cfRule>
  </conditionalFormatting>
  <conditionalFormatting sqref="AI33 AI31 AI35 AI37">
    <cfRule type="dataBar" priority="67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{E71D57CD-403C-4041-816A-154BF114EC3E}</x14:id>
        </ext>
      </extLst>
    </cfRule>
  </conditionalFormatting>
  <conditionalFormatting sqref="AI33 AI31 AI35 AI37">
    <cfRule type="dataBar" priority="67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{26B47DFF-E8E0-4521-AAC8-AB2D31854B9B}</x14:id>
        </ext>
      </extLst>
    </cfRule>
  </conditionalFormatting>
  <conditionalFormatting sqref="AI33 AI31 AI35 AI37">
    <cfRule type="dataBar" priority="67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{5580521E-2394-452D-ABC2-BB09502A5C96}</x14:id>
        </ext>
      </extLst>
    </cfRule>
  </conditionalFormatting>
  <conditionalFormatting sqref="AI33 AI31 AI35 AI37">
    <cfRule type="dataBar" priority="676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{5E700904-9FDD-492A-B842-4774C46DBFBD}</x14:id>
        </ext>
      </extLst>
    </cfRule>
  </conditionalFormatting>
  <conditionalFormatting sqref="AI31">
    <cfRule type="dataBar" priority="67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{8E0046E9-9FD1-4ACB-8F8A-C28D01C8906E}</x14:id>
        </ext>
      </extLst>
    </cfRule>
  </conditionalFormatting>
  <conditionalFormatting sqref="AI31">
    <cfRule type="dataBar" priority="67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{EFA177F8-BC62-4B79-9426-DC365209C8E8}</x14:id>
        </ext>
      </extLst>
    </cfRule>
  </conditionalFormatting>
  <conditionalFormatting sqref="AI31">
    <cfRule type="dataBar" priority="67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{C1100752-D622-4A1B-97CF-0B383E20D3F7}</x14:id>
        </ext>
      </extLst>
    </cfRule>
  </conditionalFormatting>
  <conditionalFormatting sqref="AI42">
    <cfRule type="dataBar" priority="67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{93C2BBB7-442E-436B-9442-32D0015F6243}</x14:id>
        </ext>
      </extLst>
    </cfRule>
  </conditionalFormatting>
  <conditionalFormatting sqref="AI42">
    <cfRule type="dataBar" priority="67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{4E414E94-373A-43F6-B6C0-D7BBB69EF7DF}</x14:id>
        </ext>
      </extLst>
    </cfRule>
  </conditionalFormatting>
  <conditionalFormatting sqref="AI42">
    <cfRule type="dataBar" priority="67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{8B3E0477-6E85-4F10-8C06-57A688F2BAA9}</x14:id>
        </ext>
      </extLst>
    </cfRule>
  </conditionalFormatting>
  <conditionalFormatting sqref="AI41">
    <cfRule type="dataBar" priority="67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{E371377E-3E94-44B7-96F3-43CD74246154}</x14:id>
        </ext>
      </extLst>
    </cfRule>
  </conditionalFormatting>
  <conditionalFormatting sqref="AI41">
    <cfRule type="dataBar" priority="67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{14FAEA3A-C83E-4A22-A0F9-5ADA9A014581}</x14:id>
        </ext>
      </extLst>
    </cfRule>
  </conditionalFormatting>
  <conditionalFormatting sqref="AI42">
    <cfRule type="dataBar" priority="67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{4CF68465-AEB6-42AE-AF53-79A01922D935}</x14:id>
        </ext>
      </extLst>
    </cfRule>
  </conditionalFormatting>
  <conditionalFormatting sqref="AI40">
    <cfRule type="dataBar" priority="67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{43AF0DEA-CB7D-48A8-A203-3915C4591033}</x14:id>
        </ext>
      </extLst>
    </cfRule>
  </conditionalFormatting>
  <conditionalFormatting sqref="AI40">
    <cfRule type="dataBar" priority="67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{5AC53C45-90C5-461A-AA33-2D4DBEF3F2DC}</x14:id>
        </ext>
      </extLst>
    </cfRule>
  </conditionalFormatting>
  <conditionalFormatting sqref="AI40">
    <cfRule type="dataBar" priority="67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{20232689-C636-49B4-86B9-B5F8210FA5DD}</x14:id>
        </ext>
      </extLst>
    </cfRule>
  </conditionalFormatting>
  <conditionalFormatting sqref="AI42">
    <cfRule type="dataBar" priority="67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{247DBA2E-651A-4D99-85D1-48E78A25DA5C}</x14:id>
        </ext>
      </extLst>
    </cfRule>
  </conditionalFormatting>
  <conditionalFormatting sqref="AI40">
    <cfRule type="dataBar" priority="67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{43857C37-BEBC-4AFC-A75E-42B132F3B842}</x14:id>
        </ext>
      </extLst>
    </cfRule>
  </conditionalFormatting>
  <conditionalFormatting sqref="AI40">
    <cfRule type="dataBar" priority="67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{78602204-031D-4524-A35F-22C9569DD0A2}</x14:id>
        </ext>
      </extLst>
    </cfRule>
  </conditionalFormatting>
  <conditionalFormatting sqref="AI40">
    <cfRule type="dataBar" priority="67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{E34ED528-E654-4D01-98B4-8841EDBD7C8F}</x14:id>
        </ext>
      </extLst>
    </cfRule>
  </conditionalFormatting>
  <conditionalFormatting sqref="AI41">
    <cfRule type="dataBar" priority="67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{F8C10512-2725-4BF2-AE69-5ACB1D75D62E}</x14:id>
        </ext>
      </extLst>
    </cfRule>
  </conditionalFormatting>
  <conditionalFormatting sqref="AI41">
    <cfRule type="dataBar" priority="67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{7AD64478-EB0C-46FF-840B-A3C1D8AEE50D}</x14:id>
        </ext>
      </extLst>
    </cfRule>
  </conditionalFormatting>
  <conditionalFormatting sqref="AI17:AI21">
    <cfRule type="dataBar" priority="69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{FDDCFC22-5492-4B02-AED0-A6B1B0B6FC61}</x14:id>
        </ext>
      </extLst>
    </cfRule>
  </conditionalFormatting>
  <conditionalFormatting sqref="AI40:AI42">
    <cfRule type="dataBar" priority="69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{7DBAB43B-EA0C-45CA-A67A-DD0AC634267F}</x14:id>
        </ext>
      </extLst>
    </cfRule>
  </conditionalFormatting>
  <conditionalFormatting sqref="AI40:AI42">
    <cfRule type="dataBar" priority="69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{1B3996C3-3386-4C5F-9440-26851E9DCC30}</x14:id>
        </ext>
      </extLst>
    </cfRule>
  </conditionalFormatting>
  <conditionalFormatting sqref="AI40:AI42">
    <cfRule type="dataBar" priority="69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{9F0EEC4A-49F1-4A0A-87C5-05E98A9CCBE6}</x14:id>
        </ext>
      </extLst>
    </cfRule>
  </conditionalFormatting>
  <conditionalFormatting sqref="AI40:AI42">
    <cfRule type="dataBar" priority="69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{AA8B5C20-AAB5-422D-87B5-1E49D8084165}</x14:id>
        </ext>
      </extLst>
    </cfRule>
  </conditionalFormatting>
  <conditionalFormatting sqref="AI40:AI42">
    <cfRule type="dataBar" priority="69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{9B66AEBB-2F77-4D9A-985A-C84B58449FE1}</x14:id>
        </ext>
      </extLst>
    </cfRule>
  </conditionalFormatting>
  <conditionalFormatting sqref="AI40 AI42">
    <cfRule type="dataBar" priority="69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{3D736D24-4422-4078-97DE-AD53D6DE8FBD}</x14:id>
        </ext>
      </extLst>
    </cfRule>
  </conditionalFormatting>
  <conditionalFormatting sqref="AI40 AI42">
    <cfRule type="dataBar" priority="69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{9054798F-CD2A-447C-9DEF-914CB1BD6796}</x14:id>
        </ext>
      </extLst>
    </cfRule>
  </conditionalFormatting>
  <conditionalFormatting sqref="AI40 AI42">
    <cfRule type="dataBar" priority="69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{B14EC276-DE6C-4161-9E2A-B76E37B829EA}</x14:id>
        </ext>
      </extLst>
    </cfRule>
  </conditionalFormatting>
  <conditionalFormatting sqref="AI40 AI42">
    <cfRule type="dataBar" priority="69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{20F09B13-8E65-4C10-8A55-418890355CB5}</x14:id>
        </ext>
      </extLst>
    </cfRule>
  </conditionalFormatting>
  <conditionalFormatting sqref="AI40 AI42">
    <cfRule type="dataBar" priority="69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{A8C15369-C21E-4BBD-8900-28E56C9C2805}</x14:id>
        </ext>
      </extLst>
    </cfRule>
  </conditionalFormatting>
  <conditionalFormatting sqref="AI41">
    <cfRule type="dataBar" priority="69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{CC4F64E7-FCAC-4E1E-BE17-655307E441A9}</x14:id>
        </ext>
      </extLst>
    </cfRule>
  </conditionalFormatting>
  <conditionalFormatting sqref="AI41">
    <cfRule type="dataBar" priority="69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{0892756F-AAD7-4122-A9A6-64E8885FD5C6}</x14:id>
        </ext>
      </extLst>
    </cfRule>
  </conditionalFormatting>
  <conditionalFormatting sqref="AI41">
    <cfRule type="dataBar" priority="69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{2EB2FF2C-43A3-4176-9D79-569F6BE23500}</x14:id>
        </ext>
      </extLst>
    </cfRule>
  </conditionalFormatting>
  <conditionalFormatting sqref="AI41">
    <cfRule type="dataBar" priority="69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{65D19B4C-94FD-481A-9E28-3F7C4A57832B}</x14:id>
        </ext>
      </extLst>
    </cfRule>
  </conditionalFormatting>
  <conditionalFormatting sqref="AI41">
    <cfRule type="dataBar" priority="69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{F0671F85-7033-492C-A3E7-E0C69A702108}</x14:id>
        </ext>
      </extLst>
    </cfRule>
  </conditionalFormatting>
  <conditionalFormatting sqref="AJ23">
    <cfRule type="dataBar" priority="66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{DAE13FC6-4F2C-49D7-AB1F-AFE922F3BFA7}</x14:id>
        </ext>
      </extLst>
    </cfRule>
  </conditionalFormatting>
  <conditionalFormatting sqref="AJ23">
    <cfRule type="dataBar" priority="66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{A9256237-2B22-495C-A357-272454A65BFE}</x14:id>
        </ext>
      </extLst>
    </cfRule>
  </conditionalFormatting>
  <conditionalFormatting sqref="AJ23">
    <cfRule type="dataBar" priority="66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{B39005CB-98A0-471A-8AC2-AAACDE460873}</x14:id>
        </ext>
      </extLst>
    </cfRule>
  </conditionalFormatting>
  <conditionalFormatting sqref="AJ23">
    <cfRule type="dataBar" priority="66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{FFACC3AB-50AD-47D6-B592-0B242494B432}</x14:id>
        </ext>
      </extLst>
    </cfRule>
  </conditionalFormatting>
  <conditionalFormatting sqref="AJ23">
    <cfRule type="dataBar" priority="66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{6C96B370-B74A-4EE1-889B-999340CAE0B4}</x14:id>
        </ext>
      </extLst>
    </cfRule>
  </conditionalFormatting>
  <conditionalFormatting sqref="AJ23">
    <cfRule type="dataBar" priority="66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{786898D2-AC98-4091-A523-6556D9CC2D13}</x14:id>
        </ext>
      </extLst>
    </cfRule>
  </conditionalFormatting>
  <conditionalFormatting sqref="AJ23">
    <cfRule type="dataBar" priority="66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{83BB3371-065D-4FC2-B8C0-F36E6F85D09C}</x14:id>
        </ext>
      </extLst>
    </cfRule>
  </conditionalFormatting>
  <conditionalFormatting sqref="AJ23">
    <cfRule type="dataBar" priority="66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{3F6EF88B-11CB-4280-BA82-FD9C6D3597E6}</x14:id>
        </ext>
      </extLst>
    </cfRule>
  </conditionalFormatting>
  <conditionalFormatting sqref="AJ24">
    <cfRule type="dataBar" priority="66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{16279F46-32B6-4006-88A2-EA9F02E52D8C}</x14:id>
        </ext>
      </extLst>
    </cfRule>
  </conditionalFormatting>
  <conditionalFormatting sqref="AJ24">
    <cfRule type="dataBar" priority="66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{9C8DB475-0635-430B-A01A-3AE3E973748C}</x14:id>
        </ext>
      </extLst>
    </cfRule>
  </conditionalFormatting>
  <conditionalFormatting sqref="AJ24">
    <cfRule type="dataBar" priority="66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{78D42D55-D717-44A5-AE00-6FF0D84EAA78}</x14:id>
        </ext>
      </extLst>
    </cfRule>
  </conditionalFormatting>
  <conditionalFormatting sqref="AJ24">
    <cfRule type="dataBar" priority="66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{0013B86D-C53E-4983-B021-0F888EE0A337}</x14:id>
        </ext>
      </extLst>
    </cfRule>
  </conditionalFormatting>
  <conditionalFormatting sqref="AJ24">
    <cfRule type="dataBar" priority="66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{72BDBFD4-68E0-44B6-9862-A13A654E0BE7}</x14:id>
        </ext>
      </extLst>
    </cfRule>
  </conditionalFormatting>
  <conditionalFormatting sqref="AJ24">
    <cfRule type="dataBar" priority="66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{DAD8DD3C-A65F-4892-8B4F-C326F7001C8F}</x14:id>
        </ext>
      </extLst>
    </cfRule>
  </conditionalFormatting>
  <conditionalFormatting sqref="AJ24">
    <cfRule type="dataBar" priority="66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{3653A702-0825-4C12-8738-69FB1A33203C}</x14:id>
        </ext>
      </extLst>
    </cfRule>
  </conditionalFormatting>
  <conditionalFormatting sqref="AJ24">
    <cfRule type="dataBar" priority="66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{8D31A3B1-E895-43AC-A2FF-9A7C7F257391}</x14:id>
        </ext>
      </extLst>
    </cfRule>
  </conditionalFormatting>
  <conditionalFormatting sqref="AJ26:AJ27">
    <cfRule type="dataBar" priority="66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{ABC0F7A6-0B6A-4DB7-B61D-624A54349314}</x14:id>
        </ext>
      </extLst>
    </cfRule>
  </conditionalFormatting>
  <conditionalFormatting sqref="AJ26:AJ27">
    <cfRule type="dataBar" priority="66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{D9CFD27C-DB3E-4003-A02A-92C9322868B5}</x14:id>
        </ext>
      </extLst>
    </cfRule>
  </conditionalFormatting>
  <conditionalFormatting sqref="AJ26:AJ27">
    <cfRule type="dataBar" priority="66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{97CC0583-DEE1-40E8-AF52-A391998E779B}</x14:id>
        </ext>
      </extLst>
    </cfRule>
  </conditionalFormatting>
  <conditionalFormatting sqref="AJ26:AJ27">
    <cfRule type="dataBar" priority="66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{1236396B-EEDE-468B-AFEE-C2B0A6B5F73B}</x14:id>
        </ext>
      </extLst>
    </cfRule>
  </conditionalFormatting>
  <conditionalFormatting sqref="AJ26:AJ27">
    <cfRule type="dataBar" priority="660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{8176778A-C6B9-49CE-89A3-F31387FBFB73}</x14:id>
        </ext>
      </extLst>
    </cfRule>
  </conditionalFormatting>
  <conditionalFormatting sqref="AJ26:AJ27">
    <cfRule type="dataBar" priority="66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{037A5472-F1F3-48C8-9CC1-C3240458F98D}</x14:id>
        </ext>
      </extLst>
    </cfRule>
  </conditionalFormatting>
  <conditionalFormatting sqref="AJ26:AJ27">
    <cfRule type="dataBar" priority="66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{81781EA1-FF5A-4A02-9440-7C71B56E0159}</x14:id>
        </ext>
      </extLst>
    </cfRule>
  </conditionalFormatting>
  <conditionalFormatting sqref="AJ26:AJ27">
    <cfRule type="dataBar" priority="66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{DDB70527-9C85-4A1A-B1E1-53B8D77B8FBE}</x14:id>
        </ext>
      </extLst>
    </cfRule>
  </conditionalFormatting>
  <conditionalFormatting sqref="AJ26:AJ27">
    <cfRule type="dataBar" priority="66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{5F7C094A-1337-40EF-849E-6CEF16A29CAC}</x14:id>
        </ext>
      </extLst>
    </cfRule>
  </conditionalFormatting>
  <conditionalFormatting sqref="AJ19">
    <cfRule type="dataBar" priority="65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{E4BA974A-5C8F-4D53-BD42-C03FBF3B27C3}</x14:id>
        </ext>
      </extLst>
    </cfRule>
  </conditionalFormatting>
  <conditionalFormatting sqref="AJ19">
    <cfRule type="dataBar" priority="65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{5B3E914F-E050-4E77-975B-895CBF88C629}</x14:id>
        </ext>
      </extLst>
    </cfRule>
  </conditionalFormatting>
  <conditionalFormatting sqref="AJ19">
    <cfRule type="dataBar" priority="65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{523D04CB-562A-46C0-87D1-AE991ED541F7}</x14:id>
        </ext>
      </extLst>
    </cfRule>
  </conditionalFormatting>
  <conditionalFormatting sqref="AJ19">
    <cfRule type="dataBar" priority="65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{AC441518-CB9D-4740-A10E-BF2AA09FF469}</x14:id>
        </ext>
      </extLst>
    </cfRule>
  </conditionalFormatting>
  <conditionalFormatting sqref="AJ19">
    <cfRule type="dataBar" priority="659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{F9756134-E1CB-4405-BDA1-0AF27D5ABA03}</x14:id>
        </ext>
      </extLst>
    </cfRule>
  </conditionalFormatting>
  <conditionalFormatting sqref="AJ19">
    <cfRule type="dataBar" priority="66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{0257FA0A-CAD1-451B-BCC8-6F0BCF224BD6}</x14:id>
        </ext>
      </extLst>
    </cfRule>
  </conditionalFormatting>
  <conditionalFormatting sqref="AJ19">
    <cfRule type="dataBar" priority="65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{C230A0A1-4FAD-472A-A762-7745ACE7CAC2}</x14:id>
        </ext>
      </extLst>
    </cfRule>
  </conditionalFormatting>
  <conditionalFormatting sqref="AJ19">
    <cfRule type="dataBar" priority="65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{D7066462-E7F9-4525-96B8-EEF4C16BB99E}</x14:id>
        </ext>
      </extLst>
    </cfRule>
  </conditionalFormatting>
  <conditionalFormatting sqref="AJ20">
    <cfRule type="dataBar" priority="65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{77200733-09C7-436F-A2B7-BBA1912A74F5}</x14:id>
        </ext>
      </extLst>
    </cfRule>
  </conditionalFormatting>
  <conditionalFormatting sqref="AJ20">
    <cfRule type="dataBar" priority="65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{9B8A52A3-AC06-4D97-BCBE-68B48861CD6C}</x14:id>
        </ext>
      </extLst>
    </cfRule>
  </conditionalFormatting>
  <conditionalFormatting sqref="AJ20">
    <cfRule type="dataBar" priority="65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{1E754900-A05C-4BD9-AA7F-869023535B89}</x14:id>
        </ext>
      </extLst>
    </cfRule>
  </conditionalFormatting>
  <conditionalFormatting sqref="AJ20">
    <cfRule type="dataBar" priority="65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{963289B5-F236-4A1B-A1B4-E24F236008DC}</x14:id>
        </ext>
      </extLst>
    </cfRule>
  </conditionalFormatting>
  <conditionalFormatting sqref="AJ20">
    <cfRule type="dataBar" priority="659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{51B4F486-1150-4EB2-A9E1-0FDDF6A19A19}</x14:id>
        </ext>
      </extLst>
    </cfRule>
  </conditionalFormatting>
  <conditionalFormatting sqref="AJ20">
    <cfRule type="dataBar" priority="66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{2CE2637F-011F-4B39-8ADF-59068A55F62D}</x14:id>
        </ext>
      </extLst>
    </cfRule>
  </conditionalFormatting>
  <conditionalFormatting sqref="AJ20">
    <cfRule type="dataBar" priority="66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{BB2D6593-3ACC-45AD-8869-163E5458B518}</x14:id>
        </ext>
      </extLst>
    </cfRule>
  </conditionalFormatting>
  <conditionalFormatting sqref="AJ20">
    <cfRule type="dataBar" priority="65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{640D1EE9-16D0-4DC2-A97E-AA8D84F44B2C}</x14:id>
        </ext>
      </extLst>
    </cfRule>
  </conditionalFormatting>
  <conditionalFormatting sqref="AJ38">
    <cfRule type="dataBar" priority="65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{556FE121-53D5-49E9-9B71-CCA41C05171E}</x14:id>
        </ext>
      </extLst>
    </cfRule>
  </conditionalFormatting>
  <conditionalFormatting sqref="AJ38">
    <cfRule type="dataBar" priority="65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{364A678F-C9E9-4DD2-84E2-C4301010A887}</x14:id>
        </ext>
      </extLst>
    </cfRule>
  </conditionalFormatting>
  <conditionalFormatting sqref="AJ38">
    <cfRule type="dataBar" priority="65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{742EA683-53C6-429A-A385-38C92CB3155F}</x14:id>
        </ext>
      </extLst>
    </cfRule>
  </conditionalFormatting>
  <conditionalFormatting sqref="AJ38">
    <cfRule type="dataBar" priority="65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{72F95123-B562-421E-AB51-128EBAF7210C}</x14:id>
        </ext>
      </extLst>
    </cfRule>
  </conditionalFormatting>
  <conditionalFormatting sqref="AJ38">
    <cfRule type="dataBar" priority="658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{46C5DAB2-B5F8-4543-92C4-B199AB117CBD}</x14:id>
        </ext>
      </extLst>
    </cfRule>
  </conditionalFormatting>
  <conditionalFormatting sqref="AJ38">
    <cfRule type="dataBar" priority="65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{03C6DF18-78F6-42C5-B7DA-162EA6714D85}</x14:id>
        </ext>
      </extLst>
    </cfRule>
  </conditionalFormatting>
  <conditionalFormatting sqref="AJ38">
    <cfRule type="dataBar" priority="65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{F2A974BA-BF43-49E6-BF58-AC142777FFE7}</x14:id>
        </ext>
      </extLst>
    </cfRule>
  </conditionalFormatting>
  <conditionalFormatting sqref="AJ38">
    <cfRule type="dataBar" priority="65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{EB7B12D4-F471-412C-9C02-C35B3F6A2CB9}</x14:id>
        </ext>
      </extLst>
    </cfRule>
  </conditionalFormatting>
  <conditionalFormatting sqref="AJ25">
    <cfRule type="dataBar" priority="65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{EA493A44-1E0E-4FD1-B7E6-845A3B52EA32}</x14:id>
        </ext>
      </extLst>
    </cfRule>
  </conditionalFormatting>
  <conditionalFormatting sqref="AJ25">
    <cfRule type="dataBar" priority="65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{548AD48D-C259-4725-A828-A752698D2B57}</x14:id>
        </ext>
      </extLst>
    </cfRule>
  </conditionalFormatting>
  <conditionalFormatting sqref="AJ25">
    <cfRule type="dataBar" priority="65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{2470ED00-1A46-45EF-8386-C0B66D955349}</x14:id>
        </ext>
      </extLst>
    </cfRule>
  </conditionalFormatting>
  <conditionalFormatting sqref="AJ25">
    <cfRule type="dataBar" priority="65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{18730BC4-7CFC-4FB0-A423-3E22AE47C1B2}</x14:id>
        </ext>
      </extLst>
    </cfRule>
  </conditionalFormatting>
  <conditionalFormatting sqref="AJ25">
    <cfRule type="dataBar" priority="657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{E1CB43F9-53BE-4922-8FD8-75FEB70C8129}</x14:id>
        </ext>
      </extLst>
    </cfRule>
  </conditionalFormatting>
  <conditionalFormatting sqref="AJ25">
    <cfRule type="dataBar" priority="65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{838F86DB-35AA-44F4-B1EC-BDFCCA18FAB4}</x14:id>
        </ext>
      </extLst>
    </cfRule>
  </conditionalFormatting>
  <conditionalFormatting sqref="AJ25">
    <cfRule type="dataBar" priority="65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{D3C2E4C4-F445-4B56-A91E-2F00743A0D8A}</x14:id>
        </ext>
      </extLst>
    </cfRule>
  </conditionalFormatting>
  <conditionalFormatting sqref="AJ25">
    <cfRule type="dataBar" priority="65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{EB582016-4C4F-4028-B9FE-B7F74AA0E3AF}</x14:id>
        </ext>
      </extLst>
    </cfRule>
  </conditionalFormatting>
  <conditionalFormatting sqref="AJ25">
    <cfRule type="dataBar" priority="65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{3BE4E8C3-A9D7-4A96-8167-2AF8E10F15FA}</x14:id>
        </ext>
      </extLst>
    </cfRule>
  </conditionalFormatting>
  <conditionalFormatting sqref="AJ25">
    <cfRule type="dataBar" priority="65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{A58B15B5-F507-41C8-950D-34662C8988D1}</x14:id>
        </ext>
      </extLst>
    </cfRule>
  </conditionalFormatting>
  <conditionalFormatting sqref="AJ25">
    <cfRule type="dataBar" priority="65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{8B05F1A8-36E4-4FCA-8E38-7FA505B05A81}</x14:id>
        </ext>
      </extLst>
    </cfRule>
  </conditionalFormatting>
  <conditionalFormatting sqref="AJ23:AJ27">
    <cfRule type="dataBar" priority="65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{49DF6FE0-B3BA-45C9-A725-BEA7935FADA0}</x14:id>
        </ext>
      </extLst>
    </cfRule>
  </conditionalFormatting>
  <conditionalFormatting sqref="AJ23:AJ27">
    <cfRule type="dataBar" priority="65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{82ED1DB0-F6C2-48EB-9B0F-FF5AF2205FEB}</x14:id>
        </ext>
      </extLst>
    </cfRule>
  </conditionalFormatting>
  <conditionalFormatting sqref="AJ23:AJ27">
    <cfRule type="dataBar" priority="65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{E95AB13E-5831-4CE0-A6E6-EBB967732143}</x14:id>
        </ext>
      </extLst>
    </cfRule>
  </conditionalFormatting>
  <conditionalFormatting sqref="AJ23:AJ27">
    <cfRule type="dataBar" priority="65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{C321A13D-22FF-4800-86D8-37FDD08C4080}</x14:id>
        </ext>
      </extLst>
    </cfRule>
  </conditionalFormatting>
  <conditionalFormatting sqref="AJ23:AJ27">
    <cfRule type="dataBar" priority="656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{43D22990-3D44-488C-B8E7-6E31B9CF2206}</x14:id>
        </ext>
      </extLst>
    </cfRule>
  </conditionalFormatting>
  <conditionalFormatting sqref="AJ23:AJ27">
    <cfRule type="dataBar" priority="65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{AADC4782-39FD-4057-AC3D-AAB3ABC230A8}</x14:id>
        </ext>
      </extLst>
    </cfRule>
  </conditionalFormatting>
  <conditionalFormatting sqref="AJ23:AJ27">
    <cfRule type="dataBar" priority="65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{D3C787FD-36B4-4356-8116-886666099765}</x14:id>
        </ext>
      </extLst>
    </cfRule>
  </conditionalFormatting>
  <conditionalFormatting sqref="AJ23:AJ27">
    <cfRule type="dataBar" priority="65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{07676491-D9E0-4633-9A50-4BCE7E7B02C9}</x14:id>
        </ext>
      </extLst>
    </cfRule>
  </conditionalFormatting>
  <conditionalFormatting sqref="AJ28">
    <cfRule type="dataBar" priority="65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{D5AF9072-B4EE-4A75-BEE7-A6D677F27FC2}</x14:id>
        </ext>
      </extLst>
    </cfRule>
  </conditionalFormatting>
  <conditionalFormatting sqref="AJ28">
    <cfRule type="dataBar" priority="65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{3069B703-405D-4BEB-80BB-01299DEE1F73}</x14:id>
        </ext>
      </extLst>
    </cfRule>
  </conditionalFormatting>
  <conditionalFormatting sqref="AJ28">
    <cfRule type="dataBar" priority="65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{574FA1A2-17E1-4364-851F-BB9E398C2841}</x14:id>
        </ext>
      </extLst>
    </cfRule>
  </conditionalFormatting>
  <conditionalFormatting sqref="AJ28">
    <cfRule type="dataBar" priority="65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{441832A1-E5A3-40E9-AD14-2C0705105B16}</x14:id>
        </ext>
      </extLst>
    </cfRule>
  </conditionalFormatting>
  <conditionalFormatting sqref="AJ28">
    <cfRule type="dataBar" priority="655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{038BB433-7F0E-4F08-BD23-9F83F3D7C2E8}</x14:id>
        </ext>
      </extLst>
    </cfRule>
  </conditionalFormatting>
  <conditionalFormatting sqref="AJ28">
    <cfRule type="dataBar" priority="65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{84BF304A-3CB2-4244-8F60-5798C22F661D}</x14:id>
        </ext>
      </extLst>
    </cfRule>
  </conditionalFormatting>
  <conditionalFormatting sqref="AJ28">
    <cfRule type="dataBar" priority="65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{F298642A-40F8-410A-9BFA-DF24D6226653}</x14:id>
        </ext>
      </extLst>
    </cfRule>
  </conditionalFormatting>
  <conditionalFormatting sqref="AJ28">
    <cfRule type="dataBar" priority="65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{2FAB135D-177F-4EA6-B212-90C713DC09A6}</x14:id>
        </ext>
      </extLst>
    </cfRule>
  </conditionalFormatting>
  <conditionalFormatting sqref="AJ29">
    <cfRule type="dataBar" priority="65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{CCE32A77-C1EC-48B3-9FE6-2ED059EE2CFA}</x14:id>
        </ext>
      </extLst>
    </cfRule>
  </conditionalFormatting>
  <conditionalFormatting sqref="AJ29">
    <cfRule type="dataBar" priority="65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{46BAD129-E650-4415-AD0E-37B67B4B0CB1}</x14:id>
        </ext>
      </extLst>
    </cfRule>
  </conditionalFormatting>
  <conditionalFormatting sqref="AJ29">
    <cfRule type="dataBar" priority="65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{406F6306-697F-4659-BC4F-F8627EEBA673}</x14:id>
        </ext>
      </extLst>
    </cfRule>
  </conditionalFormatting>
  <conditionalFormatting sqref="AJ29">
    <cfRule type="dataBar" priority="65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{549C4F36-3BF7-4B35-B9E0-32FF1181B9AF}</x14:id>
        </ext>
      </extLst>
    </cfRule>
  </conditionalFormatting>
  <conditionalFormatting sqref="AJ29">
    <cfRule type="dataBar" priority="65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{716B2793-FB99-4B2C-83FA-D7870FF65814}</x14:id>
        </ext>
      </extLst>
    </cfRule>
  </conditionalFormatting>
  <conditionalFormatting sqref="AJ29">
    <cfRule type="dataBar" priority="65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{1CE44D58-9859-4DBD-81B3-6DA479015DD4}</x14:id>
        </ext>
      </extLst>
    </cfRule>
  </conditionalFormatting>
  <conditionalFormatting sqref="AJ29">
    <cfRule type="dataBar" priority="65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{46DEDB68-9BD6-4F6A-B9C7-2EAEC656E930}</x14:id>
        </ext>
      </extLst>
    </cfRule>
  </conditionalFormatting>
  <conditionalFormatting sqref="AJ29">
    <cfRule type="dataBar" priority="65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{3A4D416F-1A94-4823-B198-71B70E1D866A}</x14:id>
        </ext>
      </extLst>
    </cfRule>
  </conditionalFormatting>
  <conditionalFormatting sqref="AJ28:AJ29">
    <cfRule type="dataBar" priority="65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{F4BE8BDF-EDA1-4D48-9589-DDBA7434BFE2}</x14:id>
        </ext>
      </extLst>
    </cfRule>
  </conditionalFormatting>
  <conditionalFormatting sqref="AJ28:AJ29">
    <cfRule type="dataBar" priority="65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{31A7EB10-61D0-4151-BCB0-28ACDA544E3A}</x14:id>
        </ext>
      </extLst>
    </cfRule>
  </conditionalFormatting>
  <conditionalFormatting sqref="AJ28:AJ29">
    <cfRule type="dataBar" priority="65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{AE8ED79D-7A18-43F2-85D7-D884D6AF9EC9}</x14:id>
        </ext>
      </extLst>
    </cfRule>
  </conditionalFormatting>
  <conditionalFormatting sqref="AJ28:AJ29">
    <cfRule type="dataBar" priority="65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{15381B57-0E2E-468C-9951-FBE9CBDFF709}</x14:id>
        </ext>
      </extLst>
    </cfRule>
  </conditionalFormatting>
  <conditionalFormatting sqref="AJ28:AJ29">
    <cfRule type="dataBar" priority="65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{C5661196-608C-4DB6-BC1B-0BD7842BFCE4}</x14:id>
        </ext>
      </extLst>
    </cfRule>
  </conditionalFormatting>
  <conditionalFormatting sqref="AJ28:AJ29">
    <cfRule type="dataBar" priority="65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{7B6F3F16-5D93-4D70-8B97-39F921803D51}</x14:id>
        </ext>
      </extLst>
    </cfRule>
  </conditionalFormatting>
  <conditionalFormatting sqref="AJ28:AJ29">
    <cfRule type="dataBar" priority="65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{9E36A7B4-8D3F-46C0-BCDC-1C454FDD498B}</x14:id>
        </ext>
      </extLst>
    </cfRule>
  </conditionalFormatting>
  <conditionalFormatting sqref="AJ28:AJ29">
    <cfRule type="dataBar" priority="65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{CFA4999B-3F35-4509-8AB0-5BF8A80494E6}</x14:id>
        </ext>
      </extLst>
    </cfRule>
  </conditionalFormatting>
  <conditionalFormatting sqref="AJ32 AJ34 AJ36 AJ38">
    <cfRule type="dataBar" priority="65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{DF8C39E0-62ED-4A87-939A-AE846EB63A92}</x14:id>
        </ext>
      </extLst>
    </cfRule>
  </conditionalFormatting>
  <conditionalFormatting sqref="AJ32 AJ34 AJ36 AJ38">
    <cfRule type="dataBar" priority="65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{5A88976E-AB0E-4708-91DA-737946534A18}</x14:id>
        </ext>
      </extLst>
    </cfRule>
  </conditionalFormatting>
  <conditionalFormatting sqref="AJ32 AJ34 AJ36 AJ38">
    <cfRule type="dataBar" priority="65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{AEAD6E62-B134-4E38-B26C-86A8DEB63E3E}</x14:id>
        </ext>
      </extLst>
    </cfRule>
  </conditionalFormatting>
  <conditionalFormatting sqref="AJ32 AJ34 AJ36 AJ38">
    <cfRule type="dataBar" priority="65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{D9F60A8A-63EA-418D-8495-B921CD5318BC}</x14:id>
        </ext>
      </extLst>
    </cfRule>
  </conditionalFormatting>
  <conditionalFormatting sqref="AJ32 AJ34 AJ36 AJ38">
    <cfRule type="dataBar" priority="65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{EDD5D6B9-68CA-4C76-AC7C-48A8E5CAF7D5}</x14:id>
        </ext>
      </extLst>
    </cfRule>
  </conditionalFormatting>
  <conditionalFormatting sqref="AJ32">
    <cfRule type="dataBar" priority="65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{89330AE2-A149-4FBC-8428-049AA71F8505}</x14:id>
        </ext>
      </extLst>
    </cfRule>
  </conditionalFormatting>
  <conditionalFormatting sqref="AJ32">
    <cfRule type="dataBar" priority="65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{D6AC4F9E-92C6-4785-903F-34194D1CAF0E}</x14:id>
        </ext>
      </extLst>
    </cfRule>
  </conditionalFormatting>
  <conditionalFormatting sqref="AJ32">
    <cfRule type="dataBar" priority="65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{209684CD-85F2-4805-B05F-63EE3E8A5BF3}</x14:id>
        </ext>
      </extLst>
    </cfRule>
  </conditionalFormatting>
  <conditionalFormatting sqref="AJ33 AJ31 AJ35 AJ37">
    <cfRule type="dataBar" priority="65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{9E48009A-844D-4316-9E30-248CC457F206}</x14:id>
        </ext>
      </extLst>
    </cfRule>
  </conditionalFormatting>
  <conditionalFormatting sqref="AJ33 AJ31 AJ35 AJ37">
    <cfRule type="dataBar" priority="65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{5FA50498-D6BD-44D3-BFEB-B19C84EDB31D}</x14:id>
        </ext>
      </extLst>
    </cfRule>
  </conditionalFormatting>
  <conditionalFormatting sqref="AJ33 AJ31 AJ35 AJ37">
    <cfRule type="dataBar" priority="65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{513AF7DB-5F10-467E-BF4F-08DC0E825828}</x14:id>
        </ext>
      </extLst>
    </cfRule>
  </conditionalFormatting>
  <conditionalFormatting sqref="AJ33 AJ31 AJ35 AJ37">
    <cfRule type="dataBar" priority="65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{B857D43F-A8D5-48A0-9DB1-75D364371E00}</x14:id>
        </ext>
      </extLst>
    </cfRule>
  </conditionalFormatting>
  <conditionalFormatting sqref="AJ33 AJ31 AJ35 AJ37">
    <cfRule type="dataBar" priority="65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{D35C4BBE-B8E2-4AEA-BBAC-104CC38C643C}</x14:id>
        </ext>
      </extLst>
    </cfRule>
  </conditionalFormatting>
  <conditionalFormatting sqref="AJ33">
    <cfRule type="dataBar" priority="65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{CB76DD0C-D6B8-4F36-B18C-8A6C0A98C788}</x14:id>
        </ext>
      </extLst>
    </cfRule>
  </conditionalFormatting>
  <conditionalFormatting sqref="AJ33">
    <cfRule type="dataBar" priority="65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{0BD9096B-1852-42E2-B230-B3423C882C43}</x14:id>
        </ext>
      </extLst>
    </cfRule>
  </conditionalFormatting>
  <conditionalFormatting sqref="AJ32">
    <cfRule type="dataBar" priority="65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{2F0A942F-8BC7-450F-97D5-9FDE26BCFDFF}</x14:id>
        </ext>
      </extLst>
    </cfRule>
  </conditionalFormatting>
  <conditionalFormatting sqref="AJ32">
    <cfRule type="dataBar" priority="65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{0EBC7E03-D622-40B8-B972-DF2FB3781BA4}</x14:id>
        </ext>
      </extLst>
    </cfRule>
  </conditionalFormatting>
  <conditionalFormatting sqref="AJ32">
    <cfRule type="dataBar" priority="65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{7819E1D6-5C1D-4DC1-BC7C-12D12449FEE6}</x14:id>
        </ext>
      </extLst>
    </cfRule>
  </conditionalFormatting>
  <conditionalFormatting sqref="AJ32">
    <cfRule type="dataBar" priority="65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{7493E699-AE9A-4226-AB20-57931AEB64AA}</x14:id>
        </ext>
      </extLst>
    </cfRule>
  </conditionalFormatting>
  <conditionalFormatting sqref="AJ32">
    <cfRule type="dataBar" priority="65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{33656A56-F928-47C5-A310-7A8AA62170C2}</x14:id>
        </ext>
      </extLst>
    </cfRule>
  </conditionalFormatting>
  <conditionalFormatting sqref="AJ32">
    <cfRule type="dataBar" priority="65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{653D0D47-80B5-4C0B-99C7-99144A593739}</x14:id>
        </ext>
      </extLst>
    </cfRule>
  </conditionalFormatting>
  <conditionalFormatting sqref="AJ32">
    <cfRule type="dataBar" priority="65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{ECFFA10E-8E60-47E3-B8FB-649F2E02BCDE}</x14:id>
        </ext>
      </extLst>
    </cfRule>
  </conditionalFormatting>
  <conditionalFormatting sqref="AJ32">
    <cfRule type="dataBar" priority="65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{875CCD27-5CE4-4B6C-9B22-99D91AD32496}</x14:id>
        </ext>
      </extLst>
    </cfRule>
  </conditionalFormatting>
  <conditionalFormatting sqref="AJ33 AJ31 AJ35 AJ37">
    <cfRule type="dataBar" priority="65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{154A60B0-A5F0-432D-A9E6-F7077A91D33E}</x14:id>
        </ext>
      </extLst>
    </cfRule>
  </conditionalFormatting>
  <conditionalFormatting sqref="AJ33 AJ31 AJ35 AJ37">
    <cfRule type="dataBar" priority="64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{095A2F5E-1E49-46D5-B1CE-AA0F94E7A9D5}</x14:id>
        </ext>
      </extLst>
    </cfRule>
  </conditionalFormatting>
  <conditionalFormatting sqref="AJ33 AJ31 AJ35 AJ37">
    <cfRule type="dataBar" priority="64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{9C36CFBE-FF21-4E40-BB93-789611C96FB3}</x14:id>
        </ext>
      </extLst>
    </cfRule>
  </conditionalFormatting>
  <conditionalFormatting sqref="AJ33 AJ31 AJ35 AJ37">
    <cfRule type="dataBar" priority="65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{B3026F6F-8E0B-4A6A-B905-078205F6494F}</x14:id>
        </ext>
      </extLst>
    </cfRule>
  </conditionalFormatting>
  <conditionalFormatting sqref="AJ33 AJ31 AJ35 AJ37">
    <cfRule type="dataBar" priority="650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{A1470DA1-454E-48D9-A8AA-0C01AB568C32}</x14:id>
        </ext>
      </extLst>
    </cfRule>
  </conditionalFormatting>
  <conditionalFormatting sqref="AJ31">
    <cfRule type="dataBar" priority="65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{08B3275F-167E-4432-BF45-6A86144E3716}</x14:id>
        </ext>
      </extLst>
    </cfRule>
  </conditionalFormatting>
  <conditionalFormatting sqref="AJ31">
    <cfRule type="dataBar" priority="65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{1BECC30D-6993-4D23-B3CE-90E835A64843}</x14:id>
        </ext>
      </extLst>
    </cfRule>
  </conditionalFormatting>
  <conditionalFormatting sqref="AJ31">
    <cfRule type="dataBar" priority="65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{B5CE7D7C-37A3-4D07-8446-843BB4323C71}</x14:id>
        </ext>
      </extLst>
    </cfRule>
  </conditionalFormatting>
  <conditionalFormatting sqref="AJ42">
    <cfRule type="dataBar" priority="64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{240DF67E-5054-45D5-9004-378C39DC2D38}</x14:id>
        </ext>
      </extLst>
    </cfRule>
  </conditionalFormatting>
  <conditionalFormatting sqref="AJ42">
    <cfRule type="dataBar" priority="64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{743EDD05-9C12-4BFA-93FC-92194BC4762E}</x14:id>
        </ext>
      </extLst>
    </cfRule>
  </conditionalFormatting>
  <conditionalFormatting sqref="AJ42">
    <cfRule type="dataBar" priority="64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{2EB4C1D8-B514-4729-9DF2-276241AD4607}</x14:id>
        </ext>
      </extLst>
    </cfRule>
  </conditionalFormatting>
  <conditionalFormatting sqref="AJ41">
    <cfRule type="dataBar" priority="64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{16E5F6CE-6059-47AA-8C9E-3936BDF7E253}</x14:id>
        </ext>
      </extLst>
    </cfRule>
  </conditionalFormatting>
  <conditionalFormatting sqref="AJ41">
    <cfRule type="dataBar" priority="64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{B4F05777-FB17-4433-AF36-A28CCCF946E0}</x14:id>
        </ext>
      </extLst>
    </cfRule>
  </conditionalFormatting>
  <conditionalFormatting sqref="AJ42">
    <cfRule type="dataBar" priority="64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{AA1F7755-56E5-4CAA-A1FA-0CB145276641}</x14:id>
        </ext>
      </extLst>
    </cfRule>
  </conditionalFormatting>
  <conditionalFormatting sqref="AJ40">
    <cfRule type="dataBar" priority="64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{E59558AD-D59A-43DE-8F35-2BA4225324F6}</x14:id>
        </ext>
      </extLst>
    </cfRule>
  </conditionalFormatting>
  <conditionalFormatting sqref="AJ40">
    <cfRule type="dataBar" priority="64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{BCC145AB-9703-4F21-B67D-60E9FBFFD402}</x14:id>
        </ext>
      </extLst>
    </cfRule>
  </conditionalFormatting>
  <conditionalFormatting sqref="AJ40">
    <cfRule type="dataBar" priority="64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{CA1F6B15-048A-4346-BF8F-3C328CE48575}</x14:id>
        </ext>
      </extLst>
    </cfRule>
  </conditionalFormatting>
  <conditionalFormatting sqref="AJ42">
    <cfRule type="dataBar" priority="648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{1C77621A-25FD-4D37-8A3F-E153DC0E4B64}</x14:id>
        </ext>
      </extLst>
    </cfRule>
  </conditionalFormatting>
  <conditionalFormatting sqref="AJ40">
    <cfRule type="dataBar" priority="64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{874CE276-898F-4BF1-83FE-7AAE78759610}</x14:id>
        </ext>
      </extLst>
    </cfRule>
  </conditionalFormatting>
  <conditionalFormatting sqref="AJ40">
    <cfRule type="dataBar" priority="64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{3603FE40-A379-46B1-A03D-940CEB801101}</x14:id>
        </ext>
      </extLst>
    </cfRule>
  </conditionalFormatting>
  <conditionalFormatting sqref="AJ40">
    <cfRule type="dataBar" priority="64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{8D20E4B7-A792-4C43-B089-B8D20EDD2B4F}</x14:id>
        </ext>
      </extLst>
    </cfRule>
  </conditionalFormatting>
  <conditionalFormatting sqref="AJ41">
    <cfRule type="dataBar" priority="64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{74D07EAD-75D9-4712-BE58-986C7A46F952}</x14:id>
        </ext>
      </extLst>
    </cfRule>
  </conditionalFormatting>
  <conditionalFormatting sqref="AJ41">
    <cfRule type="dataBar" priority="64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{72DDC08C-048C-4AC9-BA59-98BB135109B2}</x14:id>
        </ext>
      </extLst>
    </cfRule>
  </conditionalFormatting>
  <conditionalFormatting sqref="AJ17:AJ21">
    <cfRule type="dataBar" priority="66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{EBDD04A2-3C0A-4324-A619-CB07BD5ED5E5}</x14:id>
        </ext>
      </extLst>
    </cfRule>
  </conditionalFormatting>
  <conditionalFormatting sqref="AJ40:AJ42">
    <cfRule type="dataBar" priority="66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{6F30286C-7F18-4D89-AF24-23EC9CD82AC0}</x14:id>
        </ext>
      </extLst>
    </cfRule>
  </conditionalFormatting>
  <conditionalFormatting sqref="AJ40:AJ42">
    <cfRule type="dataBar" priority="66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{004D511A-38F7-4551-B30A-C49DD67D5DD2}</x14:id>
        </ext>
      </extLst>
    </cfRule>
  </conditionalFormatting>
  <conditionalFormatting sqref="AJ40:AJ42">
    <cfRule type="dataBar" priority="66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{4839E141-39C3-44AD-A23B-8D06E4298A0F}</x14:id>
        </ext>
      </extLst>
    </cfRule>
  </conditionalFormatting>
  <conditionalFormatting sqref="AJ40:AJ42">
    <cfRule type="dataBar" priority="66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{F335D1DB-7AAD-49DB-9472-165787898752}</x14:id>
        </ext>
      </extLst>
    </cfRule>
  </conditionalFormatting>
  <conditionalFormatting sqref="AJ40:AJ42">
    <cfRule type="dataBar" priority="666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{33A8B499-A77F-45E5-AB4C-353A870627C0}</x14:id>
        </ext>
      </extLst>
    </cfRule>
  </conditionalFormatting>
  <conditionalFormatting sqref="AJ40 AJ42">
    <cfRule type="dataBar" priority="66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{53C2A1F2-41F9-42E1-93AD-19C15FAAF89A}</x14:id>
        </ext>
      </extLst>
    </cfRule>
  </conditionalFormatting>
  <conditionalFormatting sqref="AJ40 AJ42">
    <cfRule type="dataBar" priority="66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{73BA6F57-BAD3-4A38-984E-7FE8B3B7FBDD}</x14:id>
        </ext>
      </extLst>
    </cfRule>
  </conditionalFormatting>
  <conditionalFormatting sqref="AJ40 AJ42">
    <cfRule type="dataBar" priority="66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{683756AD-037A-4B8B-B2B1-02A2FC7A9B5A}</x14:id>
        </ext>
      </extLst>
    </cfRule>
  </conditionalFormatting>
  <conditionalFormatting sqref="AJ40 AJ42">
    <cfRule type="dataBar" priority="66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{44187BBC-A8BC-4B2A-A5FA-B769C7E61CF1}</x14:id>
        </ext>
      </extLst>
    </cfRule>
  </conditionalFormatting>
  <conditionalFormatting sqref="AJ40 AJ42">
    <cfRule type="dataBar" priority="666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{C3D6F6D6-9C0E-4DA3-B663-0A38C77C89E0}</x14:id>
        </ext>
      </extLst>
    </cfRule>
  </conditionalFormatting>
  <conditionalFormatting sqref="AJ41">
    <cfRule type="dataBar" priority="66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{54DCFF5E-C406-41A9-96F0-2E9E435E1E76}</x14:id>
        </ext>
      </extLst>
    </cfRule>
  </conditionalFormatting>
  <conditionalFormatting sqref="AJ41">
    <cfRule type="dataBar" priority="66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{AACC163B-A86B-47E4-AD8C-959B37F017B9}</x14:id>
        </ext>
      </extLst>
    </cfRule>
  </conditionalFormatting>
  <conditionalFormatting sqref="AJ41">
    <cfRule type="dataBar" priority="66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{3C7339F2-FFB1-4172-A832-3DD0456980BA}</x14:id>
        </ext>
      </extLst>
    </cfRule>
  </conditionalFormatting>
  <conditionalFormatting sqref="AJ41">
    <cfRule type="dataBar" priority="66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{79516D9A-64D3-46F3-8C04-1FC5715CE78F}</x14:id>
        </ext>
      </extLst>
    </cfRule>
  </conditionalFormatting>
  <conditionalFormatting sqref="AJ41">
    <cfRule type="dataBar" priority="667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{BADD6339-F6E7-4303-B632-FA31AE141671}</x14:id>
        </ext>
      </extLst>
    </cfRule>
  </conditionalFormatting>
  <conditionalFormatting sqref="AK23">
    <cfRule type="dataBar" priority="63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{A937B914-D2CB-4752-A466-52134D5FBCDB}</x14:id>
        </ext>
      </extLst>
    </cfRule>
  </conditionalFormatting>
  <conditionalFormatting sqref="AK23">
    <cfRule type="dataBar" priority="63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{B1A6085A-344E-4311-84D0-33F109D7F8F4}</x14:id>
        </ext>
      </extLst>
    </cfRule>
  </conditionalFormatting>
  <conditionalFormatting sqref="AK23">
    <cfRule type="dataBar" priority="63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{3B0190CE-AC68-4615-9E05-CDCAA0F39A28}</x14:id>
        </ext>
      </extLst>
    </cfRule>
  </conditionalFormatting>
  <conditionalFormatting sqref="AK23">
    <cfRule type="dataBar" priority="63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{1B9D1225-8049-4F01-9A14-72689C0AFFD6}</x14:id>
        </ext>
      </extLst>
    </cfRule>
  </conditionalFormatting>
  <conditionalFormatting sqref="AK23">
    <cfRule type="dataBar" priority="636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{6E1B32A3-48CD-4E0E-AF1E-785237A02CCD}</x14:id>
        </ext>
      </extLst>
    </cfRule>
  </conditionalFormatting>
  <conditionalFormatting sqref="AK23">
    <cfRule type="dataBar" priority="63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{9DD42DAD-C964-481D-95CC-EDC6A5F8E945}</x14:id>
        </ext>
      </extLst>
    </cfRule>
  </conditionalFormatting>
  <conditionalFormatting sqref="AK23">
    <cfRule type="dataBar" priority="63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{4843120D-904C-4725-B58A-6B0C34D4309F}</x14:id>
        </ext>
      </extLst>
    </cfRule>
  </conditionalFormatting>
  <conditionalFormatting sqref="AK23">
    <cfRule type="dataBar" priority="63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{357257AE-652A-4E56-981B-F85D9FE7310C}</x14:id>
        </ext>
      </extLst>
    </cfRule>
  </conditionalFormatting>
  <conditionalFormatting sqref="AK24">
    <cfRule type="dataBar" priority="63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{716363E0-D3A6-4FA3-A5C9-1A59B237076A}</x14:id>
        </ext>
      </extLst>
    </cfRule>
  </conditionalFormatting>
  <conditionalFormatting sqref="AK24">
    <cfRule type="dataBar" priority="63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{1463A7B6-9E29-4EB3-9521-6B7B03873CC3}</x14:id>
        </ext>
      </extLst>
    </cfRule>
  </conditionalFormatting>
  <conditionalFormatting sqref="AK24">
    <cfRule type="dataBar" priority="63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{5896A3DF-959D-4DDF-96CC-F5C2EFD0FE59}</x14:id>
        </ext>
      </extLst>
    </cfRule>
  </conditionalFormatting>
  <conditionalFormatting sqref="AK24">
    <cfRule type="dataBar" priority="63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{CE4C5CD1-59A1-44DE-BFC4-DBDDD091F3BC}</x14:id>
        </ext>
      </extLst>
    </cfRule>
  </conditionalFormatting>
  <conditionalFormatting sqref="AK24">
    <cfRule type="dataBar" priority="635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{98B328A7-2F0D-4255-A917-6B97C131605E}</x14:id>
        </ext>
      </extLst>
    </cfRule>
  </conditionalFormatting>
  <conditionalFormatting sqref="AK24">
    <cfRule type="dataBar" priority="63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{2D36A75D-2FE2-4941-ACBA-ED37551752F0}</x14:id>
        </ext>
      </extLst>
    </cfRule>
  </conditionalFormatting>
  <conditionalFormatting sqref="AK24">
    <cfRule type="dataBar" priority="63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{F63FF162-C04A-44DE-8E75-CD19E9A50B29}</x14:id>
        </ext>
      </extLst>
    </cfRule>
  </conditionalFormatting>
  <conditionalFormatting sqref="AK24">
    <cfRule type="dataBar" priority="63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{D094CE27-2CDF-48CE-9126-48D652DAE319}</x14:id>
        </ext>
      </extLst>
    </cfRule>
  </conditionalFormatting>
  <conditionalFormatting sqref="AK26:AK27">
    <cfRule type="dataBar" priority="63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{F2B37826-BC45-4A32-BB3D-BC5EA3C2D9A1}</x14:id>
        </ext>
      </extLst>
    </cfRule>
  </conditionalFormatting>
  <conditionalFormatting sqref="AK26:AK27">
    <cfRule type="dataBar" priority="63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{E4A5F43B-975A-4024-915F-69ED8ACBE895}</x14:id>
        </ext>
      </extLst>
    </cfRule>
  </conditionalFormatting>
  <conditionalFormatting sqref="AK26:AK27">
    <cfRule type="dataBar" priority="63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{DEE8149D-FD74-4B54-9045-CFDD4BD06081}</x14:id>
        </ext>
      </extLst>
    </cfRule>
  </conditionalFormatting>
  <conditionalFormatting sqref="AK26:AK27">
    <cfRule type="dataBar" priority="63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{C0C789B0-E8C7-4A12-BA1C-AB7577383E64}</x14:id>
        </ext>
      </extLst>
    </cfRule>
  </conditionalFormatting>
  <conditionalFormatting sqref="AK26:AK27">
    <cfRule type="dataBar" priority="63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{8DB49814-A9E8-4997-B4C2-C51B8F2C1FEA}</x14:id>
        </ext>
      </extLst>
    </cfRule>
  </conditionalFormatting>
  <conditionalFormatting sqref="AK26:AK27">
    <cfRule type="dataBar" priority="63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{55FEAD81-65DB-4878-977B-910E1C07D5C2}</x14:id>
        </ext>
      </extLst>
    </cfRule>
  </conditionalFormatting>
  <conditionalFormatting sqref="AK26:AK27">
    <cfRule type="dataBar" priority="63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{A6D6516E-0D22-4E8D-ADCE-4D1FBEB9B1F4}</x14:id>
        </ext>
      </extLst>
    </cfRule>
  </conditionalFormatting>
  <conditionalFormatting sqref="AK26:AK27">
    <cfRule type="dataBar" priority="63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{59DB8874-B926-4D95-ABB3-A21891D452C9}</x14:id>
        </ext>
      </extLst>
    </cfRule>
  </conditionalFormatting>
  <conditionalFormatting sqref="AK26:AK27">
    <cfRule type="dataBar" priority="63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{732AEA4C-9330-47AA-B457-97648CEBD437}</x14:id>
        </ext>
      </extLst>
    </cfRule>
  </conditionalFormatting>
  <conditionalFormatting sqref="AK19">
    <cfRule type="dataBar" priority="63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{DF9A9345-FC01-44EB-9E1C-E77092D7FC2F}</x14:id>
        </ext>
      </extLst>
    </cfRule>
  </conditionalFormatting>
  <conditionalFormatting sqref="AK19">
    <cfRule type="dataBar" priority="63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{9AD91D83-5D02-48D5-8728-BBCA3288BCB6}</x14:id>
        </ext>
      </extLst>
    </cfRule>
  </conditionalFormatting>
  <conditionalFormatting sqref="AK19">
    <cfRule type="dataBar" priority="63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{65520EA5-AA3E-4BC1-8A7B-46A51B952CDE}</x14:id>
        </ext>
      </extLst>
    </cfRule>
  </conditionalFormatting>
  <conditionalFormatting sqref="AK19">
    <cfRule type="dataBar" priority="63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{8AA1455B-1B5E-4913-B627-4B2BDE96629D}</x14:id>
        </ext>
      </extLst>
    </cfRule>
  </conditionalFormatting>
  <conditionalFormatting sqref="AK19">
    <cfRule type="dataBar" priority="633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{F53A162D-F5FC-44D9-9ABF-A28EA226D791}</x14:id>
        </ext>
      </extLst>
    </cfRule>
  </conditionalFormatting>
  <conditionalFormatting sqref="AK19">
    <cfRule type="dataBar" priority="63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{D3E2BB2A-A65C-4AFF-8B96-CAC1B8F110CE}</x14:id>
        </ext>
      </extLst>
    </cfRule>
  </conditionalFormatting>
  <conditionalFormatting sqref="AK19">
    <cfRule type="dataBar" priority="63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{2D8256FD-2D74-4104-8FD1-E2717E4183DD}</x14:id>
        </ext>
      </extLst>
    </cfRule>
  </conditionalFormatting>
  <conditionalFormatting sqref="AK19">
    <cfRule type="dataBar" priority="63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{1917DC41-711E-4DDB-90FF-8F7268835726}</x14:id>
        </ext>
      </extLst>
    </cfRule>
  </conditionalFormatting>
  <conditionalFormatting sqref="AK20">
    <cfRule type="dataBar" priority="63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{45D20157-C17A-41D0-A368-3C12257307D5}</x14:id>
        </ext>
      </extLst>
    </cfRule>
  </conditionalFormatting>
  <conditionalFormatting sqref="AK20">
    <cfRule type="dataBar" priority="63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{6BADD993-31D8-4BB7-A015-5E013C2FCFB1}</x14:id>
        </ext>
      </extLst>
    </cfRule>
  </conditionalFormatting>
  <conditionalFormatting sqref="AK20">
    <cfRule type="dataBar" priority="63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{1036F110-6E2F-4D28-82C7-E1AB07A9B220}</x14:id>
        </ext>
      </extLst>
    </cfRule>
  </conditionalFormatting>
  <conditionalFormatting sqref="AK20">
    <cfRule type="dataBar" priority="63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{B623B011-8A85-4AA6-A5A0-8681AC415C06}</x14:id>
        </ext>
      </extLst>
    </cfRule>
  </conditionalFormatting>
  <conditionalFormatting sqref="AK20">
    <cfRule type="dataBar" priority="63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{C7672578-7CFF-4DC8-A22D-C215490E5AFB}</x14:id>
        </ext>
      </extLst>
    </cfRule>
  </conditionalFormatting>
  <conditionalFormatting sqref="AK20">
    <cfRule type="dataBar" priority="63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{F59F9848-4869-4BDC-A53D-5E0F4FE63C36}</x14:id>
        </ext>
      </extLst>
    </cfRule>
  </conditionalFormatting>
  <conditionalFormatting sqref="AK20">
    <cfRule type="dataBar" priority="63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{2B6F698D-8FAF-463E-B0AF-9323A9882244}</x14:id>
        </ext>
      </extLst>
    </cfRule>
  </conditionalFormatting>
  <conditionalFormatting sqref="AK20">
    <cfRule type="dataBar" priority="63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{A851D16B-15CD-49BB-9D41-95244290F262}</x14:id>
        </ext>
      </extLst>
    </cfRule>
  </conditionalFormatting>
  <conditionalFormatting sqref="AK38">
    <cfRule type="dataBar" priority="63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{3438B10C-0714-4E92-9D7F-45FB6B8360A4}</x14:id>
        </ext>
      </extLst>
    </cfRule>
  </conditionalFormatting>
  <conditionalFormatting sqref="AK38">
    <cfRule type="dataBar" priority="63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{D7ECB13B-CD50-45E0-812B-C87CC1EB27B4}</x14:id>
        </ext>
      </extLst>
    </cfRule>
  </conditionalFormatting>
  <conditionalFormatting sqref="AK38">
    <cfRule type="dataBar" priority="63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{CC2CCACF-BC47-4782-B572-DF945616434B}</x14:id>
        </ext>
      </extLst>
    </cfRule>
  </conditionalFormatting>
  <conditionalFormatting sqref="AK38">
    <cfRule type="dataBar" priority="63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{B011DF5D-FBD9-434B-9ED6-64CC1239A2CA}</x14:id>
        </ext>
      </extLst>
    </cfRule>
  </conditionalFormatting>
  <conditionalFormatting sqref="AK38">
    <cfRule type="dataBar" priority="63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{7E69BB03-A360-456D-87FA-F981CCFD3D0C}</x14:id>
        </ext>
      </extLst>
    </cfRule>
  </conditionalFormatting>
  <conditionalFormatting sqref="AK38">
    <cfRule type="dataBar" priority="63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{5C1ADC50-A0D5-4A7C-A22E-DEFF42681615}</x14:id>
        </ext>
      </extLst>
    </cfRule>
  </conditionalFormatting>
  <conditionalFormatting sqref="AK38">
    <cfRule type="dataBar" priority="63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{0EA69570-331C-4E5A-9B4C-6C46B06F1595}</x14:id>
        </ext>
      </extLst>
    </cfRule>
  </conditionalFormatting>
  <conditionalFormatting sqref="AK38">
    <cfRule type="dataBar" priority="63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{573D2145-F5FD-4DFD-B52F-EC0C9FA8CB61}</x14:id>
        </ext>
      </extLst>
    </cfRule>
  </conditionalFormatting>
  <conditionalFormatting sqref="AK25">
    <cfRule type="dataBar" priority="63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{1E684D9F-0643-4482-94CA-F2D3D7CC4E76}</x14:id>
        </ext>
      </extLst>
    </cfRule>
  </conditionalFormatting>
  <conditionalFormatting sqref="AK25">
    <cfRule type="dataBar" priority="63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{623D83F4-0365-452D-9DDC-E8E184C3F735}</x14:id>
        </ext>
      </extLst>
    </cfRule>
  </conditionalFormatting>
  <conditionalFormatting sqref="AK25">
    <cfRule type="dataBar" priority="63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{C2174663-AE85-47BA-9B94-BD2189D6501F}</x14:id>
        </ext>
      </extLst>
    </cfRule>
  </conditionalFormatting>
  <conditionalFormatting sqref="AK25">
    <cfRule type="dataBar" priority="63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{608E943B-B3DA-454E-B08F-3FC3C8FC7C4C}</x14:id>
        </ext>
      </extLst>
    </cfRule>
  </conditionalFormatting>
  <conditionalFormatting sqref="AK25">
    <cfRule type="dataBar" priority="63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{B4462927-DB30-4F6D-A39B-1F5EC0C6285F}</x14:id>
        </ext>
      </extLst>
    </cfRule>
  </conditionalFormatting>
  <conditionalFormatting sqref="AK25">
    <cfRule type="dataBar" priority="63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{226209C9-DB27-4B02-81D2-B0A45482DDB6}</x14:id>
        </ext>
      </extLst>
    </cfRule>
  </conditionalFormatting>
  <conditionalFormatting sqref="AK25">
    <cfRule type="dataBar" priority="63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{F31D7DAD-E8AA-452B-A20C-15A5E457AB37}</x14:id>
        </ext>
      </extLst>
    </cfRule>
  </conditionalFormatting>
  <conditionalFormatting sqref="AK25">
    <cfRule type="dataBar" priority="63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{67ED1D5C-03FE-4A5E-B794-E3B1622988E8}</x14:id>
        </ext>
      </extLst>
    </cfRule>
  </conditionalFormatting>
  <conditionalFormatting sqref="AK25">
    <cfRule type="dataBar" priority="63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{34EC1678-0281-4A30-A9DB-C8F5680CE969}</x14:id>
        </ext>
      </extLst>
    </cfRule>
  </conditionalFormatting>
  <conditionalFormatting sqref="AK25">
    <cfRule type="dataBar" priority="63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{4C27BDBF-4B04-4AC9-90DC-CAD0F9BBDD67}</x14:id>
        </ext>
      </extLst>
    </cfRule>
  </conditionalFormatting>
  <conditionalFormatting sqref="AK25">
    <cfRule type="dataBar" priority="63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{7ABA52CF-DAFF-454E-A249-3D9DCFE5A849}</x14:id>
        </ext>
      </extLst>
    </cfRule>
  </conditionalFormatting>
  <conditionalFormatting sqref="AK23:AK27">
    <cfRule type="dataBar" priority="63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{815A3B6A-4B31-40B2-A6AF-D054EC17969A}</x14:id>
        </ext>
      </extLst>
    </cfRule>
  </conditionalFormatting>
  <conditionalFormatting sqref="AK23:AK27">
    <cfRule type="dataBar" priority="63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{3750F1DC-B8EB-453D-960A-D27359DC561B}</x14:id>
        </ext>
      </extLst>
    </cfRule>
  </conditionalFormatting>
  <conditionalFormatting sqref="AK23:AK27">
    <cfRule type="dataBar" priority="63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{AF0C027A-CA91-448C-BE02-C73EE28BFA04}</x14:id>
        </ext>
      </extLst>
    </cfRule>
  </conditionalFormatting>
  <conditionalFormatting sqref="AK23:AK27">
    <cfRule type="dataBar" priority="63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{AF4783CD-388B-49CB-9E67-BD89CD119DD6}</x14:id>
        </ext>
      </extLst>
    </cfRule>
  </conditionalFormatting>
  <conditionalFormatting sqref="AK23:AK27">
    <cfRule type="dataBar" priority="630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{9B9002AA-D59E-44D3-8740-9B7E1218497A}</x14:id>
        </ext>
      </extLst>
    </cfRule>
  </conditionalFormatting>
  <conditionalFormatting sqref="AK23:AK27">
    <cfRule type="dataBar" priority="63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{D1C90EDA-D9E8-4A48-B404-23C10CE418F3}</x14:id>
        </ext>
      </extLst>
    </cfRule>
  </conditionalFormatting>
  <conditionalFormatting sqref="AK23:AK27">
    <cfRule type="dataBar" priority="63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{7F038734-3F79-4D89-AA03-197888A375F5}</x14:id>
        </ext>
      </extLst>
    </cfRule>
  </conditionalFormatting>
  <conditionalFormatting sqref="AK23:AK27">
    <cfRule type="dataBar" priority="63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{FB7708D5-1E8D-4A9B-BC56-BF9650B7C151}</x14:id>
        </ext>
      </extLst>
    </cfRule>
  </conditionalFormatting>
  <conditionalFormatting sqref="AK28">
    <cfRule type="dataBar" priority="62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{9FF063BD-4932-495C-ACDF-7550E31297A2}</x14:id>
        </ext>
      </extLst>
    </cfRule>
  </conditionalFormatting>
  <conditionalFormatting sqref="AK28">
    <cfRule type="dataBar" priority="62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{B43E55FE-06A0-4BC8-83CB-2F1DC9A879FB}</x14:id>
        </ext>
      </extLst>
    </cfRule>
  </conditionalFormatting>
  <conditionalFormatting sqref="AK28">
    <cfRule type="dataBar" priority="62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{3609AE1D-2E00-4ADF-853D-DB40C9E7CDB1}</x14:id>
        </ext>
      </extLst>
    </cfRule>
  </conditionalFormatting>
  <conditionalFormatting sqref="AK28">
    <cfRule type="dataBar" priority="62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{5933EE60-4991-4142-85C1-90408B5B698D}</x14:id>
        </ext>
      </extLst>
    </cfRule>
  </conditionalFormatting>
  <conditionalFormatting sqref="AK28">
    <cfRule type="dataBar" priority="629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{49325685-D1EB-4774-97B1-3BCFE7313EB8}</x14:id>
        </ext>
      </extLst>
    </cfRule>
  </conditionalFormatting>
  <conditionalFormatting sqref="AK28">
    <cfRule type="dataBar" priority="62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{CA6AD2A4-53AD-4995-9ADB-2733F53D4C01}</x14:id>
        </ext>
      </extLst>
    </cfRule>
  </conditionalFormatting>
  <conditionalFormatting sqref="AK28">
    <cfRule type="dataBar" priority="62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{FBD6790D-29A4-4940-A5D9-253FE313C165}</x14:id>
        </ext>
      </extLst>
    </cfRule>
  </conditionalFormatting>
  <conditionalFormatting sqref="AK28">
    <cfRule type="dataBar" priority="62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{ACD1BC77-4AA2-4F62-981E-9D7618BA0B81}</x14:id>
        </ext>
      </extLst>
    </cfRule>
  </conditionalFormatting>
  <conditionalFormatting sqref="AK29">
    <cfRule type="dataBar" priority="62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{17B93EBF-1574-4567-91F1-80C6B63B3805}</x14:id>
        </ext>
      </extLst>
    </cfRule>
  </conditionalFormatting>
  <conditionalFormatting sqref="AK29">
    <cfRule type="dataBar" priority="62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{C85A71FA-6B57-4968-A474-4DECB8343C71}</x14:id>
        </ext>
      </extLst>
    </cfRule>
  </conditionalFormatting>
  <conditionalFormatting sqref="AK29">
    <cfRule type="dataBar" priority="62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{E677FFAD-0463-4B16-80C0-9B0CA0D40460}</x14:id>
        </ext>
      </extLst>
    </cfRule>
  </conditionalFormatting>
  <conditionalFormatting sqref="AK29">
    <cfRule type="dataBar" priority="62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{320FE4B7-BEF2-437B-B6CF-F6A6B60F1DFE}</x14:id>
        </ext>
      </extLst>
    </cfRule>
  </conditionalFormatting>
  <conditionalFormatting sqref="AK29">
    <cfRule type="dataBar" priority="628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{77E74D80-EE43-434D-AD05-138C70C04F65}</x14:id>
        </ext>
      </extLst>
    </cfRule>
  </conditionalFormatting>
  <conditionalFormatting sqref="AK29">
    <cfRule type="dataBar" priority="62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{0ACFEA77-7105-4B50-B1EC-3CCC64899369}</x14:id>
        </ext>
      </extLst>
    </cfRule>
  </conditionalFormatting>
  <conditionalFormatting sqref="AK29">
    <cfRule type="dataBar" priority="62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{ED58E52F-0617-43C0-833B-5D3F074E8D5F}</x14:id>
        </ext>
      </extLst>
    </cfRule>
  </conditionalFormatting>
  <conditionalFormatting sqref="AK29">
    <cfRule type="dataBar" priority="62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{7B3F9572-6323-4807-96DC-3F11B559E322}</x14:id>
        </ext>
      </extLst>
    </cfRule>
  </conditionalFormatting>
  <conditionalFormatting sqref="AK28:AK29">
    <cfRule type="dataBar" priority="62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{7FB7F23E-5996-4434-AB8E-9117E6DECA7F}</x14:id>
        </ext>
      </extLst>
    </cfRule>
  </conditionalFormatting>
  <conditionalFormatting sqref="AK28:AK29">
    <cfRule type="dataBar" priority="62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{22E9A2ED-3EB7-4039-AE1A-37EFD0DB407D}</x14:id>
        </ext>
      </extLst>
    </cfRule>
  </conditionalFormatting>
  <conditionalFormatting sqref="AK28:AK29">
    <cfRule type="dataBar" priority="62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{E1F6BEBB-97A3-465C-95D6-CBDBA8F72FE3}</x14:id>
        </ext>
      </extLst>
    </cfRule>
  </conditionalFormatting>
  <conditionalFormatting sqref="AK28:AK29">
    <cfRule type="dataBar" priority="62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{47023718-8671-4A49-ADDF-9C98794D8917}</x14:id>
        </ext>
      </extLst>
    </cfRule>
  </conditionalFormatting>
  <conditionalFormatting sqref="AK28:AK29">
    <cfRule type="dataBar" priority="628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{8BE2C0B8-3E09-427A-A713-D832049978ED}</x14:id>
        </ext>
      </extLst>
    </cfRule>
  </conditionalFormatting>
  <conditionalFormatting sqref="AK28:AK29">
    <cfRule type="dataBar" priority="62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{3BC8D6D4-B46F-49C4-ACBA-F4C963A9A032}</x14:id>
        </ext>
      </extLst>
    </cfRule>
  </conditionalFormatting>
  <conditionalFormatting sqref="AK28:AK29">
    <cfRule type="dataBar" priority="62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{3137A040-DE9F-4BC4-B335-7640640F97B3}</x14:id>
        </ext>
      </extLst>
    </cfRule>
  </conditionalFormatting>
  <conditionalFormatting sqref="AK28:AK29">
    <cfRule type="dataBar" priority="62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{2CF0905B-D27D-4F2D-8EB9-91058C25DD81}</x14:id>
        </ext>
      </extLst>
    </cfRule>
  </conditionalFormatting>
  <conditionalFormatting sqref="AK32 AK34 AK36 AK38">
    <cfRule type="dataBar" priority="62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{1AE96065-B6A3-44B4-95E3-40A126E079D5}</x14:id>
        </ext>
      </extLst>
    </cfRule>
  </conditionalFormatting>
  <conditionalFormatting sqref="AK34 AK32 AK36 AK38">
    <cfRule type="dataBar" priority="62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{E105DA5E-AEAA-4CD6-B057-E7C19914C350}</x14:id>
        </ext>
      </extLst>
    </cfRule>
  </conditionalFormatting>
  <conditionalFormatting sqref="AK32 AK34 AK36 AK38">
    <cfRule type="dataBar" priority="62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{98AC55A9-5207-4EB4-9314-03329534641D}</x14:id>
        </ext>
      </extLst>
    </cfRule>
  </conditionalFormatting>
  <conditionalFormatting sqref="AK32 AK34 AK36 AK38">
    <cfRule type="dataBar" priority="62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{2D1D052C-FC4C-4309-BA92-71F649AFEDBC}</x14:id>
        </ext>
      </extLst>
    </cfRule>
  </conditionalFormatting>
  <conditionalFormatting sqref="AK34 AK32 AK36 AK38">
    <cfRule type="dataBar" priority="627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{0570A36F-BC15-4832-B62B-32E641BD5AAC}</x14:id>
        </ext>
      </extLst>
    </cfRule>
  </conditionalFormatting>
  <conditionalFormatting sqref="AK32">
    <cfRule type="dataBar" priority="62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{122CBF95-723D-4543-AC34-4BBDBA8FFC50}</x14:id>
        </ext>
      </extLst>
    </cfRule>
  </conditionalFormatting>
  <conditionalFormatting sqref="AK32">
    <cfRule type="dataBar" priority="62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{311E3ACA-FD39-43D2-8C85-F2BB9A31A73E}</x14:id>
        </ext>
      </extLst>
    </cfRule>
  </conditionalFormatting>
  <conditionalFormatting sqref="AK32">
    <cfRule type="dataBar" priority="62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{D4F44380-F230-40B7-BF47-548CDD7DF1CF}</x14:id>
        </ext>
      </extLst>
    </cfRule>
  </conditionalFormatting>
  <conditionalFormatting sqref="AK31 AK33 AK35 AK37">
    <cfRule type="dataBar" priority="62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{EDE2A088-EF44-42DC-8984-D8E16A5893F7}</x14:id>
        </ext>
      </extLst>
    </cfRule>
  </conditionalFormatting>
  <conditionalFormatting sqref="AK33 AK31 AK35 AK37">
    <cfRule type="dataBar" priority="62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{8D278CC4-D73E-42F4-A8EC-92D89EFC6E43}</x14:id>
        </ext>
      </extLst>
    </cfRule>
  </conditionalFormatting>
  <conditionalFormatting sqref="AK33 AK31 AK35 AK37">
    <cfRule type="dataBar" priority="62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{BD5ECFCC-D499-44F1-A211-6F59FECC4A84}</x14:id>
        </ext>
      </extLst>
    </cfRule>
  </conditionalFormatting>
  <conditionalFormatting sqref="AK31 AK33 AK35 AK37">
    <cfRule type="dataBar" priority="62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{DB55A7AB-0BE1-46A1-BDF0-33B35F4C9F14}</x14:id>
        </ext>
      </extLst>
    </cfRule>
  </conditionalFormatting>
  <conditionalFormatting sqref="AK31 AK33 AK35 AK37">
    <cfRule type="dataBar" priority="626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{7232D9CB-F749-4726-A2CC-2C9FCB568B90}</x14:id>
        </ext>
      </extLst>
    </cfRule>
  </conditionalFormatting>
  <conditionalFormatting sqref="AK33">
    <cfRule type="dataBar" priority="62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{E492B7FB-16E7-40E4-959A-0534E27F73AA}</x14:id>
        </ext>
      </extLst>
    </cfRule>
  </conditionalFormatting>
  <conditionalFormatting sqref="AK33">
    <cfRule type="dataBar" priority="62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{C438BE67-5BAA-4E45-9BC2-ACA98797A51C}</x14:id>
        </ext>
      </extLst>
    </cfRule>
  </conditionalFormatting>
  <conditionalFormatting sqref="AK32">
    <cfRule type="dataBar" priority="62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{CA639B57-AEBB-4694-AA31-5C8E08214263}</x14:id>
        </ext>
      </extLst>
    </cfRule>
  </conditionalFormatting>
  <conditionalFormatting sqref="AK32">
    <cfRule type="dataBar" priority="62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{C7E99F30-F794-4032-8829-1E299DAFEC15}</x14:id>
        </ext>
      </extLst>
    </cfRule>
  </conditionalFormatting>
  <conditionalFormatting sqref="AK32">
    <cfRule type="dataBar" priority="62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{3A5961D4-3C14-415E-9273-C7DB48176738}</x14:id>
        </ext>
      </extLst>
    </cfRule>
  </conditionalFormatting>
  <conditionalFormatting sqref="AK32">
    <cfRule type="dataBar" priority="62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{E7A48E7F-E604-4793-B071-2A977BB6E62C}</x14:id>
        </ext>
      </extLst>
    </cfRule>
  </conditionalFormatting>
  <conditionalFormatting sqref="AK32">
    <cfRule type="dataBar" priority="625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{19886993-3D70-4EBD-8401-A84FC6EDD631}</x14:id>
        </ext>
      </extLst>
    </cfRule>
  </conditionalFormatting>
  <conditionalFormatting sqref="AK32">
    <cfRule type="dataBar" priority="62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{2168F322-6A84-424E-BCE1-B10F28B8857F}</x14:id>
        </ext>
      </extLst>
    </cfRule>
  </conditionalFormatting>
  <conditionalFormatting sqref="AK32">
    <cfRule type="dataBar" priority="62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{2D814C96-2B3A-4731-A674-2963263A27BD}</x14:id>
        </ext>
      </extLst>
    </cfRule>
  </conditionalFormatting>
  <conditionalFormatting sqref="AK32">
    <cfRule type="dataBar" priority="62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{B2A77F93-B4F6-4F70-AAEC-CC294198DFC5}</x14:id>
        </ext>
      </extLst>
    </cfRule>
  </conditionalFormatting>
  <conditionalFormatting sqref="AK31 AK33 AK35 AK37">
    <cfRule type="dataBar" priority="62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{BE47A1BB-EE4B-4DD9-9E4C-D4797EDBB7AA}</x14:id>
        </ext>
      </extLst>
    </cfRule>
  </conditionalFormatting>
  <conditionalFormatting sqref="AK33 AK31 AK35 AK37">
    <cfRule type="dataBar" priority="62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{147010D1-1F9B-4863-8985-4ED921D1CDC1}</x14:id>
        </ext>
      </extLst>
    </cfRule>
  </conditionalFormatting>
  <conditionalFormatting sqref="AK31 AK33 AK35 AK37">
    <cfRule type="dataBar" priority="62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{548C3AEC-55ED-44F0-A9D1-7E23E5EEF142}</x14:id>
        </ext>
      </extLst>
    </cfRule>
  </conditionalFormatting>
  <conditionalFormatting sqref="AK31 AK33 AK35 AK37">
    <cfRule type="dataBar" priority="62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{DD9C43A3-70A5-477F-BD03-9D2C8B4A9C41}</x14:id>
        </ext>
      </extLst>
    </cfRule>
  </conditionalFormatting>
  <conditionalFormatting sqref="AK31 AK33 AK35 AK37">
    <cfRule type="dataBar" priority="62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{3DDFBEBC-46F1-4C6A-896E-09B5EFD875BA}</x14:id>
        </ext>
      </extLst>
    </cfRule>
  </conditionalFormatting>
  <conditionalFormatting sqref="AK31">
    <cfRule type="dataBar" priority="62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{95935043-980F-4956-BA60-F04499073D65}</x14:id>
        </ext>
      </extLst>
    </cfRule>
  </conditionalFormatting>
  <conditionalFormatting sqref="AK31">
    <cfRule type="dataBar" priority="62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{465C5283-5B78-4E1E-BC48-629A0CC6C94A}</x14:id>
        </ext>
      </extLst>
    </cfRule>
  </conditionalFormatting>
  <conditionalFormatting sqref="AK31">
    <cfRule type="dataBar" priority="62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{426C94B0-B50E-4C9F-BA9B-5422BC1D3403}</x14:id>
        </ext>
      </extLst>
    </cfRule>
  </conditionalFormatting>
  <conditionalFormatting sqref="AK42">
    <cfRule type="dataBar" priority="62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{A77E67CA-6925-4609-BA26-4352B3885067}</x14:id>
        </ext>
      </extLst>
    </cfRule>
  </conditionalFormatting>
  <conditionalFormatting sqref="AK42">
    <cfRule type="dataBar" priority="62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{75CCAF8F-0A1B-4CC2-9C32-AD6ADAA3AB95}</x14:id>
        </ext>
      </extLst>
    </cfRule>
  </conditionalFormatting>
  <conditionalFormatting sqref="AK42">
    <cfRule type="dataBar" priority="62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{153853B1-C074-4C51-8AB4-F7E2F961975C}</x14:id>
        </ext>
      </extLst>
    </cfRule>
  </conditionalFormatting>
  <conditionalFormatting sqref="AK41">
    <cfRule type="dataBar" priority="62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{FC38F1C0-1B40-4E01-A970-C0E8F64CD256}</x14:id>
        </ext>
      </extLst>
    </cfRule>
  </conditionalFormatting>
  <conditionalFormatting sqref="AK41">
    <cfRule type="dataBar" priority="62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{A238DC38-EE52-46C7-87C9-EE0AB9E3B0C0}</x14:id>
        </ext>
      </extLst>
    </cfRule>
  </conditionalFormatting>
  <conditionalFormatting sqref="AK42">
    <cfRule type="dataBar" priority="62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{A2AEDD45-7019-40D4-BD35-2CC6536CFA33}</x14:id>
        </ext>
      </extLst>
    </cfRule>
  </conditionalFormatting>
  <conditionalFormatting sqref="AK40">
    <cfRule type="dataBar" priority="62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{DF2C6634-9848-4566-A5BF-D2DA2A623595}</x14:id>
        </ext>
      </extLst>
    </cfRule>
  </conditionalFormatting>
  <conditionalFormatting sqref="AK40">
    <cfRule type="dataBar" priority="62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{C0A92365-5C30-4362-A212-96BCCCFAA079}</x14:id>
        </ext>
      </extLst>
    </cfRule>
  </conditionalFormatting>
  <conditionalFormatting sqref="AK40">
    <cfRule type="dataBar" priority="62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{B57EA3A5-BC3D-4BD1-8BF3-E34AD4B0FABA}</x14:id>
        </ext>
      </extLst>
    </cfRule>
  </conditionalFormatting>
  <conditionalFormatting sqref="AK42">
    <cfRule type="dataBar" priority="62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{1D6220E5-6550-4756-B28B-22454E610720}</x14:id>
        </ext>
      </extLst>
    </cfRule>
  </conditionalFormatting>
  <conditionalFormatting sqref="AK40">
    <cfRule type="dataBar" priority="62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{6BCAFFBE-89E2-43E2-B522-1952FF9DFDA1}</x14:id>
        </ext>
      </extLst>
    </cfRule>
  </conditionalFormatting>
  <conditionalFormatting sqref="AK40">
    <cfRule type="dataBar" priority="62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{21E6A352-C84F-4B1C-9A36-3D66A311E907}</x14:id>
        </ext>
      </extLst>
    </cfRule>
  </conditionalFormatting>
  <conditionalFormatting sqref="AK40">
    <cfRule type="dataBar" priority="62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{15BF83E3-15E3-4615-B447-A2E3D808BFB9}</x14:id>
        </ext>
      </extLst>
    </cfRule>
  </conditionalFormatting>
  <conditionalFormatting sqref="AK41">
    <cfRule type="dataBar" priority="62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{75703DD4-FA46-4D07-B39D-D8554DE3B315}</x14:id>
        </ext>
      </extLst>
    </cfRule>
  </conditionalFormatting>
  <conditionalFormatting sqref="AK41">
    <cfRule type="dataBar" priority="62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{180CCBA9-418B-45B6-9DD4-9839FEA00708}</x14:id>
        </ext>
      </extLst>
    </cfRule>
  </conditionalFormatting>
  <conditionalFormatting sqref="AK17:AK21">
    <cfRule type="dataBar" priority="63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{03892AF4-8D1D-4E6A-B232-10573C877427}</x14:id>
        </ext>
      </extLst>
    </cfRule>
  </conditionalFormatting>
  <conditionalFormatting sqref="AK40:AK42">
    <cfRule type="dataBar" priority="63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{79C0B229-982A-443D-811C-1E512676E8A2}</x14:id>
        </ext>
      </extLst>
    </cfRule>
  </conditionalFormatting>
  <conditionalFormatting sqref="AK40:AK42">
    <cfRule type="dataBar" priority="64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{88FE06C5-862D-4F6E-9C78-795727E46EB5}</x14:id>
        </ext>
      </extLst>
    </cfRule>
  </conditionalFormatting>
  <conditionalFormatting sqref="AK40:AK42">
    <cfRule type="dataBar" priority="64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{A4F2436C-59EF-44BA-8B1B-27CA9447A295}</x14:id>
        </ext>
      </extLst>
    </cfRule>
  </conditionalFormatting>
  <conditionalFormatting sqref="AK40:AK42">
    <cfRule type="dataBar" priority="64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{0973C80E-DDA5-4289-8722-CEDD9153E61C}</x14:id>
        </ext>
      </extLst>
    </cfRule>
  </conditionalFormatting>
  <conditionalFormatting sqref="AK40:AK42">
    <cfRule type="dataBar" priority="640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{AD96FD12-7193-4619-ACEB-FCBEB78F5C25}</x14:id>
        </ext>
      </extLst>
    </cfRule>
  </conditionalFormatting>
  <conditionalFormatting sqref="AK40 AK42">
    <cfRule type="dataBar" priority="64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{2FA33741-739D-43A5-90EF-8FFDB401E8B2}</x14:id>
        </ext>
      </extLst>
    </cfRule>
  </conditionalFormatting>
  <conditionalFormatting sqref="AK40 AK42">
    <cfRule type="dataBar" priority="64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{6CBB92D1-E671-4935-82A2-D3E3644B58D7}</x14:id>
        </ext>
      </extLst>
    </cfRule>
  </conditionalFormatting>
  <conditionalFormatting sqref="AK40 AK42">
    <cfRule type="dataBar" priority="64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{EE352CDC-906A-4FFB-962B-CF4F0A35A47E}</x14:id>
        </ext>
      </extLst>
    </cfRule>
  </conditionalFormatting>
  <conditionalFormatting sqref="AK40 AK42">
    <cfRule type="dataBar" priority="64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{992E1D68-6594-4BD5-BA1E-4C391A5A764E}</x14:id>
        </ext>
      </extLst>
    </cfRule>
  </conditionalFormatting>
  <conditionalFormatting sqref="AK40 AK42">
    <cfRule type="dataBar" priority="640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{19E08045-254A-40DE-8F5E-C2F2754FCB82}</x14:id>
        </ext>
      </extLst>
    </cfRule>
  </conditionalFormatting>
  <conditionalFormatting sqref="AK41">
    <cfRule type="dataBar" priority="64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{6F2BB1F2-62A7-4D0D-A485-7ABA7F07054C}</x14:id>
        </ext>
      </extLst>
    </cfRule>
  </conditionalFormatting>
  <conditionalFormatting sqref="AK41">
    <cfRule type="dataBar" priority="64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{18FDA543-1048-469A-A1AB-8162A062E9CF}</x14:id>
        </ext>
      </extLst>
    </cfRule>
  </conditionalFormatting>
  <conditionalFormatting sqref="AK41">
    <cfRule type="dataBar" priority="64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{1CCF958C-782E-4E78-BA02-C323A6974D78}</x14:id>
        </ext>
      </extLst>
    </cfRule>
  </conditionalFormatting>
  <conditionalFormatting sqref="AK41">
    <cfRule type="dataBar" priority="64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{91B05366-0A0F-4BF3-A58F-68E727573933}</x14:id>
        </ext>
      </extLst>
    </cfRule>
  </conditionalFormatting>
  <conditionalFormatting sqref="AK41">
    <cfRule type="dataBar" priority="64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{C70E745D-B578-4412-9876-EF34C3D7F611}</x14:id>
        </ext>
      </extLst>
    </cfRule>
  </conditionalFormatting>
  <conditionalFormatting sqref="AL23">
    <cfRule type="dataBar" priority="61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{C608D7A4-A1EC-4224-874B-BBD78EFE2CDB}</x14:id>
        </ext>
      </extLst>
    </cfRule>
  </conditionalFormatting>
  <conditionalFormatting sqref="AL23">
    <cfRule type="dataBar" priority="61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{934F72A8-4520-4B55-96CD-3EBD1A51F38D}</x14:id>
        </ext>
      </extLst>
    </cfRule>
  </conditionalFormatting>
  <conditionalFormatting sqref="AL23">
    <cfRule type="dataBar" priority="60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{5D0F0D5E-B176-4C95-9A63-8272D237AA61}</x14:id>
        </ext>
      </extLst>
    </cfRule>
  </conditionalFormatting>
  <conditionalFormatting sqref="AL23">
    <cfRule type="dataBar" priority="6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{6E3E6D5B-5CA0-4C28-99B4-24A83BA5F342}</x14:id>
        </ext>
      </extLst>
    </cfRule>
  </conditionalFormatting>
  <conditionalFormatting sqref="AL23">
    <cfRule type="dataBar" priority="610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{6236B648-03CE-4E2D-AB16-66F89C9E2844}</x14:id>
        </ext>
      </extLst>
    </cfRule>
  </conditionalFormatting>
  <conditionalFormatting sqref="AL23">
    <cfRule type="dataBar" priority="61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{AEA260A0-55D8-4E22-958F-2F0E7B94F377}</x14:id>
        </ext>
      </extLst>
    </cfRule>
  </conditionalFormatting>
  <conditionalFormatting sqref="AL23">
    <cfRule type="dataBar" priority="61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{DCDFDB5C-1737-4F8E-8A93-732D197C5904}</x14:id>
        </ext>
      </extLst>
    </cfRule>
  </conditionalFormatting>
  <conditionalFormatting sqref="AL23">
    <cfRule type="dataBar" priority="61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{F0E6EA41-06C2-4DD4-8935-5E74C396DEBF}</x14:id>
        </ext>
      </extLst>
    </cfRule>
  </conditionalFormatting>
  <conditionalFormatting sqref="AL24">
    <cfRule type="dataBar" priority="60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{2F4C6E0E-41D7-4309-8934-534F8025D283}</x14:id>
        </ext>
      </extLst>
    </cfRule>
  </conditionalFormatting>
  <conditionalFormatting sqref="AL24">
    <cfRule type="dataBar" priority="60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{72B59DD4-5759-4592-ACBE-0AF40BEA0777}</x14:id>
        </ext>
      </extLst>
    </cfRule>
  </conditionalFormatting>
  <conditionalFormatting sqref="AL24">
    <cfRule type="dataBar" priority="60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{994E9B12-B256-4B99-A0F5-55B7889B9DC1}</x14:id>
        </ext>
      </extLst>
    </cfRule>
  </conditionalFormatting>
  <conditionalFormatting sqref="AL24">
    <cfRule type="dataBar" priority="60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{89175F4A-FE73-4408-A94A-A8131E8C4135}</x14:id>
        </ext>
      </extLst>
    </cfRule>
  </conditionalFormatting>
  <conditionalFormatting sqref="AL24">
    <cfRule type="dataBar" priority="609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{2C146965-5C8E-4BEC-80FF-897182DA8107}</x14:id>
        </ext>
      </extLst>
    </cfRule>
  </conditionalFormatting>
  <conditionalFormatting sqref="AL24">
    <cfRule type="dataBar" priority="60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{E0C312D5-F2D0-4F49-BCCE-C6003866E0B6}</x14:id>
        </ext>
      </extLst>
    </cfRule>
  </conditionalFormatting>
  <conditionalFormatting sqref="AL24">
    <cfRule type="dataBar" priority="60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{94E1AA2C-0B62-4BA2-84ED-DAD9E86D2C84}</x14:id>
        </ext>
      </extLst>
    </cfRule>
  </conditionalFormatting>
  <conditionalFormatting sqref="AL24">
    <cfRule type="dataBar" priority="60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{2DACA005-D7B9-4442-9CEE-5EB36CD8E363}</x14:id>
        </ext>
      </extLst>
    </cfRule>
  </conditionalFormatting>
  <conditionalFormatting sqref="AL26:AL27">
    <cfRule type="dataBar" priority="60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{93A1FA78-0479-4882-8863-790247F7FBF4}</x14:id>
        </ext>
      </extLst>
    </cfRule>
  </conditionalFormatting>
  <conditionalFormatting sqref="AL26:AL27">
    <cfRule type="dataBar" priority="60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{DB22202E-B82D-431A-A4E5-B74FA6BEC4B9}</x14:id>
        </ext>
      </extLst>
    </cfRule>
  </conditionalFormatting>
  <conditionalFormatting sqref="AL26:AL27">
    <cfRule type="dataBar" priority="60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{6951E61D-E2F0-4762-B1F0-CB6CC9288240}</x14:id>
        </ext>
      </extLst>
    </cfRule>
  </conditionalFormatting>
  <conditionalFormatting sqref="AL26:AL27">
    <cfRule type="dataBar" priority="60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{FE4C9E55-E0B0-432F-B698-F8C901660EC5}</x14:id>
        </ext>
      </extLst>
    </cfRule>
  </conditionalFormatting>
  <conditionalFormatting sqref="AL26:AL27">
    <cfRule type="dataBar" priority="608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{724493AF-AB57-4C72-8395-4921A749687D}</x14:id>
        </ext>
      </extLst>
    </cfRule>
  </conditionalFormatting>
  <conditionalFormatting sqref="AL26:AL27">
    <cfRule type="dataBar" priority="60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{ED591199-EE59-4696-8C1A-9EF316EF664D}</x14:id>
        </ext>
      </extLst>
    </cfRule>
  </conditionalFormatting>
  <conditionalFormatting sqref="AL26:AL27">
    <cfRule type="dataBar" priority="60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{37959281-2AF2-42FA-9209-818F197719A6}</x14:id>
        </ext>
      </extLst>
    </cfRule>
  </conditionalFormatting>
  <conditionalFormatting sqref="AL26:AL27">
    <cfRule type="dataBar" priority="60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{58EB6B80-7F79-4558-B022-F43B86028C5B}</x14:id>
        </ext>
      </extLst>
    </cfRule>
  </conditionalFormatting>
  <conditionalFormatting sqref="AL26:AL27">
    <cfRule type="dataBar" priority="60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{47309E9B-D66F-467F-9938-29FC5E9866E9}</x14:id>
        </ext>
      </extLst>
    </cfRule>
  </conditionalFormatting>
  <conditionalFormatting sqref="AL19">
    <cfRule type="dataBar" priority="60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{6F0157C9-CCA5-4975-AC25-0D24D17EC82D}</x14:id>
        </ext>
      </extLst>
    </cfRule>
  </conditionalFormatting>
  <conditionalFormatting sqref="AL19">
    <cfRule type="dataBar" priority="60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{EB89D893-E165-4E2C-9B12-FD312684AAEF}</x14:id>
        </ext>
      </extLst>
    </cfRule>
  </conditionalFormatting>
  <conditionalFormatting sqref="AL19">
    <cfRule type="dataBar" priority="60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{00D96A1C-1A5E-4794-93E5-994913011934}</x14:id>
        </ext>
      </extLst>
    </cfRule>
  </conditionalFormatting>
  <conditionalFormatting sqref="AL19">
    <cfRule type="dataBar" priority="60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{DDE28900-4E1A-418A-B1C1-7431F8AD959F}</x14:id>
        </ext>
      </extLst>
    </cfRule>
  </conditionalFormatting>
  <conditionalFormatting sqref="AL19">
    <cfRule type="dataBar" priority="607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{9486CABE-CC1B-4E77-9997-DD079B565572}</x14:id>
        </ext>
      </extLst>
    </cfRule>
  </conditionalFormatting>
  <conditionalFormatting sqref="AL19">
    <cfRule type="dataBar" priority="61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{F9C8B44B-578E-4BFA-A411-0CE329904315}</x14:id>
        </ext>
      </extLst>
    </cfRule>
  </conditionalFormatting>
  <conditionalFormatting sqref="AL19">
    <cfRule type="dataBar" priority="60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{A12DAE14-ADBC-42D4-B97C-3984B0EA4F54}</x14:id>
        </ext>
      </extLst>
    </cfRule>
  </conditionalFormatting>
  <conditionalFormatting sqref="AL19">
    <cfRule type="dataBar" priority="60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{47AD87D2-119A-4560-933D-D1363CCB1DF5}</x14:id>
        </ext>
      </extLst>
    </cfRule>
  </conditionalFormatting>
  <conditionalFormatting sqref="AL20">
    <cfRule type="dataBar" priority="60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{FF4929CD-2149-4837-ABF0-AEF04048C6DE}</x14:id>
        </ext>
      </extLst>
    </cfRule>
  </conditionalFormatting>
  <conditionalFormatting sqref="AL20">
    <cfRule type="dataBar" priority="60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{D604BED7-D421-49F1-8574-64B61A5D8548}</x14:id>
        </ext>
      </extLst>
    </cfRule>
  </conditionalFormatting>
  <conditionalFormatting sqref="AL20">
    <cfRule type="dataBar" priority="60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{345CF006-A513-4AF4-B74B-AA728807B0CA}</x14:id>
        </ext>
      </extLst>
    </cfRule>
  </conditionalFormatting>
  <conditionalFormatting sqref="AL20">
    <cfRule type="dataBar" priority="60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{9B02C9F5-FF2B-4B15-BB8D-458E9A339C36}</x14:id>
        </ext>
      </extLst>
    </cfRule>
  </conditionalFormatting>
  <conditionalFormatting sqref="AL20">
    <cfRule type="dataBar" priority="607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{90C641D1-E78F-49CD-BFCF-5BDCA11D80C6}</x14:id>
        </ext>
      </extLst>
    </cfRule>
  </conditionalFormatting>
  <conditionalFormatting sqref="AL20">
    <cfRule type="dataBar" priority="61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{34AF6D0F-62A2-4255-8E9E-EF832936C577}</x14:id>
        </ext>
      </extLst>
    </cfRule>
  </conditionalFormatting>
  <conditionalFormatting sqref="AL20">
    <cfRule type="dataBar" priority="61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{1C7A7D2D-4E21-4715-8571-70343A6894BF}</x14:id>
        </ext>
      </extLst>
    </cfRule>
  </conditionalFormatting>
  <conditionalFormatting sqref="AL20">
    <cfRule type="dataBar" priority="60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{31D0049A-FCC1-407C-A6A6-672AB852E28D}</x14:id>
        </ext>
      </extLst>
    </cfRule>
  </conditionalFormatting>
  <conditionalFormatting sqref="AL38">
    <cfRule type="dataBar" priority="60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{01C23B59-5BF3-4A31-9282-F92A8F39FB6E}</x14:id>
        </ext>
      </extLst>
    </cfRule>
  </conditionalFormatting>
  <conditionalFormatting sqref="AL38">
    <cfRule type="dataBar" priority="60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{2424F33B-C354-4EA9-8623-6A812425982A}</x14:id>
        </ext>
      </extLst>
    </cfRule>
  </conditionalFormatting>
  <conditionalFormatting sqref="AL38">
    <cfRule type="dataBar" priority="60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{75D92779-0723-45CE-B819-EBC1635EBEFC}</x14:id>
        </ext>
      </extLst>
    </cfRule>
  </conditionalFormatting>
  <conditionalFormatting sqref="AL38">
    <cfRule type="dataBar" priority="60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{1C5FDE3D-E8B8-4CCB-BF6A-BDD0B0245DB8}</x14:id>
        </ext>
      </extLst>
    </cfRule>
  </conditionalFormatting>
  <conditionalFormatting sqref="AL38">
    <cfRule type="dataBar" priority="606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{6FA68A74-E3AB-404B-80EA-3CA7714FD733}</x14:id>
        </ext>
      </extLst>
    </cfRule>
  </conditionalFormatting>
  <conditionalFormatting sqref="AL38">
    <cfRule type="dataBar" priority="60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{4AF8C9E0-503B-4369-B671-A64EB1D2E0E1}</x14:id>
        </ext>
      </extLst>
    </cfRule>
  </conditionalFormatting>
  <conditionalFormatting sqref="AL38">
    <cfRule type="dataBar" priority="60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{9DE332FA-ECDA-45A8-8741-9085D1B2D151}</x14:id>
        </ext>
      </extLst>
    </cfRule>
  </conditionalFormatting>
  <conditionalFormatting sqref="AL38">
    <cfRule type="dataBar" priority="60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{2AA92E5C-53E7-48D8-9E37-5CDE0CDCFE39}</x14:id>
        </ext>
      </extLst>
    </cfRule>
  </conditionalFormatting>
  <conditionalFormatting sqref="AL25">
    <cfRule type="dataBar" priority="60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{C3A1D715-698B-463E-8D0C-F0FD5ACE86A2}</x14:id>
        </ext>
      </extLst>
    </cfRule>
  </conditionalFormatting>
  <conditionalFormatting sqref="AL25">
    <cfRule type="dataBar" priority="60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{FF322F34-01D4-4A7A-BBA7-337143AB9B96}</x14:id>
        </ext>
      </extLst>
    </cfRule>
  </conditionalFormatting>
  <conditionalFormatting sqref="AL25">
    <cfRule type="dataBar" priority="60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{8B10F7CA-743B-4650-91B8-544845313583}</x14:id>
        </ext>
      </extLst>
    </cfRule>
  </conditionalFormatting>
  <conditionalFormatting sqref="AL25">
    <cfRule type="dataBar" priority="60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{5994C56E-5187-4D28-A3F0-EFCB950A3F43}</x14:id>
        </ext>
      </extLst>
    </cfRule>
  </conditionalFormatting>
  <conditionalFormatting sqref="AL25">
    <cfRule type="dataBar" priority="605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{9CFD9539-6136-4053-A217-09469EB6C7F3}</x14:id>
        </ext>
      </extLst>
    </cfRule>
  </conditionalFormatting>
  <conditionalFormatting sqref="AL25">
    <cfRule type="dataBar" priority="60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{73B35915-C231-43DF-A81A-45FF3A6FCCBB}</x14:id>
        </ext>
      </extLst>
    </cfRule>
  </conditionalFormatting>
  <conditionalFormatting sqref="AL25">
    <cfRule type="dataBar" priority="60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{A6A0CCDB-5CD6-4C19-975E-540D01E6BAEF}</x14:id>
        </ext>
      </extLst>
    </cfRule>
  </conditionalFormatting>
  <conditionalFormatting sqref="AL25">
    <cfRule type="dataBar" priority="60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{1C337AEF-1A3D-42F4-ABAB-FF404DB859FA}</x14:id>
        </ext>
      </extLst>
    </cfRule>
  </conditionalFormatting>
  <conditionalFormatting sqref="AL25">
    <cfRule type="dataBar" priority="60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{568855C3-7378-402E-B5D0-DE0B34E61CB3}</x14:id>
        </ext>
      </extLst>
    </cfRule>
  </conditionalFormatting>
  <conditionalFormatting sqref="AL25">
    <cfRule type="dataBar" priority="60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{9FCB01D5-3D74-4197-9F38-C72E8DAF1DBC}</x14:id>
        </ext>
      </extLst>
    </cfRule>
  </conditionalFormatting>
  <conditionalFormatting sqref="AL25">
    <cfRule type="dataBar" priority="60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{49463527-5839-4171-B811-26EE27008DF3}</x14:id>
        </ext>
      </extLst>
    </cfRule>
  </conditionalFormatting>
  <conditionalFormatting sqref="AL23:AL27">
    <cfRule type="dataBar" priority="60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{4695DA22-E35E-44AC-8EDE-E50DDEA8F50C}</x14:id>
        </ext>
      </extLst>
    </cfRule>
  </conditionalFormatting>
  <conditionalFormatting sqref="AL23:AL27">
    <cfRule type="dataBar" priority="60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{2440E5B7-5291-4635-9569-8EC04DFCC3CF}</x14:id>
        </ext>
      </extLst>
    </cfRule>
  </conditionalFormatting>
  <conditionalFormatting sqref="AL23:AL27">
    <cfRule type="dataBar" priority="60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{A31A0E04-678C-47FA-88AA-E92376055810}</x14:id>
        </ext>
      </extLst>
    </cfRule>
  </conditionalFormatting>
  <conditionalFormatting sqref="AL23:AL27">
    <cfRule type="dataBar" priority="60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{832AE96F-2700-472D-9944-5554BC68FB38}</x14:id>
        </ext>
      </extLst>
    </cfRule>
  </conditionalFormatting>
  <conditionalFormatting sqref="AL23:AL27">
    <cfRule type="dataBar" priority="60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{51B86477-1FAC-40D0-A734-1406970C0A73}</x14:id>
        </ext>
      </extLst>
    </cfRule>
  </conditionalFormatting>
  <conditionalFormatting sqref="AL23:AL27">
    <cfRule type="dataBar" priority="60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{2A131F11-AB6B-4C0C-8131-03A90457B131}</x14:id>
        </ext>
      </extLst>
    </cfRule>
  </conditionalFormatting>
  <conditionalFormatting sqref="AL23:AL27">
    <cfRule type="dataBar" priority="60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{7F7B6FE8-9E8B-41AA-B003-5AAF7ED7F4AF}</x14:id>
        </ext>
      </extLst>
    </cfRule>
  </conditionalFormatting>
  <conditionalFormatting sqref="AL23:AL27">
    <cfRule type="dataBar" priority="60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{EEB5BB75-7BB3-40DE-ABA8-0058A2C251AA}</x14:id>
        </ext>
      </extLst>
    </cfRule>
  </conditionalFormatting>
  <conditionalFormatting sqref="AL28">
    <cfRule type="dataBar" priority="60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{31A26C0A-ED93-43BF-A0AA-117DC2E9127D}</x14:id>
        </ext>
      </extLst>
    </cfRule>
  </conditionalFormatting>
  <conditionalFormatting sqref="AL28">
    <cfRule type="dataBar" priority="60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{151D746E-BD7E-4815-8C08-08E20FC40159}</x14:id>
        </ext>
      </extLst>
    </cfRule>
  </conditionalFormatting>
  <conditionalFormatting sqref="AL28">
    <cfRule type="dataBar" priority="60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{E0B020EC-80CF-4E83-8071-0F9DC47A497C}</x14:id>
        </ext>
      </extLst>
    </cfRule>
  </conditionalFormatting>
  <conditionalFormatting sqref="AL28">
    <cfRule type="dataBar" priority="60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{B4AF9E51-E829-4AB7-9E59-8296B5DD581C}</x14:id>
        </ext>
      </extLst>
    </cfRule>
  </conditionalFormatting>
  <conditionalFormatting sqref="AL28">
    <cfRule type="dataBar" priority="603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{47BC7837-0C31-4EE7-88BE-0C4689C7C37F}</x14:id>
        </ext>
      </extLst>
    </cfRule>
  </conditionalFormatting>
  <conditionalFormatting sqref="AL28">
    <cfRule type="dataBar" priority="60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{3AEDDC25-1EA3-4442-AF93-0B7DF517FB5F}</x14:id>
        </ext>
      </extLst>
    </cfRule>
  </conditionalFormatting>
  <conditionalFormatting sqref="AL28">
    <cfRule type="dataBar" priority="60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{754BB9B1-4573-4204-8188-620FE1AC0C24}</x14:id>
        </ext>
      </extLst>
    </cfRule>
  </conditionalFormatting>
  <conditionalFormatting sqref="AL28">
    <cfRule type="dataBar" priority="60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{6D82AFC7-66C5-4DC2-9D0B-6BC4077E6AF7}</x14:id>
        </ext>
      </extLst>
    </cfRule>
  </conditionalFormatting>
  <conditionalFormatting sqref="AL29">
    <cfRule type="dataBar" priority="60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{10FCABAD-BDBB-454D-8FB7-D8C8F7535409}</x14:id>
        </ext>
      </extLst>
    </cfRule>
  </conditionalFormatting>
  <conditionalFormatting sqref="AL29">
    <cfRule type="dataBar" priority="60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{1A1DBB2C-6235-4B23-9914-9A234AB9C06F}</x14:id>
        </ext>
      </extLst>
    </cfRule>
  </conditionalFormatting>
  <conditionalFormatting sqref="AL29">
    <cfRule type="dataBar" priority="60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{B5C178D1-AC0C-464A-89D9-7FC88DCBA4A7}</x14:id>
        </ext>
      </extLst>
    </cfRule>
  </conditionalFormatting>
  <conditionalFormatting sqref="AL29">
    <cfRule type="dataBar" priority="60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{F2CC66E8-D19C-47E4-A4A1-842EF01F2CE0}</x14:id>
        </ext>
      </extLst>
    </cfRule>
  </conditionalFormatting>
  <conditionalFormatting sqref="AL29">
    <cfRule type="dataBar" priority="60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{2FF610A2-C37E-422C-8D23-4FDA43DA34F1}</x14:id>
        </ext>
      </extLst>
    </cfRule>
  </conditionalFormatting>
  <conditionalFormatting sqref="AL29">
    <cfRule type="dataBar" priority="60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{C32D7942-F111-4436-8FE3-7EB049E554D4}</x14:id>
        </ext>
      </extLst>
    </cfRule>
  </conditionalFormatting>
  <conditionalFormatting sqref="AL29">
    <cfRule type="dataBar" priority="60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{730D4B6B-48B2-48A6-BBB2-8D6F9155B034}</x14:id>
        </ext>
      </extLst>
    </cfRule>
  </conditionalFormatting>
  <conditionalFormatting sqref="AL29">
    <cfRule type="dataBar" priority="60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{A0A2DA88-B8E8-46CE-A699-723E444534DE}</x14:id>
        </ext>
      </extLst>
    </cfRule>
  </conditionalFormatting>
  <conditionalFormatting sqref="AL28:AL29">
    <cfRule type="dataBar" priority="60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{9BD8A35D-78A7-433F-9360-5FFAB950BE4D}</x14:id>
        </ext>
      </extLst>
    </cfRule>
  </conditionalFormatting>
  <conditionalFormatting sqref="AL28:AL29">
    <cfRule type="dataBar" priority="60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{43E443CF-60E3-4747-B4BA-0F11F52038D8}</x14:id>
        </ext>
      </extLst>
    </cfRule>
  </conditionalFormatting>
  <conditionalFormatting sqref="AL28:AL29">
    <cfRule type="dataBar" priority="60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{3C187BFC-8D63-4D14-845E-F8945D9A2617}</x14:id>
        </ext>
      </extLst>
    </cfRule>
  </conditionalFormatting>
  <conditionalFormatting sqref="AL28:AL29">
    <cfRule type="dataBar" priority="60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{9D7BF562-091C-4DF6-B258-C970F262C14E}</x14:id>
        </ext>
      </extLst>
    </cfRule>
  </conditionalFormatting>
  <conditionalFormatting sqref="AL28:AL29">
    <cfRule type="dataBar" priority="60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{8558EB2A-0657-4677-A07A-6822333009E3}</x14:id>
        </ext>
      </extLst>
    </cfRule>
  </conditionalFormatting>
  <conditionalFormatting sqref="AL28:AL29">
    <cfRule type="dataBar" priority="60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{576BBA1A-0F84-411E-991A-EBD290D22093}</x14:id>
        </ext>
      </extLst>
    </cfRule>
  </conditionalFormatting>
  <conditionalFormatting sqref="AL28:AL29">
    <cfRule type="dataBar" priority="60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{49CA927E-0631-40B1-9BD0-E3107A677D55}</x14:id>
        </ext>
      </extLst>
    </cfRule>
  </conditionalFormatting>
  <conditionalFormatting sqref="AL28:AL29">
    <cfRule type="dataBar" priority="60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{7D6F4E8A-EDEA-4B96-A3D3-A3F0559B05A0}</x14:id>
        </ext>
      </extLst>
    </cfRule>
  </conditionalFormatting>
  <conditionalFormatting sqref="AL34 AL32 AL36 AL38">
    <cfRule type="dataBar" priority="60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{2A870E07-CF34-4AE9-B8A7-C2D47DCBB527}</x14:id>
        </ext>
      </extLst>
    </cfRule>
  </conditionalFormatting>
  <conditionalFormatting sqref="AL34 AL32 AL36 AL38">
    <cfRule type="dataBar" priority="60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{EFCD4436-0C7B-48EA-9FCC-E3EDDB7C253A}</x14:id>
        </ext>
      </extLst>
    </cfRule>
  </conditionalFormatting>
  <conditionalFormatting sqref="AL34 AL32 AL36 AL38">
    <cfRule type="dataBar" priority="60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{AF2612B0-65AD-463C-A646-D6A79A753819}</x14:id>
        </ext>
      </extLst>
    </cfRule>
  </conditionalFormatting>
  <conditionalFormatting sqref="AL34 AL32 AL36 AL38">
    <cfRule type="dataBar" priority="60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{98D128E1-BB38-40D9-B21F-31A904E9736B}</x14:id>
        </ext>
      </extLst>
    </cfRule>
  </conditionalFormatting>
  <conditionalFormatting sqref="AL34 AL32 AL36 AL38">
    <cfRule type="dataBar" priority="60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{E702AFA5-45A0-49EA-BC6B-2849281CE545}</x14:id>
        </ext>
      </extLst>
    </cfRule>
  </conditionalFormatting>
  <conditionalFormatting sqref="AL32">
    <cfRule type="dataBar" priority="60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{2C6B7499-8482-49E1-AB57-79C27B3E62B4}</x14:id>
        </ext>
      </extLst>
    </cfRule>
  </conditionalFormatting>
  <conditionalFormatting sqref="AL32">
    <cfRule type="dataBar" priority="60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{AC70F78D-E0F3-4D20-A079-E711FF56A134}</x14:id>
        </ext>
      </extLst>
    </cfRule>
  </conditionalFormatting>
  <conditionalFormatting sqref="AL32">
    <cfRule type="dataBar" priority="60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{40DBD4E6-2AFA-4831-8E6F-368C7832E475}</x14:id>
        </ext>
      </extLst>
    </cfRule>
  </conditionalFormatting>
  <conditionalFormatting sqref="AL33 AL31 AL35 AL37">
    <cfRule type="dataBar" priority="60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{99299E15-B15F-4D46-99CB-6B461C995DC6}</x14:id>
        </ext>
      </extLst>
    </cfRule>
  </conditionalFormatting>
  <conditionalFormatting sqref="AL33 AL31 AL35 AL37">
    <cfRule type="dataBar" priority="60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{490628A0-54DF-4063-9FBD-CAE62F110C91}</x14:id>
        </ext>
      </extLst>
    </cfRule>
  </conditionalFormatting>
  <conditionalFormatting sqref="AL33 AL31 AL35 AL37">
    <cfRule type="dataBar" priority="60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{FF79463A-B85D-491E-86E3-18B705E5CB9B}</x14:id>
        </ext>
      </extLst>
    </cfRule>
  </conditionalFormatting>
  <conditionalFormatting sqref="AL33 AL31 AL35 AL37">
    <cfRule type="dataBar" priority="60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{72865AF9-3D2B-4870-8CDD-2E8C968596BF}</x14:id>
        </ext>
      </extLst>
    </cfRule>
  </conditionalFormatting>
  <conditionalFormatting sqref="AL33 AL31 AL35 AL37">
    <cfRule type="dataBar" priority="600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{FAB52032-9C7E-4B31-A430-437E6966D274}</x14:id>
        </ext>
      </extLst>
    </cfRule>
  </conditionalFormatting>
  <conditionalFormatting sqref="AL33">
    <cfRule type="dataBar" priority="60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{2065146C-46A1-4B05-8078-1DF972C4E5D8}</x14:id>
        </ext>
      </extLst>
    </cfRule>
  </conditionalFormatting>
  <conditionalFormatting sqref="AL33">
    <cfRule type="dataBar" priority="60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{8D0AA003-DD31-4892-A877-2A485AFBCA90}</x14:id>
        </ext>
      </extLst>
    </cfRule>
  </conditionalFormatting>
  <conditionalFormatting sqref="AL32">
    <cfRule type="dataBar" priority="59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{CC3632B5-BE6C-4585-87E5-CFCF743F04C6}</x14:id>
        </ext>
      </extLst>
    </cfRule>
  </conditionalFormatting>
  <conditionalFormatting sqref="AL32">
    <cfRule type="dataBar" priority="59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{F4C36F61-5B0E-43C7-8272-E88820200B1F}</x14:id>
        </ext>
      </extLst>
    </cfRule>
  </conditionalFormatting>
  <conditionalFormatting sqref="AL32">
    <cfRule type="dataBar" priority="59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{3EA7B55F-5174-4C9D-A386-A4CBEBD07117}</x14:id>
        </ext>
      </extLst>
    </cfRule>
  </conditionalFormatting>
  <conditionalFormatting sqref="AL32">
    <cfRule type="dataBar" priority="59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{289C1428-6D7F-4A6E-BBB0-F8DFE720B11E}</x14:id>
        </ext>
      </extLst>
    </cfRule>
  </conditionalFormatting>
  <conditionalFormatting sqref="AL32">
    <cfRule type="dataBar" priority="599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{A2DEDD7E-3FEA-4BEA-9D93-DC457EB75684}</x14:id>
        </ext>
      </extLst>
    </cfRule>
  </conditionalFormatting>
  <conditionalFormatting sqref="AL32">
    <cfRule type="dataBar" priority="59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{8F21F815-7C9D-41E6-A303-0EEA8E4AFFBC}</x14:id>
        </ext>
      </extLst>
    </cfRule>
  </conditionalFormatting>
  <conditionalFormatting sqref="AL32">
    <cfRule type="dataBar" priority="59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{F7C3AEAE-25E6-44EA-9CD6-A957DE6446B3}</x14:id>
        </ext>
      </extLst>
    </cfRule>
  </conditionalFormatting>
  <conditionalFormatting sqref="AL32">
    <cfRule type="dataBar" priority="59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{1DC0D3D1-CEE8-4EFB-B716-69D6B7DD4106}</x14:id>
        </ext>
      </extLst>
    </cfRule>
  </conditionalFormatting>
  <conditionalFormatting sqref="AL33 AL31 AL35 AL37">
    <cfRule type="dataBar" priority="59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{73F6D817-0B36-48D4-9F95-AFC11C7A5708}</x14:id>
        </ext>
      </extLst>
    </cfRule>
  </conditionalFormatting>
  <conditionalFormatting sqref="AL33 AL31 AL35 AL37">
    <cfRule type="dataBar" priority="59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{394AB3A6-31B2-47BB-A0FC-11B8BF557FDB}</x14:id>
        </ext>
      </extLst>
    </cfRule>
  </conditionalFormatting>
  <conditionalFormatting sqref="AL33 AL31 AL35 AL37">
    <cfRule type="dataBar" priority="59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{8F1CA380-2739-469F-AFD5-7F0F9BB15EFB}</x14:id>
        </ext>
      </extLst>
    </cfRule>
  </conditionalFormatting>
  <conditionalFormatting sqref="AL33 AL31 AL35 AL37">
    <cfRule type="dataBar" priority="59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{BBC2920F-E841-481A-B94D-27CE86CAC159}</x14:id>
        </ext>
      </extLst>
    </cfRule>
  </conditionalFormatting>
  <conditionalFormatting sqref="AL33 AL31 AL35 AL37">
    <cfRule type="dataBar" priority="598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{ED4D3A54-6AD2-4888-B032-80E228ED83FC}</x14:id>
        </ext>
      </extLst>
    </cfRule>
  </conditionalFormatting>
  <conditionalFormatting sqref="AL31">
    <cfRule type="dataBar" priority="59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{87E808F7-D3D4-42D1-BA24-54B307383021}</x14:id>
        </ext>
      </extLst>
    </cfRule>
  </conditionalFormatting>
  <conditionalFormatting sqref="AL31">
    <cfRule type="dataBar" priority="59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{77D18EFC-1164-46A0-B6E0-74289DC28A45}</x14:id>
        </ext>
      </extLst>
    </cfRule>
  </conditionalFormatting>
  <conditionalFormatting sqref="AL31">
    <cfRule type="dataBar" priority="59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{44B96B6A-DC4C-490D-A92C-16E2EC760EEA}</x14:id>
        </ext>
      </extLst>
    </cfRule>
  </conditionalFormatting>
  <conditionalFormatting sqref="AL42">
    <cfRule type="dataBar" priority="59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{8CD915FB-81CE-4993-A7D0-E76D28EF4219}</x14:id>
        </ext>
      </extLst>
    </cfRule>
  </conditionalFormatting>
  <conditionalFormatting sqref="AL42">
    <cfRule type="dataBar" priority="59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{6AFFC918-FED1-4332-9138-1D68EAB3F286}</x14:id>
        </ext>
      </extLst>
    </cfRule>
  </conditionalFormatting>
  <conditionalFormatting sqref="AL42">
    <cfRule type="dataBar" priority="59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{706867ED-90BD-4BB2-95AE-742F8A2D8D1B}</x14:id>
        </ext>
      </extLst>
    </cfRule>
  </conditionalFormatting>
  <conditionalFormatting sqref="AL41">
    <cfRule type="dataBar" priority="59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{5B4B27BC-9141-4E78-B824-88C30189369A}</x14:id>
        </ext>
      </extLst>
    </cfRule>
  </conditionalFormatting>
  <conditionalFormatting sqref="AL41">
    <cfRule type="dataBar" priority="59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{A1EE46A4-CADD-4246-8932-5D5DCDE3EDF5}</x14:id>
        </ext>
      </extLst>
    </cfRule>
  </conditionalFormatting>
  <conditionalFormatting sqref="AL42">
    <cfRule type="dataBar" priority="59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{F237E8E3-F597-41B5-8533-19A1D010F863}</x14:id>
        </ext>
      </extLst>
    </cfRule>
  </conditionalFormatting>
  <conditionalFormatting sqref="AL40">
    <cfRule type="dataBar" priority="59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{A663DF73-4517-412C-887B-C465995528B2}</x14:id>
        </ext>
      </extLst>
    </cfRule>
  </conditionalFormatting>
  <conditionalFormatting sqref="AL40">
    <cfRule type="dataBar" priority="59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{E24BED46-00A4-4F0C-B18F-82496EF60549}</x14:id>
        </ext>
      </extLst>
    </cfRule>
  </conditionalFormatting>
  <conditionalFormatting sqref="AL40">
    <cfRule type="dataBar" priority="59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{B7F61980-6670-4FA7-8611-70E3A1202BCE}</x14:id>
        </ext>
      </extLst>
    </cfRule>
  </conditionalFormatting>
  <conditionalFormatting sqref="AL42">
    <cfRule type="dataBar" priority="596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{F26BA3F8-1937-42D3-B30A-B577D89FF1D2}</x14:id>
        </ext>
      </extLst>
    </cfRule>
  </conditionalFormatting>
  <conditionalFormatting sqref="AL40">
    <cfRule type="dataBar" priority="59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{603501CA-CE96-49C9-8442-A2956C3D1964}</x14:id>
        </ext>
      </extLst>
    </cfRule>
  </conditionalFormatting>
  <conditionalFormatting sqref="AL40">
    <cfRule type="dataBar" priority="59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{A80A0487-E668-4FE3-B3DA-5F3F623F949C}</x14:id>
        </ext>
      </extLst>
    </cfRule>
  </conditionalFormatting>
  <conditionalFormatting sqref="AL40">
    <cfRule type="dataBar" priority="59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{3250FCD8-717F-48C9-A2A8-1F0CD555CB26}</x14:id>
        </ext>
      </extLst>
    </cfRule>
  </conditionalFormatting>
  <conditionalFormatting sqref="AL41">
    <cfRule type="dataBar" priority="59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{549DF2FC-C78C-4DDD-81BE-9DC902567AF4}</x14:id>
        </ext>
      </extLst>
    </cfRule>
  </conditionalFormatting>
  <conditionalFormatting sqref="AL41">
    <cfRule type="dataBar" priority="59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{BBAA7158-7AF4-41C6-B54F-DE124E20D559}</x14:id>
        </ext>
      </extLst>
    </cfRule>
  </conditionalFormatting>
  <conditionalFormatting sqref="AL17:AL21">
    <cfRule type="dataBar" priority="61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{809B6B41-B9A2-4C1A-9C89-11B7A21206B6}</x14:id>
        </ext>
      </extLst>
    </cfRule>
  </conditionalFormatting>
  <conditionalFormatting sqref="AL40:AL42">
    <cfRule type="dataBar" priority="61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{6B1270C5-F74C-4B2B-A25F-9D0BA152B9BC}</x14:id>
        </ext>
      </extLst>
    </cfRule>
  </conditionalFormatting>
  <conditionalFormatting sqref="AL40:AL42">
    <cfRule type="dataBar" priority="61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{E7EBF181-C493-4FCA-A752-13AA1B6CDA36}</x14:id>
        </ext>
      </extLst>
    </cfRule>
  </conditionalFormatting>
  <conditionalFormatting sqref="AL40:AL42">
    <cfRule type="dataBar" priority="61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{42820CA2-82F4-4A39-90B2-3B067854ED15}</x14:id>
        </ext>
      </extLst>
    </cfRule>
  </conditionalFormatting>
  <conditionalFormatting sqref="AL40:AL42">
    <cfRule type="dataBar" priority="61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{E56C3A2A-17F2-41DB-BB1B-CEA2F55F94FD}</x14:id>
        </ext>
      </extLst>
    </cfRule>
  </conditionalFormatting>
  <conditionalFormatting sqref="AL40:AL42">
    <cfRule type="dataBar" priority="614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{53ED85D3-7595-4BCE-9769-264D0E73FCA8}</x14:id>
        </ext>
      </extLst>
    </cfRule>
  </conditionalFormatting>
  <conditionalFormatting sqref="AL40 AL42">
    <cfRule type="dataBar" priority="61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{1E3294A4-B93D-4778-B839-8ED9F98B5217}</x14:id>
        </ext>
      </extLst>
    </cfRule>
  </conditionalFormatting>
  <conditionalFormatting sqref="AL40 AL42">
    <cfRule type="dataBar" priority="61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{B27BBE0E-206E-4722-830F-7E0F16FA5726}</x14:id>
        </ext>
      </extLst>
    </cfRule>
  </conditionalFormatting>
  <conditionalFormatting sqref="AL40 AL42">
    <cfRule type="dataBar" priority="61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{6D170317-694F-47FA-A188-23B79DF1A1C6}</x14:id>
        </ext>
      </extLst>
    </cfRule>
  </conditionalFormatting>
  <conditionalFormatting sqref="AL40 AL42">
    <cfRule type="dataBar" priority="61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{2802C369-3140-4E3D-B289-75ACA290E0DD}</x14:id>
        </ext>
      </extLst>
    </cfRule>
  </conditionalFormatting>
  <conditionalFormatting sqref="AL40 AL42">
    <cfRule type="dataBar" priority="61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{C706E90F-1922-4C3D-AEBA-4E79550B4B90}</x14:id>
        </ext>
      </extLst>
    </cfRule>
  </conditionalFormatting>
  <conditionalFormatting sqref="AL41">
    <cfRule type="dataBar" priority="61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{02CC6BE3-472A-402B-BA6D-3E2CD4EBBBDD}</x14:id>
        </ext>
      </extLst>
    </cfRule>
  </conditionalFormatting>
  <conditionalFormatting sqref="AL41">
    <cfRule type="dataBar" priority="61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{6B935E1F-AA14-4774-9132-975E8632BE86}</x14:id>
        </ext>
      </extLst>
    </cfRule>
  </conditionalFormatting>
  <conditionalFormatting sqref="AL41">
    <cfRule type="dataBar" priority="61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{896D33C7-3B8F-4997-A7D6-B5E70D809944}</x14:id>
        </ext>
      </extLst>
    </cfRule>
  </conditionalFormatting>
  <conditionalFormatting sqref="AL41">
    <cfRule type="dataBar" priority="61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{7DBB5AB9-249F-4A35-8785-ABE8CCFF3C38}</x14:id>
        </ext>
      </extLst>
    </cfRule>
  </conditionalFormatting>
  <conditionalFormatting sqref="AL41">
    <cfRule type="dataBar" priority="615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{776EB848-AF64-4B76-916D-8143505DA59C}</x14:id>
        </ext>
      </extLst>
    </cfRule>
  </conditionalFormatting>
  <conditionalFormatting sqref="N40:N42">
    <cfRule type="dataBar" priority="426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{DBE2184B-10E5-4F21-95ED-B3E0A92470E0}</x14:id>
        </ext>
      </extLst>
    </cfRule>
  </conditionalFormatting>
  <conditionalFormatting sqref="N40:N42">
    <cfRule type="dataBar" priority="426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{D4F77140-42FB-4E5C-9F15-76BD8DA7840B}</x14:id>
        </ext>
      </extLst>
    </cfRule>
  </conditionalFormatting>
  <conditionalFormatting sqref="N40:N42">
    <cfRule type="dataBar" priority="426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{5448DB20-6631-4340-90A4-DDF11ED78529}</x14:id>
        </ext>
      </extLst>
    </cfRule>
  </conditionalFormatting>
  <conditionalFormatting sqref="M40:M42">
    <cfRule type="dataBar" priority="426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{9488AE71-0A59-4103-95BC-82778FA68E14}</x14:id>
        </ext>
      </extLst>
    </cfRule>
  </conditionalFormatting>
  <conditionalFormatting sqref="M40:M42">
    <cfRule type="dataBar" priority="426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{89904913-C159-46B1-B147-41D1700FC2EC}</x14:id>
        </ext>
      </extLst>
    </cfRule>
  </conditionalFormatting>
  <conditionalFormatting sqref="M40:M42">
    <cfRule type="dataBar" priority="426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{59189336-FD6F-4B64-89A4-7DEF550ED2CB}</x14:id>
        </ext>
      </extLst>
    </cfRule>
  </conditionalFormatting>
  <conditionalFormatting sqref="N40:N42">
    <cfRule type="dataBar" priority="426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{446622F6-91CB-45E6-BFD2-506E705D75AC}</x14:id>
        </ext>
      </extLst>
    </cfRule>
  </conditionalFormatting>
  <conditionalFormatting sqref="M40:M42">
    <cfRule type="dataBar" priority="4266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{905C1377-59D6-482C-902C-2DAE21243BA3}</x14:id>
        </ext>
      </extLst>
    </cfRule>
  </conditionalFormatting>
  <conditionalFormatting sqref="N40:N42">
    <cfRule type="dataBar" priority="4266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{65E7DDD2-D508-4B3F-9A58-234EC69FFF12}</x14:id>
        </ext>
      </extLst>
    </cfRule>
  </conditionalFormatting>
  <conditionalFormatting sqref="M40:M42">
    <cfRule type="dataBar" priority="426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{CDD053D5-25F3-4253-9D29-0E9F815CB365}</x14:id>
        </ext>
      </extLst>
    </cfRule>
  </conditionalFormatting>
  <conditionalFormatting sqref="M40:M42">
    <cfRule type="dataBar" priority="426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{DA770524-C326-4437-B44B-4E6AD5E69801}</x14:id>
        </ext>
      </extLst>
    </cfRule>
  </conditionalFormatting>
  <conditionalFormatting sqref="N39:N42 N11:N18 N28:N37 N21:N22">
    <cfRule type="dataBar" priority="426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{69C70500-F4F8-4EB3-83EF-C3B7117C42E6}</x14:id>
        </ext>
      </extLst>
    </cfRule>
  </conditionalFormatting>
  <conditionalFormatting sqref="N39:N42 N11:N18 N28:N37 N21:N24">
    <cfRule type="dataBar" priority="426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{F8B6C394-99CB-474A-A277-59A4E740597F}</x14:id>
        </ext>
      </extLst>
    </cfRule>
  </conditionalFormatting>
  <conditionalFormatting sqref="AA17:AA21">
    <cfRule type="dataBar" priority="53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{EE3BEDCE-723A-4369-8C4A-F5377B301FA8}</x14:id>
        </ext>
      </extLst>
    </cfRule>
  </conditionalFormatting>
  <conditionalFormatting sqref="AA25">
    <cfRule type="dataBar" priority="53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{801F6EC9-A11E-4CF3-9838-5B11D1150FAF}</x14:id>
        </ext>
      </extLst>
    </cfRule>
  </conditionalFormatting>
  <conditionalFormatting sqref="AA25">
    <cfRule type="dataBar" priority="53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{27636827-EBB5-4955-AB2A-CADF8A7AAD9D}</x14:id>
        </ext>
      </extLst>
    </cfRule>
  </conditionalFormatting>
  <conditionalFormatting sqref="AA25">
    <cfRule type="dataBar" priority="53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{467A396B-AAF1-4983-A305-7C18931FB101}</x14:id>
        </ext>
      </extLst>
    </cfRule>
  </conditionalFormatting>
  <conditionalFormatting sqref="AA25">
    <cfRule type="dataBar" priority="53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{E47FA51A-A3CC-4C22-BE57-137582AAD031}</x14:id>
        </ext>
      </extLst>
    </cfRule>
  </conditionalFormatting>
  <conditionalFormatting sqref="AA25">
    <cfRule type="dataBar" priority="535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{C4549D8C-A15C-474A-BAF7-B805D1363975}</x14:id>
        </ext>
      </extLst>
    </cfRule>
  </conditionalFormatting>
  <conditionalFormatting sqref="AA25">
    <cfRule type="dataBar" priority="53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{6B9A6C11-7B44-4E6A-9ECE-F2E3928491A1}</x14:id>
        </ext>
      </extLst>
    </cfRule>
  </conditionalFormatting>
  <conditionalFormatting sqref="AA25">
    <cfRule type="dataBar" priority="53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{CBFFAD7D-9E29-4E9D-8B99-1F4C6E8B43E6}</x14:id>
        </ext>
      </extLst>
    </cfRule>
  </conditionalFormatting>
  <conditionalFormatting sqref="AA25">
    <cfRule type="dataBar" priority="53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{D4D7F6DA-6717-4698-A40F-EC99F7755213}</x14:id>
        </ext>
      </extLst>
    </cfRule>
  </conditionalFormatting>
  <conditionalFormatting sqref="AA26">
    <cfRule type="dataBar" priority="53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{E17A2A4C-7614-4954-9296-7011E0461EAA}</x14:id>
        </ext>
      </extLst>
    </cfRule>
  </conditionalFormatting>
  <conditionalFormatting sqref="AA26">
    <cfRule type="dataBar" priority="53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{E41353A5-130C-4ADA-99CD-15E711B163BD}</x14:id>
        </ext>
      </extLst>
    </cfRule>
  </conditionalFormatting>
  <conditionalFormatting sqref="AA26">
    <cfRule type="dataBar" priority="53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{A9E30B9B-E92D-4D33-8D7D-FF5C56A4B6FC}</x14:id>
        </ext>
      </extLst>
    </cfRule>
  </conditionalFormatting>
  <conditionalFormatting sqref="AA26">
    <cfRule type="dataBar" priority="53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{3C98B4BC-9D06-432B-932B-173F1923B3F4}</x14:id>
        </ext>
      </extLst>
    </cfRule>
  </conditionalFormatting>
  <conditionalFormatting sqref="AA26">
    <cfRule type="dataBar" priority="535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{9B071524-FE1C-41BB-9452-A1FAF7DF96C6}</x14:id>
        </ext>
      </extLst>
    </cfRule>
  </conditionalFormatting>
  <conditionalFormatting sqref="AA26">
    <cfRule type="dataBar" priority="53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{8A9CFADA-862F-4466-94DE-C272F168001D}</x14:id>
        </ext>
      </extLst>
    </cfRule>
  </conditionalFormatting>
  <conditionalFormatting sqref="AA26">
    <cfRule type="dataBar" priority="53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{732D6B4E-3A36-4B8C-A153-823636F92F82}</x14:id>
        </ext>
      </extLst>
    </cfRule>
  </conditionalFormatting>
  <conditionalFormatting sqref="AA26">
    <cfRule type="dataBar" priority="53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{5E2332BE-EDE7-48C6-B0BC-2F93F37EA049}</x14:id>
        </ext>
      </extLst>
    </cfRule>
  </conditionalFormatting>
  <conditionalFormatting sqref="AA23:AA26">
    <cfRule type="dataBar" priority="53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{157F9F2F-1BA4-4DAE-90D6-435F660D94EA}</x14:id>
        </ext>
      </extLst>
    </cfRule>
  </conditionalFormatting>
  <conditionalFormatting sqref="AA23:AA26">
    <cfRule type="dataBar" priority="53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{E86E07DA-FAEA-4594-A168-4EA6D797ACE1}</x14:id>
        </ext>
      </extLst>
    </cfRule>
  </conditionalFormatting>
  <conditionalFormatting sqref="AA23:AA26">
    <cfRule type="dataBar" priority="53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{E807E8EF-EC01-4194-A1E6-FD6725DBA82A}</x14:id>
        </ext>
      </extLst>
    </cfRule>
  </conditionalFormatting>
  <conditionalFormatting sqref="AA23:AA26">
    <cfRule type="dataBar" priority="53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{5E1448F2-6F8C-4310-998C-AA27A776AD04}</x14:id>
        </ext>
      </extLst>
    </cfRule>
  </conditionalFormatting>
  <conditionalFormatting sqref="AA23:AA26">
    <cfRule type="dataBar" priority="536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{F3899DE2-057C-4F6F-AA58-6BB1A68349B5}</x14:id>
        </ext>
      </extLst>
    </cfRule>
  </conditionalFormatting>
  <conditionalFormatting sqref="AA23:AA26">
    <cfRule type="dataBar" priority="53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{8A763279-65A3-450F-BD1D-C1FCDF83A384}</x14:id>
        </ext>
      </extLst>
    </cfRule>
  </conditionalFormatting>
  <conditionalFormatting sqref="AA23:AA24">
    <cfRule type="dataBar" priority="53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{E4854E41-CB36-495E-BE68-BD5F04D413ED}</x14:id>
        </ext>
      </extLst>
    </cfRule>
  </conditionalFormatting>
  <conditionalFormatting sqref="AA23:AA26">
    <cfRule type="dataBar" priority="53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{C49F38F0-7048-496D-A4DC-CAA931DC4D36}</x14:id>
        </ext>
      </extLst>
    </cfRule>
  </conditionalFormatting>
  <conditionalFormatting sqref="AA23:AA26">
    <cfRule type="dataBar" priority="53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{CBBD5509-2961-4229-99F1-9D5F525A1EA7}</x14:id>
        </ext>
      </extLst>
    </cfRule>
  </conditionalFormatting>
  <conditionalFormatting sqref="AA44:AA45">
    <cfRule type="dataBar" priority="476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{BF14B0EF-99FB-49ED-ADE5-9827D0938152}</x14:id>
        </ext>
      </extLst>
    </cfRule>
  </conditionalFormatting>
  <conditionalFormatting sqref="AA44:AA45">
    <cfRule type="dataBar" priority="476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{F935CFF0-A1E8-47FE-A1B3-ABF5FAB05FD9}</x14:id>
        </ext>
      </extLst>
    </cfRule>
  </conditionalFormatting>
  <conditionalFormatting sqref="AA44:AA45">
    <cfRule type="dataBar" priority="476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{9836EBDE-7388-43CF-A0C5-8DF9AD75EAD8}</x14:id>
        </ext>
      </extLst>
    </cfRule>
  </conditionalFormatting>
  <conditionalFormatting sqref="AA44:AA45">
    <cfRule type="dataBar" priority="476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{394C7EE7-4666-41D5-AB78-E69CA15CA71B}</x14:id>
        </ext>
      </extLst>
    </cfRule>
  </conditionalFormatting>
  <conditionalFormatting sqref="AA44:AA45">
    <cfRule type="dataBar" priority="476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{29EAA514-B6CA-486F-82F9-C3C56A8DEAC6}</x14:id>
        </ext>
      </extLst>
    </cfRule>
  </conditionalFormatting>
  <conditionalFormatting sqref="AI44:AI45">
    <cfRule type="dataBar" priority="476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{CC2C95A0-E39B-4DCB-9AF7-F9587CE720C6}</x14:id>
        </ext>
      </extLst>
    </cfRule>
  </conditionalFormatting>
  <conditionalFormatting sqref="AI44:AI45">
    <cfRule type="dataBar" priority="476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{9270744F-C1A8-4D7F-A0D1-FD2CAE5E4E1C}</x14:id>
        </ext>
      </extLst>
    </cfRule>
  </conditionalFormatting>
  <conditionalFormatting sqref="AI44:AI45">
    <cfRule type="dataBar" priority="476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{76F972B0-13DB-4E8A-93BC-2FF6C407F444}</x14:id>
        </ext>
      </extLst>
    </cfRule>
  </conditionalFormatting>
  <conditionalFormatting sqref="AI44:AI45">
    <cfRule type="dataBar" priority="476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{A6B12C84-953C-4A57-9E32-787ECF7FEDB9}</x14:id>
        </ext>
      </extLst>
    </cfRule>
  </conditionalFormatting>
  <conditionalFormatting sqref="AI44:AI45">
    <cfRule type="dataBar" priority="4764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{472A1845-82C0-4EE2-9B74-B496571F3233}</x14:id>
        </ext>
      </extLst>
    </cfRule>
  </conditionalFormatting>
  <conditionalFormatting sqref="AJ44:AJ45">
    <cfRule type="dataBar" priority="476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{B245C23B-294B-49F3-A423-4BE0AE981DE7}</x14:id>
        </ext>
      </extLst>
    </cfRule>
  </conditionalFormatting>
  <conditionalFormatting sqref="AJ44:AJ45">
    <cfRule type="dataBar" priority="476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{9448919A-4C44-4379-B0DD-8587033FB6D7}</x14:id>
        </ext>
      </extLst>
    </cfRule>
  </conditionalFormatting>
  <conditionalFormatting sqref="AJ44:AJ45">
    <cfRule type="dataBar" priority="476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{44E29C67-23A2-4578-A978-C25ED53F895A}</x14:id>
        </ext>
      </extLst>
    </cfRule>
  </conditionalFormatting>
  <conditionalFormatting sqref="AJ44:AJ45">
    <cfRule type="dataBar" priority="476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{A552C43D-D3B3-47EC-9FDE-CC66D4C325F7}</x14:id>
        </ext>
      </extLst>
    </cfRule>
  </conditionalFormatting>
  <conditionalFormatting sqref="AJ44:AJ45">
    <cfRule type="dataBar" priority="476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{92CE718E-379D-4D73-8484-11F4866A76C6}</x14:id>
        </ext>
      </extLst>
    </cfRule>
  </conditionalFormatting>
  <conditionalFormatting sqref="AK44:AK45">
    <cfRule type="dataBar" priority="476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{9BDC2C08-7873-43C8-A624-A11F9CF99750}</x14:id>
        </ext>
      </extLst>
    </cfRule>
  </conditionalFormatting>
  <conditionalFormatting sqref="AK44:AK45">
    <cfRule type="dataBar" priority="476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{FF336C17-7663-429F-BD6D-0F861E1BC58A}</x14:id>
        </ext>
      </extLst>
    </cfRule>
  </conditionalFormatting>
  <conditionalFormatting sqref="AK44:AK45">
    <cfRule type="dataBar" priority="476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{69DA4042-6208-4442-9073-4C8AA26CE981}</x14:id>
        </ext>
      </extLst>
    </cfRule>
  </conditionalFormatting>
  <conditionalFormatting sqref="AK44:AK45">
    <cfRule type="dataBar" priority="476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{E3CF25AD-F47B-4B65-943F-5AA18F45FAA0}</x14:id>
        </ext>
      </extLst>
    </cfRule>
  </conditionalFormatting>
  <conditionalFormatting sqref="AK44:AK45">
    <cfRule type="dataBar" priority="4765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{856EA73B-C9CB-457F-8050-6CFC153ED50C}</x14:id>
        </ext>
      </extLst>
    </cfRule>
  </conditionalFormatting>
  <conditionalFormatting sqref="AL44:AL45">
    <cfRule type="dataBar" priority="476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{75EC0B7D-6B54-48D5-94AE-1B5CE584FD6D}</x14:id>
        </ext>
      </extLst>
    </cfRule>
  </conditionalFormatting>
  <conditionalFormatting sqref="AL44:AL45">
    <cfRule type="dataBar" priority="476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{74B20584-8B4F-4D24-8488-E1901BB35981}</x14:id>
        </ext>
      </extLst>
    </cfRule>
  </conditionalFormatting>
  <conditionalFormatting sqref="AL44:AL45">
    <cfRule type="dataBar" priority="476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{82D8A2EB-4834-45B3-8E91-4B43B5DD9C29}</x14:id>
        </ext>
      </extLst>
    </cfRule>
  </conditionalFormatting>
  <conditionalFormatting sqref="AL44:AL45">
    <cfRule type="dataBar" priority="476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{0E5F2877-2ADD-47C8-8E2E-94FB578C0ADA}</x14:id>
        </ext>
      </extLst>
    </cfRule>
  </conditionalFormatting>
  <conditionalFormatting sqref="AL44:AL45">
    <cfRule type="dataBar" priority="4765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{4490F035-11B9-4C81-A4A5-F7AA7589C59A}</x14:id>
        </ext>
      </extLst>
    </cfRule>
  </conditionalFormatting>
  <conditionalFormatting sqref="AA28:AA38 AA43 AA11:AA22">
    <cfRule type="dataBar" priority="477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{745E49E8-E0D4-49A6-9E8C-F9FFDAC307AF}</x14:id>
        </ext>
      </extLst>
    </cfRule>
  </conditionalFormatting>
  <conditionalFormatting sqref="AA28:AA38 AA43 AA11:AA22">
    <cfRule type="dataBar" priority="477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{73365E13-F15E-478D-8183-8E39767D0A76}</x14:id>
        </ext>
      </extLst>
    </cfRule>
  </conditionalFormatting>
  <conditionalFormatting sqref="AA28:AA38 AA43 AA11:AA22">
    <cfRule type="dataBar" priority="477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{4E1D6FCA-755D-40CD-BA64-9102DADEE423}</x14:id>
        </ext>
      </extLst>
    </cfRule>
  </conditionalFormatting>
  <conditionalFormatting sqref="AA43">
    <cfRule type="dataBar" priority="477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{991DBA02-3B5D-4349-9578-14F48C87802B}</x14:id>
        </ext>
      </extLst>
    </cfRule>
  </conditionalFormatting>
  <conditionalFormatting sqref="AA28:AA38 AA43 AA11:AA22">
    <cfRule type="dataBar" priority="477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{58B8CDFE-DBC3-4793-8E10-458172E07886}</x14:id>
        </ext>
      </extLst>
    </cfRule>
  </conditionalFormatting>
  <conditionalFormatting sqref="AA43">
    <cfRule type="dataBar" priority="477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{C2DFF318-AAF0-43AC-AF0A-84001AA6D667}</x14:id>
        </ext>
      </extLst>
    </cfRule>
  </conditionalFormatting>
  <conditionalFormatting sqref="AA43">
    <cfRule type="dataBar" priority="477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{DB40D8B7-E9B2-4F34-A361-1A218273CBD2}</x14:id>
        </ext>
      </extLst>
    </cfRule>
  </conditionalFormatting>
  <conditionalFormatting sqref="AA28:AA38 AA43 AA11:AA22">
    <cfRule type="dataBar" priority="477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{AB10F3CB-5486-4716-8BFD-AAC62525A176}</x14:id>
        </ext>
      </extLst>
    </cfRule>
  </conditionalFormatting>
  <conditionalFormatting sqref="AI11:AI22 AI43 AI28:AI38">
    <cfRule type="dataBar" priority="478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{B7D18ADC-3FF4-4A52-ACDC-16713BD3512A}</x14:id>
        </ext>
      </extLst>
    </cfRule>
  </conditionalFormatting>
  <conditionalFormatting sqref="AI11:AI22 AI43 AI28:AI38">
    <cfRule type="dataBar" priority="478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{374034F3-869E-4692-A971-DD0E724D500B}</x14:id>
        </ext>
      </extLst>
    </cfRule>
  </conditionalFormatting>
  <conditionalFormatting sqref="AI11:AI22 AI43 AI28:AI38">
    <cfRule type="dataBar" priority="478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{BC238BAA-B13C-4F3F-B656-391924008B9D}</x14:id>
        </ext>
      </extLst>
    </cfRule>
  </conditionalFormatting>
  <conditionalFormatting sqref="AI43">
    <cfRule type="dataBar" priority="478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{E8FFBD12-3B11-427A-9B2D-F15C644A9A84}</x14:id>
        </ext>
      </extLst>
    </cfRule>
  </conditionalFormatting>
  <conditionalFormatting sqref="AI11:AI22 AI43 AI28:AI38">
    <cfRule type="dataBar" priority="478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{31F26E22-0D04-4202-AC51-61B98743EEAA}</x14:id>
        </ext>
      </extLst>
    </cfRule>
  </conditionalFormatting>
  <conditionalFormatting sqref="AI43">
    <cfRule type="dataBar" priority="478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{9137EE61-C422-44D8-AE4D-89D2F68B3732}</x14:id>
        </ext>
      </extLst>
    </cfRule>
  </conditionalFormatting>
  <conditionalFormatting sqref="AI43">
    <cfRule type="dataBar" priority="478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{4D0DAD01-0E16-4A97-B035-A253FE70EE1B}</x14:id>
        </ext>
      </extLst>
    </cfRule>
  </conditionalFormatting>
  <conditionalFormatting sqref="AI11:AI22 AI43 AI28:AI38">
    <cfRule type="dataBar" priority="4783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{479BC15D-33F4-4C27-9853-67BCE78695E4}</x14:id>
        </ext>
      </extLst>
    </cfRule>
  </conditionalFormatting>
  <conditionalFormatting sqref="AJ11:AJ22 AJ43 AJ28:AJ38">
    <cfRule type="dataBar" priority="478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{7A03DE11-AB54-4754-85DC-F876D75C8A5C}</x14:id>
        </ext>
      </extLst>
    </cfRule>
  </conditionalFormatting>
  <conditionalFormatting sqref="AJ11:AJ22 AJ43 AJ28:AJ38">
    <cfRule type="dataBar" priority="478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{505AE782-3ACD-4DDC-BEF3-03AC21E20261}</x14:id>
        </ext>
      </extLst>
    </cfRule>
  </conditionalFormatting>
  <conditionalFormatting sqref="AJ11:AJ22 AJ43 AJ28:AJ38">
    <cfRule type="dataBar" priority="478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{4D6ACD52-F6FB-4D37-8A72-34FE683C8A32}</x14:id>
        </ext>
      </extLst>
    </cfRule>
  </conditionalFormatting>
  <conditionalFormatting sqref="AJ43">
    <cfRule type="dataBar" priority="478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{42D6E11B-9A72-4E8E-A85F-89E4E5B01DEC}</x14:id>
        </ext>
      </extLst>
    </cfRule>
  </conditionalFormatting>
  <conditionalFormatting sqref="AJ11:AJ22 AJ43 AJ28:AJ38">
    <cfRule type="dataBar" priority="478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{50718856-9BE9-4428-B497-E37361F7B42F}</x14:id>
        </ext>
      </extLst>
    </cfRule>
  </conditionalFormatting>
  <conditionalFormatting sqref="AJ43">
    <cfRule type="dataBar" priority="478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{F9EF3916-F420-4F0D-9AEA-F009D6ED01EE}</x14:id>
        </ext>
      </extLst>
    </cfRule>
  </conditionalFormatting>
  <conditionalFormatting sqref="AJ43">
    <cfRule type="dataBar" priority="478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{0FFD285A-6E9D-4B5B-BA3A-A2BEA263C532}</x14:id>
        </ext>
      </extLst>
    </cfRule>
  </conditionalFormatting>
  <conditionalFormatting sqref="AJ11:AJ22 AJ43 AJ28:AJ38">
    <cfRule type="dataBar" priority="4785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{6B501490-3C2C-4CC1-A504-C51C3AA1BEDB}</x14:id>
        </ext>
      </extLst>
    </cfRule>
  </conditionalFormatting>
  <conditionalFormatting sqref="AK11:AK22 AK43 AK28:AK38">
    <cfRule type="dataBar" priority="478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{92FA227B-F3A1-49DF-9FD7-C4B51A02633D}</x14:id>
        </ext>
      </extLst>
    </cfRule>
  </conditionalFormatting>
  <conditionalFormatting sqref="AK11:AK22 AK43 AK28:AK38">
    <cfRule type="dataBar" priority="478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{0C3C364B-0CC2-4F41-B4B2-1608B75F9D62}</x14:id>
        </ext>
      </extLst>
    </cfRule>
  </conditionalFormatting>
  <conditionalFormatting sqref="AK11:AK22 AK43 AK28:AK38">
    <cfRule type="dataBar" priority="478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{428F0BCF-130F-44EE-B549-ABACB101E4EA}</x14:id>
        </ext>
      </extLst>
    </cfRule>
  </conditionalFormatting>
  <conditionalFormatting sqref="AK43">
    <cfRule type="dataBar" priority="478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{397406A8-2EB8-4F39-BD70-4CC9BD54D4BA}</x14:id>
        </ext>
      </extLst>
    </cfRule>
  </conditionalFormatting>
  <conditionalFormatting sqref="AK11:AK22 AK43 AK28:AK38">
    <cfRule type="dataBar" priority="478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{0C8C49E6-54F0-49E5-AD87-2994A1C990BB}</x14:id>
        </ext>
      </extLst>
    </cfRule>
  </conditionalFormatting>
  <conditionalFormatting sqref="AK43">
    <cfRule type="dataBar" priority="478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{C09C4DB2-16F0-469A-B882-AFCF49788542}</x14:id>
        </ext>
      </extLst>
    </cfRule>
  </conditionalFormatting>
  <conditionalFormatting sqref="AK43">
    <cfRule type="dataBar" priority="478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{D899FCD7-95F0-409F-AAA7-0734EF29364E}</x14:id>
        </ext>
      </extLst>
    </cfRule>
  </conditionalFormatting>
  <conditionalFormatting sqref="AK11:AK22 AK43 AK28:AK38">
    <cfRule type="dataBar" priority="4787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{2CF5E6F5-338D-4EBF-9D13-2F9BCCF047D7}</x14:id>
        </ext>
      </extLst>
    </cfRule>
  </conditionalFormatting>
  <conditionalFormatting sqref="AL11:AL22 AL43 AL28:AL38">
    <cfRule type="dataBar" priority="478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{D7FFB3DC-6F1F-456B-AD81-70E9A3D5E148}</x14:id>
        </ext>
      </extLst>
    </cfRule>
  </conditionalFormatting>
  <conditionalFormatting sqref="AL11:AL22 AL43 AL28:AL38">
    <cfRule type="dataBar" priority="478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{E756998D-3994-4621-91B5-464AD19D1050}</x14:id>
        </ext>
      </extLst>
    </cfRule>
  </conditionalFormatting>
  <conditionalFormatting sqref="AL11:AL22 AL43 AL28:AL38">
    <cfRule type="dataBar" priority="478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{0E015AE1-CD86-4B17-94F0-041352732889}</x14:id>
        </ext>
      </extLst>
    </cfRule>
  </conditionalFormatting>
  <conditionalFormatting sqref="AL43">
    <cfRule type="dataBar" priority="478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{2FE4A6D8-10A1-4CAB-9D97-17F1184F781C}</x14:id>
        </ext>
      </extLst>
    </cfRule>
  </conditionalFormatting>
  <conditionalFormatting sqref="AL11:AL22 AL43 AL28:AL38">
    <cfRule type="dataBar" priority="478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{133BDD6C-115F-49CF-9143-C1E620A64ADB}</x14:id>
        </ext>
      </extLst>
    </cfRule>
  </conditionalFormatting>
  <conditionalFormatting sqref="AL43">
    <cfRule type="dataBar" priority="478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{94C43D47-4D96-43B8-BC08-6852D6C3A442}</x14:id>
        </ext>
      </extLst>
    </cfRule>
  </conditionalFormatting>
  <conditionalFormatting sqref="AL43">
    <cfRule type="dataBar" priority="478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{C1D88B82-3A5A-4EE0-A0DB-904959EF6376}</x14:id>
        </ext>
      </extLst>
    </cfRule>
  </conditionalFormatting>
  <conditionalFormatting sqref="AL11:AL22 AL43 AL28:AL38">
    <cfRule type="dataBar" priority="4789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{918B57E7-ED0A-4D8B-8681-9595FB3C0860}</x14:id>
        </ext>
      </extLst>
    </cfRule>
  </conditionalFormatting>
  <conditionalFormatting sqref="N43:N45 N11:N18 N21:N22 N39 N28:N37">
    <cfRule type="dataBar" priority="480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{37BB2365-CD25-4E45-81B6-A3DC899CCEF5}</x14:id>
        </ext>
      </extLst>
    </cfRule>
  </conditionalFormatting>
  <conditionalFormatting sqref="N43:N45 N11:N18 N21:N22 N39 N28:N37">
    <cfRule type="dataBar" priority="480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{15431B4E-4ACD-4F86-83C9-E6F3956FC600}</x14:id>
        </ext>
      </extLst>
    </cfRule>
  </conditionalFormatting>
  <conditionalFormatting sqref="N43:N45 N11:N18 N21:N22 N39 N28:N37">
    <cfRule type="dataBar" priority="480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{6EAE3C22-D4D9-4FF3-99C6-481FB0D0FAA5}</x14:id>
        </ext>
      </extLst>
    </cfRule>
  </conditionalFormatting>
  <conditionalFormatting sqref="M43:M45 M11:M22 M28:M39">
    <cfRule type="dataBar" priority="480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{E59C0126-936D-4B06-A178-B3C0A8E13E97}</x14:id>
        </ext>
      </extLst>
    </cfRule>
  </conditionalFormatting>
  <conditionalFormatting sqref="M43:M45 M11:M22 M28:M39">
    <cfRule type="dataBar" priority="480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{247C9081-761A-482A-87B7-7742C621D504}</x14:id>
        </ext>
      </extLst>
    </cfRule>
  </conditionalFormatting>
  <conditionalFormatting sqref="M43:M45 M11:M22 M28:M39">
    <cfRule type="dataBar" priority="480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{21910CF1-B056-4A6A-983C-C7F2B95156E2}</x14:id>
        </ext>
      </extLst>
    </cfRule>
  </conditionalFormatting>
  <conditionalFormatting sqref="N43:N45 N11:N18 N21:N22 N39 N28:N37">
    <cfRule type="dataBar" priority="480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{E055F7D3-2A75-4D8A-81D8-E8BA37242602}</x14:id>
        </ext>
      </extLst>
    </cfRule>
  </conditionalFormatting>
  <conditionalFormatting sqref="M43:M45 M11:M22 M28:M39">
    <cfRule type="dataBar" priority="480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{27BBBB40-707D-459B-A6A4-8C020BB6FBC2}</x14:id>
        </ext>
      </extLst>
    </cfRule>
  </conditionalFormatting>
  <conditionalFormatting sqref="N43:N45 N11:N18 N21:N22 N39 N28:N37">
    <cfRule type="dataBar" priority="480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{BF8852E7-B9F6-4EBF-A0E4-E494D51E5F04}</x14:id>
        </ext>
      </extLst>
    </cfRule>
  </conditionalFormatting>
  <conditionalFormatting sqref="M43:M45 M11:M22 M28:M39">
    <cfRule type="dataBar" priority="480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{4145A5B1-78DC-4262-A812-60F037461A08}</x14:id>
        </ext>
      </extLst>
    </cfRule>
  </conditionalFormatting>
  <conditionalFormatting sqref="M43:M45 M11:M22 M28:M39">
    <cfRule type="dataBar" priority="480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{EA565E79-6CD1-4A87-9D4C-03A8CCF0B495}</x14:id>
        </ext>
      </extLst>
    </cfRule>
  </conditionalFormatting>
  <conditionalFormatting sqref="N43:N45">
    <cfRule type="dataBar" priority="480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{4AC989BF-1FB4-43D0-93B5-A4E78BA491FE}</x14:id>
        </ext>
      </extLst>
    </cfRule>
  </conditionalFormatting>
  <conditionalFormatting sqref="N39:N45 N11:N18 N28:N37 N21:N22">
    <cfRule type="dataBar" priority="480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{3E6F605A-C327-4A93-B266-B04409421A6F}</x14:id>
        </ext>
      </extLst>
    </cfRule>
  </conditionalFormatting>
  <conditionalFormatting sqref="M31:M38">
    <cfRule type="dataBar" priority="481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{F149BE4B-8EA5-4528-A9CC-F29C2631F2AF}</x14:id>
        </ext>
      </extLst>
    </cfRule>
  </conditionalFormatting>
  <conditionalFormatting sqref="AA31:AA38">
    <cfRule type="dataBar" priority="481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{B0EC99BF-21EE-4F4E-BCA1-6645220FB645}</x14:id>
        </ext>
      </extLst>
    </cfRule>
  </conditionalFormatting>
  <conditionalFormatting sqref="AA31:AA38">
    <cfRule type="dataBar" priority="481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{3EDA976F-BD05-451A-8EEE-905DA19D3773}</x14:id>
        </ext>
      </extLst>
    </cfRule>
  </conditionalFormatting>
  <conditionalFormatting sqref="AA31:AA38">
    <cfRule type="dataBar" priority="481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{2D95F767-2146-43D3-8D48-D800E32AEBD7}</x14:id>
        </ext>
      </extLst>
    </cfRule>
  </conditionalFormatting>
  <conditionalFormatting sqref="AA31:AA38">
    <cfRule type="dataBar" priority="481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{55BD4C94-CDB1-492F-BFA1-643F278252BE}</x14:id>
        </ext>
      </extLst>
    </cfRule>
  </conditionalFormatting>
  <conditionalFormatting sqref="AA31:AA38">
    <cfRule type="dataBar" priority="4818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{9B114460-6F63-4ECD-A578-7052A7E82003}</x14:id>
        </ext>
      </extLst>
    </cfRule>
  </conditionalFormatting>
  <conditionalFormatting sqref="AA31:AA38">
    <cfRule type="dataBar" priority="482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{9FB7EF31-A8CB-4640-896B-295349DF3A75}</x14:id>
        </ext>
      </extLst>
    </cfRule>
  </conditionalFormatting>
  <conditionalFormatting sqref="AA31:AA38">
    <cfRule type="dataBar" priority="482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{DE5F0FA3-5D2F-42B0-A96C-075B52987599}</x14:id>
        </ext>
      </extLst>
    </cfRule>
  </conditionalFormatting>
  <conditionalFormatting sqref="AA31:AA38">
    <cfRule type="dataBar" priority="482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{D096296C-3FB1-4441-8CAA-A03248509C1E}</x14:id>
        </ext>
      </extLst>
    </cfRule>
  </conditionalFormatting>
  <conditionalFormatting sqref="AA31:AA38">
    <cfRule type="dataBar" priority="482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{4697A7C6-90BA-45F6-A18A-E170A3A2C271}</x14:id>
        </ext>
      </extLst>
    </cfRule>
  </conditionalFormatting>
  <conditionalFormatting sqref="AA31:AA38">
    <cfRule type="dataBar" priority="4820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{257F2B0F-B671-4F4E-BEED-287705627A63}</x14:id>
        </ext>
      </extLst>
    </cfRule>
  </conditionalFormatting>
  <conditionalFormatting sqref="AI31:AI38">
    <cfRule type="dataBar" priority="485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{B48D7A75-73A8-48A8-8F9E-B98DF4B64AB8}</x14:id>
        </ext>
      </extLst>
    </cfRule>
  </conditionalFormatting>
  <conditionalFormatting sqref="AI31:AI38">
    <cfRule type="dataBar" priority="485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{A60A4D56-C65C-409A-A273-6420FBB71DF9}</x14:id>
        </ext>
      </extLst>
    </cfRule>
  </conditionalFormatting>
  <conditionalFormatting sqref="AI31:AI38">
    <cfRule type="dataBar" priority="485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{A0B1B389-8636-4B9C-9EF4-24314FE2F085}</x14:id>
        </ext>
      </extLst>
    </cfRule>
  </conditionalFormatting>
  <conditionalFormatting sqref="AI31:AI38">
    <cfRule type="dataBar" priority="485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{4BDF13CE-2C54-49AD-84C5-058E538200E8}</x14:id>
        </ext>
      </extLst>
    </cfRule>
  </conditionalFormatting>
  <conditionalFormatting sqref="AI31:AI38">
    <cfRule type="dataBar" priority="485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{D698D401-8CCD-4CF6-BC29-ECD437543D2F}</x14:id>
        </ext>
      </extLst>
    </cfRule>
  </conditionalFormatting>
  <conditionalFormatting sqref="AI31:AI38">
    <cfRule type="dataBar" priority="485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{6BC6AD39-978A-47DC-9DDA-7D93A4CF1F7B}</x14:id>
        </ext>
      </extLst>
    </cfRule>
  </conditionalFormatting>
  <conditionalFormatting sqref="AI31:AI38">
    <cfRule type="dataBar" priority="485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{5BB36CDC-8AA7-48A5-9582-94AB30CC3488}</x14:id>
        </ext>
      </extLst>
    </cfRule>
  </conditionalFormatting>
  <conditionalFormatting sqref="AI31:AI38">
    <cfRule type="dataBar" priority="485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{BF2C2D94-4C3B-44DA-9ED4-EE68ACC0840C}</x14:id>
        </ext>
      </extLst>
    </cfRule>
  </conditionalFormatting>
  <conditionalFormatting sqref="AI31:AI38">
    <cfRule type="dataBar" priority="485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{5DD07671-6FF4-476C-8B91-2D9A0DEB074C}</x14:id>
        </ext>
      </extLst>
    </cfRule>
  </conditionalFormatting>
  <conditionalFormatting sqref="AI31:AI38">
    <cfRule type="dataBar" priority="4857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{49D47262-8435-4A1F-A359-73DADD5524D7}</x14:id>
        </ext>
      </extLst>
    </cfRule>
  </conditionalFormatting>
  <conditionalFormatting sqref="AJ31:AJ38">
    <cfRule type="dataBar" priority="486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{21EBD871-F6BD-42DA-BA79-295B9D3A18F5}</x14:id>
        </ext>
      </extLst>
    </cfRule>
  </conditionalFormatting>
  <conditionalFormatting sqref="AJ31:AJ38">
    <cfRule type="dataBar" priority="486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{9919CF22-208C-41FA-A768-A739B31F68CE}</x14:id>
        </ext>
      </extLst>
    </cfRule>
  </conditionalFormatting>
  <conditionalFormatting sqref="AJ31:AJ38">
    <cfRule type="dataBar" priority="486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{F58B42EB-D225-4DCC-A5CB-C29A522D6EA3}</x14:id>
        </ext>
      </extLst>
    </cfRule>
  </conditionalFormatting>
  <conditionalFormatting sqref="AJ31:AJ38">
    <cfRule type="dataBar" priority="486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{4D67DFD3-4C06-461B-BD9A-AD486A9F1AD9}</x14:id>
        </ext>
      </extLst>
    </cfRule>
  </conditionalFormatting>
  <conditionalFormatting sqref="AJ31:AJ38">
    <cfRule type="dataBar" priority="486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{B0148823-9A7A-4CD5-85DE-34E76347A451}</x14:id>
        </ext>
      </extLst>
    </cfRule>
  </conditionalFormatting>
  <conditionalFormatting sqref="AJ31:AJ38">
    <cfRule type="dataBar" priority="486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{2A09BEB6-9D5E-474B-B6E4-B09EABAE67B4}</x14:id>
        </ext>
      </extLst>
    </cfRule>
  </conditionalFormatting>
  <conditionalFormatting sqref="AJ31:AJ38">
    <cfRule type="dataBar" priority="486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{CE6DE8F7-26C3-498F-B965-63ACDCFBC880}</x14:id>
        </ext>
      </extLst>
    </cfRule>
  </conditionalFormatting>
  <conditionalFormatting sqref="AJ31:AJ38">
    <cfRule type="dataBar" priority="486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{E644F9EB-32A7-4460-88B1-180353DD3388}</x14:id>
        </ext>
      </extLst>
    </cfRule>
  </conditionalFormatting>
  <conditionalFormatting sqref="AJ31:AJ38">
    <cfRule type="dataBar" priority="486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{17174DA8-B00A-431D-B854-719E349B5B3F}</x14:id>
        </ext>
      </extLst>
    </cfRule>
  </conditionalFormatting>
  <conditionalFormatting sqref="AJ31:AJ38">
    <cfRule type="dataBar" priority="486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{9511EC21-D332-43A3-BD3A-20ADAB1C6221}</x14:id>
        </ext>
      </extLst>
    </cfRule>
  </conditionalFormatting>
  <conditionalFormatting sqref="AK31:AK38">
    <cfRule type="dataBar" priority="486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{B8F1DFA1-44BD-4862-8B38-49872E4E38FC}</x14:id>
        </ext>
      </extLst>
    </cfRule>
  </conditionalFormatting>
  <conditionalFormatting sqref="AK31:AK38">
    <cfRule type="dataBar" priority="486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{9EF91363-8FC8-4837-BFAA-1CB31CC07D70}</x14:id>
        </ext>
      </extLst>
    </cfRule>
  </conditionalFormatting>
  <conditionalFormatting sqref="AK31:AK38">
    <cfRule type="dataBar" priority="486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{F261FB28-463E-47C7-BE05-7C2AE5D0BC49}</x14:id>
        </ext>
      </extLst>
    </cfRule>
  </conditionalFormatting>
  <conditionalFormatting sqref="AK31:AK38">
    <cfRule type="dataBar" priority="486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{DB5870E4-58F7-4EDE-A517-9445F25EEA40}</x14:id>
        </ext>
      </extLst>
    </cfRule>
  </conditionalFormatting>
  <conditionalFormatting sqref="AK31:AK38">
    <cfRule type="dataBar" priority="4869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{0F73C8D7-DC96-4606-BACC-B148F14D8894}</x14:id>
        </ext>
      </extLst>
    </cfRule>
  </conditionalFormatting>
  <conditionalFormatting sqref="AK31:AK38">
    <cfRule type="dataBar" priority="487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{97E65F1C-E00C-4BF8-91DF-A19ADB735259}</x14:id>
        </ext>
      </extLst>
    </cfRule>
  </conditionalFormatting>
  <conditionalFormatting sqref="AK31:AK38">
    <cfRule type="dataBar" priority="487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{A5037C81-592E-4F6D-BA8C-CD0AF6F4B9D8}</x14:id>
        </ext>
      </extLst>
    </cfRule>
  </conditionalFormatting>
  <conditionalFormatting sqref="AK31:AK38">
    <cfRule type="dataBar" priority="487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{34B5F509-AB51-4D77-95FA-1472D3854686}</x14:id>
        </ext>
      </extLst>
    </cfRule>
  </conditionalFormatting>
  <conditionalFormatting sqref="AK31:AK38">
    <cfRule type="dataBar" priority="487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{82738CED-B6C4-4CB3-8596-7AA98B29F509}</x14:id>
        </ext>
      </extLst>
    </cfRule>
  </conditionalFormatting>
  <conditionalFormatting sqref="AK31:AK38">
    <cfRule type="dataBar" priority="487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{53A96E59-4463-4CB0-B18E-03A6F3CFAE51}</x14:id>
        </ext>
      </extLst>
    </cfRule>
  </conditionalFormatting>
  <conditionalFormatting sqref="AL31:AL38">
    <cfRule type="dataBar" priority="487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{8CD104D3-65EF-466F-A7C9-DA0CB7099C71}</x14:id>
        </ext>
      </extLst>
    </cfRule>
  </conditionalFormatting>
  <conditionalFormatting sqref="AL31:AL38">
    <cfRule type="dataBar" priority="487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{B73CD53A-7DD4-441E-B6DE-3BF9C29EA4CB}</x14:id>
        </ext>
      </extLst>
    </cfRule>
  </conditionalFormatting>
  <conditionalFormatting sqref="AL31:AL38">
    <cfRule type="dataBar" priority="487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{8B7A2DB7-D4DC-4B20-867E-35C2E999EA48}</x14:id>
        </ext>
      </extLst>
    </cfRule>
  </conditionalFormatting>
  <conditionalFormatting sqref="AL31:AL38">
    <cfRule type="dataBar" priority="487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{3CE6C32E-138B-4257-8151-44E6039487D7}</x14:id>
        </ext>
      </extLst>
    </cfRule>
  </conditionalFormatting>
  <conditionalFormatting sqref="AL31:AL38">
    <cfRule type="dataBar" priority="4876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{54C60090-13E0-406B-9E14-EA1D885117FF}</x14:id>
        </ext>
      </extLst>
    </cfRule>
  </conditionalFormatting>
  <conditionalFormatting sqref="AL31:AL38">
    <cfRule type="dataBar" priority="487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{B61B4050-B617-4636-B788-E9D5B02F92A3}</x14:id>
        </ext>
      </extLst>
    </cfRule>
  </conditionalFormatting>
  <conditionalFormatting sqref="AL31:AL38">
    <cfRule type="dataBar" priority="487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{2F47470C-E3DE-40A3-BD35-8F2BDBDA9BA0}</x14:id>
        </ext>
      </extLst>
    </cfRule>
  </conditionalFormatting>
  <conditionalFormatting sqref="AL31:AL38">
    <cfRule type="dataBar" priority="487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{24F4A15D-77C4-4762-995F-FB09314ACE3A}</x14:id>
        </ext>
      </extLst>
    </cfRule>
  </conditionalFormatting>
  <conditionalFormatting sqref="AL31:AL38">
    <cfRule type="dataBar" priority="487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{2D52B248-1F0C-452B-899F-71917D29726E}</x14:id>
        </ext>
      </extLst>
    </cfRule>
  </conditionalFormatting>
  <conditionalFormatting sqref="AL31:AL38">
    <cfRule type="dataBar" priority="4878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{FB24D9DD-68E2-4DE9-808D-0EA840C00E44}</x14:id>
        </ext>
      </extLst>
    </cfRule>
  </conditionalFormatting>
  <conditionalFormatting sqref="AA40:AA43 AA21:AA22 AA17:AA18 AA28:AA38">
    <cfRule type="dataBar" priority="490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{BEB8E443-860B-4DC1-91C4-D829B6489EFF}</x14:id>
        </ext>
      </extLst>
    </cfRule>
  </conditionalFormatting>
  <conditionalFormatting sqref="AA40:AA43 AA28:AA38 AA11:AA22">
    <cfRule type="dataBar" priority="490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{61673E5F-0D5D-478B-8D5B-04FEB4BB2CD3}</x14:id>
        </ext>
      </extLst>
    </cfRule>
  </conditionalFormatting>
  <conditionalFormatting sqref="AI40:AI43 AI21:AI22 AI17:AI18 AI28:AI38">
    <cfRule type="dataBar" priority="490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{F06FF928-30BB-4E33-AEA9-F6379B9DAC81}</x14:id>
        </ext>
      </extLst>
    </cfRule>
  </conditionalFormatting>
  <conditionalFormatting sqref="AI40:AI43 AI28:AI38 AI11:AI22">
    <cfRule type="dataBar" priority="490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{18B1F848-8706-495D-B8D9-B691434BCD29}</x14:id>
        </ext>
      </extLst>
    </cfRule>
  </conditionalFormatting>
  <conditionalFormatting sqref="AJ40:AJ43 AJ21:AJ22 AJ17:AJ18 AJ28:AJ38">
    <cfRule type="dataBar" priority="490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{BA966C89-3726-48F1-A35F-AA1D73DB9633}</x14:id>
        </ext>
      </extLst>
    </cfRule>
  </conditionalFormatting>
  <conditionalFormatting sqref="AJ40:AJ43 AJ28:AJ38 AJ11:AJ22">
    <cfRule type="dataBar" priority="490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{1C724D63-B087-47D3-B3AB-160D84B7005A}</x14:id>
        </ext>
      </extLst>
    </cfRule>
  </conditionalFormatting>
  <conditionalFormatting sqref="AK40:AK43 AK21:AK22 AK17:AK18 AK28:AK38">
    <cfRule type="dataBar" priority="490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{EDE698D8-316C-4560-B12F-10DEA8845D33}</x14:id>
        </ext>
      </extLst>
    </cfRule>
  </conditionalFormatting>
  <conditionalFormatting sqref="AK40:AK43 AK28:AK38 AK11:AK22">
    <cfRule type="dataBar" priority="490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{E1F53313-1C04-4B8B-838E-B916707EC2FC}</x14:id>
        </ext>
      </extLst>
    </cfRule>
  </conditionalFormatting>
  <conditionalFormatting sqref="AL40:AL43 AL21:AL22 AL17:AL18 AL28:AL38">
    <cfRule type="dataBar" priority="490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{93B6ACBA-EF6E-4F99-B6FC-AE45FCFD1EBF}</x14:id>
        </ext>
      </extLst>
    </cfRule>
  </conditionalFormatting>
  <conditionalFormatting sqref="AL40:AL43 AL28:AL38 AL11:AL22">
    <cfRule type="dataBar" priority="490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{5140C010-217F-41CD-9DB0-8D197AD34770}</x14:id>
        </ext>
      </extLst>
    </cfRule>
  </conditionalFormatting>
  <conditionalFormatting sqref="AA40:AA43 AA13:AA38">
    <cfRule type="dataBar" priority="516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{E1C3B8DE-42FD-4CF9-88F1-37932F308538}</x14:id>
        </ext>
      </extLst>
    </cfRule>
  </conditionalFormatting>
  <conditionalFormatting sqref="AI40:AI43 AI13:AI38">
    <cfRule type="dataBar" priority="516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{8779BD73-E256-4DE0-B47D-9C892DC0A72F}</x14:id>
        </ext>
      </extLst>
    </cfRule>
  </conditionalFormatting>
  <conditionalFormatting sqref="AJ40:AJ43 AJ13:AJ38">
    <cfRule type="dataBar" priority="516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{B0E91027-D750-4374-AE08-70483D7755A4}</x14:id>
        </ext>
      </extLst>
    </cfRule>
  </conditionalFormatting>
  <conditionalFormatting sqref="AK40:AK43 AK13:AK38">
    <cfRule type="dataBar" priority="516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{C890B19C-E36C-4AFD-BA65-46A1D1648676}</x14:id>
        </ext>
      </extLst>
    </cfRule>
  </conditionalFormatting>
  <conditionalFormatting sqref="AL40:AL43 AL13:AL38">
    <cfRule type="dataBar" priority="516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{6E525946-51E6-4AF9-9FB2-DAC5D848AB54}</x14:id>
        </ext>
      </extLst>
    </cfRule>
  </conditionalFormatting>
  <conditionalFormatting sqref="AA40:AA45 AA11:AA38">
    <cfRule type="dataBar" priority="29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{1A6BE7AE-903B-41E3-ABE3-FE052A07569C}</x14:id>
        </ext>
      </extLst>
    </cfRule>
  </conditionalFormatting>
  <conditionalFormatting sqref="AA40:AA44 AA11:AA38">
    <cfRule type="dataBar" priority="527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{182F7A59-8DF9-45E3-9A02-78B2F52656B3}</x14:id>
        </ext>
      </extLst>
    </cfRule>
  </conditionalFormatting>
  <conditionalFormatting sqref="AI40:AI45 AI11:AI38">
    <cfRule type="dataBar" priority="536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{816E7D15-2691-4F18-ABC4-2F3F527D4048}</x14:id>
        </ext>
      </extLst>
    </cfRule>
  </conditionalFormatting>
  <conditionalFormatting sqref="AJ40:AJ45 AJ11:AJ38">
    <cfRule type="dataBar" priority="536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{22E70A1B-2BF7-4AD2-982D-7BE47EDEBCC5}</x14:id>
        </ext>
      </extLst>
    </cfRule>
  </conditionalFormatting>
  <conditionalFormatting sqref="AK40:AK45 AK11:AK38">
    <cfRule type="dataBar" priority="536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{270A3F66-70E7-4891-9178-542BC05567C8}</x14:id>
        </ext>
      </extLst>
    </cfRule>
  </conditionalFormatting>
  <conditionalFormatting sqref="AL40:AL45 AL11:AL38">
    <cfRule type="dataBar" priority="536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{552BF9D6-4C00-44A6-9E99-3F365CB8D6BA}</x14:id>
        </ext>
      </extLst>
    </cfRule>
  </conditionalFormatting>
  <conditionalFormatting sqref="AA40:AA43 AA11:AA38">
    <cfRule type="dataBar" priority="537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{59191E99-2D92-4A9D-BD9F-20519DCCAC59}</x14:id>
        </ext>
      </extLst>
    </cfRule>
  </conditionalFormatting>
  <conditionalFormatting sqref="AI40:AI43 AI11:AI38">
    <cfRule type="dataBar" priority="537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{104F17D4-3D89-4C2D-8DEB-6A9CA1930A60}</x14:id>
        </ext>
      </extLst>
    </cfRule>
  </conditionalFormatting>
  <conditionalFormatting sqref="AJ40:AJ43 AJ11:AJ38">
    <cfRule type="dataBar" priority="537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{0F706959-6E4B-4AAE-98D7-AC4D2D168198}</x14:id>
        </ext>
      </extLst>
    </cfRule>
  </conditionalFormatting>
  <conditionalFormatting sqref="AK40:AK43 AK11:AK38">
    <cfRule type="dataBar" priority="537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{51640661-6006-4055-858F-E46BA755AAC6}</x14:id>
        </ext>
      </extLst>
    </cfRule>
  </conditionalFormatting>
  <conditionalFormatting sqref="AL40:AL43 AL11:AL38">
    <cfRule type="dataBar" priority="537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{7A2374D5-BC62-4604-953A-4563E8B99999}</x14:id>
        </ext>
      </extLst>
    </cfRule>
  </conditionalFormatting>
  <conditionalFormatting sqref="AB42">
    <cfRule type="dataBar" priority="28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{C012F34C-4FB4-4E42-9558-CE4FC4692725}</x14:id>
        </ext>
      </extLst>
    </cfRule>
  </conditionalFormatting>
  <conditionalFormatting sqref="AB42">
    <cfRule type="dataBar" priority="28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{84524305-D454-44B4-9CB9-E458CAB00D9A}</x14:id>
        </ext>
      </extLst>
    </cfRule>
  </conditionalFormatting>
  <conditionalFormatting sqref="AB42">
    <cfRule type="dataBar" priority="28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{B2E55410-5BAB-4770-B2DD-8A44167F73B3}</x14:id>
        </ext>
      </extLst>
    </cfRule>
  </conditionalFormatting>
  <conditionalFormatting sqref="AB41">
    <cfRule type="dataBar" priority="28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{6DAAA874-A3F0-423E-A3BF-F4AE862259BE}</x14:id>
        </ext>
      </extLst>
    </cfRule>
  </conditionalFormatting>
  <conditionalFormatting sqref="AB41">
    <cfRule type="dataBar" priority="28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{69AADDB9-F1F6-4B7D-BA76-3B10A329A92B}</x14:id>
        </ext>
      </extLst>
    </cfRule>
  </conditionalFormatting>
  <conditionalFormatting sqref="AB42">
    <cfRule type="dataBar" priority="27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{E8D105E7-C1C4-48B8-80DF-B98E80ADB51C}</x14:id>
        </ext>
      </extLst>
    </cfRule>
  </conditionalFormatting>
  <conditionalFormatting sqref="AB40">
    <cfRule type="dataBar" priority="27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{8A6C9DAE-2AEC-487B-B075-3C8EFEB92125}</x14:id>
        </ext>
      </extLst>
    </cfRule>
  </conditionalFormatting>
  <conditionalFormatting sqref="AB40">
    <cfRule type="dataBar" priority="27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{1B414229-3F38-43FA-B06E-3297DB8C0B40}</x14:id>
        </ext>
      </extLst>
    </cfRule>
  </conditionalFormatting>
  <conditionalFormatting sqref="AB40">
    <cfRule type="dataBar" priority="27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{D1D36326-F5C2-4F52-8DE4-95A03258A86E}</x14:id>
        </ext>
      </extLst>
    </cfRule>
  </conditionalFormatting>
  <conditionalFormatting sqref="AB42">
    <cfRule type="dataBar" priority="279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{4C57F6A0-C421-4A88-BB45-4DA31049151B}</x14:id>
        </ext>
      </extLst>
    </cfRule>
  </conditionalFormatting>
  <conditionalFormatting sqref="AB40">
    <cfRule type="dataBar" priority="27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{8C60AF3D-24D1-4CA7-9863-E5267C1634FC}</x14:id>
        </ext>
      </extLst>
    </cfRule>
  </conditionalFormatting>
  <conditionalFormatting sqref="AB40">
    <cfRule type="dataBar" priority="27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{FF873A58-0874-454B-B6F5-89110E7FDEBB}</x14:id>
        </ext>
      </extLst>
    </cfRule>
  </conditionalFormatting>
  <conditionalFormatting sqref="AB40">
    <cfRule type="dataBar" priority="27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{DC0C7A08-F5EF-4537-80BE-6BFBFCDC540B}</x14:id>
        </ext>
      </extLst>
    </cfRule>
  </conditionalFormatting>
  <conditionalFormatting sqref="AB41">
    <cfRule type="dataBar" priority="27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{92901ACA-30FE-4FB2-89D6-D71C22DA01E2}</x14:id>
        </ext>
      </extLst>
    </cfRule>
  </conditionalFormatting>
  <conditionalFormatting sqref="AB41">
    <cfRule type="dataBar" priority="27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{0D8F5CCA-F4C8-4AD3-9849-F936F6CC2674}</x14:id>
        </ext>
      </extLst>
    </cfRule>
  </conditionalFormatting>
  <conditionalFormatting sqref="AB40:AB42">
    <cfRule type="dataBar" priority="29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{4670C0A3-5AD5-4DC9-864C-73AD71BB8AC7}</x14:id>
        </ext>
      </extLst>
    </cfRule>
  </conditionalFormatting>
  <conditionalFormatting sqref="AB40:AB42">
    <cfRule type="dataBar" priority="29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{E4BA586C-6E5A-4EB2-840F-12DDFA415260}</x14:id>
        </ext>
      </extLst>
    </cfRule>
  </conditionalFormatting>
  <conditionalFormatting sqref="AB40:AB42">
    <cfRule type="dataBar" priority="29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{6CF48ED6-590F-4F72-81DD-5092DD8F8367}</x14:id>
        </ext>
      </extLst>
    </cfRule>
  </conditionalFormatting>
  <conditionalFormatting sqref="AB40:AB42">
    <cfRule type="dataBar" priority="29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{84ADF7F5-BE8D-411B-B0F4-462DEECCA739}</x14:id>
        </ext>
      </extLst>
    </cfRule>
  </conditionalFormatting>
  <conditionalFormatting sqref="AB40:AB42">
    <cfRule type="dataBar" priority="293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{BBCD4824-A5DC-4B3D-A31B-E128497E7E88}</x14:id>
        </ext>
      </extLst>
    </cfRule>
  </conditionalFormatting>
  <conditionalFormatting sqref="AB42 AB40">
    <cfRule type="dataBar" priority="29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{41A328B6-AD10-4AC1-9DDE-723153E44EF2}</x14:id>
        </ext>
      </extLst>
    </cfRule>
  </conditionalFormatting>
  <conditionalFormatting sqref="AB42 AB40">
    <cfRule type="dataBar" priority="29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{994885E6-4E9A-4921-9432-75AB306638FD}</x14:id>
        </ext>
      </extLst>
    </cfRule>
  </conditionalFormatting>
  <conditionalFormatting sqref="AB42 AB40">
    <cfRule type="dataBar" priority="29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{A7B06475-65AC-419F-9441-525A57F4C278}</x14:id>
        </ext>
      </extLst>
    </cfRule>
  </conditionalFormatting>
  <conditionalFormatting sqref="AB40 AB42">
    <cfRule type="dataBar" priority="29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{B0B1DB34-F7C9-427A-8172-CF3ECA8E9D49}</x14:id>
        </ext>
      </extLst>
    </cfRule>
  </conditionalFormatting>
  <conditionalFormatting sqref="AB42 AB40">
    <cfRule type="dataBar" priority="29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{EEABC87A-CF80-45B6-9901-FF0FDC456169}</x14:id>
        </ext>
      </extLst>
    </cfRule>
  </conditionalFormatting>
  <conditionalFormatting sqref="AB41">
    <cfRule type="dataBar" priority="29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{A177C60E-CFD0-42EB-8DB7-29B7FB84EE8F}</x14:id>
        </ext>
      </extLst>
    </cfRule>
  </conditionalFormatting>
  <conditionalFormatting sqref="AB41">
    <cfRule type="dataBar" priority="29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{3A71266E-2BF9-4E38-9E81-77C160CCD2C7}</x14:id>
        </ext>
      </extLst>
    </cfRule>
  </conditionalFormatting>
  <conditionalFormatting sqref="AB41">
    <cfRule type="dataBar" priority="29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{D1AA52AB-7ABD-43D1-9125-265AC4A5A0A5}</x14:id>
        </ext>
      </extLst>
    </cfRule>
  </conditionalFormatting>
  <conditionalFormatting sqref="AB41">
    <cfRule type="dataBar" priority="29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{8A4D0DB5-6AB8-48DB-9FD4-5A067731E31B}</x14:id>
        </ext>
      </extLst>
    </cfRule>
  </conditionalFormatting>
  <conditionalFormatting sqref="AB41">
    <cfRule type="dataBar" priority="294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{F78C5E30-1E8D-40EB-83A8-AF0016D21BBD}</x14:id>
        </ext>
      </extLst>
    </cfRule>
  </conditionalFormatting>
  <conditionalFormatting sqref="AB44:AB45">
    <cfRule type="dataBar" priority="29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{CA176940-4D3B-47B4-A4C4-69A88E4FA4A5}</x14:id>
        </ext>
      </extLst>
    </cfRule>
  </conditionalFormatting>
  <conditionalFormatting sqref="AB44:AB45">
    <cfRule type="dataBar" priority="29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{A0C9A587-F6FF-45DE-92AD-E2F24C5D8B7E}</x14:id>
        </ext>
      </extLst>
    </cfRule>
  </conditionalFormatting>
  <conditionalFormatting sqref="AB44:AB45">
    <cfRule type="dataBar" priority="29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{D4B0D136-0470-4239-BCB8-50853563639A}</x14:id>
        </ext>
      </extLst>
    </cfRule>
  </conditionalFormatting>
  <conditionalFormatting sqref="AB44:AB45">
    <cfRule type="dataBar" priority="29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{FD52370E-2730-4E9A-B0EA-4ECC763B0DDE}</x14:id>
        </ext>
      </extLst>
    </cfRule>
  </conditionalFormatting>
  <conditionalFormatting sqref="AB44:AB45">
    <cfRule type="dataBar" priority="29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{E9B24D90-E267-4868-94B0-81CF956135E2}</x14:id>
        </ext>
      </extLst>
    </cfRule>
  </conditionalFormatting>
  <conditionalFormatting sqref="AB43">
    <cfRule type="dataBar" priority="29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{A9C78E67-643F-4EC1-A9B4-147ADE715C9C}</x14:id>
        </ext>
      </extLst>
    </cfRule>
  </conditionalFormatting>
  <conditionalFormatting sqref="AB43">
    <cfRule type="dataBar" priority="29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{AB256A53-3E9D-49F1-9413-1C79A7333F9D}</x14:id>
        </ext>
      </extLst>
    </cfRule>
  </conditionalFormatting>
  <conditionalFormatting sqref="AB43">
    <cfRule type="dataBar" priority="29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{7C73D5A8-E185-448B-B84F-9FDAD0A154F6}</x14:id>
        </ext>
      </extLst>
    </cfRule>
  </conditionalFormatting>
  <conditionalFormatting sqref="AB43">
    <cfRule type="dataBar" priority="29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{EB80F1A8-7552-4DA9-B92C-F169D581636D}</x14:id>
        </ext>
      </extLst>
    </cfRule>
  </conditionalFormatting>
  <conditionalFormatting sqref="AB43">
    <cfRule type="dataBar" priority="29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{08DAF7DF-3645-4C2F-A36E-5BB67D601A28}</x14:id>
        </ext>
      </extLst>
    </cfRule>
  </conditionalFormatting>
  <conditionalFormatting sqref="AB43">
    <cfRule type="dataBar" priority="29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{4460715C-6955-4580-9255-BA6703644FA5}</x14:id>
        </ext>
      </extLst>
    </cfRule>
  </conditionalFormatting>
  <conditionalFormatting sqref="AB43">
    <cfRule type="dataBar" priority="29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{15888388-7FAF-473E-9549-6F39EC45C474}</x14:id>
        </ext>
      </extLst>
    </cfRule>
  </conditionalFormatting>
  <conditionalFormatting sqref="AB43">
    <cfRule type="dataBar" priority="295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{19D05BEC-E321-4CEF-ACAD-3D8A016DB2E5}</x14:id>
        </ext>
      </extLst>
    </cfRule>
  </conditionalFormatting>
  <conditionalFormatting sqref="AB40:AB43">
    <cfRule type="dataBar" priority="29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{303CC451-E47C-40C5-A543-BAF5DF0C82CF}</x14:id>
        </ext>
      </extLst>
    </cfRule>
  </conditionalFormatting>
  <conditionalFormatting sqref="AB40:AB43">
    <cfRule type="dataBar" priority="29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{BBCB4151-1D5E-47BA-BD99-139D42FE901A}</x14:id>
        </ext>
      </extLst>
    </cfRule>
  </conditionalFormatting>
  <conditionalFormatting sqref="AB40:AB43">
    <cfRule type="dataBar" priority="29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{CFD6BA26-3BB0-4751-93FE-920EC1ED2325}</x14:id>
        </ext>
      </extLst>
    </cfRule>
  </conditionalFormatting>
  <conditionalFormatting sqref="AB40:AB45">
    <cfRule type="dataBar" priority="27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{2C2F2E37-00A7-4725-8683-0770DC3F98EE}</x14:id>
        </ext>
      </extLst>
    </cfRule>
  </conditionalFormatting>
  <conditionalFormatting sqref="AB40:AB44">
    <cfRule type="dataBar" priority="29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{E066403D-4A68-42BC-85A8-DEAFB166A1F4}</x14:id>
        </ext>
      </extLst>
    </cfRule>
  </conditionalFormatting>
  <conditionalFormatting sqref="AB40:AB43">
    <cfRule type="dataBar" priority="29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{981B5CFB-8C37-4745-81C9-D9D88FCC805A}</x14:id>
        </ext>
      </extLst>
    </cfRule>
  </conditionalFormatting>
  <conditionalFormatting sqref="AC42">
    <cfRule type="dataBar" priority="25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{46971488-4A3A-43B0-AA07-18AB961CC4CC}</x14:id>
        </ext>
      </extLst>
    </cfRule>
  </conditionalFormatting>
  <conditionalFormatting sqref="AC42">
    <cfRule type="dataBar" priority="25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{C01E15C1-577C-49DE-A50B-412E819AF34D}</x14:id>
        </ext>
      </extLst>
    </cfRule>
  </conditionalFormatting>
  <conditionalFormatting sqref="AC42">
    <cfRule type="dataBar" priority="25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{9A19EB63-C63B-464F-9772-1DD4E413E2DF}</x14:id>
        </ext>
      </extLst>
    </cfRule>
  </conditionalFormatting>
  <conditionalFormatting sqref="AC41">
    <cfRule type="dataBar" priority="25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{02D6ED73-2C03-43D8-BF83-80C515F8B7D6}</x14:id>
        </ext>
      </extLst>
    </cfRule>
  </conditionalFormatting>
  <conditionalFormatting sqref="AC41">
    <cfRule type="dataBar" priority="25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{E9E7F469-1A44-4155-8F0D-DB4A7DE414A6}</x14:id>
        </ext>
      </extLst>
    </cfRule>
  </conditionalFormatting>
  <conditionalFormatting sqref="AC42">
    <cfRule type="dataBar" priority="25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{DF2CB8F0-8022-4F88-BE99-B7AD11AAC736}</x14:id>
        </ext>
      </extLst>
    </cfRule>
  </conditionalFormatting>
  <conditionalFormatting sqref="AC40">
    <cfRule type="dataBar" priority="25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{5D4AADFC-D297-401D-992A-2E2858D0AB6B}</x14:id>
        </ext>
      </extLst>
    </cfRule>
  </conditionalFormatting>
  <conditionalFormatting sqref="AC40">
    <cfRule type="dataBar" priority="25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{1A50500B-B180-4B60-9F54-3ECB305FCF05}</x14:id>
        </ext>
      </extLst>
    </cfRule>
  </conditionalFormatting>
  <conditionalFormatting sqref="AC40">
    <cfRule type="dataBar" priority="25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{F990E7BF-2F94-42C4-A106-C2FB6291FEAA}</x14:id>
        </ext>
      </extLst>
    </cfRule>
  </conditionalFormatting>
  <conditionalFormatting sqref="AC42">
    <cfRule type="dataBar" priority="258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{48F7E8E5-4944-40AF-951E-B8BC5C253BD4}</x14:id>
        </ext>
      </extLst>
    </cfRule>
  </conditionalFormatting>
  <conditionalFormatting sqref="AC40">
    <cfRule type="dataBar" priority="25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{3EDF3667-505E-49C1-96E5-77109BF56F46}</x14:id>
        </ext>
      </extLst>
    </cfRule>
  </conditionalFormatting>
  <conditionalFormatting sqref="AC40">
    <cfRule type="dataBar" priority="25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{F74B2039-6EA6-481D-958C-44FAD5816D1F}</x14:id>
        </ext>
      </extLst>
    </cfRule>
  </conditionalFormatting>
  <conditionalFormatting sqref="AC40">
    <cfRule type="dataBar" priority="25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{7BB634B9-2CAE-4CCB-8381-9210A45EA9CF}</x14:id>
        </ext>
      </extLst>
    </cfRule>
  </conditionalFormatting>
  <conditionalFormatting sqref="AC41">
    <cfRule type="dataBar" priority="25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{EB0CBF43-69B0-4456-AC22-8D7B9BAC2A4A}</x14:id>
        </ext>
      </extLst>
    </cfRule>
  </conditionalFormatting>
  <conditionalFormatting sqref="AC41">
    <cfRule type="dataBar" priority="25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{D9BD42DD-082C-41A6-8E0F-3665732DFBAD}</x14:id>
        </ext>
      </extLst>
    </cfRule>
  </conditionalFormatting>
  <conditionalFormatting sqref="AC40:AC42">
    <cfRule type="dataBar" priority="27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{14591C80-7940-49AD-9714-94F846C44D7C}</x14:id>
        </ext>
      </extLst>
    </cfRule>
  </conditionalFormatting>
  <conditionalFormatting sqref="AC40:AC42">
    <cfRule type="dataBar" priority="27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{3C3C6FAC-1C24-45C9-9FE0-ED82D1E65C58}</x14:id>
        </ext>
      </extLst>
    </cfRule>
  </conditionalFormatting>
  <conditionalFormatting sqref="AC40:AC42">
    <cfRule type="dataBar" priority="27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{B132D9DB-EAA0-4D27-BC26-FB79C4DF82C4}</x14:id>
        </ext>
      </extLst>
    </cfRule>
  </conditionalFormatting>
  <conditionalFormatting sqref="AC40:AC42">
    <cfRule type="dataBar" priority="27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{84C83415-B120-455E-92BA-A1851E69D66F}</x14:id>
        </ext>
      </extLst>
    </cfRule>
  </conditionalFormatting>
  <conditionalFormatting sqref="AC40:AC42">
    <cfRule type="dataBar" priority="27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{4DFC1655-D8FD-4FFA-817E-1D2E0147BDE3}</x14:id>
        </ext>
      </extLst>
    </cfRule>
  </conditionalFormatting>
  <conditionalFormatting sqref="AC40 AC42">
    <cfRule type="dataBar" priority="27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{18B5C199-7A19-4935-B177-C4FAD1846489}</x14:id>
        </ext>
      </extLst>
    </cfRule>
  </conditionalFormatting>
  <conditionalFormatting sqref="AC40 AC42">
    <cfRule type="dataBar" priority="27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{BDD10DAB-642E-4CB3-8518-C33B1C40910C}</x14:id>
        </ext>
      </extLst>
    </cfRule>
  </conditionalFormatting>
  <conditionalFormatting sqref="AC40 AC42">
    <cfRule type="dataBar" priority="27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{47DF3981-4F0C-4DE1-AC13-5D9E513D1AF4}</x14:id>
        </ext>
      </extLst>
    </cfRule>
  </conditionalFormatting>
  <conditionalFormatting sqref="AC40 AC42">
    <cfRule type="dataBar" priority="27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{9F2EBA33-C0FD-484A-BA18-94B4DF42AD90}</x14:id>
        </ext>
      </extLst>
    </cfRule>
  </conditionalFormatting>
  <conditionalFormatting sqref="AC40 AC42">
    <cfRule type="dataBar" priority="27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{40B33594-13DA-468C-88DE-BB485697C243}</x14:id>
        </ext>
      </extLst>
    </cfRule>
  </conditionalFormatting>
  <conditionalFormatting sqref="AC41">
    <cfRule type="dataBar" priority="27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{84E35B02-97FD-4E1C-B5F7-27FD2FF298D1}</x14:id>
        </ext>
      </extLst>
    </cfRule>
  </conditionalFormatting>
  <conditionalFormatting sqref="AC41">
    <cfRule type="dataBar" priority="27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{569A0C2B-E970-4251-BA03-ED1646C09DB9}</x14:id>
        </ext>
      </extLst>
    </cfRule>
  </conditionalFormatting>
  <conditionalFormatting sqref="AC41">
    <cfRule type="dataBar" priority="27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{CFF26C8C-137F-4807-BE18-9CE1C0BAAF7A}</x14:id>
        </ext>
      </extLst>
    </cfRule>
  </conditionalFormatting>
  <conditionalFormatting sqref="AC41">
    <cfRule type="dataBar" priority="27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{FCE31ABE-7C2A-4C95-B51D-3143945FCECB}</x14:id>
        </ext>
      </extLst>
    </cfRule>
  </conditionalFormatting>
  <conditionalFormatting sqref="AC41">
    <cfRule type="dataBar" priority="27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{52E27358-E629-4565-BD6F-59D38BCA7F8E}</x14:id>
        </ext>
      </extLst>
    </cfRule>
  </conditionalFormatting>
  <conditionalFormatting sqref="AC44:AC45">
    <cfRule type="dataBar" priority="27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{FB8CE607-2971-4638-A3DC-9B6341A2823D}</x14:id>
        </ext>
      </extLst>
    </cfRule>
  </conditionalFormatting>
  <conditionalFormatting sqref="AC44:AC45">
    <cfRule type="dataBar" priority="27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{C5F79229-B76F-4EB6-AF65-172E0243F331}</x14:id>
        </ext>
      </extLst>
    </cfRule>
  </conditionalFormatting>
  <conditionalFormatting sqref="AC44:AC45">
    <cfRule type="dataBar" priority="27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{43D30C31-5654-4A3E-9F08-0EF43BCD3D78}</x14:id>
        </ext>
      </extLst>
    </cfRule>
  </conditionalFormatting>
  <conditionalFormatting sqref="AC44:AC45">
    <cfRule type="dataBar" priority="27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{CB8FC8CD-B4A4-4765-A65E-4B48384E882B}</x14:id>
        </ext>
      </extLst>
    </cfRule>
  </conditionalFormatting>
  <conditionalFormatting sqref="AC44:AC45">
    <cfRule type="dataBar" priority="273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{AD9AECFB-8AD3-4EB5-B516-6569B44AB2F9}</x14:id>
        </ext>
      </extLst>
    </cfRule>
  </conditionalFormatting>
  <conditionalFormatting sqref="AC43">
    <cfRule type="dataBar" priority="27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{94180D2D-1ABA-49F1-AD65-E39217C13E00}</x14:id>
        </ext>
      </extLst>
    </cfRule>
  </conditionalFormatting>
  <conditionalFormatting sqref="AC43">
    <cfRule type="dataBar" priority="27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{917BB8DF-801E-423A-BFB5-FE430C6D445B}</x14:id>
        </ext>
      </extLst>
    </cfRule>
  </conditionalFormatting>
  <conditionalFormatting sqref="AC43">
    <cfRule type="dataBar" priority="27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{BE183490-E50B-448C-8B64-85AF86E56392}</x14:id>
        </ext>
      </extLst>
    </cfRule>
  </conditionalFormatting>
  <conditionalFormatting sqref="AC43">
    <cfRule type="dataBar" priority="27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{35BAECE7-2D1F-4B1A-8D49-6C6B9D17863D}</x14:id>
        </ext>
      </extLst>
    </cfRule>
  </conditionalFormatting>
  <conditionalFormatting sqref="AC43">
    <cfRule type="dataBar" priority="27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{74B597FC-E522-4B3E-A2F2-85C5FAC5ACC8}</x14:id>
        </ext>
      </extLst>
    </cfRule>
  </conditionalFormatting>
  <conditionalFormatting sqref="AC43">
    <cfRule type="dataBar" priority="27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{85A42C5E-AB37-4A84-87AD-3D30A798887E}</x14:id>
        </ext>
      </extLst>
    </cfRule>
  </conditionalFormatting>
  <conditionalFormatting sqref="AC43">
    <cfRule type="dataBar" priority="27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{66820993-6D91-4C67-AB03-C09838C9F1E5}</x14:id>
        </ext>
      </extLst>
    </cfRule>
  </conditionalFormatting>
  <conditionalFormatting sqref="AC43">
    <cfRule type="dataBar" priority="27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{9A5399F6-9F44-413B-9F42-F2612C7710F8}</x14:id>
        </ext>
      </extLst>
    </cfRule>
  </conditionalFormatting>
  <conditionalFormatting sqref="AC40:AC43">
    <cfRule type="dataBar" priority="27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{B0662AF1-E294-403F-B19E-95D766E788FF}</x14:id>
        </ext>
      </extLst>
    </cfRule>
  </conditionalFormatting>
  <conditionalFormatting sqref="AC40:AC43">
    <cfRule type="dataBar" priority="27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{201D3901-C88B-43A7-BD29-849069A66DE2}</x14:id>
        </ext>
      </extLst>
    </cfRule>
  </conditionalFormatting>
  <conditionalFormatting sqref="AC40:AC43">
    <cfRule type="dataBar" priority="27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{CCC578D5-28B2-4FFF-B879-C438005D4ED5}</x14:id>
        </ext>
      </extLst>
    </cfRule>
  </conditionalFormatting>
  <conditionalFormatting sqref="AC40:AC45">
    <cfRule type="dataBar" priority="25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{7490D50C-3BF0-4211-B633-F5EADF121961}</x14:id>
        </ext>
      </extLst>
    </cfRule>
  </conditionalFormatting>
  <conditionalFormatting sqref="AC40:AC44">
    <cfRule type="dataBar" priority="27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{332F6ACD-E2F3-4465-82A8-1B4BFEB7FBFB}</x14:id>
        </ext>
      </extLst>
    </cfRule>
  </conditionalFormatting>
  <conditionalFormatting sqref="AC40:AC43">
    <cfRule type="dataBar" priority="27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{F62C975E-DFCF-42AD-9161-F5FC6BC5B5C8}</x14:id>
        </ext>
      </extLst>
    </cfRule>
  </conditionalFormatting>
  <conditionalFormatting sqref="AD42">
    <cfRule type="dataBar" priority="23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{0FFF97A5-7696-453E-ABA4-C77468A9BDA2}</x14:id>
        </ext>
      </extLst>
    </cfRule>
  </conditionalFormatting>
  <conditionalFormatting sqref="AD42">
    <cfRule type="dataBar" priority="23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{5AE2D577-2A20-42C8-A872-4D8DEF7B3EA9}</x14:id>
        </ext>
      </extLst>
    </cfRule>
  </conditionalFormatting>
  <conditionalFormatting sqref="AD42">
    <cfRule type="dataBar" priority="23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{5D678BD3-3414-4D5A-98FA-B90E72605BB3}</x14:id>
        </ext>
      </extLst>
    </cfRule>
  </conditionalFormatting>
  <conditionalFormatting sqref="AD41">
    <cfRule type="dataBar" priority="23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{7CA00860-34BE-40EA-8D28-98CA9FF4AB56}</x14:id>
        </ext>
      </extLst>
    </cfRule>
  </conditionalFormatting>
  <conditionalFormatting sqref="AD41">
    <cfRule type="dataBar" priority="23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{FC6A6A6A-4A94-4423-9F0F-F83E01A9EC5D}</x14:id>
        </ext>
      </extLst>
    </cfRule>
  </conditionalFormatting>
  <conditionalFormatting sqref="AD42">
    <cfRule type="dataBar" priority="23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{67953301-60EF-4A8D-9D72-9841A4BE0233}</x14:id>
        </ext>
      </extLst>
    </cfRule>
  </conditionalFormatting>
  <conditionalFormatting sqref="AD40">
    <cfRule type="dataBar" priority="23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{DEA8357A-3E7D-4111-BEE8-8EC6F1B9B14C}</x14:id>
        </ext>
      </extLst>
    </cfRule>
  </conditionalFormatting>
  <conditionalFormatting sqref="AD40">
    <cfRule type="dataBar" priority="23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{96F3F59B-3618-477C-90AF-875019464184}</x14:id>
        </ext>
      </extLst>
    </cfRule>
  </conditionalFormatting>
  <conditionalFormatting sqref="AD40">
    <cfRule type="dataBar" priority="23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{A1E989D0-9E0F-4EE1-BD4C-75F3B6AA1BF7}</x14:id>
        </ext>
      </extLst>
    </cfRule>
  </conditionalFormatting>
  <conditionalFormatting sqref="AD42">
    <cfRule type="dataBar" priority="237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{4F1315E1-649D-480A-9CCE-EC277340746F}</x14:id>
        </ext>
      </extLst>
    </cfRule>
  </conditionalFormatting>
  <conditionalFormatting sqref="AD40">
    <cfRule type="dataBar" priority="23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{A031B75E-7679-43B8-AF13-5EF2D238F908}</x14:id>
        </ext>
      </extLst>
    </cfRule>
  </conditionalFormatting>
  <conditionalFormatting sqref="AD40">
    <cfRule type="dataBar" priority="23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{A0F95B53-CEA5-4F9C-B17E-77F73A5DCFD7}</x14:id>
        </ext>
      </extLst>
    </cfRule>
  </conditionalFormatting>
  <conditionalFormatting sqref="AD40">
    <cfRule type="dataBar" priority="23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{4377E7A6-DFEF-43E2-97FC-308AAA13BB03}</x14:id>
        </ext>
      </extLst>
    </cfRule>
  </conditionalFormatting>
  <conditionalFormatting sqref="AD41">
    <cfRule type="dataBar" priority="23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{BB2A7A60-612A-49B1-95BF-F720C6C143DD}</x14:id>
        </ext>
      </extLst>
    </cfRule>
  </conditionalFormatting>
  <conditionalFormatting sqref="AD41">
    <cfRule type="dataBar" priority="23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{1A67FB3C-37AD-4619-A0B7-382FFDA122FA}</x14:id>
        </ext>
      </extLst>
    </cfRule>
  </conditionalFormatting>
  <conditionalFormatting sqref="AD40:AD42">
    <cfRule type="dataBar" priority="25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{10992BA6-F14A-4A99-8EE7-A0D96ABFF157}</x14:id>
        </ext>
      </extLst>
    </cfRule>
  </conditionalFormatting>
  <conditionalFormatting sqref="AD40:AD42">
    <cfRule type="dataBar" priority="25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{093E2483-AA05-414D-BD17-0D02F86E260B}</x14:id>
        </ext>
      </extLst>
    </cfRule>
  </conditionalFormatting>
  <conditionalFormatting sqref="AD40:AD42">
    <cfRule type="dataBar" priority="25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{948E8C48-1A84-4B75-A9F6-B542920A1E1B}</x14:id>
        </ext>
      </extLst>
    </cfRule>
  </conditionalFormatting>
  <conditionalFormatting sqref="AD40:AD42">
    <cfRule type="dataBar" priority="25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{6F870FBC-E679-4A9C-A29C-E9279DC7C644}</x14:id>
        </ext>
      </extLst>
    </cfRule>
  </conditionalFormatting>
  <conditionalFormatting sqref="AD40:AD42">
    <cfRule type="dataBar" priority="25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{17309859-E3B9-44C9-B859-7DC5373AB6E5}</x14:id>
        </ext>
      </extLst>
    </cfRule>
  </conditionalFormatting>
  <conditionalFormatting sqref="AD40 AD42">
    <cfRule type="dataBar" priority="25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{7793A47A-65E2-4174-9C23-A831205F949E}</x14:id>
        </ext>
      </extLst>
    </cfRule>
  </conditionalFormatting>
  <conditionalFormatting sqref="AD40 AD42">
    <cfRule type="dataBar" priority="25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{D68F22AC-B594-4B0C-BCC7-1F4F7D484E93}</x14:id>
        </ext>
      </extLst>
    </cfRule>
  </conditionalFormatting>
  <conditionalFormatting sqref="AD40 AD42">
    <cfRule type="dataBar" priority="25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{CE43EB70-51D7-42A3-98B6-9DAA97666D6C}</x14:id>
        </ext>
      </extLst>
    </cfRule>
  </conditionalFormatting>
  <conditionalFormatting sqref="AD40 AD42">
    <cfRule type="dataBar" priority="25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{E8ED77DE-814F-497A-A82B-CEAE13D8DA78}</x14:id>
        </ext>
      </extLst>
    </cfRule>
  </conditionalFormatting>
  <conditionalFormatting sqref="AD40 AD42">
    <cfRule type="dataBar" priority="25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{1E89EEB9-ECE5-4B79-94C1-8840FA1A2FE9}</x14:id>
        </ext>
      </extLst>
    </cfRule>
  </conditionalFormatting>
  <conditionalFormatting sqref="AD41">
    <cfRule type="dataBar" priority="25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{924B0170-E0DB-44FD-AC37-399E7AF45123}</x14:id>
        </ext>
      </extLst>
    </cfRule>
  </conditionalFormatting>
  <conditionalFormatting sqref="AD41">
    <cfRule type="dataBar" priority="25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{17596C4D-A97E-4F55-AEB0-3689D488BF20}</x14:id>
        </ext>
      </extLst>
    </cfRule>
  </conditionalFormatting>
  <conditionalFormatting sqref="AD41">
    <cfRule type="dataBar" priority="25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{20903AD7-81F4-4F52-B7C5-F81B4FB424C9}</x14:id>
        </ext>
      </extLst>
    </cfRule>
  </conditionalFormatting>
  <conditionalFormatting sqref="AD41">
    <cfRule type="dataBar" priority="25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{1CACBEDA-7C9B-4AF1-A2D0-3CDAC2904748}</x14:id>
        </ext>
      </extLst>
    </cfRule>
  </conditionalFormatting>
  <conditionalFormatting sqref="AD41">
    <cfRule type="dataBar" priority="25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{F08337BA-EB16-4F1A-9DA4-652463F3F620}</x14:id>
        </ext>
      </extLst>
    </cfRule>
  </conditionalFormatting>
  <conditionalFormatting sqref="AD44:AD45">
    <cfRule type="dataBar" priority="25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{A7A639C7-C388-4AC8-9E08-C2B1F1B674AB}</x14:id>
        </ext>
      </extLst>
    </cfRule>
  </conditionalFormatting>
  <conditionalFormatting sqref="AD44:AD45">
    <cfRule type="dataBar" priority="25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{D78A57B2-0C32-4771-9D98-D5C7F9C13E2C}</x14:id>
        </ext>
      </extLst>
    </cfRule>
  </conditionalFormatting>
  <conditionalFormatting sqref="AD44:AD45">
    <cfRule type="dataBar" priority="25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{3EF37220-122C-480A-B499-0E3F40F069CA}</x14:id>
        </ext>
      </extLst>
    </cfRule>
  </conditionalFormatting>
  <conditionalFormatting sqref="AD44:AD45">
    <cfRule type="dataBar" priority="25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{C4DB03D6-8C9D-45A6-9E76-0E2FFB25A4F3}</x14:id>
        </ext>
      </extLst>
    </cfRule>
  </conditionalFormatting>
  <conditionalFormatting sqref="AD44:AD45">
    <cfRule type="dataBar" priority="25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{BD8E956C-9798-4768-9971-81D9C1FBDA62}</x14:id>
        </ext>
      </extLst>
    </cfRule>
  </conditionalFormatting>
  <conditionalFormatting sqref="AD43">
    <cfRule type="dataBar" priority="25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{0167702A-F208-4887-825B-F497C4F6076E}</x14:id>
        </ext>
      </extLst>
    </cfRule>
  </conditionalFormatting>
  <conditionalFormatting sqref="AD43">
    <cfRule type="dataBar" priority="25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{A0E5A388-54CC-48DB-B205-9F0BB9F135D0}</x14:id>
        </ext>
      </extLst>
    </cfRule>
  </conditionalFormatting>
  <conditionalFormatting sqref="AD43">
    <cfRule type="dataBar" priority="25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{94AFF3FB-4468-4649-A300-F934D109DFA8}</x14:id>
        </ext>
      </extLst>
    </cfRule>
  </conditionalFormatting>
  <conditionalFormatting sqref="AD43">
    <cfRule type="dataBar" priority="25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{B6DEB3F5-F0B7-467E-A82B-E8D12D25DFDE}</x14:id>
        </ext>
      </extLst>
    </cfRule>
  </conditionalFormatting>
  <conditionalFormatting sqref="AD43">
    <cfRule type="dataBar" priority="25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{5E1101F5-FDBC-4B5D-940F-5C80B8DD7AE4}</x14:id>
        </ext>
      </extLst>
    </cfRule>
  </conditionalFormatting>
  <conditionalFormatting sqref="AD43">
    <cfRule type="dataBar" priority="25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{5C712DDD-87CD-44A7-824A-6E508EE374C7}</x14:id>
        </ext>
      </extLst>
    </cfRule>
  </conditionalFormatting>
  <conditionalFormatting sqref="AD43">
    <cfRule type="dataBar" priority="25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{37F1B0F6-8801-4587-B930-6888F7F255AD}</x14:id>
        </ext>
      </extLst>
    </cfRule>
  </conditionalFormatting>
  <conditionalFormatting sqref="AD43">
    <cfRule type="dataBar" priority="253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{33A926BD-DED8-4ED0-9115-C2B2AD3FA233}</x14:id>
        </ext>
      </extLst>
    </cfRule>
  </conditionalFormatting>
  <conditionalFormatting sqref="AD40:AD43">
    <cfRule type="dataBar" priority="25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{BBBDFC46-8D11-4413-B175-C63C808A35E6}</x14:id>
        </ext>
      </extLst>
    </cfRule>
  </conditionalFormatting>
  <conditionalFormatting sqref="AD40:AD43">
    <cfRule type="dataBar" priority="25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{A477C8AE-1A2D-4BC7-B213-D14F21EE25BC}</x14:id>
        </ext>
      </extLst>
    </cfRule>
  </conditionalFormatting>
  <conditionalFormatting sqref="AD40:AD43">
    <cfRule type="dataBar" priority="25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{CA7BFF5F-9E30-4778-ADE7-075CBDEC7827}</x14:id>
        </ext>
      </extLst>
    </cfRule>
  </conditionalFormatting>
  <conditionalFormatting sqref="AD40:AD45">
    <cfRule type="dataBar" priority="23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{86A74FA5-F1E9-4E52-B6EA-70E4631D3C08}</x14:id>
        </ext>
      </extLst>
    </cfRule>
  </conditionalFormatting>
  <conditionalFormatting sqref="AD40:AD44">
    <cfRule type="dataBar" priority="25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{CD139088-0335-4382-8E37-1BA9C6B7DA1D}</x14:id>
        </ext>
      </extLst>
    </cfRule>
  </conditionalFormatting>
  <conditionalFormatting sqref="AD40:AD43">
    <cfRule type="dataBar" priority="25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{BF695F15-EBAC-4E83-BA42-77B0613ECEE7}</x14:id>
        </ext>
      </extLst>
    </cfRule>
  </conditionalFormatting>
  <conditionalFormatting sqref="AE42">
    <cfRule type="dataBar" priority="21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{EF3A1363-F4E6-4C3B-8359-D71672784F1B}</x14:id>
        </ext>
      </extLst>
    </cfRule>
  </conditionalFormatting>
  <conditionalFormatting sqref="AE42">
    <cfRule type="dataBar" priority="21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{D18F0EEC-5687-4AD8-8E35-FF0952E50C17}</x14:id>
        </ext>
      </extLst>
    </cfRule>
  </conditionalFormatting>
  <conditionalFormatting sqref="AE42">
    <cfRule type="dataBar" priority="21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{E409A319-9C97-46E7-BE93-F7993F453CB8}</x14:id>
        </ext>
      </extLst>
    </cfRule>
  </conditionalFormatting>
  <conditionalFormatting sqref="AE41">
    <cfRule type="dataBar" priority="21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{97343707-1F6E-4855-BA38-9552C7CDDED7}</x14:id>
        </ext>
      </extLst>
    </cfRule>
  </conditionalFormatting>
  <conditionalFormatting sqref="AE41">
    <cfRule type="dataBar" priority="21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{5A7382D9-0D73-4D77-B790-C4DFE4FA92DE}</x14:id>
        </ext>
      </extLst>
    </cfRule>
  </conditionalFormatting>
  <conditionalFormatting sqref="AE42">
    <cfRule type="dataBar" priority="21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{00524F49-9BB9-4401-B18A-3FC6866EF8D9}</x14:id>
        </ext>
      </extLst>
    </cfRule>
  </conditionalFormatting>
  <conditionalFormatting sqref="AE40">
    <cfRule type="dataBar" priority="21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{8326BDAE-9458-4CA4-A3A0-E7A1D6CD40CE}</x14:id>
        </ext>
      </extLst>
    </cfRule>
  </conditionalFormatting>
  <conditionalFormatting sqref="AE40">
    <cfRule type="dataBar" priority="21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{48BF3CCE-9DF6-4EFA-82E8-284AA3027958}</x14:id>
        </ext>
      </extLst>
    </cfRule>
  </conditionalFormatting>
  <conditionalFormatting sqref="AE40">
    <cfRule type="dataBar" priority="21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{15647A50-C693-4DDE-8240-E6AC43372FED}</x14:id>
        </ext>
      </extLst>
    </cfRule>
  </conditionalFormatting>
  <conditionalFormatting sqref="AE42">
    <cfRule type="dataBar" priority="216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{1904FC2A-A277-4A4A-91AB-3BAA900EE9F9}</x14:id>
        </ext>
      </extLst>
    </cfRule>
  </conditionalFormatting>
  <conditionalFormatting sqref="AE40">
    <cfRule type="dataBar" priority="21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{D7D97BD6-E42A-4D71-ADE1-23548F8FDBE0}</x14:id>
        </ext>
      </extLst>
    </cfRule>
  </conditionalFormatting>
  <conditionalFormatting sqref="AE40">
    <cfRule type="dataBar" priority="21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{3AABD251-1FD4-4E00-8BE6-BCEAF6A5A88B}</x14:id>
        </ext>
      </extLst>
    </cfRule>
  </conditionalFormatting>
  <conditionalFormatting sqref="AE40">
    <cfRule type="dataBar" priority="21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{B3159B48-DC3A-4A97-96C1-D8DFE84A5470}</x14:id>
        </ext>
      </extLst>
    </cfRule>
  </conditionalFormatting>
  <conditionalFormatting sqref="AE41">
    <cfRule type="dataBar" priority="21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{8E2077B2-4205-4A71-8092-5EA944067E22}</x14:id>
        </ext>
      </extLst>
    </cfRule>
  </conditionalFormatting>
  <conditionalFormatting sqref="AE41">
    <cfRule type="dataBar" priority="21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{AD9D5258-F13A-4F95-9A7E-10DA862ECF12}</x14:id>
        </ext>
      </extLst>
    </cfRule>
  </conditionalFormatting>
  <conditionalFormatting sqref="AE40:AE42">
    <cfRule type="dataBar" priority="22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{9F13A9C6-9DFE-4440-A34B-641A784A0D42}</x14:id>
        </ext>
      </extLst>
    </cfRule>
  </conditionalFormatting>
  <conditionalFormatting sqref="AE40:AE42">
    <cfRule type="dataBar" priority="22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{51CC78EB-E6AF-4AA1-B1BA-FE7A2843F9E0}</x14:id>
        </ext>
      </extLst>
    </cfRule>
  </conditionalFormatting>
  <conditionalFormatting sqref="AE40:AE42">
    <cfRule type="dataBar" priority="22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{AD7E6458-94B9-437A-BDB7-00B7D8BB8CB0}</x14:id>
        </ext>
      </extLst>
    </cfRule>
  </conditionalFormatting>
  <conditionalFormatting sqref="AE40:AE42">
    <cfRule type="dataBar" priority="23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{9C2988D9-1251-4E12-B50B-21148055A4A9}</x14:id>
        </ext>
      </extLst>
    </cfRule>
  </conditionalFormatting>
  <conditionalFormatting sqref="AE40:AE42">
    <cfRule type="dataBar" priority="230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{DBEF6FFA-6EBE-4D7C-AB67-2BA211AB9791}</x14:id>
        </ext>
      </extLst>
    </cfRule>
  </conditionalFormatting>
  <conditionalFormatting sqref="AE40 AE42">
    <cfRule type="dataBar" priority="23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{7107AF5E-C934-4329-83FE-65699875A1FD}</x14:id>
        </ext>
      </extLst>
    </cfRule>
  </conditionalFormatting>
  <conditionalFormatting sqref="AE40 AE42">
    <cfRule type="dataBar" priority="23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{882CA325-5765-4ADD-B5D4-801402466C5B}</x14:id>
        </ext>
      </extLst>
    </cfRule>
  </conditionalFormatting>
  <conditionalFormatting sqref="AE40 AE42">
    <cfRule type="dataBar" priority="23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{ADDCD369-1D26-4CBE-B349-FA036AC7229B}</x14:id>
        </ext>
      </extLst>
    </cfRule>
  </conditionalFormatting>
  <conditionalFormatting sqref="AE40 AE42">
    <cfRule type="dataBar" priority="23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{89D8D42E-5F61-4BC8-8F21-C8D892E0D0F5}</x14:id>
        </ext>
      </extLst>
    </cfRule>
  </conditionalFormatting>
  <conditionalFormatting sqref="AE40 AE42">
    <cfRule type="dataBar" priority="230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{C0341FA1-5F97-43B6-AD64-CD9D94A4CDCD}</x14:id>
        </ext>
      </extLst>
    </cfRule>
  </conditionalFormatting>
  <conditionalFormatting sqref="AE41">
    <cfRule type="dataBar" priority="23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{3122C20A-6054-4301-9AEE-20CEDC7DD5A1}</x14:id>
        </ext>
      </extLst>
    </cfRule>
  </conditionalFormatting>
  <conditionalFormatting sqref="AE41">
    <cfRule type="dataBar" priority="23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{DE9414BD-D1EE-4875-8795-CC6ACB73E8FB}</x14:id>
        </ext>
      </extLst>
    </cfRule>
  </conditionalFormatting>
  <conditionalFormatting sqref="AE41">
    <cfRule type="dataBar" priority="23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{A8829F9E-BDDA-410A-8EAC-4979F54ECFF8}</x14:id>
        </ext>
      </extLst>
    </cfRule>
  </conditionalFormatting>
  <conditionalFormatting sqref="AE41">
    <cfRule type="dataBar" priority="23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{59DDA5B5-362B-4D0A-BBEF-3109B2E2CE51}</x14:id>
        </ext>
      </extLst>
    </cfRule>
  </conditionalFormatting>
  <conditionalFormatting sqref="AE41">
    <cfRule type="dataBar" priority="23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{6A6C7FCD-7838-4CA6-8BE8-04029D01318B}</x14:id>
        </ext>
      </extLst>
    </cfRule>
  </conditionalFormatting>
  <conditionalFormatting sqref="AE44:AE45">
    <cfRule type="dataBar" priority="23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{0B1222FD-8AF7-4C7E-98D6-09A556B5E152}</x14:id>
        </ext>
      </extLst>
    </cfRule>
  </conditionalFormatting>
  <conditionalFormatting sqref="AE44:AE45">
    <cfRule type="dataBar" priority="23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{12E1B4FF-09DD-41B3-A213-CD4D1DEFC4B6}</x14:id>
        </ext>
      </extLst>
    </cfRule>
  </conditionalFormatting>
  <conditionalFormatting sqref="AE44:AE45">
    <cfRule type="dataBar" priority="23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{7AC8C3FC-745F-4AA7-80E8-59D39374B376}</x14:id>
        </ext>
      </extLst>
    </cfRule>
  </conditionalFormatting>
  <conditionalFormatting sqref="AE44:AE45">
    <cfRule type="dataBar" priority="23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{166B5C8F-7A03-48D7-874B-94F9D8608504}</x14:id>
        </ext>
      </extLst>
    </cfRule>
  </conditionalFormatting>
  <conditionalFormatting sqref="AE44:AE45">
    <cfRule type="dataBar" priority="23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{12738B40-710C-4F24-B597-10EB37244010}</x14:id>
        </ext>
      </extLst>
    </cfRule>
  </conditionalFormatting>
  <conditionalFormatting sqref="AE43">
    <cfRule type="dataBar" priority="23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{6852C339-2D8D-4304-BB24-40406DD245F2}</x14:id>
        </ext>
      </extLst>
    </cfRule>
  </conditionalFormatting>
  <conditionalFormatting sqref="AE43">
    <cfRule type="dataBar" priority="23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{AD7C6221-99FA-4757-AE24-E096355FE2CE}</x14:id>
        </ext>
      </extLst>
    </cfRule>
  </conditionalFormatting>
  <conditionalFormatting sqref="AE43">
    <cfRule type="dataBar" priority="23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{5A7F53C7-7BD4-47F9-B972-3C25D2D1D9D2}</x14:id>
        </ext>
      </extLst>
    </cfRule>
  </conditionalFormatting>
  <conditionalFormatting sqref="AE43">
    <cfRule type="dataBar" priority="23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{F61F18E6-14DE-43BF-80A9-72D8C2708E1B}</x14:id>
        </ext>
      </extLst>
    </cfRule>
  </conditionalFormatting>
  <conditionalFormatting sqref="AE43">
    <cfRule type="dataBar" priority="23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{C465EC4C-92F2-4F33-AF4A-DCE448852D1B}</x14:id>
        </ext>
      </extLst>
    </cfRule>
  </conditionalFormatting>
  <conditionalFormatting sqref="AE43">
    <cfRule type="dataBar" priority="23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{DA1AA360-65BF-426E-9865-05BF1CDD152E}</x14:id>
        </ext>
      </extLst>
    </cfRule>
  </conditionalFormatting>
  <conditionalFormatting sqref="AE43">
    <cfRule type="dataBar" priority="23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{39C6BD6B-C742-4DF0-9021-1266AF51EE6F}</x14:id>
        </ext>
      </extLst>
    </cfRule>
  </conditionalFormatting>
  <conditionalFormatting sqref="AE43">
    <cfRule type="dataBar" priority="23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{B7FA6072-D93A-4D1D-B91B-9704966A9898}</x14:id>
        </ext>
      </extLst>
    </cfRule>
  </conditionalFormatting>
  <conditionalFormatting sqref="AE40:AE43">
    <cfRule type="dataBar" priority="23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{5F221534-5DEA-47A2-9EF8-77A92935EF5E}</x14:id>
        </ext>
      </extLst>
    </cfRule>
  </conditionalFormatting>
  <conditionalFormatting sqref="AE40:AE43">
    <cfRule type="dataBar" priority="23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{18CB7767-D149-4839-9444-832A5F6F5673}</x14:id>
        </ext>
      </extLst>
    </cfRule>
  </conditionalFormatting>
  <conditionalFormatting sqref="AE40:AE43">
    <cfRule type="dataBar" priority="23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{E6D19DC5-3BB8-4393-898F-8E245D1A8EEC}</x14:id>
        </ext>
      </extLst>
    </cfRule>
  </conditionalFormatting>
  <conditionalFormatting sqref="AE40:AE45">
    <cfRule type="dataBar" priority="21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{6B10BCD6-875C-49B2-930A-242F5806A757}</x14:id>
        </ext>
      </extLst>
    </cfRule>
  </conditionalFormatting>
  <conditionalFormatting sqref="AE40:AE44">
    <cfRule type="dataBar" priority="23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{3F4A7AF7-1210-42CA-BEC6-3685D16B8144}</x14:id>
        </ext>
      </extLst>
    </cfRule>
  </conditionalFormatting>
  <conditionalFormatting sqref="AE40:AE43">
    <cfRule type="dataBar" priority="23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{99D18F4C-D21D-4CCD-A30C-61BAE3324DDA}</x14:id>
        </ext>
      </extLst>
    </cfRule>
  </conditionalFormatting>
  <conditionalFormatting sqref="AF42">
    <cfRule type="dataBar" priority="17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{15539306-730C-4AA2-A77D-232E6E7DC270}</x14:id>
        </ext>
      </extLst>
    </cfRule>
  </conditionalFormatting>
  <conditionalFormatting sqref="AF42">
    <cfRule type="dataBar" priority="17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{478DC793-E2C9-4838-9C7E-06FFD3C3D797}</x14:id>
        </ext>
      </extLst>
    </cfRule>
  </conditionalFormatting>
  <conditionalFormatting sqref="AF42">
    <cfRule type="dataBar" priority="17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{D156C1E7-60ED-415B-B2D0-32D0469FE3C0}</x14:id>
        </ext>
      </extLst>
    </cfRule>
  </conditionalFormatting>
  <conditionalFormatting sqref="AF41">
    <cfRule type="dataBar" priority="17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{04167938-1C6C-43CD-B7CE-8D45FC7AAB12}</x14:id>
        </ext>
      </extLst>
    </cfRule>
  </conditionalFormatting>
  <conditionalFormatting sqref="AF41">
    <cfRule type="dataBar" priority="17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{F72DD5F9-4083-4B30-A26E-C78ECB3E3CC6}</x14:id>
        </ext>
      </extLst>
    </cfRule>
  </conditionalFormatting>
  <conditionalFormatting sqref="AF42">
    <cfRule type="dataBar" priority="17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{5B8BA58C-2EDF-4B30-872B-87F904C0EB8F}</x14:id>
        </ext>
      </extLst>
    </cfRule>
  </conditionalFormatting>
  <conditionalFormatting sqref="AF40">
    <cfRule type="dataBar" priority="17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{D840699F-DC6A-4C09-9C2B-F8DC6F16E4AB}</x14:id>
        </ext>
      </extLst>
    </cfRule>
  </conditionalFormatting>
  <conditionalFormatting sqref="AF40">
    <cfRule type="dataBar" priority="17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{7C48599A-1281-467E-9618-47271995C700}</x14:id>
        </ext>
      </extLst>
    </cfRule>
  </conditionalFormatting>
  <conditionalFormatting sqref="AF40">
    <cfRule type="dataBar" priority="17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{67B20087-FC84-4C3F-BC39-F2E46AC2421A}</x14:id>
        </ext>
      </extLst>
    </cfRule>
  </conditionalFormatting>
  <conditionalFormatting sqref="AF42">
    <cfRule type="dataBar" priority="17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{613FEFB8-BB31-4417-9999-30FDFC41E837}</x14:id>
        </ext>
      </extLst>
    </cfRule>
  </conditionalFormatting>
  <conditionalFormatting sqref="AF40">
    <cfRule type="dataBar" priority="17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{8CAF4D6F-BF84-40D9-910B-D3B82038586B}</x14:id>
        </ext>
      </extLst>
    </cfRule>
  </conditionalFormatting>
  <conditionalFormatting sqref="AF40">
    <cfRule type="dataBar" priority="17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{2435C2CA-8267-4123-ACFA-C18EE50CFCA4}</x14:id>
        </ext>
      </extLst>
    </cfRule>
  </conditionalFormatting>
  <conditionalFormatting sqref="AF40">
    <cfRule type="dataBar" priority="17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{DD5B183D-F4AD-4BC5-BA8B-4062088A0667}</x14:id>
        </ext>
      </extLst>
    </cfRule>
  </conditionalFormatting>
  <conditionalFormatting sqref="AF41">
    <cfRule type="dataBar" priority="17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{6542AD25-AD68-4044-94AC-0012716367D7}</x14:id>
        </ext>
      </extLst>
    </cfRule>
  </conditionalFormatting>
  <conditionalFormatting sqref="AF41">
    <cfRule type="dataBar" priority="17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{01F9EEE0-9A06-4750-9FEE-0AD3CA2AA316}</x14:id>
        </ext>
      </extLst>
    </cfRule>
  </conditionalFormatting>
  <conditionalFormatting sqref="AF40:AF42">
    <cfRule type="dataBar" priority="18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{B3A95692-507B-4E7B-B5D8-E5E9DB16BF0A}</x14:id>
        </ext>
      </extLst>
    </cfRule>
  </conditionalFormatting>
  <conditionalFormatting sqref="AF40:AF42">
    <cfRule type="dataBar" priority="18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{C296494D-7FCD-4C15-85F9-3E423F300307}</x14:id>
        </ext>
      </extLst>
    </cfRule>
  </conditionalFormatting>
  <conditionalFormatting sqref="AF40:AF42">
    <cfRule type="dataBar" priority="18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{0FFAFF48-C36C-457F-ADF0-AA1BA8779327}</x14:id>
        </ext>
      </extLst>
    </cfRule>
  </conditionalFormatting>
  <conditionalFormatting sqref="AF40:AF42">
    <cfRule type="dataBar" priority="18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{7F4B6334-656F-4573-A4B4-0AFD11B1E3D9}</x14:id>
        </ext>
      </extLst>
    </cfRule>
  </conditionalFormatting>
  <conditionalFormatting sqref="AF40:AF42">
    <cfRule type="dataBar" priority="187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{46074BE5-8131-4421-B3C0-7F186E435B9A}</x14:id>
        </ext>
      </extLst>
    </cfRule>
  </conditionalFormatting>
  <conditionalFormatting sqref="AF40 AF42">
    <cfRule type="dataBar" priority="18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{980FF818-536C-4AB9-8052-0A0683934331}</x14:id>
        </ext>
      </extLst>
    </cfRule>
  </conditionalFormatting>
  <conditionalFormatting sqref="AF40 AF42">
    <cfRule type="dataBar" priority="18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{10D49B14-7519-4D55-AF8A-6BA9B81B6BD0}</x14:id>
        </ext>
      </extLst>
    </cfRule>
  </conditionalFormatting>
  <conditionalFormatting sqref="AF40 AF42">
    <cfRule type="dataBar" priority="18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{21EFADEE-3267-4D0A-9705-514D4C2AC5CB}</x14:id>
        </ext>
      </extLst>
    </cfRule>
  </conditionalFormatting>
  <conditionalFormatting sqref="AF40 AF42">
    <cfRule type="dataBar" priority="18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{1311C873-ED34-45C6-AE4F-A2B99A74C501}</x14:id>
        </ext>
      </extLst>
    </cfRule>
  </conditionalFormatting>
  <conditionalFormatting sqref="AF40 AF42">
    <cfRule type="dataBar" priority="188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{5AE9453D-B417-4411-A719-696C7D6B2065}</x14:id>
        </ext>
      </extLst>
    </cfRule>
  </conditionalFormatting>
  <conditionalFormatting sqref="AF41">
    <cfRule type="dataBar" priority="18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{C60CF34E-5A01-4637-9B97-087B2001A4E9}</x14:id>
        </ext>
      </extLst>
    </cfRule>
  </conditionalFormatting>
  <conditionalFormatting sqref="AF41">
    <cfRule type="dataBar" priority="18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{3119D210-ACC1-4236-8DB4-8BBC780C0167}</x14:id>
        </ext>
      </extLst>
    </cfRule>
  </conditionalFormatting>
  <conditionalFormatting sqref="AF41">
    <cfRule type="dataBar" priority="18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{E7721385-3FF6-4113-BC98-D6316384908C}</x14:id>
        </ext>
      </extLst>
    </cfRule>
  </conditionalFormatting>
  <conditionalFormatting sqref="AF41">
    <cfRule type="dataBar" priority="18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{4BB2530F-0596-42D0-9586-E1D3E030C60B}</x14:id>
        </ext>
      </extLst>
    </cfRule>
  </conditionalFormatting>
  <conditionalFormatting sqref="AF41">
    <cfRule type="dataBar" priority="188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{A0CF8089-B26F-47F1-8B80-935735D7D286}</x14:id>
        </ext>
      </extLst>
    </cfRule>
  </conditionalFormatting>
  <conditionalFormatting sqref="AF44:AF45">
    <cfRule type="dataBar" priority="18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{65F8DBEC-C394-45F6-A16F-65D709C9CDD4}</x14:id>
        </ext>
      </extLst>
    </cfRule>
  </conditionalFormatting>
  <conditionalFormatting sqref="AF44:AF45">
    <cfRule type="dataBar" priority="18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{6B377CA0-4321-4FCD-B10D-AF6D8A2DF71A}</x14:id>
        </ext>
      </extLst>
    </cfRule>
  </conditionalFormatting>
  <conditionalFormatting sqref="AF44:AF45">
    <cfRule type="dataBar" priority="18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{160401B9-5E3B-4474-AB9C-00914D02DA18}</x14:id>
        </ext>
      </extLst>
    </cfRule>
  </conditionalFormatting>
  <conditionalFormatting sqref="AF44:AF45">
    <cfRule type="dataBar" priority="18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{9EBCB8AC-E1A6-437D-8FBF-8525D5E68343}</x14:id>
        </ext>
      </extLst>
    </cfRule>
  </conditionalFormatting>
  <conditionalFormatting sqref="AF44:AF45">
    <cfRule type="dataBar" priority="189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{7F768C56-A9C8-4128-9C25-7D4EA0FD1E92}</x14:id>
        </ext>
      </extLst>
    </cfRule>
  </conditionalFormatting>
  <conditionalFormatting sqref="AF43">
    <cfRule type="dataBar" priority="18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{7A24E8E7-97FA-4F09-86B2-485AD7C6C49E}</x14:id>
        </ext>
      </extLst>
    </cfRule>
  </conditionalFormatting>
  <conditionalFormatting sqref="AF43">
    <cfRule type="dataBar" priority="18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{D711635A-ED74-4EC2-B2D0-BAB40308A98E}</x14:id>
        </ext>
      </extLst>
    </cfRule>
  </conditionalFormatting>
  <conditionalFormatting sqref="AF43">
    <cfRule type="dataBar" priority="18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{3593AE4E-64F5-44DB-B5CF-ECECE17C164F}</x14:id>
        </ext>
      </extLst>
    </cfRule>
  </conditionalFormatting>
  <conditionalFormatting sqref="AF43">
    <cfRule type="dataBar" priority="18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{A62880CD-BCE8-43BA-80FA-505E2521C3F7}</x14:id>
        </ext>
      </extLst>
    </cfRule>
  </conditionalFormatting>
  <conditionalFormatting sqref="AF43">
    <cfRule type="dataBar" priority="18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{2D420CE9-3B65-42D3-AB93-C44E06CDAFFA}</x14:id>
        </ext>
      </extLst>
    </cfRule>
  </conditionalFormatting>
  <conditionalFormatting sqref="AF43">
    <cfRule type="dataBar" priority="19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{8B0CAC61-A7B7-4534-B6F4-134E385C7272}</x14:id>
        </ext>
      </extLst>
    </cfRule>
  </conditionalFormatting>
  <conditionalFormatting sqref="AF43">
    <cfRule type="dataBar" priority="19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{21714627-1641-4422-94FE-8546B029A6E4}</x14:id>
        </ext>
      </extLst>
    </cfRule>
  </conditionalFormatting>
  <conditionalFormatting sqref="AF43">
    <cfRule type="dataBar" priority="190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{58A5BE74-A9B5-4795-A2ED-2DEF52E3037F}</x14:id>
        </ext>
      </extLst>
    </cfRule>
  </conditionalFormatting>
  <conditionalFormatting sqref="AF40:AF43">
    <cfRule type="dataBar" priority="19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{05CE43AD-727F-4A9D-B22E-2487C68FA686}</x14:id>
        </ext>
      </extLst>
    </cfRule>
  </conditionalFormatting>
  <conditionalFormatting sqref="AF40:AF43">
    <cfRule type="dataBar" priority="19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{CEAAB356-120E-4339-BF63-8ED54BDCF28A}</x14:id>
        </ext>
      </extLst>
    </cfRule>
  </conditionalFormatting>
  <conditionalFormatting sqref="AF40:AF43">
    <cfRule type="dataBar" priority="19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{52E3F562-7812-424A-9C7D-E8249F1A9FF3}</x14:id>
        </ext>
      </extLst>
    </cfRule>
  </conditionalFormatting>
  <conditionalFormatting sqref="AF40:AF45">
    <cfRule type="dataBar" priority="17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{B40A3B17-B3DE-4749-A492-0F130D74E81D}</x14:id>
        </ext>
      </extLst>
    </cfRule>
  </conditionalFormatting>
  <conditionalFormatting sqref="AF40:AF44">
    <cfRule type="dataBar" priority="19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{4EAC19BE-AE5B-436A-B37D-FC72C18BB304}</x14:id>
        </ext>
      </extLst>
    </cfRule>
  </conditionalFormatting>
  <conditionalFormatting sqref="AF40:AF43">
    <cfRule type="dataBar" priority="19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{E1870F8B-355D-434B-8405-B5848F8DFC11}</x14:id>
        </ext>
      </extLst>
    </cfRule>
  </conditionalFormatting>
  <conditionalFormatting sqref="AG42">
    <cfRule type="dataBar" priority="15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{75E67D36-7D12-4317-8F23-C73AD17FFAFA}</x14:id>
        </ext>
      </extLst>
    </cfRule>
  </conditionalFormatting>
  <conditionalFormatting sqref="AG42">
    <cfRule type="dataBar" priority="15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{0D5FFC9F-EBF7-4247-B362-9BB7D9F8D3B4}</x14:id>
        </ext>
      </extLst>
    </cfRule>
  </conditionalFormatting>
  <conditionalFormatting sqref="AG42">
    <cfRule type="dataBar" priority="15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{090DD449-126D-4DBD-9FCD-96C679821A66}</x14:id>
        </ext>
      </extLst>
    </cfRule>
  </conditionalFormatting>
  <conditionalFormatting sqref="AG41">
    <cfRule type="dataBar" priority="15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{057F9B9A-860E-469B-BC6A-18475275A63F}</x14:id>
        </ext>
      </extLst>
    </cfRule>
  </conditionalFormatting>
  <conditionalFormatting sqref="AG41">
    <cfRule type="dataBar" priority="15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{22AF03A1-C04C-46BE-8C78-42E3BFDADA98}</x14:id>
        </ext>
      </extLst>
    </cfRule>
  </conditionalFormatting>
  <conditionalFormatting sqref="AG42">
    <cfRule type="dataBar" priority="15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{508B7E98-51FE-4F9C-8E4B-249D140BA22B}</x14:id>
        </ext>
      </extLst>
    </cfRule>
  </conditionalFormatting>
  <conditionalFormatting sqref="AG40">
    <cfRule type="dataBar" priority="15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{81DBA1FD-02F9-4D22-9B01-FB9DE87289C9}</x14:id>
        </ext>
      </extLst>
    </cfRule>
  </conditionalFormatting>
  <conditionalFormatting sqref="AG40">
    <cfRule type="dataBar" priority="15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{9E7C5F24-B64C-48E9-AD6D-B7642CABD104}</x14:id>
        </ext>
      </extLst>
    </cfRule>
  </conditionalFormatting>
  <conditionalFormatting sqref="AG40">
    <cfRule type="dataBar" priority="15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{AB10A50D-AD19-4B70-B8CC-58A463766775}</x14:id>
        </ext>
      </extLst>
    </cfRule>
  </conditionalFormatting>
  <conditionalFormatting sqref="AG42">
    <cfRule type="dataBar" priority="15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{204871B3-CDAD-41B2-8978-555891B3FDCE}</x14:id>
        </ext>
      </extLst>
    </cfRule>
  </conditionalFormatting>
  <conditionalFormatting sqref="AG40">
    <cfRule type="dataBar" priority="15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{A098CD2F-E3AC-400C-9FAD-961748ACC72B}</x14:id>
        </ext>
      </extLst>
    </cfRule>
  </conditionalFormatting>
  <conditionalFormatting sqref="AG40">
    <cfRule type="dataBar" priority="15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{9E50AD2B-EE4E-4B73-9C2D-7D37E148B9F2}</x14:id>
        </ext>
      </extLst>
    </cfRule>
  </conditionalFormatting>
  <conditionalFormatting sqref="AG40">
    <cfRule type="dataBar" priority="15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{2D454D8E-F7BA-4DC2-9310-BEF2D8D0329D}</x14:id>
        </ext>
      </extLst>
    </cfRule>
  </conditionalFormatting>
  <conditionalFormatting sqref="AG41">
    <cfRule type="dataBar" priority="15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{7DDDE383-69DC-4EA5-B152-F7FCAB5C7059}</x14:id>
        </ext>
      </extLst>
    </cfRule>
  </conditionalFormatting>
  <conditionalFormatting sqref="AG41">
    <cfRule type="dataBar" priority="15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{BF5B6B09-0250-4408-B00D-CEEAF64F4F14}</x14:id>
        </ext>
      </extLst>
    </cfRule>
  </conditionalFormatting>
  <conditionalFormatting sqref="AG40:AG42">
    <cfRule type="dataBar" priority="16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{60A3BDFE-0716-4FEB-A63A-E99AF4B21CA7}</x14:id>
        </ext>
      </extLst>
    </cfRule>
  </conditionalFormatting>
  <conditionalFormatting sqref="AG40:AG42">
    <cfRule type="dataBar" priority="16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{12AF5049-F5FD-4E3C-A30D-38BEE8438BC8}</x14:id>
        </ext>
      </extLst>
    </cfRule>
  </conditionalFormatting>
  <conditionalFormatting sqref="AG40:AG42">
    <cfRule type="dataBar" priority="16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{3BFB0CA2-A3AB-4AB5-8AE4-BFAD63E4FBD8}</x14:id>
        </ext>
      </extLst>
    </cfRule>
  </conditionalFormatting>
  <conditionalFormatting sqref="AG40:AG42">
    <cfRule type="dataBar" priority="16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{2EF3BDA8-0BF7-4886-B876-748E0A9D313A}</x14:id>
        </ext>
      </extLst>
    </cfRule>
  </conditionalFormatting>
  <conditionalFormatting sqref="AG40:AG42">
    <cfRule type="dataBar" priority="166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{5D78BB67-E782-4E68-BD68-D2D0A651AB6E}</x14:id>
        </ext>
      </extLst>
    </cfRule>
  </conditionalFormatting>
  <conditionalFormatting sqref="AG40 AG42">
    <cfRule type="dataBar" priority="16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{4ED7F70C-B81E-4B97-BEE2-6646B37E3F21}</x14:id>
        </ext>
      </extLst>
    </cfRule>
  </conditionalFormatting>
  <conditionalFormatting sqref="AG40 AG42">
    <cfRule type="dataBar" priority="16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{CB7E10F4-3FE1-4DA9-B41D-B2B2E378C905}</x14:id>
        </ext>
      </extLst>
    </cfRule>
  </conditionalFormatting>
  <conditionalFormatting sqref="AG40 AG42">
    <cfRule type="dataBar" priority="16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{55F15A06-D128-4195-92AC-1AE150367A97}</x14:id>
        </ext>
      </extLst>
    </cfRule>
  </conditionalFormatting>
  <conditionalFormatting sqref="AG40 AG42">
    <cfRule type="dataBar" priority="16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{900D0352-F0C9-44F4-8F8B-21F8DC9CA8CE}</x14:id>
        </ext>
      </extLst>
    </cfRule>
  </conditionalFormatting>
  <conditionalFormatting sqref="AG40 AG42">
    <cfRule type="dataBar" priority="167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{5BF58CCE-3E1A-439A-B43B-BC906968F56A}</x14:id>
        </ext>
      </extLst>
    </cfRule>
  </conditionalFormatting>
  <conditionalFormatting sqref="AG41">
    <cfRule type="dataBar" priority="16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{10CC4702-5EE7-48B1-A77D-73CF66D6F882}</x14:id>
        </ext>
      </extLst>
    </cfRule>
  </conditionalFormatting>
  <conditionalFormatting sqref="AG41">
    <cfRule type="dataBar" priority="16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{76DBBFC2-C2F1-4D53-B67F-0DE7297CB8BB}</x14:id>
        </ext>
      </extLst>
    </cfRule>
  </conditionalFormatting>
  <conditionalFormatting sqref="AG41">
    <cfRule type="dataBar" priority="16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{8DF4F8EB-D6DD-4D3C-86D6-4D857F4223DE}</x14:id>
        </ext>
      </extLst>
    </cfRule>
  </conditionalFormatting>
  <conditionalFormatting sqref="AG41">
    <cfRule type="dataBar" priority="16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{1BA53C8D-DB37-466A-A883-FA518F246567}</x14:id>
        </ext>
      </extLst>
    </cfRule>
  </conditionalFormatting>
  <conditionalFormatting sqref="AG41">
    <cfRule type="dataBar" priority="167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{70E1E310-1EDA-46CD-80E2-9F825D0F9C8E}</x14:id>
        </ext>
      </extLst>
    </cfRule>
  </conditionalFormatting>
  <conditionalFormatting sqref="AG44:AG45">
    <cfRule type="dataBar" priority="16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{2543BF3E-55AB-4782-926F-283CF28E71F6}</x14:id>
        </ext>
      </extLst>
    </cfRule>
  </conditionalFormatting>
  <conditionalFormatting sqref="AG44:AG45">
    <cfRule type="dataBar" priority="16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{028041ED-CC5F-4EB4-9963-2668936D8C28}</x14:id>
        </ext>
      </extLst>
    </cfRule>
  </conditionalFormatting>
  <conditionalFormatting sqref="AG44:AG45">
    <cfRule type="dataBar" priority="16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{872694FB-CC60-41E2-9D5C-F68F71EE22C5}</x14:id>
        </ext>
      </extLst>
    </cfRule>
  </conditionalFormatting>
  <conditionalFormatting sqref="AG44:AG45">
    <cfRule type="dataBar" priority="16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{189544D6-EF97-4391-8D24-7C6F141FD4B2}</x14:id>
        </ext>
      </extLst>
    </cfRule>
  </conditionalFormatting>
  <conditionalFormatting sqref="AG44:AG45">
    <cfRule type="dataBar" priority="168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{F6570597-B8E8-4636-A859-DAB936E95583}</x14:id>
        </ext>
      </extLst>
    </cfRule>
  </conditionalFormatting>
  <conditionalFormatting sqref="AG43">
    <cfRule type="dataBar" priority="16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{67D24698-E53A-44B2-80DE-C93A1C71AE43}</x14:id>
        </ext>
      </extLst>
    </cfRule>
  </conditionalFormatting>
  <conditionalFormatting sqref="AG43">
    <cfRule type="dataBar" priority="16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{89A9EAF1-3554-4B5B-AEB2-179688BF2C4D}</x14:id>
        </ext>
      </extLst>
    </cfRule>
  </conditionalFormatting>
  <conditionalFormatting sqref="AG43">
    <cfRule type="dataBar" priority="16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{1F5D457E-7770-4439-8EC6-369235D322DB}</x14:id>
        </ext>
      </extLst>
    </cfRule>
  </conditionalFormatting>
  <conditionalFormatting sqref="AG43">
    <cfRule type="dataBar" priority="16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{D94816E0-8C2F-4400-A9F8-02F820789AC5}</x14:id>
        </ext>
      </extLst>
    </cfRule>
  </conditionalFormatting>
  <conditionalFormatting sqref="AG43">
    <cfRule type="dataBar" priority="16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{8CF23EC5-FFB1-465F-A7ED-20937C3FDB12}</x14:id>
        </ext>
      </extLst>
    </cfRule>
  </conditionalFormatting>
  <conditionalFormatting sqref="AG43">
    <cfRule type="dataBar" priority="16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{F714BAE1-75C4-48A5-B765-A7C33BA1A3B1}</x14:id>
        </ext>
      </extLst>
    </cfRule>
  </conditionalFormatting>
  <conditionalFormatting sqref="AG43">
    <cfRule type="dataBar" priority="16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{E32B66C9-0B40-4CE8-BC68-B047B5C0EFF8}</x14:id>
        </ext>
      </extLst>
    </cfRule>
  </conditionalFormatting>
  <conditionalFormatting sqref="AG43">
    <cfRule type="dataBar" priority="169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{877EA1C0-8E19-4303-B80F-3E9D9087394C}</x14:id>
        </ext>
      </extLst>
    </cfRule>
  </conditionalFormatting>
  <conditionalFormatting sqref="AG40:AG43">
    <cfRule type="dataBar" priority="17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{769C60CB-F546-4F03-BD7D-3BC4AF4340ED}</x14:id>
        </ext>
      </extLst>
    </cfRule>
  </conditionalFormatting>
  <conditionalFormatting sqref="AG40:AG43">
    <cfRule type="dataBar" priority="17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{2CACAEB7-24D1-43A6-AA18-B97B3DBB3850}</x14:id>
        </ext>
      </extLst>
    </cfRule>
  </conditionalFormatting>
  <conditionalFormatting sqref="AG40:AG43">
    <cfRule type="dataBar" priority="17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{F20574C9-2D55-4E38-B990-E97498D5601A}</x14:id>
        </ext>
      </extLst>
    </cfRule>
  </conditionalFormatting>
  <conditionalFormatting sqref="AG40:AG45">
    <cfRule type="dataBar" priority="14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{8043A2E8-EB6F-4B16-8C51-2E35F442C477}</x14:id>
        </ext>
      </extLst>
    </cfRule>
  </conditionalFormatting>
  <conditionalFormatting sqref="AG40:AG44">
    <cfRule type="dataBar" priority="17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{956AE0B3-7480-4EB3-BC19-FA48B2C2B676}</x14:id>
        </ext>
      </extLst>
    </cfRule>
  </conditionalFormatting>
  <conditionalFormatting sqref="AG40:AG43">
    <cfRule type="dataBar" priority="17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{F2EA214F-3A9E-4A56-BE4F-D91EF59590D5}</x14:id>
        </ext>
      </extLst>
    </cfRule>
  </conditionalFormatting>
  <conditionalFormatting sqref="AH42">
    <cfRule type="dataBar" priority="13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{8D93DB9E-21E6-40D8-A6BA-D9599A00B1D4}</x14:id>
        </ext>
      </extLst>
    </cfRule>
  </conditionalFormatting>
  <conditionalFormatting sqref="AH42">
    <cfRule type="dataBar" priority="13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{62EDC634-E251-4753-8597-BB24459F856C}</x14:id>
        </ext>
      </extLst>
    </cfRule>
  </conditionalFormatting>
  <conditionalFormatting sqref="AH42">
    <cfRule type="dataBar" priority="13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{2D1671AD-2E1D-409D-86EE-270FE0F45FCE}</x14:id>
        </ext>
      </extLst>
    </cfRule>
  </conditionalFormatting>
  <conditionalFormatting sqref="AH41">
    <cfRule type="dataBar" priority="13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{0DEFFF50-E265-489C-AEEE-EEFF008E3987}</x14:id>
        </ext>
      </extLst>
    </cfRule>
  </conditionalFormatting>
  <conditionalFormatting sqref="AH41">
    <cfRule type="dataBar" priority="13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{9A2FAFC3-4371-488A-B026-B004DF010BDB}</x14:id>
        </ext>
      </extLst>
    </cfRule>
  </conditionalFormatting>
  <conditionalFormatting sqref="AH42">
    <cfRule type="dataBar" priority="13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{C07D65AC-E4F5-42DF-85F3-141F5ABC3F7C}</x14:id>
        </ext>
      </extLst>
    </cfRule>
  </conditionalFormatting>
  <conditionalFormatting sqref="AH40">
    <cfRule type="dataBar" priority="13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{70EBD2B8-8FD2-46D9-A3E9-735D00E6441A}</x14:id>
        </ext>
      </extLst>
    </cfRule>
  </conditionalFormatting>
  <conditionalFormatting sqref="AH40">
    <cfRule type="dataBar" priority="13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{4F123BBD-08AD-49AB-A67D-3B0700B324FC}</x14:id>
        </ext>
      </extLst>
    </cfRule>
  </conditionalFormatting>
  <conditionalFormatting sqref="AH40">
    <cfRule type="dataBar" priority="13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{1AD7BC75-B1C1-4341-AB5B-DA218C518BBA}</x14:id>
        </ext>
      </extLst>
    </cfRule>
  </conditionalFormatting>
  <conditionalFormatting sqref="AH42">
    <cfRule type="dataBar" priority="13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{28FA5FDB-0AAB-4B77-A87B-981ACA6BB30B}</x14:id>
        </ext>
      </extLst>
    </cfRule>
  </conditionalFormatting>
  <conditionalFormatting sqref="AH40">
    <cfRule type="dataBar" priority="13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{D0408F53-27C3-4C3E-B37C-EDB132C22C27}</x14:id>
        </ext>
      </extLst>
    </cfRule>
  </conditionalFormatting>
  <conditionalFormatting sqref="AH40">
    <cfRule type="dataBar" priority="13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{5E2CD424-EDEF-4AEF-847C-716ADA5419D2}</x14:id>
        </ext>
      </extLst>
    </cfRule>
  </conditionalFormatting>
  <conditionalFormatting sqref="AH40">
    <cfRule type="dataBar" priority="13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{EFD422CD-2211-4BCF-9CEF-D7471FD66BF9}</x14:id>
        </ext>
      </extLst>
    </cfRule>
  </conditionalFormatting>
  <conditionalFormatting sqref="AH41">
    <cfRule type="dataBar" priority="13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{C694E343-0228-4C1B-93D0-F51C152D8A6A}</x14:id>
        </ext>
      </extLst>
    </cfRule>
  </conditionalFormatting>
  <conditionalFormatting sqref="AH41">
    <cfRule type="dataBar" priority="13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{23D2D583-6B6E-4CB8-A9EB-40EAF201CEBA}</x14:id>
        </ext>
      </extLst>
    </cfRule>
  </conditionalFormatting>
  <conditionalFormatting sqref="AH40:AH42">
    <cfRule type="dataBar" priority="14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{ECC7DB09-B767-44E0-AD19-D7E4A4C32969}</x14:id>
        </ext>
      </extLst>
    </cfRule>
  </conditionalFormatting>
  <conditionalFormatting sqref="AH40:AH42">
    <cfRule type="dataBar" priority="14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{31ED696F-9455-4D3B-8C37-CE3FC87DAF5F}</x14:id>
        </ext>
      </extLst>
    </cfRule>
  </conditionalFormatting>
  <conditionalFormatting sqref="AH40:AH42">
    <cfRule type="dataBar" priority="14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{999A7F29-FE44-4A74-A164-0FDE0B581807}</x14:id>
        </ext>
      </extLst>
    </cfRule>
  </conditionalFormatting>
  <conditionalFormatting sqref="AH40:AH42">
    <cfRule type="dataBar" priority="14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{2195D112-23FD-4E30-A494-56D62D15F6E8}</x14:id>
        </ext>
      </extLst>
    </cfRule>
  </conditionalFormatting>
  <conditionalFormatting sqref="AH40:AH42">
    <cfRule type="dataBar" priority="145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{04462DC3-5C56-4EDA-9CD9-9DA7CD641DE2}</x14:id>
        </ext>
      </extLst>
    </cfRule>
  </conditionalFormatting>
  <conditionalFormatting sqref="AH42 AH40">
    <cfRule type="dataBar" priority="14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{E0771B7A-EAD1-4E65-82C6-94E337210BA1}</x14:id>
        </ext>
      </extLst>
    </cfRule>
  </conditionalFormatting>
  <conditionalFormatting sqref="AH40 AH42">
    <cfRule type="dataBar" priority="14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{F1C60EAE-E48A-4D76-BC27-6F1A8D052CFC}</x14:id>
        </ext>
      </extLst>
    </cfRule>
  </conditionalFormatting>
  <conditionalFormatting sqref="AH42 AH40">
    <cfRule type="dataBar" priority="14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{05820BC6-86AB-4AAF-9F21-EBEA56A06D68}</x14:id>
        </ext>
      </extLst>
    </cfRule>
  </conditionalFormatting>
  <conditionalFormatting sqref="AH40 AH42">
    <cfRule type="dataBar" priority="14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{D2C2CD89-9E32-482F-AA22-6E21026025AD}</x14:id>
        </ext>
      </extLst>
    </cfRule>
  </conditionalFormatting>
  <conditionalFormatting sqref="AH40 AH42">
    <cfRule type="dataBar" priority="146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{1B67630B-F37D-4C8B-8A7F-E0040D8F4E76}</x14:id>
        </ext>
      </extLst>
    </cfRule>
  </conditionalFormatting>
  <conditionalFormatting sqref="AH41">
    <cfRule type="dataBar" priority="14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{7037C51D-DE9C-46BB-9F33-4CD7FAED5527}</x14:id>
        </ext>
      </extLst>
    </cfRule>
  </conditionalFormatting>
  <conditionalFormatting sqref="AH41">
    <cfRule type="dataBar" priority="14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{8ABDA281-3B1E-481C-9FDF-91E1F3C74DF5}</x14:id>
        </ext>
      </extLst>
    </cfRule>
  </conditionalFormatting>
  <conditionalFormatting sqref="AH41">
    <cfRule type="dataBar" priority="14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{0AE01A9A-E4BD-4103-8083-85FA86E52957}</x14:id>
        </ext>
      </extLst>
    </cfRule>
  </conditionalFormatting>
  <conditionalFormatting sqref="AH41">
    <cfRule type="dataBar" priority="14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{36971E82-4BA2-46F2-9051-EDB26B1D8ECF}</x14:id>
        </ext>
      </extLst>
    </cfRule>
  </conditionalFormatting>
  <conditionalFormatting sqref="AH41">
    <cfRule type="dataBar" priority="146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{8342E482-DD11-44C6-864E-13FDCCEFCA58}</x14:id>
        </ext>
      </extLst>
    </cfRule>
  </conditionalFormatting>
  <conditionalFormatting sqref="AH44:AH45">
    <cfRule type="dataBar" priority="14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{68922160-A229-4585-A26E-F6543EBB2AC4}</x14:id>
        </ext>
      </extLst>
    </cfRule>
  </conditionalFormatting>
  <conditionalFormatting sqref="AH44:AH45">
    <cfRule type="dataBar" priority="14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{D72DB575-5FF6-4224-B452-5EEEF11EFCC1}</x14:id>
        </ext>
      </extLst>
    </cfRule>
  </conditionalFormatting>
  <conditionalFormatting sqref="AH44:AH45">
    <cfRule type="dataBar" priority="14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{6C880299-7BDE-4B7E-8ADB-A606E3E07F36}</x14:id>
        </ext>
      </extLst>
    </cfRule>
  </conditionalFormatting>
  <conditionalFormatting sqref="AH44:AH45">
    <cfRule type="dataBar" priority="14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{7BD7A033-EDFC-4E60-A159-54D637DD0E80}</x14:id>
        </ext>
      </extLst>
    </cfRule>
  </conditionalFormatting>
  <conditionalFormatting sqref="AH44:AH45">
    <cfRule type="dataBar" priority="147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{4F8F2310-2EE2-40B8-B6DF-20CDCC520F0E}</x14:id>
        </ext>
      </extLst>
    </cfRule>
  </conditionalFormatting>
  <conditionalFormatting sqref="AH43">
    <cfRule type="dataBar" priority="14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{9DA67552-65FE-438C-8DD6-AFAD25C58CC3}</x14:id>
        </ext>
      </extLst>
    </cfRule>
  </conditionalFormatting>
  <conditionalFormatting sqref="AH43">
    <cfRule type="dataBar" priority="14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{B31D7931-BC1D-424A-8F51-B1CBE262E31D}</x14:id>
        </ext>
      </extLst>
    </cfRule>
  </conditionalFormatting>
  <conditionalFormatting sqref="AH43">
    <cfRule type="dataBar" priority="14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{B17A350F-E4F9-469B-9BAA-0AAB35CA402A}</x14:id>
        </ext>
      </extLst>
    </cfRule>
  </conditionalFormatting>
  <conditionalFormatting sqref="AH43">
    <cfRule type="dataBar" priority="14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{59927ABE-76D3-48DB-9321-B5E3D841B304}</x14:id>
        </ext>
      </extLst>
    </cfRule>
  </conditionalFormatting>
  <conditionalFormatting sqref="AH43">
    <cfRule type="dataBar" priority="14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{32A5CDA2-C9B0-42EC-AF45-06F417EA8FA7}</x14:id>
        </ext>
      </extLst>
    </cfRule>
  </conditionalFormatting>
  <conditionalFormatting sqref="AH43">
    <cfRule type="dataBar" priority="14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{FA549DE6-2077-49BA-A4D8-2240DB71CDF8}</x14:id>
        </ext>
      </extLst>
    </cfRule>
  </conditionalFormatting>
  <conditionalFormatting sqref="AH43">
    <cfRule type="dataBar" priority="14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{217218FD-C76F-451B-A9C8-D09DC95C704C}</x14:id>
        </ext>
      </extLst>
    </cfRule>
  </conditionalFormatting>
  <conditionalFormatting sqref="AH43">
    <cfRule type="dataBar" priority="148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{7CA2978C-B902-4288-BD69-5BF7FD6FF083}</x14:id>
        </ext>
      </extLst>
    </cfRule>
  </conditionalFormatting>
  <conditionalFormatting sqref="AH40:AH43">
    <cfRule type="dataBar" priority="14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{E807D0F1-3ECE-442E-A801-CB7E2D05ED73}</x14:id>
        </ext>
      </extLst>
    </cfRule>
  </conditionalFormatting>
  <conditionalFormatting sqref="AH40:AH43">
    <cfRule type="dataBar" priority="14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{92BC83B8-0C51-47F3-A5C4-7E90F803A127}</x14:id>
        </ext>
      </extLst>
    </cfRule>
  </conditionalFormatting>
  <conditionalFormatting sqref="AH40:AH43">
    <cfRule type="dataBar" priority="14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{8012054F-CAD1-4E72-957E-5407CDF5C3DE}</x14:id>
        </ext>
      </extLst>
    </cfRule>
  </conditionalFormatting>
  <conditionalFormatting sqref="AH40:AH45">
    <cfRule type="dataBar" priority="12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{49D59BB3-92AD-4231-AC62-00EB7DBA1809}</x14:id>
        </ext>
      </extLst>
    </cfRule>
  </conditionalFormatting>
  <conditionalFormatting sqref="AH40:AH44">
    <cfRule type="dataBar" priority="14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{AB156423-DE00-49D8-83A9-5ADA4A2B46A0}</x14:id>
        </ext>
      </extLst>
    </cfRule>
  </conditionalFormatting>
  <conditionalFormatting sqref="AH40:AH43">
    <cfRule type="dataBar" priority="14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{0C47B761-0B96-4622-8CEA-1056CA10968A}</x14:id>
        </ext>
      </extLst>
    </cfRule>
  </conditionalFormatting>
  <conditionalFormatting sqref="AM23">
    <cfRule type="dataBar" priority="12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{4B88BB0B-499A-474B-94ED-888A3624356B}</x14:id>
        </ext>
      </extLst>
    </cfRule>
  </conditionalFormatting>
  <conditionalFormatting sqref="AM23">
    <cfRule type="dataBar" priority="12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{F4391356-4AFC-41DE-8C92-A5FD652BBB2A}</x14:id>
        </ext>
      </extLst>
    </cfRule>
  </conditionalFormatting>
  <conditionalFormatting sqref="AM23">
    <cfRule type="dataBar" priority="12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{859B5333-97C5-485C-B6E1-7D5A77156D33}</x14:id>
        </ext>
      </extLst>
    </cfRule>
  </conditionalFormatting>
  <conditionalFormatting sqref="AM23">
    <cfRule type="dataBar" priority="12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{C9E2140D-B679-4621-8D52-C3DE8C976D4E}</x14:id>
        </ext>
      </extLst>
    </cfRule>
  </conditionalFormatting>
  <conditionalFormatting sqref="AM23">
    <cfRule type="dataBar" priority="126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{0D847DE4-DFD8-44ED-81A4-A787C1749E90}</x14:id>
        </ext>
      </extLst>
    </cfRule>
  </conditionalFormatting>
  <conditionalFormatting sqref="AM23">
    <cfRule type="dataBar" priority="12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{06EC7B5B-EC26-4595-9ACB-677B048D4E36}</x14:id>
        </ext>
      </extLst>
    </cfRule>
  </conditionalFormatting>
  <conditionalFormatting sqref="AM23">
    <cfRule type="dataBar" priority="12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{4AAAEE06-7E5A-4AAA-9340-6EEB57C3AE6D}</x14:id>
        </ext>
      </extLst>
    </cfRule>
  </conditionalFormatting>
  <conditionalFormatting sqref="AM23">
    <cfRule type="dataBar" priority="12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{4DCA5B43-5230-4760-B439-4451996B46FE}</x14:id>
        </ext>
      </extLst>
    </cfRule>
  </conditionalFormatting>
  <conditionalFormatting sqref="AM24">
    <cfRule type="dataBar" priority="12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{7E89FDF2-74E3-479C-BAF1-807DC5C10B69}</x14:id>
        </ext>
      </extLst>
    </cfRule>
  </conditionalFormatting>
  <conditionalFormatting sqref="AM24">
    <cfRule type="dataBar" priority="12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{761851C6-2555-4984-9C3D-AEB418203B72}</x14:id>
        </ext>
      </extLst>
    </cfRule>
  </conditionalFormatting>
  <conditionalFormatting sqref="AM24">
    <cfRule type="dataBar" priority="12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{248C2F79-EF6F-47C0-8352-E301A0096F02}</x14:id>
        </ext>
      </extLst>
    </cfRule>
  </conditionalFormatting>
  <conditionalFormatting sqref="AM24">
    <cfRule type="dataBar" priority="12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{DA7A35DB-7123-41D9-B9FC-F7DF073D77B8}</x14:id>
        </ext>
      </extLst>
    </cfRule>
  </conditionalFormatting>
  <conditionalFormatting sqref="AM24">
    <cfRule type="dataBar" priority="125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{9F34A306-2632-4A7C-899E-F5A71A57C64A}</x14:id>
        </ext>
      </extLst>
    </cfRule>
  </conditionalFormatting>
  <conditionalFormatting sqref="AM24">
    <cfRule type="dataBar" priority="12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{664127A4-6579-4665-B1EF-BB47187D6FFA}</x14:id>
        </ext>
      </extLst>
    </cfRule>
  </conditionalFormatting>
  <conditionalFormatting sqref="AM24">
    <cfRule type="dataBar" priority="12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{DE344D09-696A-4198-B4C5-BD35664C0EF3}</x14:id>
        </ext>
      </extLst>
    </cfRule>
  </conditionalFormatting>
  <conditionalFormatting sqref="AM24">
    <cfRule type="dataBar" priority="12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{F109806F-76F9-4ABE-83BB-2456C353746D}</x14:id>
        </ext>
      </extLst>
    </cfRule>
  </conditionalFormatting>
  <conditionalFormatting sqref="AM26:AM27">
    <cfRule type="dataBar" priority="12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{DE522456-71E4-4816-8E79-DA13E7972AD9}</x14:id>
        </ext>
      </extLst>
    </cfRule>
  </conditionalFormatting>
  <conditionalFormatting sqref="AM26:AM27">
    <cfRule type="dataBar" priority="12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{728B3F2B-864E-434C-B52F-DE28F28C3B51}</x14:id>
        </ext>
      </extLst>
    </cfRule>
  </conditionalFormatting>
  <conditionalFormatting sqref="AM26:AM27">
    <cfRule type="dataBar" priority="12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{60132828-E614-40D9-B556-571FC3213860}</x14:id>
        </ext>
      </extLst>
    </cfRule>
  </conditionalFormatting>
  <conditionalFormatting sqref="AM26:AM27">
    <cfRule type="dataBar" priority="12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{D2D03271-5289-46B4-81EE-5F7F94C191C4}</x14:id>
        </ext>
      </extLst>
    </cfRule>
  </conditionalFormatting>
  <conditionalFormatting sqref="AM26:AM27">
    <cfRule type="dataBar" priority="12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{C32AB734-7614-4397-9FBE-7D0281749A23}</x14:id>
        </ext>
      </extLst>
    </cfRule>
  </conditionalFormatting>
  <conditionalFormatting sqref="AM26:AM27">
    <cfRule type="dataBar" priority="12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{59CB6E58-2A38-4656-89A7-AFE2681A31CE}</x14:id>
        </ext>
      </extLst>
    </cfRule>
  </conditionalFormatting>
  <conditionalFormatting sqref="AM26:AM27">
    <cfRule type="dataBar" priority="12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{82DB4FB5-2EB9-4996-85AC-EBC84E401920}</x14:id>
        </ext>
      </extLst>
    </cfRule>
  </conditionalFormatting>
  <conditionalFormatting sqref="AM26:AM27">
    <cfRule type="dataBar" priority="12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{E6F4C4D7-B449-4356-81DC-941B107D47ED}</x14:id>
        </ext>
      </extLst>
    </cfRule>
  </conditionalFormatting>
  <conditionalFormatting sqref="AM26:AM27">
    <cfRule type="dataBar" priority="12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{A93C6423-F209-437F-9801-119F7FBEF33A}</x14:id>
        </ext>
      </extLst>
    </cfRule>
  </conditionalFormatting>
  <conditionalFormatting sqref="AM19">
    <cfRule type="dataBar" priority="12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{D79B5C8B-79B9-4C2E-BF10-380E877FD51A}</x14:id>
        </ext>
      </extLst>
    </cfRule>
  </conditionalFormatting>
  <conditionalFormatting sqref="AM19">
    <cfRule type="dataBar" priority="12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{C4D250BC-188D-466D-A3DD-4F488E1367A1}</x14:id>
        </ext>
      </extLst>
    </cfRule>
  </conditionalFormatting>
  <conditionalFormatting sqref="AM19">
    <cfRule type="dataBar" priority="12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{A8494778-5184-4E7D-9758-B5D72922C41B}</x14:id>
        </ext>
      </extLst>
    </cfRule>
  </conditionalFormatting>
  <conditionalFormatting sqref="AM19">
    <cfRule type="dataBar" priority="12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{F704D043-1FBE-4D1D-AE5B-4B99F81FE66F}</x14:id>
        </ext>
      </extLst>
    </cfRule>
  </conditionalFormatting>
  <conditionalFormatting sqref="AM19">
    <cfRule type="dataBar" priority="123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{3296CFC5-6FB6-4D1C-BE77-BD6118D9C0F2}</x14:id>
        </ext>
      </extLst>
    </cfRule>
  </conditionalFormatting>
  <conditionalFormatting sqref="AM19">
    <cfRule type="dataBar" priority="12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{BE068630-49DA-4EE3-A62D-427D9855EA04}</x14:id>
        </ext>
      </extLst>
    </cfRule>
  </conditionalFormatting>
  <conditionalFormatting sqref="AM19">
    <cfRule type="dataBar" priority="12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{6446D5A6-3B48-4889-B0D2-DEB577F5D3D5}</x14:id>
        </ext>
      </extLst>
    </cfRule>
  </conditionalFormatting>
  <conditionalFormatting sqref="AM19">
    <cfRule type="dataBar" priority="12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{48F07933-404D-445F-AFDB-0EE9F6E7A566}</x14:id>
        </ext>
      </extLst>
    </cfRule>
  </conditionalFormatting>
  <conditionalFormatting sqref="AM19">
    <cfRule type="dataBar" priority="12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{2B53B4FD-4237-403F-A3F5-197CF5853CA5}</x14:id>
        </ext>
      </extLst>
    </cfRule>
  </conditionalFormatting>
  <conditionalFormatting sqref="AM20">
    <cfRule type="dataBar" priority="12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{80C115FA-74C1-4001-BA59-45AC5CBD1FC4}</x14:id>
        </ext>
      </extLst>
    </cfRule>
  </conditionalFormatting>
  <conditionalFormatting sqref="AM20">
    <cfRule type="dataBar" priority="12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{CB11EB70-2CFC-4942-8A4D-43579F8612C8}</x14:id>
        </ext>
      </extLst>
    </cfRule>
  </conditionalFormatting>
  <conditionalFormatting sqref="AM20">
    <cfRule type="dataBar" priority="12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{022CC0F3-7178-443E-BD92-2E4BB0808379}</x14:id>
        </ext>
      </extLst>
    </cfRule>
  </conditionalFormatting>
  <conditionalFormatting sqref="AM20">
    <cfRule type="dataBar" priority="12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{14A08733-23DB-4071-953B-1481FAF10801}</x14:id>
        </ext>
      </extLst>
    </cfRule>
  </conditionalFormatting>
  <conditionalFormatting sqref="AM20">
    <cfRule type="dataBar" priority="12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{5D56FF01-4171-41A7-A7A2-4423135E9439}</x14:id>
        </ext>
      </extLst>
    </cfRule>
  </conditionalFormatting>
  <conditionalFormatting sqref="AM20">
    <cfRule type="dataBar" priority="12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{D6EC755D-049C-4F18-A2E1-4E94A1360B9E}</x14:id>
        </ext>
      </extLst>
    </cfRule>
  </conditionalFormatting>
  <conditionalFormatting sqref="AM20">
    <cfRule type="dataBar" priority="12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{54F79CAE-367C-4AE8-A4F3-6AC25B0963FE}</x14:id>
        </ext>
      </extLst>
    </cfRule>
  </conditionalFormatting>
  <conditionalFormatting sqref="AM20">
    <cfRule type="dataBar" priority="12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{E3CC5676-DEA6-449F-B70B-F8E970089F47}</x14:id>
        </ext>
      </extLst>
    </cfRule>
  </conditionalFormatting>
  <conditionalFormatting sqref="AM20">
    <cfRule type="dataBar" priority="12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{2725B7AC-F7B4-4B7C-9258-A3708860DB7A}</x14:id>
        </ext>
      </extLst>
    </cfRule>
  </conditionalFormatting>
  <conditionalFormatting sqref="AM38">
    <cfRule type="dataBar" priority="12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{64046535-455B-4136-B241-66F870141ADB}</x14:id>
        </ext>
      </extLst>
    </cfRule>
  </conditionalFormatting>
  <conditionalFormatting sqref="AM38">
    <cfRule type="dataBar" priority="12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{4EFDE742-8CAE-4EED-98C5-1A453CB7C3A9}</x14:id>
        </ext>
      </extLst>
    </cfRule>
  </conditionalFormatting>
  <conditionalFormatting sqref="AM38">
    <cfRule type="dataBar" priority="12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{BFA7ED21-C23E-4D4C-8ACE-DD2F8453FC42}</x14:id>
        </ext>
      </extLst>
    </cfRule>
  </conditionalFormatting>
  <conditionalFormatting sqref="AM38">
    <cfRule type="dataBar" priority="12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{EAAC3638-DE61-4F27-AD55-C6ECAD78CB4F}</x14:id>
        </ext>
      </extLst>
    </cfRule>
  </conditionalFormatting>
  <conditionalFormatting sqref="AM38">
    <cfRule type="dataBar" priority="12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{65196AC3-8A1E-41FF-BBC6-C8F369BC508A}</x14:id>
        </ext>
      </extLst>
    </cfRule>
  </conditionalFormatting>
  <conditionalFormatting sqref="AM38">
    <cfRule type="dataBar" priority="12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{736EE017-9AC0-4091-A798-EDDCD60160D9}</x14:id>
        </ext>
      </extLst>
    </cfRule>
  </conditionalFormatting>
  <conditionalFormatting sqref="AM38">
    <cfRule type="dataBar" priority="12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{D9200798-7AA3-4C8D-B809-2AE5CF1F071B}</x14:id>
        </ext>
      </extLst>
    </cfRule>
  </conditionalFormatting>
  <conditionalFormatting sqref="AM38">
    <cfRule type="dataBar" priority="12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{AD0C1D58-CC4F-467C-8E58-853CAFF8734B}</x14:id>
        </ext>
      </extLst>
    </cfRule>
  </conditionalFormatting>
  <conditionalFormatting sqref="AM38">
    <cfRule type="dataBar" priority="12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{77BECAC7-CE3B-46BB-8ECF-2C8DE8CAC526}</x14:id>
        </ext>
      </extLst>
    </cfRule>
  </conditionalFormatting>
  <conditionalFormatting sqref="AM25">
    <cfRule type="dataBar" priority="12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{8B9A9562-B1D0-4C27-A0D1-F92A8C624F90}</x14:id>
        </ext>
      </extLst>
    </cfRule>
  </conditionalFormatting>
  <conditionalFormatting sqref="AM25">
    <cfRule type="dataBar" priority="12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{29D33D36-4DE8-4634-B427-C92AA708A472}</x14:id>
        </ext>
      </extLst>
    </cfRule>
  </conditionalFormatting>
  <conditionalFormatting sqref="AM25">
    <cfRule type="dataBar" priority="12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{FB477C57-BE0C-4FF2-8183-4EE3E92E314E}</x14:id>
        </ext>
      </extLst>
    </cfRule>
  </conditionalFormatting>
  <conditionalFormatting sqref="AM25">
    <cfRule type="dataBar" priority="12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{7CCE99C7-5511-45DF-B514-635869F45F73}</x14:id>
        </ext>
      </extLst>
    </cfRule>
  </conditionalFormatting>
  <conditionalFormatting sqref="AM25">
    <cfRule type="dataBar" priority="12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{08534BE5-2310-4610-9092-A02E2CD8602D}</x14:id>
        </ext>
      </extLst>
    </cfRule>
  </conditionalFormatting>
  <conditionalFormatting sqref="AM25">
    <cfRule type="dataBar" priority="12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{FB5516D1-F8A3-4996-BFF3-28FEA192F862}</x14:id>
        </ext>
      </extLst>
    </cfRule>
  </conditionalFormatting>
  <conditionalFormatting sqref="AM25">
    <cfRule type="dataBar" priority="12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{2EC24BA8-D987-4212-9484-70612C901DFF}</x14:id>
        </ext>
      </extLst>
    </cfRule>
  </conditionalFormatting>
  <conditionalFormatting sqref="AM25">
    <cfRule type="dataBar" priority="12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{0BA5564E-845E-418A-9656-148AC7F6E154}</x14:id>
        </ext>
      </extLst>
    </cfRule>
  </conditionalFormatting>
  <conditionalFormatting sqref="AM25">
    <cfRule type="dataBar" priority="12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{3FF6452C-48AB-47D3-867F-AB49D474B44A}</x14:id>
        </ext>
      </extLst>
    </cfRule>
  </conditionalFormatting>
  <conditionalFormatting sqref="AM25">
    <cfRule type="dataBar" priority="12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{05C44255-53F4-476F-8D0E-59E00502C34A}</x14:id>
        </ext>
      </extLst>
    </cfRule>
  </conditionalFormatting>
  <conditionalFormatting sqref="AM40:AM42">
    <cfRule type="dataBar" priority="12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{B96A7A72-6A78-4D07-AD69-DC51777CCC1A}</x14:id>
        </ext>
      </extLst>
    </cfRule>
  </conditionalFormatting>
  <conditionalFormatting sqref="AM40:AM42">
    <cfRule type="dataBar" priority="12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{BC97CE3B-2F4C-41DE-9604-32DDC83C53FF}</x14:id>
        </ext>
      </extLst>
    </cfRule>
  </conditionalFormatting>
  <conditionalFormatting sqref="AM40:AM42">
    <cfRule type="dataBar" priority="12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{F9881DEA-9458-43E6-8157-CD505BE5709F}</x14:id>
        </ext>
      </extLst>
    </cfRule>
  </conditionalFormatting>
  <conditionalFormatting sqref="AM40:AM42">
    <cfRule type="dataBar" priority="12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{C084AAE3-EFB0-4C0A-A53F-785112911FF1}</x14:id>
        </ext>
      </extLst>
    </cfRule>
  </conditionalFormatting>
  <conditionalFormatting sqref="AM40:AM42">
    <cfRule type="dataBar" priority="127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{F3B71966-C3DA-4534-9904-671CFA7F82A5}</x14:id>
        </ext>
      </extLst>
    </cfRule>
  </conditionalFormatting>
  <conditionalFormatting sqref="AM39:AM42 AM11:AM18 AM28:AM37 AM21:AM22">
    <cfRule type="dataBar" priority="12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{D466CED2-5E0D-4790-8E59-499BEEC5526F}</x14:id>
        </ext>
      </extLst>
    </cfRule>
  </conditionalFormatting>
  <conditionalFormatting sqref="AM39:AM42 AM11:AM18 AM28:AM37 AM21:AM24">
    <cfRule type="dataBar" priority="12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{20BCF359-4A69-4077-8770-64BB19929B6B}</x14:id>
        </ext>
      </extLst>
    </cfRule>
  </conditionalFormatting>
  <conditionalFormatting sqref="AM43:AM45 AM11:AM18 AM21:AM22 AM39 AM28:AM37">
    <cfRule type="dataBar" priority="12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{0F910DD0-C581-45F9-9E94-542FE40E98E6}</x14:id>
        </ext>
      </extLst>
    </cfRule>
  </conditionalFormatting>
  <conditionalFormatting sqref="AM43:AM45 AM11:AM18 AM21:AM22 AM39 AM28:AM37">
    <cfRule type="dataBar" priority="12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{00A97A6B-7459-4E27-8FA2-5127DBE6DC99}</x14:id>
        </ext>
      </extLst>
    </cfRule>
  </conditionalFormatting>
  <conditionalFormatting sqref="AM43:AM45 AM11:AM18 AM21:AM22 AM39 AM28:AM37">
    <cfRule type="dataBar" priority="12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{BA44145A-39CD-4F88-8885-3063B6E7D23E}</x14:id>
        </ext>
      </extLst>
    </cfRule>
  </conditionalFormatting>
  <conditionalFormatting sqref="AM43:AM45 AM11:AM18 AM21:AM22 AM39 AM28:AM37">
    <cfRule type="dataBar" priority="12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{0AA9F400-322F-4A7C-92ED-9E8AB004A762}</x14:id>
        </ext>
      </extLst>
    </cfRule>
  </conditionalFormatting>
  <conditionalFormatting sqref="AM43:AM45 AM11:AM18 AM21:AM22 AM39 AM28:AM37">
    <cfRule type="dataBar" priority="128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{A076AFA7-2572-4C83-ADB3-A03361698AA2}</x14:id>
        </ext>
      </extLst>
    </cfRule>
  </conditionalFormatting>
  <conditionalFormatting sqref="AM43:AM45">
    <cfRule type="dataBar" priority="12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{090C50CB-F370-4A05-986F-97E32C4F4FD6}</x14:id>
        </ext>
      </extLst>
    </cfRule>
  </conditionalFormatting>
  <conditionalFormatting sqref="AM39:AM45 AM11:AM18 AM28:AM37 AM21:AM22">
    <cfRule type="dataBar" priority="12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{857873E1-8085-4ED6-AE9D-DE26F28DEE26}</x14:id>
        </ext>
      </extLst>
    </cfRule>
  </conditionalFormatting>
  <conditionalFormatting sqref="AA11:AA14">
    <cfRule type="dataBar" priority="542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{4D9C66BD-7B2E-4C51-945E-11874B7DC2E5}</x14:id>
        </ext>
      </extLst>
    </cfRule>
  </conditionalFormatting>
  <conditionalFormatting sqref="AI11:AI14">
    <cfRule type="dataBar" priority="542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{3C49EE3D-0E8B-4EEB-839E-78D0DD5FF567}</x14:id>
        </ext>
      </extLst>
    </cfRule>
  </conditionalFormatting>
  <conditionalFormatting sqref="AJ11:AJ14">
    <cfRule type="dataBar" priority="542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{A80E2205-A8EC-48B8-BFA4-86B4A24945BA}</x14:id>
        </ext>
      </extLst>
    </cfRule>
  </conditionalFormatting>
  <conditionalFormatting sqref="AK11:AK14">
    <cfRule type="dataBar" priority="542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{49A2C42A-6B5F-43BA-B75E-BE0FB74F80B7}</x14:id>
        </ext>
      </extLst>
    </cfRule>
  </conditionalFormatting>
  <conditionalFormatting sqref="AL11:AL14">
    <cfRule type="dataBar" priority="542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{B633F8C1-B27D-4380-84EE-3F835C4203C6}</x14:id>
        </ext>
      </extLst>
    </cfRule>
  </conditionalFormatting>
  <conditionalFormatting sqref="M28:M29">
    <cfRule type="dataBar" priority="548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{C5A58C95-A813-43EA-9FCC-FCA4DAA13283}</x14:id>
        </ext>
      </extLst>
    </cfRule>
  </conditionalFormatting>
  <conditionalFormatting sqref="M28:M45 M11:M22">
    <cfRule type="dataBar" priority="552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{221BDE63-C509-4AEA-950D-2546007BFF2E}</x14:id>
        </ext>
      </extLst>
    </cfRule>
  </conditionalFormatting>
  <conditionalFormatting sqref="M28:M45 M11:M26">
    <cfRule type="dataBar" priority="552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{3CC8B8B7-F589-40DE-BE4D-4AFBD63B6447}</x14:id>
        </ext>
      </extLst>
    </cfRule>
  </conditionalFormatting>
  <conditionalFormatting sqref="N26:N45 N11:N24">
    <cfRule type="dataBar" priority="552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{76A3502D-BDC8-4561-9CF8-5AA17C4C9BC8}</x14:id>
        </ext>
      </extLst>
    </cfRule>
  </conditionalFormatting>
  <conditionalFormatting sqref="AM26:AM45 AM11:AM24">
    <cfRule type="dataBar" priority="558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{0E3317A8-7D20-4584-8F7C-7D7967C25DD3}</x14:id>
        </ext>
      </extLst>
    </cfRule>
  </conditionalFormatting>
  <conditionalFormatting sqref="M15:M45">
    <cfRule type="dataBar" priority="558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{49ABAD1F-8F32-49D7-B846-FA9A63512774}</x14:id>
        </ext>
      </extLst>
    </cfRule>
  </conditionalFormatting>
  <conditionalFormatting sqref="M11:M45">
    <cfRule type="dataBar" priority="558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{59A69694-7176-42F3-AA83-1ABB9E8F1371}</x14:id>
        </ext>
      </extLst>
    </cfRule>
  </conditionalFormatting>
  <conditionalFormatting sqref="N11:N45">
    <cfRule type="dataBar" priority="558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{A220EE5C-0632-4A61-BB28-C604284B6A23}</x14:id>
        </ext>
      </extLst>
    </cfRule>
  </conditionalFormatting>
  <conditionalFormatting sqref="AM11:AM45">
    <cfRule type="dataBar" priority="558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{909C8630-3E45-4B3B-95D3-DCEFC6A1B269}</x14:id>
        </ext>
      </extLst>
    </cfRule>
  </conditionalFormatting>
  <conditionalFormatting sqref="AB23">
    <cfRule type="dataBar" priority="11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{F01F3EDA-15D8-456D-87E0-AB36E53E1834}</x14:id>
        </ext>
      </extLst>
    </cfRule>
  </conditionalFormatting>
  <conditionalFormatting sqref="AB23">
    <cfRule type="dataBar" priority="11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{BE4270E0-143E-4D79-8AC6-A068BE3645EE}</x14:id>
        </ext>
      </extLst>
    </cfRule>
  </conditionalFormatting>
  <conditionalFormatting sqref="AB23">
    <cfRule type="dataBar" priority="11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{E028470E-FD84-4DD6-8BD4-0D3EDC1886F9}</x14:id>
        </ext>
      </extLst>
    </cfRule>
  </conditionalFormatting>
  <conditionalFormatting sqref="AB23">
    <cfRule type="dataBar" priority="11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{5C86235D-DEE3-4E91-B7DA-DE79E9D44683}</x14:id>
        </ext>
      </extLst>
    </cfRule>
  </conditionalFormatting>
  <conditionalFormatting sqref="AB23">
    <cfRule type="dataBar" priority="117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{AA5BB48A-98B8-432F-9C8F-16A8322C03D5}</x14:id>
        </ext>
      </extLst>
    </cfRule>
  </conditionalFormatting>
  <conditionalFormatting sqref="AB23">
    <cfRule type="dataBar" priority="11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{C9B67163-6F14-4D12-8927-1098B4248990}</x14:id>
        </ext>
      </extLst>
    </cfRule>
  </conditionalFormatting>
  <conditionalFormatting sqref="AB23">
    <cfRule type="dataBar" priority="11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{FF30A4B9-9DF0-4A8C-B65A-F27BE539971B}</x14:id>
        </ext>
      </extLst>
    </cfRule>
  </conditionalFormatting>
  <conditionalFormatting sqref="AB23">
    <cfRule type="dataBar" priority="11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{27E4AFB3-E6C2-431F-BBF1-ACF89A0B650E}</x14:id>
        </ext>
      </extLst>
    </cfRule>
  </conditionalFormatting>
  <conditionalFormatting sqref="AB24">
    <cfRule type="dataBar" priority="11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{9A2973C7-B02F-4D27-9468-0D446F5947AF}</x14:id>
        </ext>
      </extLst>
    </cfRule>
  </conditionalFormatting>
  <conditionalFormatting sqref="AB24">
    <cfRule type="dataBar" priority="11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{CA3722B9-72A7-476C-A7E0-EFEE01E8A9DA}</x14:id>
        </ext>
      </extLst>
    </cfRule>
  </conditionalFormatting>
  <conditionalFormatting sqref="AB24">
    <cfRule type="dataBar" priority="11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{45F0BD0F-9ECD-429C-9406-8084D80D9EB6}</x14:id>
        </ext>
      </extLst>
    </cfRule>
  </conditionalFormatting>
  <conditionalFormatting sqref="AB24">
    <cfRule type="dataBar" priority="11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{8EB6FD50-2997-4C13-BB12-BB273FF078B1}</x14:id>
        </ext>
      </extLst>
    </cfRule>
  </conditionalFormatting>
  <conditionalFormatting sqref="AB24">
    <cfRule type="dataBar" priority="116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{4188CBF4-1969-492E-B8A7-82D83BFC569D}</x14:id>
        </ext>
      </extLst>
    </cfRule>
  </conditionalFormatting>
  <conditionalFormatting sqref="AB24">
    <cfRule type="dataBar" priority="11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{D88E72A6-021C-4BEC-A2B4-4C85EDA8A1D2}</x14:id>
        </ext>
      </extLst>
    </cfRule>
  </conditionalFormatting>
  <conditionalFormatting sqref="AB24">
    <cfRule type="dataBar" priority="11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{5036D94E-D543-48D6-88A2-02EE914EA248}</x14:id>
        </ext>
      </extLst>
    </cfRule>
  </conditionalFormatting>
  <conditionalFormatting sqref="AB24">
    <cfRule type="dataBar" priority="11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{F47783F3-C3A0-473A-B932-B7022982BF98}</x14:id>
        </ext>
      </extLst>
    </cfRule>
  </conditionalFormatting>
  <conditionalFormatting sqref="AB26:AB27">
    <cfRule type="dataBar" priority="11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{6C0ECFE7-1375-4D5A-9148-8CDF89BF04D9}</x14:id>
        </ext>
      </extLst>
    </cfRule>
  </conditionalFormatting>
  <conditionalFormatting sqref="AB26:AB27">
    <cfRule type="dataBar" priority="11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{E90B7366-5191-4738-B218-733A48207F1E}</x14:id>
        </ext>
      </extLst>
    </cfRule>
  </conditionalFormatting>
  <conditionalFormatting sqref="AB26:AB27">
    <cfRule type="dataBar" priority="11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{83E360A8-AAA3-435F-B32E-8E67EA10FC19}</x14:id>
        </ext>
      </extLst>
    </cfRule>
  </conditionalFormatting>
  <conditionalFormatting sqref="AB26:AB27">
    <cfRule type="dataBar" priority="11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{D425BEBF-2522-425E-9B79-460D87878D43}</x14:id>
        </ext>
      </extLst>
    </cfRule>
  </conditionalFormatting>
  <conditionalFormatting sqref="AB26:AB27">
    <cfRule type="dataBar" priority="116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{421F2505-8A4C-4C6F-9537-611EDE08DB69}</x14:id>
        </ext>
      </extLst>
    </cfRule>
  </conditionalFormatting>
  <conditionalFormatting sqref="AB26:AB27">
    <cfRule type="dataBar" priority="11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{91360A74-D9C9-4983-BAEE-4328A8C2631A}</x14:id>
        </ext>
      </extLst>
    </cfRule>
  </conditionalFormatting>
  <conditionalFormatting sqref="AB26:AB27">
    <cfRule type="dataBar" priority="11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{F9442650-108D-4C0F-935B-9649C48918A9}</x14:id>
        </ext>
      </extLst>
    </cfRule>
  </conditionalFormatting>
  <conditionalFormatting sqref="AB26:AB27">
    <cfRule type="dataBar" priority="11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{1B0AA10C-9A2E-45E9-8C57-CAB99FB9825A}</x14:id>
        </ext>
      </extLst>
    </cfRule>
  </conditionalFormatting>
  <conditionalFormatting sqref="AB26:AB27">
    <cfRule type="dataBar" priority="11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{72E3C4DE-A1E2-4FC5-A8A6-A522038B1616}</x14:id>
        </ext>
      </extLst>
    </cfRule>
  </conditionalFormatting>
  <conditionalFormatting sqref="AB19">
    <cfRule type="dataBar" priority="11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{0D24567B-A49D-413E-ABDA-1F3ABA545F07}</x14:id>
        </ext>
      </extLst>
    </cfRule>
  </conditionalFormatting>
  <conditionalFormatting sqref="AB19">
    <cfRule type="dataBar" priority="11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{E294F7E5-C4FA-4B9F-B927-1F9BBF2E1980}</x14:id>
        </ext>
      </extLst>
    </cfRule>
  </conditionalFormatting>
  <conditionalFormatting sqref="AB19">
    <cfRule type="dataBar" priority="11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{E417CF65-2500-453F-A6B2-991D2FE512E9}</x14:id>
        </ext>
      </extLst>
    </cfRule>
  </conditionalFormatting>
  <conditionalFormatting sqref="AB19">
    <cfRule type="dataBar" priority="11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{408A3DFC-60BC-478E-9B70-8DCD2201CFE9}</x14:id>
        </ext>
      </extLst>
    </cfRule>
  </conditionalFormatting>
  <conditionalFormatting sqref="AB19">
    <cfRule type="dataBar" priority="115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{5489EF6C-9CDE-4AEF-8BF8-F8C394CBEC16}</x14:id>
        </ext>
      </extLst>
    </cfRule>
  </conditionalFormatting>
  <conditionalFormatting sqref="AB19">
    <cfRule type="dataBar" priority="11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{FFFE62D1-802B-4935-A884-FE7430CA5F1A}</x14:id>
        </ext>
      </extLst>
    </cfRule>
  </conditionalFormatting>
  <conditionalFormatting sqref="AB19">
    <cfRule type="dataBar" priority="11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{DF2D3224-CDD5-45F8-BFB9-A5E4C24002F8}</x14:id>
        </ext>
      </extLst>
    </cfRule>
  </conditionalFormatting>
  <conditionalFormatting sqref="AB19">
    <cfRule type="dataBar" priority="11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{2C588EFF-CD89-4127-9310-9E0214931CDA}</x14:id>
        </ext>
      </extLst>
    </cfRule>
  </conditionalFormatting>
  <conditionalFormatting sqref="AB20">
    <cfRule type="dataBar" priority="11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{69719FE4-701E-4FAC-A548-DA0855BDB7B1}</x14:id>
        </ext>
      </extLst>
    </cfRule>
  </conditionalFormatting>
  <conditionalFormatting sqref="AB20">
    <cfRule type="dataBar" priority="11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{53154657-D58D-4B2B-A66B-651C01396A73}</x14:id>
        </ext>
      </extLst>
    </cfRule>
  </conditionalFormatting>
  <conditionalFormatting sqref="AB20">
    <cfRule type="dataBar" priority="11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{443FAC92-FE1B-4149-8B5C-EE0E70C41CB3}</x14:id>
        </ext>
      </extLst>
    </cfRule>
  </conditionalFormatting>
  <conditionalFormatting sqref="AB20">
    <cfRule type="dataBar" priority="11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{D6D6733F-E67D-4EEE-B150-03F5D4EC44C0}</x14:id>
        </ext>
      </extLst>
    </cfRule>
  </conditionalFormatting>
  <conditionalFormatting sqref="AB20">
    <cfRule type="dataBar" priority="11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{8B54BF30-7F3E-450E-A790-4E89DA22C708}</x14:id>
        </ext>
      </extLst>
    </cfRule>
  </conditionalFormatting>
  <conditionalFormatting sqref="AB20">
    <cfRule type="dataBar" priority="11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{D247EB21-1D4F-4A85-9399-3A1B39A92714}</x14:id>
        </ext>
      </extLst>
    </cfRule>
  </conditionalFormatting>
  <conditionalFormatting sqref="AB20">
    <cfRule type="dataBar" priority="11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{B7241034-EEBD-4A90-8EE9-835651372862}</x14:id>
        </ext>
      </extLst>
    </cfRule>
  </conditionalFormatting>
  <conditionalFormatting sqref="AB20">
    <cfRule type="dataBar" priority="11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{F3BA1A73-BBE8-4760-843F-9E89F7BDA326}</x14:id>
        </ext>
      </extLst>
    </cfRule>
  </conditionalFormatting>
  <conditionalFormatting sqref="AB38">
    <cfRule type="dataBar" priority="11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{834E35E1-E386-4B4B-B1FD-B60E2675FDF7}</x14:id>
        </ext>
      </extLst>
    </cfRule>
  </conditionalFormatting>
  <conditionalFormatting sqref="AB38">
    <cfRule type="dataBar" priority="11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{C53F615E-E1E6-42A3-B575-8630ED402561}</x14:id>
        </ext>
      </extLst>
    </cfRule>
  </conditionalFormatting>
  <conditionalFormatting sqref="AB38">
    <cfRule type="dataBar" priority="11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{3F0F787D-9E40-41BF-8467-C3333BB0031D}</x14:id>
        </ext>
      </extLst>
    </cfRule>
  </conditionalFormatting>
  <conditionalFormatting sqref="AB38">
    <cfRule type="dataBar" priority="11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{D29B841A-F84B-4631-8F96-388621701C94}</x14:id>
        </ext>
      </extLst>
    </cfRule>
  </conditionalFormatting>
  <conditionalFormatting sqref="AB38">
    <cfRule type="dataBar" priority="113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{9ED2704E-235B-4F38-8835-B39D876085E4}</x14:id>
        </ext>
      </extLst>
    </cfRule>
  </conditionalFormatting>
  <conditionalFormatting sqref="AB38">
    <cfRule type="dataBar" priority="11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{FCF6D699-B45F-459E-AA89-7FB8A876B3CB}</x14:id>
        </ext>
      </extLst>
    </cfRule>
  </conditionalFormatting>
  <conditionalFormatting sqref="AB38">
    <cfRule type="dataBar" priority="11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{743D7441-82FB-46E7-8863-03B65B0FC224}</x14:id>
        </ext>
      </extLst>
    </cfRule>
  </conditionalFormatting>
  <conditionalFormatting sqref="AB38">
    <cfRule type="dataBar" priority="11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{E735B5E5-638C-408B-B75D-A468C608BEE4}</x14:id>
        </ext>
      </extLst>
    </cfRule>
  </conditionalFormatting>
  <conditionalFormatting sqref="AB25">
    <cfRule type="dataBar" priority="11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{9014AD8E-480D-49C2-8504-DC72760268D3}</x14:id>
        </ext>
      </extLst>
    </cfRule>
  </conditionalFormatting>
  <conditionalFormatting sqref="AB25">
    <cfRule type="dataBar" priority="11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{38D1A9DF-84F0-4971-A78F-4281EBFE7934}</x14:id>
        </ext>
      </extLst>
    </cfRule>
  </conditionalFormatting>
  <conditionalFormatting sqref="AB25">
    <cfRule type="dataBar" priority="11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{5B7C8A21-16B9-4731-B0EA-8F5936A53447}</x14:id>
        </ext>
      </extLst>
    </cfRule>
  </conditionalFormatting>
  <conditionalFormatting sqref="AB25">
    <cfRule type="dataBar" priority="11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{6D03EDA1-6541-4660-8DA5-7A5FF961B0E7}</x14:id>
        </ext>
      </extLst>
    </cfRule>
  </conditionalFormatting>
  <conditionalFormatting sqref="AB25">
    <cfRule type="dataBar" priority="11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{99071774-7233-4299-8A8D-3913B8F29738}</x14:id>
        </ext>
      </extLst>
    </cfRule>
  </conditionalFormatting>
  <conditionalFormatting sqref="AB25">
    <cfRule type="dataBar" priority="11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{90E86F14-FAD6-4962-84B2-97C1221701DE}</x14:id>
        </ext>
      </extLst>
    </cfRule>
  </conditionalFormatting>
  <conditionalFormatting sqref="AB25">
    <cfRule type="dataBar" priority="11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{8BEA69CE-0C92-49A2-B145-A78C9F895974}</x14:id>
        </ext>
      </extLst>
    </cfRule>
  </conditionalFormatting>
  <conditionalFormatting sqref="AB25">
    <cfRule type="dataBar" priority="11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{34AF9E16-9B88-4548-8D9C-A26B7EFA3364}</x14:id>
        </ext>
      </extLst>
    </cfRule>
  </conditionalFormatting>
  <conditionalFormatting sqref="AB25">
    <cfRule type="dataBar" priority="11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{EA89C3AF-E3E0-4F1A-B57F-A67D79257DD0}</x14:id>
        </ext>
      </extLst>
    </cfRule>
  </conditionalFormatting>
  <conditionalFormatting sqref="AB25">
    <cfRule type="dataBar" priority="11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{2F391FD9-3668-4678-8881-B5F4A2BA4546}</x14:id>
        </ext>
      </extLst>
    </cfRule>
  </conditionalFormatting>
  <conditionalFormatting sqref="AB25">
    <cfRule type="dataBar" priority="11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{163062E8-A612-4572-9373-3978E123452C}</x14:id>
        </ext>
      </extLst>
    </cfRule>
  </conditionalFormatting>
  <conditionalFormatting sqref="AB23:AB27">
    <cfRule type="dataBar" priority="11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{D573059A-852A-479A-B91C-69F67CE24ECB}</x14:id>
        </ext>
      </extLst>
    </cfRule>
  </conditionalFormatting>
  <conditionalFormatting sqref="AB23:AB27">
    <cfRule type="dataBar" priority="11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{977D12BF-3770-48F7-8BE1-BF8C9EE377C3}</x14:id>
        </ext>
      </extLst>
    </cfRule>
  </conditionalFormatting>
  <conditionalFormatting sqref="AB23:AB27">
    <cfRule type="dataBar" priority="11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{154BB014-E7B5-4CF3-A722-26CB86829668}</x14:id>
        </ext>
      </extLst>
    </cfRule>
  </conditionalFormatting>
  <conditionalFormatting sqref="AB23:AB27">
    <cfRule type="dataBar" priority="1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{E23233AE-0CB2-450D-BF71-79CD869473B4}</x14:id>
        </ext>
      </extLst>
    </cfRule>
  </conditionalFormatting>
  <conditionalFormatting sqref="AB23:AB27">
    <cfRule type="dataBar" priority="11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{D159A4A8-0DA8-4773-BBF7-DD401AFE9B17}</x14:id>
        </ext>
      </extLst>
    </cfRule>
  </conditionalFormatting>
  <conditionalFormatting sqref="AB23:AB27">
    <cfRule type="dataBar" priority="11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{A0F4CB19-80A9-47F0-AD2B-3E24597ED87D}</x14:id>
        </ext>
      </extLst>
    </cfRule>
  </conditionalFormatting>
  <conditionalFormatting sqref="AB23:AB27">
    <cfRule type="dataBar" priority="11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{DC13C5C5-A64C-474B-A418-CC843BD5B3BF}</x14:id>
        </ext>
      </extLst>
    </cfRule>
  </conditionalFormatting>
  <conditionalFormatting sqref="AB23:AB27">
    <cfRule type="dataBar" priority="11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{25630052-8DC1-4FFC-9AAA-6591CD97119E}</x14:id>
        </ext>
      </extLst>
    </cfRule>
  </conditionalFormatting>
  <conditionalFormatting sqref="AB28">
    <cfRule type="dataBar" priority="11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{09B398D5-7483-4192-892F-61D0EB62D2EB}</x14:id>
        </ext>
      </extLst>
    </cfRule>
  </conditionalFormatting>
  <conditionalFormatting sqref="AB28">
    <cfRule type="dataBar" priority="11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{EF6B68BB-49BE-4DA7-9BED-4F6E44EC3739}</x14:id>
        </ext>
      </extLst>
    </cfRule>
  </conditionalFormatting>
  <conditionalFormatting sqref="AB28">
    <cfRule type="dataBar" priority="11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{9DD58BE9-24F2-43C6-8AED-0E8DDA00AB17}</x14:id>
        </ext>
      </extLst>
    </cfRule>
  </conditionalFormatting>
  <conditionalFormatting sqref="AB28">
    <cfRule type="dataBar" priority="11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{B186EF1D-CD86-404C-904E-19E22DE695A0}</x14:id>
        </ext>
      </extLst>
    </cfRule>
  </conditionalFormatting>
  <conditionalFormatting sqref="AB28">
    <cfRule type="dataBar" priority="11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{ACB0C90E-F471-49C1-9A75-99D638B8C063}</x14:id>
        </ext>
      </extLst>
    </cfRule>
  </conditionalFormatting>
  <conditionalFormatting sqref="AB28">
    <cfRule type="dataBar" priority="11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{3503676C-5BFB-4249-A913-262B524AD262}</x14:id>
        </ext>
      </extLst>
    </cfRule>
  </conditionalFormatting>
  <conditionalFormatting sqref="AB28">
    <cfRule type="dataBar" priority="11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{5490CA80-3DE0-4CAE-81B2-31CC258B0B59}</x14:id>
        </ext>
      </extLst>
    </cfRule>
  </conditionalFormatting>
  <conditionalFormatting sqref="AB28">
    <cfRule type="dataBar" priority="11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{F0FFF66D-C406-4583-B408-1BA0B654A574}</x14:id>
        </ext>
      </extLst>
    </cfRule>
  </conditionalFormatting>
  <conditionalFormatting sqref="AB29">
    <cfRule type="dataBar" priority="11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{A5E704FD-2513-49E2-B199-B43C89E822DC}</x14:id>
        </ext>
      </extLst>
    </cfRule>
  </conditionalFormatting>
  <conditionalFormatting sqref="AB29">
    <cfRule type="dataBar" priority="11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{5C32AAB3-FD9F-41B7-974E-34FA9F1DC157}</x14:id>
        </ext>
      </extLst>
    </cfRule>
  </conditionalFormatting>
  <conditionalFormatting sqref="AB29">
    <cfRule type="dataBar" priority="10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{4FB74001-2B2F-4403-B6AB-06A8F51D74C1}</x14:id>
        </ext>
      </extLst>
    </cfRule>
  </conditionalFormatting>
  <conditionalFormatting sqref="AB29">
    <cfRule type="dataBar" priority="1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{8C7607E1-C11D-4464-8F31-D1F6E94E98F6}</x14:id>
        </ext>
      </extLst>
    </cfRule>
  </conditionalFormatting>
  <conditionalFormatting sqref="AB29">
    <cfRule type="dataBar" priority="110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{71CBBE73-D7DA-4B8C-A88C-D648FEA9E447}</x14:id>
        </ext>
      </extLst>
    </cfRule>
  </conditionalFormatting>
  <conditionalFormatting sqref="AB29">
    <cfRule type="dataBar" priority="11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{B94CCA8B-1483-411D-BE32-2C7D8F223921}</x14:id>
        </ext>
      </extLst>
    </cfRule>
  </conditionalFormatting>
  <conditionalFormatting sqref="AB29">
    <cfRule type="dataBar" priority="11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{8147658A-1A62-4A11-81E1-8F7B0EC485FF}</x14:id>
        </ext>
      </extLst>
    </cfRule>
  </conditionalFormatting>
  <conditionalFormatting sqref="AB29">
    <cfRule type="dataBar" priority="11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{82895EE4-F437-4AF1-9FD5-46AB52F11410}</x14:id>
        </ext>
      </extLst>
    </cfRule>
  </conditionalFormatting>
  <conditionalFormatting sqref="AB28:AB29">
    <cfRule type="dataBar" priority="10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{3BC6923F-AA56-47B1-958E-809BBFBB5CCA}</x14:id>
        </ext>
      </extLst>
    </cfRule>
  </conditionalFormatting>
  <conditionalFormatting sqref="AB28:AB29">
    <cfRule type="dataBar" priority="10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{69F69719-4DFE-4A35-ACB8-D741C1911372}</x14:id>
        </ext>
      </extLst>
    </cfRule>
  </conditionalFormatting>
  <conditionalFormatting sqref="AB28:AB29">
    <cfRule type="dataBar" priority="10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{B7EE2A29-6191-4773-8B56-A8D05FD3E355}</x14:id>
        </ext>
      </extLst>
    </cfRule>
  </conditionalFormatting>
  <conditionalFormatting sqref="AB28:AB29">
    <cfRule type="dataBar" priority="10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{CD77437C-117A-4952-8224-E0151F2E8A68}</x14:id>
        </ext>
      </extLst>
    </cfRule>
  </conditionalFormatting>
  <conditionalFormatting sqref="AB28:AB29">
    <cfRule type="dataBar" priority="109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{5A11C1B7-85BC-46EC-A0B6-A7CD7608AF91}</x14:id>
        </ext>
      </extLst>
    </cfRule>
  </conditionalFormatting>
  <conditionalFormatting sqref="AB28:AB29">
    <cfRule type="dataBar" priority="10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{73DF6812-6941-40D4-88D3-D0CB916F5B0D}</x14:id>
        </ext>
      </extLst>
    </cfRule>
  </conditionalFormatting>
  <conditionalFormatting sqref="AB28:AB29">
    <cfRule type="dataBar" priority="10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{9EBF016A-A161-4946-A638-67EF4754475C}</x14:id>
        </ext>
      </extLst>
    </cfRule>
  </conditionalFormatting>
  <conditionalFormatting sqref="AB28:AB29">
    <cfRule type="dataBar" priority="10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{493A1C19-E31A-4B61-B27F-1D4E8450B415}</x14:id>
        </ext>
      </extLst>
    </cfRule>
  </conditionalFormatting>
  <conditionalFormatting sqref="AB34 AB32 AB36 AB38">
    <cfRule type="dataBar" priority="10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{4EF01955-B2F6-48BB-A71A-6D27ED8C952F}</x14:id>
        </ext>
      </extLst>
    </cfRule>
  </conditionalFormatting>
  <conditionalFormatting sqref="AB34 AB32 AB36 AB38">
    <cfRule type="dataBar" priority="10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{65137373-AEB0-46FE-860F-3CB9CAE33EAD}</x14:id>
        </ext>
      </extLst>
    </cfRule>
  </conditionalFormatting>
  <conditionalFormatting sqref="AB34 AB32 AB36 AB38">
    <cfRule type="dataBar" priority="10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{1C68FBF0-B829-4F36-9D91-64539F16CA85}</x14:id>
        </ext>
      </extLst>
    </cfRule>
  </conditionalFormatting>
  <conditionalFormatting sqref="AB34 AB32 AB36 AB38">
    <cfRule type="dataBar" priority="10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{31E59587-12D7-43A0-925F-0C93499F1C29}</x14:id>
        </ext>
      </extLst>
    </cfRule>
  </conditionalFormatting>
  <conditionalFormatting sqref="AB34 AB32 AB36 AB38">
    <cfRule type="dataBar" priority="108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{105A0FEE-B775-43E8-89ED-D10E081AFF32}</x14:id>
        </ext>
      </extLst>
    </cfRule>
  </conditionalFormatting>
  <conditionalFormatting sqref="AB32">
    <cfRule type="dataBar" priority="10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{4A5D7CAB-8D9F-4D31-A83F-2D2FD0C4C075}</x14:id>
        </ext>
      </extLst>
    </cfRule>
  </conditionalFormatting>
  <conditionalFormatting sqref="AB32">
    <cfRule type="dataBar" priority="10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{D818745B-2EDC-4092-A531-F9DABEBAB02E}</x14:id>
        </ext>
      </extLst>
    </cfRule>
  </conditionalFormatting>
  <conditionalFormatting sqref="AB32">
    <cfRule type="dataBar" priority="10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{6BF6CD34-76DE-465F-A5AE-CAFBEBC768B2}</x14:id>
        </ext>
      </extLst>
    </cfRule>
  </conditionalFormatting>
  <conditionalFormatting sqref="AB31 AB33 AB35 AB37">
    <cfRule type="dataBar" priority="10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{13DD8DD5-160B-44CB-B89C-AE1ECF7D3CF3}</x14:id>
        </ext>
      </extLst>
    </cfRule>
  </conditionalFormatting>
  <conditionalFormatting sqref="AB31 AB33 AB35 AB37">
    <cfRule type="dataBar" priority="10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{D04D5B76-266F-4EE8-B199-ADF4A8063416}</x14:id>
        </ext>
      </extLst>
    </cfRule>
  </conditionalFormatting>
  <conditionalFormatting sqref="AB31 AB33 AB35 AB37">
    <cfRule type="dataBar" priority="10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{3685B648-9446-4473-A2B1-949086BAAA48}</x14:id>
        </ext>
      </extLst>
    </cfRule>
  </conditionalFormatting>
  <conditionalFormatting sqref="AB31 AB33 AB35 AB37">
    <cfRule type="dataBar" priority="10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{36A5E834-6B89-4C11-8CFD-9DDDAC079F61}</x14:id>
        </ext>
      </extLst>
    </cfRule>
  </conditionalFormatting>
  <conditionalFormatting sqref="AB31 AB33 AB35 AB37">
    <cfRule type="dataBar" priority="108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{935BFBAF-16C6-40A9-8C69-538D4CD9B8B4}</x14:id>
        </ext>
      </extLst>
    </cfRule>
  </conditionalFormatting>
  <conditionalFormatting sqref="AB33">
    <cfRule type="dataBar" priority="10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{0D2898B8-9FDA-4ED7-AC10-B5E1E23C92C3}</x14:id>
        </ext>
      </extLst>
    </cfRule>
  </conditionalFormatting>
  <conditionalFormatting sqref="AB33">
    <cfRule type="dataBar" priority="10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{E67A5895-9875-4D5E-ACB9-B916B113307A}</x14:id>
        </ext>
      </extLst>
    </cfRule>
  </conditionalFormatting>
  <conditionalFormatting sqref="AB32">
    <cfRule type="dataBar" priority="10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{FC006B3B-53CB-452F-AB0E-26120AF31448}</x14:id>
        </ext>
      </extLst>
    </cfRule>
  </conditionalFormatting>
  <conditionalFormatting sqref="AB32">
    <cfRule type="dataBar" priority="10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{D8D983A4-F55E-498A-BB5B-8E86303174E6}</x14:id>
        </ext>
      </extLst>
    </cfRule>
  </conditionalFormatting>
  <conditionalFormatting sqref="AB32">
    <cfRule type="dataBar" priority="10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{58547A61-8F07-444D-BAF0-D3778CD229A0}</x14:id>
        </ext>
      </extLst>
    </cfRule>
  </conditionalFormatting>
  <conditionalFormatting sqref="AB32">
    <cfRule type="dataBar" priority="10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{68D389FD-2A09-499E-99F7-4C66CA1136E8}</x14:id>
        </ext>
      </extLst>
    </cfRule>
  </conditionalFormatting>
  <conditionalFormatting sqref="AB32">
    <cfRule type="dataBar" priority="107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{D4FFF8E2-57D3-4147-A614-143A554C6AB4}</x14:id>
        </ext>
      </extLst>
    </cfRule>
  </conditionalFormatting>
  <conditionalFormatting sqref="AB32">
    <cfRule type="dataBar" priority="10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{6AF1600E-5097-44B4-8F9A-96F8A3CDAA9D}</x14:id>
        </ext>
      </extLst>
    </cfRule>
  </conditionalFormatting>
  <conditionalFormatting sqref="AB32">
    <cfRule type="dataBar" priority="10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{4358CBCE-550C-46F8-99A4-E0909FD1EF50}</x14:id>
        </ext>
      </extLst>
    </cfRule>
  </conditionalFormatting>
  <conditionalFormatting sqref="AB32">
    <cfRule type="dataBar" priority="10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{5757A677-E9B6-4DAC-AA13-E4061D880EA9}</x14:id>
        </ext>
      </extLst>
    </cfRule>
  </conditionalFormatting>
  <conditionalFormatting sqref="AB31 AB33 AB35 AB37">
    <cfRule type="dataBar" priority="10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{8A26413A-95B6-4DB2-B3B6-36A110AE472F}</x14:id>
        </ext>
      </extLst>
    </cfRule>
  </conditionalFormatting>
  <conditionalFormatting sqref="AB31 AB33 AB35 AB37">
    <cfRule type="dataBar" priority="10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{4FEC47B9-A804-40F6-AAFC-EBCA944D2C0B}</x14:id>
        </ext>
      </extLst>
    </cfRule>
  </conditionalFormatting>
  <conditionalFormatting sqref="AB31 AB33 AB35 AB37">
    <cfRule type="dataBar" priority="10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{80BB9CB8-96F4-4056-B972-53332FA05D7F}</x14:id>
        </ext>
      </extLst>
    </cfRule>
  </conditionalFormatting>
  <conditionalFormatting sqref="AB31 AB33 AB35 AB37">
    <cfRule type="dataBar" priority="10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{7594CE54-6526-4C22-857A-CB94BFA28E09}</x14:id>
        </ext>
      </extLst>
    </cfRule>
  </conditionalFormatting>
  <conditionalFormatting sqref="AB31 AB33 AB35 AB37">
    <cfRule type="dataBar" priority="106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{BAFF35D6-6065-4DE0-994F-8E2A4A0866B4}</x14:id>
        </ext>
      </extLst>
    </cfRule>
  </conditionalFormatting>
  <conditionalFormatting sqref="AB31">
    <cfRule type="dataBar" priority="10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{D56E82F6-B02C-4723-B705-1B48EE389282}</x14:id>
        </ext>
      </extLst>
    </cfRule>
  </conditionalFormatting>
  <conditionalFormatting sqref="AB31">
    <cfRule type="dataBar" priority="10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{9DDC7F5A-DCD1-433A-84C6-5F7BF13D53DE}</x14:id>
        </ext>
      </extLst>
    </cfRule>
  </conditionalFormatting>
  <conditionalFormatting sqref="AB31">
    <cfRule type="dataBar" priority="10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{D55DB584-D821-4F27-8FD7-790CD7635557}</x14:id>
        </ext>
      </extLst>
    </cfRule>
  </conditionalFormatting>
  <conditionalFormatting sqref="AB17:AB21">
    <cfRule type="dataBar" priority="11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{3F465971-83EB-4EC6-95B6-AB6B89E0B3DE}</x14:id>
        </ext>
      </extLst>
    </cfRule>
  </conditionalFormatting>
  <conditionalFormatting sqref="AB17:AB21">
    <cfRule type="dataBar" priority="10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{4A40BD76-61FB-4C48-8961-318DCA4952E0}</x14:id>
        </ext>
      </extLst>
    </cfRule>
  </conditionalFormatting>
  <conditionalFormatting sqref="AB25">
    <cfRule type="dataBar" priority="10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{AA3B38D8-C189-4F49-87CD-F2F071220770}</x14:id>
        </ext>
      </extLst>
    </cfRule>
  </conditionalFormatting>
  <conditionalFormatting sqref="AB25">
    <cfRule type="dataBar" priority="10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{E03C310C-A12E-4B1E-AB23-6B372CAAF198}</x14:id>
        </ext>
      </extLst>
    </cfRule>
  </conditionalFormatting>
  <conditionalFormatting sqref="AB25">
    <cfRule type="dataBar" priority="10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{54A232CF-4E88-4967-91D2-BEB77ABD7DF8}</x14:id>
        </ext>
      </extLst>
    </cfRule>
  </conditionalFormatting>
  <conditionalFormatting sqref="AB25">
    <cfRule type="dataBar" priority="10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{B313A04B-C8A3-42FA-9306-865D30D664D8}</x14:id>
        </ext>
      </extLst>
    </cfRule>
  </conditionalFormatting>
  <conditionalFormatting sqref="AB25">
    <cfRule type="dataBar" priority="104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{EAFF9A0D-3AE1-42DD-B54D-FEC41873FE34}</x14:id>
        </ext>
      </extLst>
    </cfRule>
  </conditionalFormatting>
  <conditionalFormatting sqref="AB25">
    <cfRule type="dataBar" priority="10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{16682F26-FE01-420F-AF07-DAAD2BDB25E0}</x14:id>
        </ext>
      </extLst>
    </cfRule>
  </conditionalFormatting>
  <conditionalFormatting sqref="AB25">
    <cfRule type="dataBar" priority="10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{7D5C6981-7636-47C9-8631-180D71ABC440}</x14:id>
        </ext>
      </extLst>
    </cfRule>
  </conditionalFormatting>
  <conditionalFormatting sqref="AB25">
    <cfRule type="dataBar" priority="10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{6750A053-5A07-4B68-B2D1-791912948BAA}</x14:id>
        </ext>
      </extLst>
    </cfRule>
  </conditionalFormatting>
  <conditionalFormatting sqref="AB26">
    <cfRule type="dataBar" priority="10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{8E407F1C-8CBC-420B-A569-A319D301915E}</x14:id>
        </ext>
      </extLst>
    </cfRule>
  </conditionalFormatting>
  <conditionalFormatting sqref="AB26">
    <cfRule type="dataBar" priority="10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{EC706A15-31F7-4E65-8980-C4AA8894C2EB}</x14:id>
        </ext>
      </extLst>
    </cfRule>
  </conditionalFormatting>
  <conditionalFormatting sqref="AB26">
    <cfRule type="dataBar" priority="10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{A4F54B3E-149D-470E-9E90-90C766377B44}</x14:id>
        </ext>
      </extLst>
    </cfRule>
  </conditionalFormatting>
  <conditionalFormatting sqref="AB26">
    <cfRule type="dataBar" priority="10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{FF69D304-CFC5-4315-A251-620A87546585}</x14:id>
        </ext>
      </extLst>
    </cfRule>
  </conditionalFormatting>
  <conditionalFormatting sqref="AB26">
    <cfRule type="dataBar" priority="10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{D9C951AC-B4C5-42EC-8070-90D97F88A657}</x14:id>
        </ext>
      </extLst>
    </cfRule>
  </conditionalFormatting>
  <conditionalFormatting sqref="AB26">
    <cfRule type="dataBar" priority="10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{F44C91ED-BC54-4C6A-824B-66E0DFA79FE8}</x14:id>
        </ext>
      </extLst>
    </cfRule>
  </conditionalFormatting>
  <conditionalFormatting sqref="AB26">
    <cfRule type="dataBar" priority="10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{B309A452-4BD3-4D5D-9E74-5EFA0A4DABCC}</x14:id>
        </ext>
      </extLst>
    </cfRule>
  </conditionalFormatting>
  <conditionalFormatting sqref="AB26">
    <cfRule type="dataBar" priority="10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{C1EB2D3D-EE4A-4A49-AED5-C46A4535E7E8}</x14:id>
        </ext>
      </extLst>
    </cfRule>
  </conditionalFormatting>
  <conditionalFormatting sqref="AB23:AB26">
    <cfRule type="dataBar" priority="10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{934D6F05-8A49-430D-9C38-88220FC5E452}</x14:id>
        </ext>
      </extLst>
    </cfRule>
  </conditionalFormatting>
  <conditionalFormatting sqref="AB23:AB26">
    <cfRule type="dataBar" priority="10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{B7E5C038-8808-45BC-985A-8C333F9D59FD}</x14:id>
        </ext>
      </extLst>
    </cfRule>
  </conditionalFormatting>
  <conditionalFormatting sqref="AB23:AB26">
    <cfRule type="dataBar" priority="10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{86D51D66-2FD0-4E38-882A-FE5ECA5CC7AA}</x14:id>
        </ext>
      </extLst>
    </cfRule>
  </conditionalFormatting>
  <conditionalFormatting sqref="AB23:AB26">
    <cfRule type="dataBar" priority="10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{2EF0E663-54AE-465E-B201-E71A3F9EE8B1}</x14:id>
        </ext>
      </extLst>
    </cfRule>
  </conditionalFormatting>
  <conditionalFormatting sqref="AB23:AB26">
    <cfRule type="dataBar" priority="105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{994EFA4E-C779-44FF-ABAB-802F884497E2}</x14:id>
        </ext>
      </extLst>
    </cfRule>
  </conditionalFormatting>
  <conditionalFormatting sqref="AB23:AB26">
    <cfRule type="dataBar" priority="10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{2FD14861-54AB-4D35-AA90-ED3FB7D83763}</x14:id>
        </ext>
      </extLst>
    </cfRule>
  </conditionalFormatting>
  <conditionalFormatting sqref="AB23:AB24">
    <cfRule type="dataBar" priority="10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{E483B5B7-7721-45BF-A8BD-2DE125387435}</x14:id>
        </ext>
      </extLst>
    </cfRule>
  </conditionalFormatting>
  <conditionalFormatting sqref="AB23:AB26">
    <cfRule type="dataBar" priority="10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{3F7105EF-355A-417E-A5F8-0AF250A85006}</x14:id>
        </ext>
      </extLst>
    </cfRule>
  </conditionalFormatting>
  <conditionalFormatting sqref="AB23:AB26">
    <cfRule type="dataBar" priority="10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{D8AD437C-E959-403B-B526-982BD82C40EA}</x14:id>
        </ext>
      </extLst>
    </cfRule>
  </conditionalFormatting>
  <conditionalFormatting sqref="AB28:AB38 AB11:AB22">
    <cfRule type="dataBar" priority="11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{9E2C41DD-5A96-4F78-B140-6082D34EA628}</x14:id>
        </ext>
      </extLst>
    </cfRule>
  </conditionalFormatting>
  <conditionalFormatting sqref="AB28:AB38 AB11:AB22">
    <cfRule type="dataBar" priority="11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{848BF7CA-7AA3-4840-816A-332BEE1CB05B}</x14:id>
        </ext>
      </extLst>
    </cfRule>
  </conditionalFormatting>
  <conditionalFormatting sqref="AB28:AB38 AB11:AB22">
    <cfRule type="dataBar" priority="11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{2B52F74B-1A98-4EF3-BC04-27AA9530DCF7}</x14:id>
        </ext>
      </extLst>
    </cfRule>
  </conditionalFormatting>
  <conditionalFormatting sqref="AB28:AB38 AB11:AB22">
    <cfRule type="dataBar" priority="11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{9F3E9C77-6FB9-4807-B54C-665FAD7C5CDB}</x14:id>
        </ext>
      </extLst>
    </cfRule>
  </conditionalFormatting>
  <conditionalFormatting sqref="AB28:AB38 AB11:AB22">
    <cfRule type="dataBar" priority="118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{9B2DF619-C940-402E-8179-69787457A3ED}</x14:id>
        </ext>
      </extLst>
    </cfRule>
  </conditionalFormatting>
  <conditionalFormatting sqref="AB31:AB38">
    <cfRule type="dataBar" priority="11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{7AADF605-A948-4FD8-94E9-AA3F696F978D}</x14:id>
        </ext>
      </extLst>
    </cfRule>
  </conditionalFormatting>
  <conditionalFormatting sqref="AB31:AB38">
    <cfRule type="dataBar" priority="11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{572BF508-DEDD-4D56-BE47-51B2A3C02AD0}</x14:id>
        </ext>
      </extLst>
    </cfRule>
  </conditionalFormatting>
  <conditionalFormatting sqref="AB31:AB38">
    <cfRule type="dataBar" priority="11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{A9EC76BD-5B79-4105-B407-A6F0E6A5007E}</x14:id>
        </ext>
      </extLst>
    </cfRule>
  </conditionalFormatting>
  <conditionalFormatting sqref="AB31:AB38">
    <cfRule type="dataBar" priority="11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{E31B0E5F-0E2E-4BA4-90DF-8E495B1368E1}</x14:id>
        </ext>
      </extLst>
    </cfRule>
  </conditionalFormatting>
  <conditionalFormatting sqref="AB31:AB38">
    <cfRule type="dataBar" priority="119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{8B22FCBD-AFD9-4465-B909-B429C763068F}</x14:id>
        </ext>
      </extLst>
    </cfRule>
  </conditionalFormatting>
  <conditionalFormatting sqref="AB31:AB38">
    <cfRule type="dataBar" priority="11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{BC540BDC-0A59-42BF-A678-1BCDF8C56157}</x14:id>
        </ext>
      </extLst>
    </cfRule>
  </conditionalFormatting>
  <conditionalFormatting sqref="AB31:AB38">
    <cfRule type="dataBar" priority="11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{777D190A-2E42-42A2-B716-6F997729894C}</x14:id>
        </ext>
      </extLst>
    </cfRule>
  </conditionalFormatting>
  <conditionalFormatting sqref="AB31:AB38">
    <cfRule type="dataBar" priority="11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{23D7DE3A-A5C5-4637-AD17-595D62574CE2}</x14:id>
        </ext>
      </extLst>
    </cfRule>
  </conditionalFormatting>
  <conditionalFormatting sqref="AB31:AB38">
    <cfRule type="dataBar" priority="11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{466BBB81-6030-475E-9116-0A2EDA37F3B4}</x14:id>
        </ext>
      </extLst>
    </cfRule>
  </conditionalFormatting>
  <conditionalFormatting sqref="AB31:AB38">
    <cfRule type="dataBar" priority="119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{BE79BD87-C804-42AE-8B3A-B24B026E6C89}</x14:id>
        </ext>
      </extLst>
    </cfRule>
  </conditionalFormatting>
  <conditionalFormatting sqref="AB21:AB22 AB17:AB18 AB28:AB38">
    <cfRule type="dataBar" priority="11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{0163C0E3-AC97-47C4-97F3-7EEF1E01566E}</x14:id>
        </ext>
      </extLst>
    </cfRule>
  </conditionalFormatting>
  <conditionalFormatting sqref="AB28:AB38 AB11:AB22">
    <cfRule type="dataBar" priority="12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{FB8753CC-65AF-4F20-80FE-F7A5AD443C99}</x14:id>
        </ext>
      </extLst>
    </cfRule>
  </conditionalFormatting>
  <conditionalFormatting sqref="AB13:AB38">
    <cfRule type="dataBar" priority="12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{19B63ED9-7BB6-43FB-B970-DE615A032827}</x14:id>
        </ext>
      </extLst>
    </cfRule>
  </conditionalFormatting>
  <conditionalFormatting sqref="AB11:AB38">
    <cfRule type="dataBar" priority="10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{E215AF5D-67D7-4F78-B118-602C8333E08F}</x14:id>
        </ext>
      </extLst>
    </cfRule>
  </conditionalFormatting>
  <conditionalFormatting sqref="AB11:AB38">
    <cfRule type="dataBar" priority="12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{5136C1A6-B6A2-469B-93D7-3D124B31675B}</x14:id>
        </ext>
      </extLst>
    </cfRule>
  </conditionalFormatting>
  <conditionalFormatting sqref="AB11:AB38">
    <cfRule type="dataBar" priority="12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{59C96B1B-CD88-4B14-962E-C60842DB29E0}</x14:id>
        </ext>
      </extLst>
    </cfRule>
  </conditionalFormatting>
  <conditionalFormatting sqref="AB11:AB14">
    <cfRule type="dataBar" priority="12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{9A4949F6-7385-4834-BA99-63D2288AE80C}</x14:id>
        </ext>
      </extLst>
    </cfRule>
  </conditionalFormatting>
  <conditionalFormatting sqref="AC23">
    <cfRule type="dataBar" priority="10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{DD4E01AE-E755-4B3F-8380-83750FD5D84C}</x14:id>
        </ext>
      </extLst>
    </cfRule>
  </conditionalFormatting>
  <conditionalFormatting sqref="AC23">
    <cfRule type="dataBar" priority="10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{7FFC6DAF-28E4-487E-9157-9A2D758D49F9}</x14:id>
        </ext>
      </extLst>
    </cfRule>
  </conditionalFormatting>
  <conditionalFormatting sqref="AC23">
    <cfRule type="dataBar" priority="10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{783A3CBD-3CE5-402F-B30A-99DAADB0C7E8}</x14:id>
        </ext>
      </extLst>
    </cfRule>
  </conditionalFormatting>
  <conditionalFormatting sqref="AC23">
    <cfRule type="dataBar" priority="10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{6D1666CB-4FB0-4DA6-9DB0-471D5474DC6A}</x14:id>
        </ext>
      </extLst>
    </cfRule>
  </conditionalFormatting>
  <conditionalFormatting sqref="AC23">
    <cfRule type="dataBar" priority="100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{FC9C107F-2809-416D-8877-B332C929F126}</x14:id>
        </ext>
      </extLst>
    </cfRule>
  </conditionalFormatting>
  <conditionalFormatting sqref="AC23">
    <cfRule type="dataBar" priority="10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{C8D059B0-C8DD-4906-B316-19905E18B48B}</x14:id>
        </ext>
      </extLst>
    </cfRule>
  </conditionalFormatting>
  <conditionalFormatting sqref="AC23">
    <cfRule type="dataBar" priority="10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{E997806E-A851-4A86-85D3-9BAB6BA15117}</x14:id>
        </ext>
      </extLst>
    </cfRule>
  </conditionalFormatting>
  <conditionalFormatting sqref="AC23">
    <cfRule type="dataBar" priority="10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{494C9EB8-7889-4893-BAE9-77130A679DD4}</x14:id>
        </ext>
      </extLst>
    </cfRule>
  </conditionalFormatting>
  <conditionalFormatting sqref="AC24">
    <cfRule type="dataBar" priority="9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{B4A3AC22-6611-4C99-8172-5B821D3D88E3}</x14:id>
        </ext>
      </extLst>
    </cfRule>
  </conditionalFormatting>
  <conditionalFormatting sqref="AC24">
    <cfRule type="dataBar" priority="9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{41851749-969C-4C4E-A137-249681A142A2}</x14:id>
        </ext>
      </extLst>
    </cfRule>
  </conditionalFormatting>
  <conditionalFormatting sqref="AC24">
    <cfRule type="dataBar" priority="9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{31F401EF-A5CE-43FA-91DC-BAE7BDCAF298}</x14:id>
        </ext>
      </extLst>
    </cfRule>
  </conditionalFormatting>
  <conditionalFormatting sqref="AC24">
    <cfRule type="dataBar" priority="9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{5853FCD3-C29A-4499-909B-67B2E34FAF71}</x14:id>
        </ext>
      </extLst>
    </cfRule>
  </conditionalFormatting>
  <conditionalFormatting sqref="AC24">
    <cfRule type="dataBar" priority="99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{2D321D7B-49F9-4657-8877-DBB64C23B545}</x14:id>
        </ext>
      </extLst>
    </cfRule>
  </conditionalFormatting>
  <conditionalFormatting sqref="AC24">
    <cfRule type="dataBar" priority="9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{051B111D-E43B-4C08-8A8D-CC0F0032AB96}</x14:id>
        </ext>
      </extLst>
    </cfRule>
  </conditionalFormatting>
  <conditionalFormatting sqref="AC24">
    <cfRule type="dataBar" priority="9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{B659D106-A8D0-4661-957A-6E8034FC373D}</x14:id>
        </ext>
      </extLst>
    </cfRule>
  </conditionalFormatting>
  <conditionalFormatting sqref="AC24">
    <cfRule type="dataBar" priority="9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{ADF3713B-1E56-4EC0-B785-C1D66549FC95}</x14:id>
        </ext>
      </extLst>
    </cfRule>
  </conditionalFormatting>
  <conditionalFormatting sqref="AC26:AC27">
    <cfRule type="dataBar" priority="9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{DFC1E002-D784-4889-AC13-E63C1619ED54}</x14:id>
        </ext>
      </extLst>
    </cfRule>
  </conditionalFormatting>
  <conditionalFormatting sqref="AC26:AC27">
    <cfRule type="dataBar" priority="9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{8EDFF3C6-3504-4FC7-95C8-5421217FE197}</x14:id>
        </ext>
      </extLst>
    </cfRule>
  </conditionalFormatting>
  <conditionalFormatting sqref="AC26:AC27">
    <cfRule type="dataBar" priority="9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{9BB1189E-628D-4D02-8B37-AE28A9F2D348}</x14:id>
        </ext>
      </extLst>
    </cfRule>
  </conditionalFormatting>
  <conditionalFormatting sqref="AC26:AC27">
    <cfRule type="dataBar" priority="9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{8E0A01EB-3132-476C-AB99-6C07D59DEECC}</x14:id>
        </ext>
      </extLst>
    </cfRule>
  </conditionalFormatting>
  <conditionalFormatting sqref="AC26:AC27">
    <cfRule type="dataBar" priority="98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{B9450F62-827A-4556-A4D7-8FA2D0EBC0A7}</x14:id>
        </ext>
      </extLst>
    </cfRule>
  </conditionalFormatting>
  <conditionalFormatting sqref="AC26:AC27">
    <cfRule type="dataBar" priority="9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{A1F1023A-0641-4B7B-B6BB-938EA91D54A4}</x14:id>
        </ext>
      </extLst>
    </cfRule>
  </conditionalFormatting>
  <conditionalFormatting sqref="AC26:AC27">
    <cfRule type="dataBar" priority="9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{06CFFA73-6FB3-4C0D-95A1-BC4D821885BF}</x14:id>
        </ext>
      </extLst>
    </cfRule>
  </conditionalFormatting>
  <conditionalFormatting sqref="AC26:AC27">
    <cfRule type="dataBar" priority="9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{C8B4880F-86CF-4470-B20E-6736A36E916A}</x14:id>
        </ext>
      </extLst>
    </cfRule>
  </conditionalFormatting>
  <conditionalFormatting sqref="AC26:AC27">
    <cfRule type="dataBar" priority="9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{28A6D559-7E0B-4723-BCD5-B5055E79AF40}</x14:id>
        </ext>
      </extLst>
    </cfRule>
  </conditionalFormatting>
  <conditionalFormatting sqref="AC19">
    <cfRule type="dataBar" priority="9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{210D6415-7165-48A3-9FA9-3A2B8C6CD985}</x14:id>
        </ext>
      </extLst>
    </cfRule>
  </conditionalFormatting>
  <conditionalFormatting sqref="AC19">
    <cfRule type="dataBar" priority="9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{0292D4DB-81D6-4DC6-96DD-583E30D406CC}</x14:id>
        </ext>
      </extLst>
    </cfRule>
  </conditionalFormatting>
  <conditionalFormatting sqref="AC19">
    <cfRule type="dataBar" priority="9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{2F5AB7B4-7DDB-406A-9394-1191FC05B184}</x14:id>
        </ext>
      </extLst>
    </cfRule>
  </conditionalFormatting>
  <conditionalFormatting sqref="AC19">
    <cfRule type="dataBar" priority="9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{1CBC5879-8838-454B-9208-DB71974A4B0F}</x14:id>
        </ext>
      </extLst>
    </cfRule>
  </conditionalFormatting>
  <conditionalFormatting sqref="AC19">
    <cfRule type="dataBar" priority="98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{700BD464-8C29-418C-8A71-DBA9ABFE992E}</x14:id>
        </ext>
      </extLst>
    </cfRule>
  </conditionalFormatting>
  <conditionalFormatting sqref="AC19">
    <cfRule type="dataBar" priority="10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{D85F5849-8BDC-42D8-8D20-2CFB72AF3D6A}</x14:id>
        </ext>
      </extLst>
    </cfRule>
  </conditionalFormatting>
  <conditionalFormatting sqref="AC19">
    <cfRule type="dataBar" priority="9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{DF524740-C69B-4BD2-A413-24E597E2ED1B}</x14:id>
        </ext>
      </extLst>
    </cfRule>
  </conditionalFormatting>
  <conditionalFormatting sqref="AC19">
    <cfRule type="dataBar" priority="9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{EAD24E33-5519-4BED-9C74-E2D27164A2AC}</x14:id>
        </ext>
      </extLst>
    </cfRule>
  </conditionalFormatting>
  <conditionalFormatting sqref="AC20">
    <cfRule type="dataBar" priority="9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{468AB9CE-A5E0-4585-BE17-6E4AA7A80A9F}</x14:id>
        </ext>
      </extLst>
    </cfRule>
  </conditionalFormatting>
  <conditionalFormatting sqref="AC20">
    <cfRule type="dataBar" priority="9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{31439FFA-AC0F-4CCF-B1D6-69B1D78B36F0}</x14:id>
        </ext>
      </extLst>
    </cfRule>
  </conditionalFormatting>
  <conditionalFormatting sqref="AC20">
    <cfRule type="dataBar" priority="9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{09CEAD61-4F2C-4CF2-AC6E-048B760BA01A}</x14:id>
        </ext>
      </extLst>
    </cfRule>
  </conditionalFormatting>
  <conditionalFormatting sqref="AC20">
    <cfRule type="dataBar" priority="9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{18C5583F-1025-466E-B1CE-0116293DDF71}</x14:id>
        </ext>
      </extLst>
    </cfRule>
  </conditionalFormatting>
  <conditionalFormatting sqref="AC20">
    <cfRule type="dataBar" priority="97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{0BE89273-B6F2-4813-BE98-CE3FA3397497}</x14:id>
        </ext>
      </extLst>
    </cfRule>
  </conditionalFormatting>
  <conditionalFormatting sqref="AC20">
    <cfRule type="dataBar" priority="10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{33BA30D5-7542-4CB9-934E-A248B989602B}</x14:id>
        </ext>
      </extLst>
    </cfRule>
  </conditionalFormatting>
  <conditionalFormatting sqref="AC20">
    <cfRule type="dataBar" priority="10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{DAC713B7-E0BE-492E-8D95-7D9F03B0FC68}</x14:id>
        </ext>
      </extLst>
    </cfRule>
  </conditionalFormatting>
  <conditionalFormatting sqref="AC20">
    <cfRule type="dataBar" priority="9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{BD479921-CD05-4198-B0B2-0DAF99F75297}</x14:id>
        </ext>
      </extLst>
    </cfRule>
  </conditionalFormatting>
  <conditionalFormatting sqref="AC38">
    <cfRule type="dataBar" priority="9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{1B7C4FFF-F496-475E-8B34-E4A8B254A262}</x14:id>
        </ext>
      </extLst>
    </cfRule>
  </conditionalFormatting>
  <conditionalFormatting sqref="AC38">
    <cfRule type="dataBar" priority="9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{A8BA1690-2AA1-48F3-B430-6053E343876D}</x14:id>
        </ext>
      </extLst>
    </cfRule>
  </conditionalFormatting>
  <conditionalFormatting sqref="AC38">
    <cfRule type="dataBar" priority="9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{AC8872A9-A0BC-4C56-BBA2-36E2BAF45209}</x14:id>
        </ext>
      </extLst>
    </cfRule>
  </conditionalFormatting>
  <conditionalFormatting sqref="AC38">
    <cfRule type="dataBar" priority="9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{225E44A4-33CA-4817-B774-CD4616990ABB}</x14:id>
        </ext>
      </extLst>
    </cfRule>
  </conditionalFormatting>
  <conditionalFormatting sqref="AC38">
    <cfRule type="dataBar" priority="96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{E39BB7BD-8BE6-4CC3-A6AA-3650FD361C90}</x14:id>
        </ext>
      </extLst>
    </cfRule>
  </conditionalFormatting>
  <conditionalFormatting sqref="AC38">
    <cfRule type="dataBar" priority="9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{63E3C38C-0B7A-4020-93F6-97C7B4942AB4}</x14:id>
        </ext>
      </extLst>
    </cfRule>
  </conditionalFormatting>
  <conditionalFormatting sqref="AC38">
    <cfRule type="dataBar" priority="9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{EEA510CF-16F6-450C-9511-C120FED6109E}</x14:id>
        </ext>
      </extLst>
    </cfRule>
  </conditionalFormatting>
  <conditionalFormatting sqref="AC38">
    <cfRule type="dataBar" priority="9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{C992EDBD-5191-418F-9B49-031B49B388CC}</x14:id>
        </ext>
      </extLst>
    </cfRule>
  </conditionalFormatting>
  <conditionalFormatting sqref="AC25">
    <cfRule type="dataBar" priority="9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{08690E36-B91E-4B0C-AA9A-BFB394D714A6}</x14:id>
        </ext>
      </extLst>
    </cfRule>
  </conditionalFormatting>
  <conditionalFormatting sqref="AC25">
    <cfRule type="dataBar" priority="9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{18C7A207-137F-4AE1-A9B9-68107E8E5C6F}</x14:id>
        </ext>
      </extLst>
    </cfRule>
  </conditionalFormatting>
  <conditionalFormatting sqref="AC25">
    <cfRule type="dataBar" priority="9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{1C562EE7-3D10-4A60-B8E0-052E1CEF6272}</x14:id>
        </ext>
      </extLst>
    </cfRule>
  </conditionalFormatting>
  <conditionalFormatting sqref="AC25">
    <cfRule type="dataBar" priority="9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{4CDCB5BA-D22E-4933-9A49-9A6BE3DE465C}</x14:id>
        </ext>
      </extLst>
    </cfRule>
  </conditionalFormatting>
  <conditionalFormatting sqref="AC25">
    <cfRule type="dataBar" priority="95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{993E9C05-D30A-4387-BE19-CE708C76B73A}</x14:id>
        </ext>
      </extLst>
    </cfRule>
  </conditionalFormatting>
  <conditionalFormatting sqref="AC25">
    <cfRule type="dataBar" priority="9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{4CBDD7C3-59CC-4298-8A23-D43CB285634E}</x14:id>
        </ext>
      </extLst>
    </cfRule>
  </conditionalFormatting>
  <conditionalFormatting sqref="AC25">
    <cfRule type="dataBar" priority="9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{6E83A765-BFC3-4DC2-9DAD-5D0F50C8AC60}</x14:id>
        </ext>
      </extLst>
    </cfRule>
  </conditionalFormatting>
  <conditionalFormatting sqref="AC25">
    <cfRule type="dataBar" priority="9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{12C0802C-37C1-4A29-BAF2-F3A571C0ADEF}</x14:id>
        </ext>
      </extLst>
    </cfRule>
  </conditionalFormatting>
  <conditionalFormatting sqref="AC25">
    <cfRule type="dataBar" priority="9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{F2C00C65-4FA1-4D08-95BD-615D57704C9B}</x14:id>
        </ext>
      </extLst>
    </cfRule>
  </conditionalFormatting>
  <conditionalFormatting sqref="AC25">
    <cfRule type="dataBar" priority="9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{0155AF80-7DD7-4693-9205-37DD42CE4EC8}</x14:id>
        </ext>
      </extLst>
    </cfRule>
  </conditionalFormatting>
  <conditionalFormatting sqref="AC25">
    <cfRule type="dataBar" priority="9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{5F90E33C-9B85-4397-BBD0-4240BE168DB1}</x14:id>
        </ext>
      </extLst>
    </cfRule>
  </conditionalFormatting>
  <conditionalFormatting sqref="AC23:AC27">
    <cfRule type="dataBar" priority="9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{3E21F51C-A56D-46BD-B38F-03D8F23EFEDE}</x14:id>
        </ext>
      </extLst>
    </cfRule>
  </conditionalFormatting>
  <conditionalFormatting sqref="AC23:AC27">
    <cfRule type="dataBar" priority="9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{78D299CD-5483-4F53-95C8-D259228FBF6C}</x14:id>
        </ext>
      </extLst>
    </cfRule>
  </conditionalFormatting>
  <conditionalFormatting sqref="AC23:AC27">
    <cfRule type="dataBar" priority="9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{E9948197-67C4-4C7C-AD8D-29B9F79F8B29}</x14:id>
        </ext>
      </extLst>
    </cfRule>
  </conditionalFormatting>
  <conditionalFormatting sqref="AC23:AC27">
    <cfRule type="dataBar" priority="9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{D8235619-3E4D-42F1-B852-4EB457D85EBD}</x14:id>
        </ext>
      </extLst>
    </cfRule>
  </conditionalFormatting>
  <conditionalFormatting sqref="AC23:AC27">
    <cfRule type="dataBar" priority="9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{335F0CC1-BA0D-421A-AC6E-8BEAC544D6B4}</x14:id>
        </ext>
      </extLst>
    </cfRule>
  </conditionalFormatting>
  <conditionalFormatting sqref="AC23:AC27">
    <cfRule type="dataBar" priority="9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{C88E4F99-B452-4209-947C-E0625870EBA0}</x14:id>
        </ext>
      </extLst>
    </cfRule>
  </conditionalFormatting>
  <conditionalFormatting sqref="AC23:AC27">
    <cfRule type="dataBar" priority="9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{876A3F75-CCB6-4096-8C41-613C58FAA20F}</x14:id>
        </ext>
      </extLst>
    </cfRule>
  </conditionalFormatting>
  <conditionalFormatting sqref="AC23:AC27">
    <cfRule type="dataBar" priority="9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{87FC6753-2364-42C3-9717-3BE0598D9B9C}</x14:id>
        </ext>
      </extLst>
    </cfRule>
  </conditionalFormatting>
  <conditionalFormatting sqref="AC28">
    <cfRule type="dataBar" priority="9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{AC999A09-E335-4E12-8339-A41818BE26FF}</x14:id>
        </ext>
      </extLst>
    </cfRule>
  </conditionalFormatting>
  <conditionalFormatting sqref="AC28">
    <cfRule type="dataBar" priority="9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{0D897E3C-146B-4806-8284-07552C11E27F}</x14:id>
        </ext>
      </extLst>
    </cfRule>
  </conditionalFormatting>
  <conditionalFormatting sqref="AC28">
    <cfRule type="dataBar" priority="9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{F82FBB9D-EE31-453D-8E48-49DCBBE5413C}</x14:id>
        </ext>
      </extLst>
    </cfRule>
  </conditionalFormatting>
  <conditionalFormatting sqref="AC28">
    <cfRule type="dataBar" priority="9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{E71EF05F-1C7F-409E-8FE9-F29FC0971778}</x14:id>
        </ext>
      </extLst>
    </cfRule>
  </conditionalFormatting>
  <conditionalFormatting sqref="AC28">
    <cfRule type="dataBar" priority="9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{2854F54F-5473-4491-B0C7-2838A84F0A21}</x14:id>
        </ext>
      </extLst>
    </cfRule>
  </conditionalFormatting>
  <conditionalFormatting sqref="AC28">
    <cfRule type="dataBar" priority="9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{356B359F-73A9-48D5-86BD-E63CC60D26CE}</x14:id>
        </ext>
      </extLst>
    </cfRule>
  </conditionalFormatting>
  <conditionalFormatting sqref="AC28">
    <cfRule type="dataBar" priority="9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{CEE6F5BE-4239-43E4-8CE0-F5612C99F4B8}</x14:id>
        </ext>
      </extLst>
    </cfRule>
  </conditionalFormatting>
  <conditionalFormatting sqref="AC28">
    <cfRule type="dataBar" priority="9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{50BFAD1E-D584-4181-AD19-009DCCA1164A}</x14:id>
        </ext>
      </extLst>
    </cfRule>
  </conditionalFormatting>
  <conditionalFormatting sqref="AC29">
    <cfRule type="dataBar" priority="9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{CAEBC378-F9EC-4315-B8AE-6F3D4DA219D9}</x14:id>
        </ext>
      </extLst>
    </cfRule>
  </conditionalFormatting>
  <conditionalFormatting sqref="AC29">
    <cfRule type="dataBar" priority="9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{0FEEBE42-BCE0-4031-A974-296AE9377DAF}</x14:id>
        </ext>
      </extLst>
    </cfRule>
  </conditionalFormatting>
  <conditionalFormatting sqref="AC29">
    <cfRule type="dataBar" priority="9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{F67CE748-B227-428C-9412-76B4AA662606}</x14:id>
        </ext>
      </extLst>
    </cfRule>
  </conditionalFormatting>
  <conditionalFormatting sqref="AC29">
    <cfRule type="dataBar" priority="9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{DDAB79D4-F5DC-4FC0-8399-64F9DF56F3AF}</x14:id>
        </ext>
      </extLst>
    </cfRule>
  </conditionalFormatting>
  <conditionalFormatting sqref="AC29">
    <cfRule type="dataBar" priority="9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{F68FB3B4-848C-464B-A120-24EF5674B8E4}</x14:id>
        </ext>
      </extLst>
    </cfRule>
  </conditionalFormatting>
  <conditionalFormatting sqref="AC29">
    <cfRule type="dataBar" priority="9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{B565D68B-63A8-4108-83EF-385F0E0F9428}</x14:id>
        </ext>
      </extLst>
    </cfRule>
  </conditionalFormatting>
  <conditionalFormatting sqref="AC29">
    <cfRule type="dataBar" priority="9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{679B3262-6318-47BD-8D89-0CDF0A422F82}</x14:id>
        </ext>
      </extLst>
    </cfRule>
  </conditionalFormatting>
  <conditionalFormatting sqref="AC29">
    <cfRule type="dataBar" priority="9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{DCCB0262-95E4-44CE-A3C9-FE280C3E42FC}</x14:id>
        </ext>
      </extLst>
    </cfRule>
  </conditionalFormatting>
  <conditionalFormatting sqref="AC28:AC29">
    <cfRule type="dataBar" priority="9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{97480253-76CA-4FBE-99D6-B8CC6C185127}</x14:id>
        </ext>
      </extLst>
    </cfRule>
  </conditionalFormatting>
  <conditionalFormatting sqref="AC28:AC29">
    <cfRule type="dataBar" priority="9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{FC53BA2A-D6D3-4F58-97BD-0E14F07083BF}</x14:id>
        </ext>
      </extLst>
    </cfRule>
  </conditionalFormatting>
  <conditionalFormatting sqref="AC28:AC29">
    <cfRule type="dataBar" priority="9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{2A7C5E20-577E-45CF-86D5-1271A6164089}</x14:id>
        </ext>
      </extLst>
    </cfRule>
  </conditionalFormatting>
  <conditionalFormatting sqref="AC28:AC29">
    <cfRule type="dataBar" priority="9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{B23DC6C3-5037-47AF-91C5-35CB9190B807}</x14:id>
        </ext>
      </extLst>
    </cfRule>
  </conditionalFormatting>
  <conditionalFormatting sqref="AC28:AC29">
    <cfRule type="dataBar" priority="9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{C3DE7EB2-01C7-4BF8-B759-2576C63EB549}</x14:id>
        </ext>
      </extLst>
    </cfRule>
  </conditionalFormatting>
  <conditionalFormatting sqref="AC28:AC29">
    <cfRule type="dataBar" priority="9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{12243EF4-A477-4A57-917E-DA0A14B41802}</x14:id>
        </ext>
      </extLst>
    </cfRule>
  </conditionalFormatting>
  <conditionalFormatting sqref="AC28:AC29">
    <cfRule type="dataBar" priority="9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{2AA5CA44-CED0-4882-99E1-2D0772ED64EE}</x14:id>
        </ext>
      </extLst>
    </cfRule>
  </conditionalFormatting>
  <conditionalFormatting sqref="AC28:AC29">
    <cfRule type="dataBar" priority="9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{E6C96DED-403D-4BCD-8D06-F0A479C93A82}</x14:id>
        </ext>
      </extLst>
    </cfRule>
  </conditionalFormatting>
  <conditionalFormatting sqref="AC34 AC32 AC36 AC38">
    <cfRule type="dataBar" priority="9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{CE433620-312D-444E-8230-F9D44768AEFC}</x14:id>
        </ext>
      </extLst>
    </cfRule>
  </conditionalFormatting>
  <conditionalFormatting sqref="AC34 AC32 AC36 AC38">
    <cfRule type="dataBar" priority="9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{355ECDDD-DD98-4965-A643-5F0E562AA786}</x14:id>
        </ext>
      </extLst>
    </cfRule>
  </conditionalFormatting>
  <conditionalFormatting sqref="AC34 AC32 AC36 AC38">
    <cfRule type="dataBar" priority="9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{FEFE6DB5-8C98-4302-878D-DEA3397B2EEF}</x14:id>
        </ext>
      </extLst>
    </cfRule>
  </conditionalFormatting>
  <conditionalFormatting sqref="AC34 AC32 AC36 AC38">
    <cfRule type="dataBar" priority="9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{4015F031-B711-47D2-8FC3-B061D0AA39CA}</x14:id>
        </ext>
      </extLst>
    </cfRule>
  </conditionalFormatting>
  <conditionalFormatting sqref="AC34 AC32 AC36 AC38">
    <cfRule type="dataBar" priority="9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{30B54494-B157-42A2-ADDD-C72C54675D69}</x14:id>
        </ext>
      </extLst>
    </cfRule>
  </conditionalFormatting>
  <conditionalFormatting sqref="AC32">
    <cfRule type="dataBar" priority="9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{6C7B52B0-C275-4150-A28C-650BE87B193F}</x14:id>
        </ext>
      </extLst>
    </cfRule>
  </conditionalFormatting>
  <conditionalFormatting sqref="AC32">
    <cfRule type="dataBar" priority="9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{D21152B6-CBB2-4835-817D-E8293C0F7771}</x14:id>
        </ext>
      </extLst>
    </cfRule>
  </conditionalFormatting>
  <conditionalFormatting sqref="AC32">
    <cfRule type="dataBar" priority="9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{7A99FCFE-5BE5-4328-9DB2-3F9EB4129056}</x14:id>
        </ext>
      </extLst>
    </cfRule>
  </conditionalFormatting>
  <conditionalFormatting sqref="AC31 AC33 AC35 AC37">
    <cfRule type="dataBar" priority="9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{58914082-5704-4589-820A-8492BE76BBAF}</x14:id>
        </ext>
      </extLst>
    </cfRule>
  </conditionalFormatting>
  <conditionalFormatting sqref="AC31 AC33 AC35 AC37">
    <cfRule type="dataBar" priority="9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{76BA1CBF-E2F4-462D-AC20-8EFBD371A7BD}</x14:id>
        </ext>
      </extLst>
    </cfRule>
  </conditionalFormatting>
  <conditionalFormatting sqref="AC31 AC33 AC35 AC37">
    <cfRule type="dataBar" priority="9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{8E6186F5-C2C2-4D7C-944B-111AF63A02EF}</x14:id>
        </ext>
      </extLst>
    </cfRule>
  </conditionalFormatting>
  <conditionalFormatting sqref="AC31 AC33 AC35 AC37">
    <cfRule type="dataBar" priority="9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{B6433318-2C25-47E0-AA86-6E1F5FD995F5}</x14:id>
        </ext>
      </extLst>
    </cfRule>
  </conditionalFormatting>
  <conditionalFormatting sqref="AC31 AC33 AC35 AC37">
    <cfRule type="dataBar" priority="90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{8806A818-1A20-43EB-A193-80DC4D4DBB23}</x14:id>
        </ext>
      </extLst>
    </cfRule>
  </conditionalFormatting>
  <conditionalFormatting sqref="AC33">
    <cfRule type="dataBar" priority="9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{10BBC8B9-02E2-434B-95CA-3EB8A968159C}</x14:id>
        </ext>
      </extLst>
    </cfRule>
  </conditionalFormatting>
  <conditionalFormatting sqref="AC33">
    <cfRule type="dataBar" priority="9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{30AFEAF0-4B89-4B1D-A52F-A49A4C4419B4}</x14:id>
        </ext>
      </extLst>
    </cfRule>
  </conditionalFormatting>
  <conditionalFormatting sqref="AC32">
    <cfRule type="dataBar" priority="8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{0983E88A-5162-4595-ADF9-ABCB761143EC}</x14:id>
        </ext>
      </extLst>
    </cfRule>
  </conditionalFormatting>
  <conditionalFormatting sqref="AC32">
    <cfRule type="dataBar" priority="8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{C7F47B83-B7FD-482B-93C3-3EAB18D52CF9}</x14:id>
        </ext>
      </extLst>
    </cfRule>
  </conditionalFormatting>
  <conditionalFormatting sqref="AC32">
    <cfRule type="dataBar" priority="8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{EB66648F-A839-46FC-85BE-FF6FE177FD4A}</x14:id>
        </ext>
      </extLst>
    </cfRule>
  </conditionalFormatting>
  <conditionalFormatting sqref="AC32">
    <cfRule type="dataBar" priority="8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{D382E7DA-53DF-471B-9E08-66F0769F666C}</x14:id>
        </ext>
      </extLst>
    </cfRule>
  </conditionalFormatting>
  <conditionalFormatting sqref="AC32">
    <cfRule type="dataBar" priority="90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{BB020CBE-BCD6-42AD-B0D6-5B9FB3C363DF}</x14:id>
        </ext>
      </extLst>
    </cfRule>
  </conditionalFormatting>
  <conditionalFormatting sqref="AC32">
    <cfRule type="dataBar" priority="9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{AB6D2639-0C26-493F-A2A0-B07C8216EA8A}</x14:id>
        </ext>
      </extLst>
    </cfRule>
  </conditionalFormatting>
  <conditionalFormatting sqref="AC32">
    <cfRule type="dataBar" priority="9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{ECE9BF3B-8C2D-45FF-82F8-3319E892C3DB}</x14:id>
        </ext>
      </extLst>
    </cfRule>
  </conditionalFormatting>
  <conditionalFormatting sqref="AC32">
    <cfRule type="dataBar" priority="9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{C179188A-2C19-4832-879F-A810636B79A5}</x14:id>
        </ext>
      </extLst>
    </cfRule>
  </conditionalFormatting>
  <conditionalFormatting sqref="AC31 AC33 AC35 AC37">
    <cfRule type="dataBar" priority="8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{022E4D82-4D86-4CC5-8505-D2BA13D8BAFE}</x14:id>
        </ext>
      </extLst>
    </cfRule>
  </conditionalFormatting>
  <conditionalFormatting sqref="AC31 AC33 AC35 AC37">
    <cfRule type="dataBar" priority="8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{FF68BA3D-D027-4903-B424-25F8D0018ADC}</x14:id>
        </ext>
      </extLst>
    </cfRule>
  </conditionalFormatting>
  <conditionalFormatting sqref="AC31 AC33 AC35 AC37">
    <cfRule type="dataBar" priority="8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{43E9984B-350F-4296-A952-E90EF8B3D308}</x14:id>
        </ext>
      </extLst>
    </cfRule>
  </conditionalFormatting>
  <conditionalFormatting sqref="AC31 AC33 AC35 AC37">
    <cfRule type="dataBar" priority="8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{94036F32-52D0-421B-BFA0-AB6667A4FEBF}</x14:id>
        </ext>
      </extLst>
    </cfRule>
  </conditionalFormatting>
  <conditionalFormatting sqref="AC31 AC33 AC35 AC37">
    <cfRule type="dataBar" priority="89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{521150FF-5FC2-4582-B34B-0911782FDB3A}</x14:id>
        </ext>
      </extLst>
    </cfRule>
  </conditionalFormatting>
  <conditionalFormatting sqref="AC31">
    <cfRule type="dataBar" priority="8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{642C20CC-B61F-4C4F-A131-2CAB0EBEE16A}</x14:id>
        </ext>
      </extLst>
    </cfRule>
  </conditionalFormatting>
  <conditionalFormatting sqref="AC31">
    <cfRule type="dataBar" priority="8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{ACACB4CA-96C7-4C13-B0CE-728FBCF327F1}</x14:id>
        </ext>
      </extLst>
    </cfRule>
  </conditionalFormatting>
  <conditionalFormatting sqref="AC31">
    <cfRule type="dataBar" priority="8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{F36D1202-FF99-4749-BA68-EF6AB5497BA8}</x14:id>
        </ext>
      </extLst>
    </cfRule>
  </conditionalFormatting>
  <conditionalFormatting sqref="AC17:AC21">
    <cfRule type="dataBar" priority="10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{2F41CF19-568E-4955-A45B-94D5A866740E}</x14:id>
        </ext>
      </extLst>
    </cfRule>
  </conditionalFormatting>
  <conditionalFormatting sqref="AC17:AC21">
    <cfRule type="dataBar" priority="8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{CF74F85B-F99F-445B-A08D-1DF2EF38F030}</x14:id>
        </ext>
      </extLst>
    </cfRule>
  </conditionalFormatting>
  <conditionalFormatting sqref="AC25">
    <cfRule type="dataBar" priority="8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{340306D7-2276-4714-A187-3402FF1890E9}</x14:id>
        </ext>
      </extLst>
    </cfRule>
  </conditionalFormatting>
  <conditionalFormatting sqref="AC25">
    <cfRule type="dataBar" priority="8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{6E383C23-FB08-43E8-99EE-C0140E5E94A2}</x14:id>
        </ext>
      </extLst>
    </cfRule>
  </conditionalFormatting>
  <conditionalFormatting sqref="AC25">
    <cfRule type="dataBar" priority="8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{B2E4D1C6-88E8-4AEC-9A31-714F5C36BF2A}</x14:id>
        </ext>
      </extLst>
    </cfRule>
  </conditionalFormatting>
  <conditionalFormatting sqref="AC25">
    <cfRule type="dataBar" priority="8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{ACA336F7-8D80-461F-9793-746A1A97D9B2}</x14:id>
        </ext>
      </extLst>
    </cfRule>
  </conditionalFormatting>
  <conditionalFormatting sqref="AC25">
    <cfRule type="dataBar" priority="87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{58C64540-1EC9-453B-B2B7-DDACA1DE1B01}</x14:id>
        </ext>
      </extLst>
    </cfRule>
  </conditionalFormatting>
  <conditionalFormatting sqref="AC25">
    <cfRule type="dataBar" priority="8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{90141279-EAA0-4E45-9B2E-D80A46DA172C}</x14:id>
        </ext>
      </extLst>
    </cfRule>
  </conditionalFormatting>
  <conditionalFormatting sqref="AC25">
    <cfRule type="dataBar" priority="8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{90947BA5-FC43-4C3B-BA84-7E7479922D9E}</x14:id>
        </ext>
      </extLst>
    </cfRule>
  </conditionalFormatting>
  <conditionalFormatting sqref="AC25">
    <cfRule type="dataBar" priority="8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{69DA1161-C10C-45B1-B6A8-03668AB96AA5}</x14:id>
        </ext>
      </extLst>
    </cfRule>
  </conditionalFormatting>
  <conditionalFormatting sqref="AC26">
    <cfRule type="dataBar" priority="8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{FD05D1AE-3559-4906-A80E-EE6A89EDD76C}</x14:id>
        </ext>
      </extLst>
    </cfRule>
  </conditionalFormatting>
  <conditionalFormatting sqref="AC26">
    <cfRule type="dataBar" priority="8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{3CFB0528-954B-469F-A2D4-FC0FD3A0DD16}</x14:id>
        </ext>
      </extLst>
    </cfRule>
  </conditionalFormatting>
  <conditionalFormatting sqref="AC26">
    <cfRule type="dataBar" priority="8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{EEFC43CB-4D45-4F56-B70B-897D72BE6D0D}</x14:id>
        </ext>
      </extLst>
    </cfRule>
  </conditionalFormatting>
  <conditionalFormatting sqref="AC26">
    <cfRule type="dataBar" priority="8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{F1DCF41A-FD42-42C2-B350-B202EA7B4374}</x14:id>
        </ext>
      </extLst>
    </cfRule>
  </conditionalFormatting>
  <conditionalFormatting sqref="AC26">
    <cfRule type="dataBar" priority="86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{67D5AC14-F5D7-4795-BED5-B0B1CE8C3124}</x14:id>
        </ext>
      </extLst>
    </cfRule>
  </conditionalFormatting>
  <conditionalFormatting sqref="AC26">
    <cfRule type="dataBar" priority="8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{AD987D9F-7AD9-4CE3-B7A5-5889777A2C5C}</x14:id>
        </ext>
      </extLst>
    </cfRule>
  </conditionalFormatting>
  <conditionalFormatting sqref="AC26">
    <cfRule type="dataBar" priority="8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{1C505939-2C60-4E64-A466-0C51EF6DB0EF}</x14:id>
        </ext>
      </extLst>
    </cfRule>
  </conditionalFormatting>
  <conditionalFormatting sqref="AC26">
    <cfRule type="dataBar" priority="8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{D61A5134-E27F-47F7-AB8F-14D4F6D532F1}</x14:id>
        </ext>
      </extLst>
    </cfRule>
  </conditionalFormatting>
  <conditionalFormatting sqref="AC23:AC26">
    <cfRule type="dataBar" priority="8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{EF4F26AC-CF8D-4E99-9E9B-3F217320F308}</x14:id>
        </ext>
      </extLst>
    </cfRule>
  </conditionalFormatting>
  <conditionalFormatting sqref="AC23:AC26">
    <cfRule type="dataBar" priority="8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{2ED8EDDE-45E9-40A6-941C-72AFB4261430}</x14:id>
        </ext>
      </extLst>
    </cfRule>
  </conditionalFormatting>
  <conditionalFormatting sqref="AC23:AC26">
    <cfRule type="dataBar" priority="8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{0C8DCC44-C328-4A2A-86E2-413B56B088D8}</x14:id>
        </ext>
      </extLst>
    </cfRule>
  </conditionalFormatting>
  <conditionalFormatting sqref="AC23:AC26">
    <cfRule type="dataBar" priority="8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{281C3D04-FCEF-476E-836A-7417FD945E36}</x14:id>
        </ext>
      </extLst>
    </cfRule>
  </conditionalFormatting>
  <conditionalFormatting sqref="AC23:AC26">
    <cfRule type="dataBar" priority="88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{C5AC9D92-9111-49A4-AABB-230E137E9BEC}</x14:id>
        </ext>
      </extLst>
    </cfRule>
  </conditionalFormatting>
  <conditionalFormatting sqref="AC23:AC26">
    <cfRule type="dataBar" priority="8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{5C9A9009-3961-4D41-8E13-B5F81CFD1864}</x14:id>
        </ext>
      </extLst>
    </cfRule>
  </conditionalFormatting>
  <conditionalFormatting sqref="AC23:AC24">
    <cfRule type="dataBar" priority="8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{E6F52F8A-0EE8-4628-8CC8-25B68245E144}</x14:id>
        </ext>
      </extLst>
    </cfRule>
  </conditionalFormatting>
  <conditionalFormatting sqref="AC23:AC26">
    <cfRule type="dataBar" priority="8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{CC4C9F78-73FF-4418-ADED-33E44E27B996}</x14:id>
        </ext>
      </extLst>
    </cfRule>
  </conditionalFormatting>
  <conditionalFormatting sqref="AC23:AC26">
    <cfRule type="dataBar" priority="8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{3EED709D-DF7D-48FC-AD30-C17C09A764B4}</x14:id>
        </ext>
      </extLst>
    </cfRule>
  </conditionalFormatting>
  <conditionalFormatting sqref="AC28:AC38 AC11:AC22">
    <cfRule type="dataBar" priority="10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{B0842A79-62DD-4280-9156-B068FEBFA8C7}</x14:id>
        </ext>
      </extLst>
    </cfRule>
  </conditionalFormatting>
  <conditionalFormatting sqref="AC28:AC38 AC11:AC22">
    <cfRule type="dataBar" priority="10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{DC4115B2-FD90-46A5-96CB-526681E9695B}</x14:id>
        </ext>
      </extLst>
    </cfRule>
  </conditionalFormatting>
  <conditionalFormatting sqref="AC28:AC38 AC11:AC22">
    <cfRule type="dataBar" priority="10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{15E27059-A6A2-4A6B-B8C7-0797B6786389}</x14:id>
        </ext>
      </extLst>
    </cfRule>
  </conditionalFormatting>
  <conditionalFormatting sqref="AC28:AC38 AC11:AC22">
    <cfRule type="dataBar" priority="10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{A570DCBD-329D-49E1-A7D5-AA74C19F2A46}</x14:id>
        </ext>
      </extLst>
    </cfRule>
  </conditionalFormatting>
  <conditionalFormatting sqref="AC28:AC38 AC11:AC22">
    <cfRule type="dataBar" priority="10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{C5196C8F-6A2A-4224-A482-FE7D123B41ED}</x14:id>
        </ext>
      </extLst>
    </cfRule>
  </conditionalFormatting>
  <conditionalFormatting sqref="AC31:AC38">
    <cfRule type="dataBar" priority="10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{4D024755-4CC4-44BF-AF31-C31788FC91EF}</x14:id>
        </ext>
      </extLst>
    </cfRule>
  </conditionalFormatting>
  <conditionalFormatting sqref="AC31:AC38">
    <cfRule type="dataBar" priority="10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{6F630ACD-FBE0-42CF-991F-E8EED6A68E93}</x14:id>
        </ext>
      </extLst>
    </cfRule>
  </conditionalFormatting>
  <conditionalFormatting sqref="AC31:AC38">
    <cfRule type="dataBar" priority="10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{AA8D8B55-DCAD-4A34-A5AC-791E8B42EBE1}</x14:id>
        </ext>
      </extLst>
    </cfRule>
  </conditionalFormatting>
  <conditionalFormatting sqref="AC31:AC38">
    <cfRule type="dataBar" priority="10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{710D9A15-9E93-462C-902B-D45AB9F4ED77}</x14:id>
        </ext>
      </extLst>
    </cfRule>
  </conditionalFormatting>
  <conditionalFormatting sqref="AC31:AC38">
    <cfRule type="dataBar" priority="10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{6E51F87B-2AA4-4F2C-B8AB-EA007E99C377}</x14:id>
        </ext>
      </extLst>
    </cfRule>
  </conditionalFormatting>
  <conditionalFormatting sqref="AC31:AC38">
    <cfRule type="dataBar" priority="10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{745FF18A-C972-4A4A-98AF-787C5432C63F}</x14:id>
        </ext>
      </extLst>
    </cfRule>
  </conditionalFormatting>
  <conditionalFormatting sqref="AC31:AC38">
    <cfRule type="dataBar" priority="10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{20FFAD9C-DB95-4786-9C82-331505741567}</x14:id>
        </ext>
      </extLst>
    </cfRule>
  </conditionalFormatting>
  <conditionalFormatting sqref="AC31:AC38">
    <cfRule type="dataBar" priority="10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{F2F2B62D-DD3C-4463-86B7-9AE015032765}</x14:id>
        </ext>
      </extLst>
    </cfRule>
  </conditionalFormatting>
  <conditionalFormatting sqref="AC31:AC38">
    <cfRule type="dataBar" priority="10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{E6406091-2F67-48A6-A4FF-F9590990C578}</x14:id>
        </ext>
      </extLst>
    </cfRule>
  </conditionalFormatting>
  <conditionalFormatting sqref="AC31:AC38">
    <cfRule type="dataBar" priority="10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{8A96C0D7-48BB-4707-858B-F9F56F3169C4}</x14:id>
        </ext>
      </extLst>
    </cfRule>
  </conditionalFormatting>
  <conditionalFormatting sqref="AC21:AC22 AC17:AC18 AC28:AC38">
    <cfRule type="dataBar" priority="10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{FBD30A04-E8CF-4E69-970B-1EFEEAB744F1}</x14:id>
        </ext>
      </extLst>
    </cfRule>
  </conditionalFormatting>
  <conditionalFormatting sqref="AC28:AC38 AC11:AC22">
    <cfRule type="dataBar" priority="10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{B5A0F1C5-5835-4C7C-9423-695BB3C53E25}</x14:id>
        </ext>
      </extLst>
    </cfRule>
  </conditionalFormatting>
  <conditionalFormatting sqref="AC13:AC38">
    <cfRule type="dataBar" priority="10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{EF9F5CD2-F76B-43FF-AE33-AF162D3A6E96}</x14:id>
        </ext>
      </extLst>
    </cfRule>
  </conditionalFormatting>
  <conditionalFormatting sqref="AC11:AC38">
    <cfRule type="dataBar" priority="8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{1AE476F5-2633-4A23-96F8-1FAFBB4FB57C}</x14:id>
        </ext>
      </extLst>
    </cfRule>
  </conditionalFormatting>
  <conditionalFormatting sqref="AC11:AC38">
    <cfRule type="dataBar" priority="10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{CBDEC86B-CA6F-4394-A111-F86E4E5A3C99}</x14:id>
        </ext>
      </extLst>
    </cfRule>
  </conditionalFormatting>
  <conditionalFormatting sqref="AC11:AC38">
    <cfRule type="dataBar" priority="10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{90872CC6-3443-454C-B4CF-0938FFC8ACAE}</x14:id>
        </ext>
      </extLst>
    </cfRule>
  </conditionalFormatting>
  <conditionalFormatting sqref="AC11:AC14">
    <cfRule type="dataBar" priority="10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{1C16031A-4291-467A-B0A8-E2B5A0F9BEF7}</x14:id>
        </ext>
      </extLst>
    </cfRule>
  </conditionalFormatting>
  <conditionalFormatting sqref="AD23">
    <cfRule type="dataBar" priority="8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{F1B8E0D3-D9BC-4F12-BECC-B6C4530E4FC1}</x14:id>
        </ext>
      </extLst>
    </cfRule>
  </conditionalFormatting>
  <conditionalFormatting sqref="AD23">
    <cfRule type="dataBar" priority="8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{E7967F42-34BF-423B-B7B9-2A3B6B8789EC}</x14:id>
        </ext>
      </extLst>
    </cfRule>
  </conditionalFormatting>
  <conditionalFormatting sqref="AD23">
    <cfRule type="dataBar" priority="8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{4803DE07-28ED-49EE-96D8-AFE8959CCCA1}</x14:id>
        </ext>
      </extLst>
    </cfRule>
  </conditionalFormatting>
  <conditionalFormatting sqref="AD23">
    <cfRule type="dataBar" priority="8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{1C9AA282-3D9F-4C9A-9DCF-61C13F62EA5F}</x14:id>
        </ext>
      </extLst>
    </cfRule>
  </conditionalFormatting>
  <conditionalFormatting sqref="AD23">
    <cfRule type="dataBar" priority="8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{D60D0180-F6BD-4939-885F-F95CE745E98F}</x14:id>
        </ext>
      </extLst>
    </cfRule>
  </conditionalFormatting>
  <conditionalFormatting sqref="AD23">
    <cfRule type="dataBar" priority="8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{9C6108E2-5E23-4F4C-8730-9A67CC065AE0}</x14:id>
        </ext>
      </extLst>
    </cfRule>
  </conditionalFormatting>
  <conditionalFormatting sqref="AD23">
    <cfRule type="dataBar" priority="8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{F4D79613-F7E9-4B20-ABD5-2F645CA60670}</x14:id>
        </ext>
      </extLst>
    </cfRule>
  </conditionalFormatting>
  <conditionalFormatting sqref="AD23">
    <cfRule type="dataBar" priority="8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{11FFBF79-675B-46F4-8C49-F6A934788F15}</x14:id>
        </ext>
      </extLst>
    </cfRule>
  </conditionalFormatting>
  <conditionalFormatting sqref="AD24">
    <cfRule type="dataBar" priority="8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{9C74678F-008D-4C72-8513-3DE23A9FC1C0}</x14:id>
        </ext>
      </extLst>
    </cfRule>
  </conditionalFormatting>
  <conditionalFormatting sqref="AD24">
    <cfRule type="dataBar" priority="8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{CA47A342-49F2-4E7B-A558-82F3604F2501}</x14:id>
        </ext>
      </extLst>
    </cfRule>
  </conditionalFormatting>
  <conditionalFormatting sqref="AD24">
    <cfRule type="dataBar" priority="8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{2C373462-50AD-48FC-AE6C-5FC9C3CC5B6F}</x14:id>
        </ext>
      </extLst>
    </cfRule>
  </conditionalFormatting>
  <conditionalFormatting sqref="AD24">
    <cfRule type="dataBar" priority="8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{D1895928-C877-4AFE-9096-B5C7F5202AB2}</x14:id>
        </ext>
      </extLst>
    </cfRule>
  </conditionalFormatting>
  <conditionalFormatting sqref="AD24">
    <cfRule type="dataBar" priority="8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{F83FBF59-2F56-4224-8A1A-0AC710FD79B7}</x14:id>
        </ext>
      </extLst>
    </cfRule>
  </conditionalFormatting>
  <conditionalFormatting sqref="AD24">
    <cfRule type="dataBar" priority="8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{97D6FD65-FFAE-45BC-AE53-1BA3A6AA19CA}</x14:id>
        </ext>
      </extLst>
    </cfRule>
  </conditionalFormatting>
  <conditionalFormatting sqref="AD24">
    <cfRule type="dataBar" priority="8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{2C1FECB9-4D7D-4FE2-AE1A-0655F94940F6}</x14:id>
        </ext>
      </extLst>
    </cfRule>
  </conditionalFormatting>
  <conditionalFormatting sqref="AD24">
    <cfRule type="dataBar" priority="8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{593C6A9F-DCBA-40F2-96C9-EB48BFAEDF0A}</x14:id>
        </ext>
      </extLst>
    </cfRule>
  </conditionalFormatting>
  <conditionalFormatting sqref="AD26:AD27">
    <cfRule type="dataBar" priority="8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{AB1A071A-9D45-4E4E-9122-3AE6A4812DBF}</x14:id>
        </ext>
      </extLst>
    </cfRule>
  </conditionalFormatting>
  <conditionalFormatting sqref="AD26:AD27">
    <cfRule type="dataBar" priority="8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{CE3354D3-F646-44FC-A29A-34174387250E}</x14:id>
        </ext>
      </extLst>
    </cfRule>
  </conditionalFormatting>
  <conditionalFormatting sqref="AD26:AD27">
    <cfRule type="dataBar" priority="8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{8A442DDA-3AD9-4B2F-AC45-6C4622ABD508}</x14:id>
        </ext>
      </extLst>
    </cfRule>
  </conditionalFormatting>
  <conditionalFormatting sqref="AD26:AD27">
    <cfRule type="dataBar" priority="8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{066BF73F-D903-460C-BBB8-3CFB47EF073C}</x14:id>
        </ext>
      </extLst>
    </cfRule>
  </conditionalFormatting>
  <conditionalFormatting sqref="AD26:AD27">
    <cfRule type="dataBar" priority="8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{6BC1A7BF-AD25-4EAE-92E8-4D3088407078}</x14:id>
        </ext>
      </extLst>
    </cfRule>
  </conditionalFormatting>
  <conditionalFormatting sqref="AD26:AD27">
    <cfRule type="dataBar" priority="8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{10F48460-1F15-4944-9FFD-B3C14F883386}</x14:id>
        </ext>
      </extLst>
    </cfRule>
  </conditionalFormatting>
  <conditionalFormatting sqref="AD26:AD27">
    <cfRule type="dataBar" priority="8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{070564F8-C8B9-471A-B19B-E9C8050A6CB9}</x14:id>
        </ext>
      </extLst>
    </cfRule>
  </conditionalFormatting>
  <conditionalFormatting sqref="AD26:AD27">
    <cfRule type="dataBar" priority="8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{19B146D4-A563-4E25-9410-A59DFED3421C}</x14:id>
        </ext>
      </extLst>
    </cfRule>
  </conditionalFormatting>
  <conditionalFormatting sqref="AD26:AD27">
    <cfRule type="dataBar" priority="8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{E8F36B05-F5BB-4F6B-974A-3550C5638726}</x14:id>
        </ext>
      </extLst>
    </cfRule>
  </conditionalFormatting>
  <conditionalFormatting sqref="AD19">
    <cfRule type="dataBar" priority="8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{96CA70E0-3228-438B-BCFF-B237A597C9CB}</x14:id>
        </ext>
      </extLst>
    </cfRule>
  </conditionalFormatting>
  <conditionalFormatting sqref="AD19">
    <cfRule type="dataBar" priority="8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{B94D1677-AC5D-40A5-A6D3-6D8216862CB2}</x14:id>
        </ext>
      </extLst>
    </cfRule>
  </conditionalFormatting>
  <conditionalFormatting sqref="AD19">
    <cfRule type="dataBar" priority="8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{EBDC3D32-812E-4BFB-9A72-02132BB0F440}</x14:id>
        </ext>
      </extLst>
    </cfRule>
  </conditionalFormatting>
  <conditionalFormatting sqref="AD19">
    <cfRule type="dataBar" priority="8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{19EBD3C6-A75F-4ADE-86C1-97E9C215BEFE}</x14:id>
        </ext>
      </extLst>
    </cfRule>
  </conditionalFormatting>
  <conditionalFormatting sqref="AD19">
    <cfRule type="dataBar" priority="80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{C267B5E8-03B1-4647-884C-1E8C83062B69}</x14:id>
        </ext>
      </extLst>
    </cfRule>
  </conditionalFormatting>
  <conditionalFormatting sqref="AD19">
    <cfRule type="dataBar" priority="8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{BE735557-9F3D-4963-BC1A-22A0B5009570}</x14:id>
        </ext>
      </extLst>
    </cfRule>
  </conditionalFormatting>
  <conditionalFormatting sqref="AD19">
    <cfRule type="dataBar" priority="8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{7E89863F-D887-43F5-94E9-D1E828BBF960}</x14:id>
        </ext>
      </extLst>
    </cfRule>
  </conditionalFormatting>
  <conditionalFormatting sqref="AD19">
    <cfRule type="dataBar" priority="8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{273C6D85-6146-41AE-B77E-25E7AC5AF9E8}</x14:id>
        </ext>
      </extLst>
    </cfRule>
  </conditionalFormatting>
  <conditionalFormatting sqref="AD20">
    <cfRule type="dataBar" priority="8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{89DB485E-EE9A-4DDD-B8C1-EE7686C090F7}</x14:id>
        </ext>
      </extLst>
    </cfRule>
  </conditionalFormatting>
  <conditionalFormatting sqref="AD20">
    <cfRule type="dataBar" priority="7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{0D6DEB32-A10A-4ECA-8791-E6FDE5AA2BB7}</x14:id>
        </ext>
      </extLst>
    </cfRule>
  </conditionalFormatting>
  <conditionalFormatting sqref="AD20">
    <cfRule type="dataBar" priority="7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{64C4CB16-59A2-40A0-A258-D748E0166A70}</x14:id>
        </ext>
      </extLst>
    </cfRule>
  </conditionalFormatting>
  <conditionalFormatting sqref="AD20">
    <cfRule type="dataBar" priority="8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{CBDD9C78-ADFD-405B-90DF-EB43035D37B1}</x14:id>
        </ext>
      </extLst>
    </cfRule>
  </conditionalFormatting>
  <conditionalFormatting sqref="AD20">
    <cfRule type="dataBar" priority="80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{CA6E0A8E-57DF-4853-A031-F84EEAD8140C}</x14:id>
        </ext>
      </extLst>
    </cfRule>
  </conditionalFormatting>
  <conditionalFormatting sqref="AD20">
    <cfRule type="dataBar" priority="8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{B0F1F9DF-46FB-43A9-8D9A-897F7F5C94DA}</x14:id>
        </ext>
      </extLst>
    </cfRule>
  </conditionalFormatting>
  <conditionalFormatting sqref="AD20">
    <cfRule type="dataBar" priority="8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{A1C99AFF-52F6-4B2F-9441-63A13B672B25}</x14:id>
        </ext>
      </extLst>
    </cfRule>
  </conditionalFormatting>
  <conditionalFormatting sqref="AD20">
    <cfRule type="dataBar" priority="8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{E9ED2C49-3FB4-4003-9D1C-97F862ADBB53}</x14:id>
        </ext>
      </extLst>
    </cfRule>
  </conditionalFormatting>
  <conditionalFormatting sqref="AD38">
    <cfRule type="dataBar" priority="7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{75667686-3139-4D8D-94C8-11B92981CADB}</x14:id>
        </ext>
      </extLst>
    </cfRule>
  </conditionalFormatting>
  <conditionalFormatting sqref="AD38">
    <cfRule type="dataBar" priority="7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{63EADE88-BAA7-4F75-AA4D-42626740D093}</x14:id>
        </ext>
      </extLst>
    </cfRule>
  </conditionalFormatting>
  <conditionalFormatting sqref="AD38">
    <cfRule type="dataBar" priority="7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{289D9238-3870-4DD4-A22B-3232AE0FE5C3}</x14:id>
        </ext>
      </extLst>
    </cfRule>
  </conditionalFormatting>
  <conditionalFormatting sqref="AD38">
    <cfRule type="dataBar" priority="7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{B73F3869-880A-41DA-81A4-84644945C94D}</x14:id>
        </ext>
      </extLst>
    </cfRule>
  </conditionalFormatting>
  <conditionalFormatting sqref="AD38">
    <cfRule type="dataBar" priority="79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{675B3A40-2894-44F5-AD3C-20B41C8AB0CE}</x14:id>
        </ext>
      </extLst>
    </cfRule>
  </conditionalFormatting>
  <conditionalFormatting sqref="AD38">
    <cfRule type="dataBar" priority="7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{AF6CDBF3-B67B-4E7B-B0B2-D8EEB7352818}</x14:id>
        </ext>
      </extLst>
    </cfRule>
  </conditionalFormatting>
  <conditionalFormatting sqref="AD38">
    <cfRule type="dataBar" priority="7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{0982E37F-9028-49F7-B467-AE9DA6F18078}</x14:id>
        </ext>
      </extLst>
    </cfRule>
  </conditionalFormatting>
  <conditionalFormatting sqref="AD38">
    <cfRule type="dataBar" priority="7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{D3746D74-1555-4A4C-9730-96DBE1D51C68}</x14:id>
        </ext>
      </extLst>
    </cfRule>
  </conditionalFormatting>
  <conditionalFormatting sqref="AD25">
    <cfRule type="dataBar" priority="7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{58708517-6276-4B64-9623-072BE55CA7B2}</x14:id>
        </ext>
      </extLst>
    </cfRule>
  </conditionalFormatting>
  <conditionalFormatting sqref="AD25">
    <cfRule type="dataBar" priority="7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{40A131F4-CF36-4167-8CBC-76572EF6EFA3}</x14:id>
        </ext>
      </extLst>
    </cfRule>
  </conditionalFormatting>
  <conditionalFormatting sqref="AD25">
    <cfRule type="dataBar" priority="7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{98BD694D-C781-4184-B79E-14E33F0964AF}</x14:id>
        </ext>
      </extLst>
    </cfRule>
  </conditionalFormatting>
  <conditionalFormatting sqref="AD25">
    <cfRule type="dataBar" priority="7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{40243DAD-523F-4951-964C-B503F2169FE1}</x14:id>
        </ext>
      </extLst>
    </cfRule>
  </conditionalFormatting>
  <conditionalFormatting sqref="AD25">
    <cfRule type="dataBar" priority="78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{545E18C3-366D-4511-98C3-97D84AAAF732}</x14:id>
        </ext>
      </extLst>
    </cfRule>
  </conditionalFormatting>
  <conditionalFormatting sqref="AD25">
    <cfRule type="dataBar" priority="7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{DE3617AC-A894-4B24-ABBC-DD6F6B9F1B44}</x14:id>
        </ext>
      </extLst>
    </cfRule>
  </conditionalFormatting>
  <conditionalFormatting sqref="AD25">
    <cfRule type="dataBar" priority="7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{B6658CAD-CBC6-4878-B74F-D87047C05ED1}</x14:id>
        </ext>
      </extLst>
    </cfRule>
  </conditionalFormatting>
  <conditionalFormatting sqref="AD25">
    <cfRule type="dataBar" priority="7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{FD798DAD-D354-4E8A-BE11-E34776697410}</x14:id>
        </ext>
      </extLst>
    </cfRule>
  </conditionalFormatting>
  <conditionalFormatting sqref="AD25">
    <cfRule type="dataBar" priority="7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{B2CB0047-8946-4542-8F9B-E11C30019DC1}</x14:id>
        </ext>
      </extLst>
    </cfRule>
  </conditionalFormatting>
  <conditionalFormatting sqref="AD25">
    <cfRule type="dataBar" priority="7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{3A820623-6248-49C9-A177-0BF7A959337E}</x14:id>
        </ext>
      </extLst>
    </cfRule>
  </conditionalFormatting>
  <conditionalFormatting sqref="AD25">
    <cfRule type="dataBar" priority="7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{506EBEBB-1D38-47E2-8392-C62CC1F004CC}</x14:id>
        </ext>
      </extLst>
    </cfRule>
  </conditionalFormatting>
  <conditionalFormatting sqref="AD23:AD27">
    <cfRule type="dataBar" priority="7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{B77AE003-C452-43E3-A207-D8C9E80D663E}</x14:id>
        </ext>
      </extLst>
    </cfRule>
  </conditionalFormatting>
  <conditionalFormatting sqref="AD23:AD27">
    <cfRule type="dataBar" priority="7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{968DCFD0-CBA1-4E7C-9065-4DDC80E1587D}</x14:id>
        </ext>
      </extLst>
    </cfRule>
  </conditionalFormatting>
  <conditionalFormatting sqref="AD23:AD27">
    <cfRule type="dataBar" priority="7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{1B950F1F-6F6D-4E0D-84C4-32E23095694E}</x14:id>
        </ext>
      </extLst>
    </cfRule>
  </conditionalFormatting>
  <conditionalFormatting sqref="AD23:AD27">
    <cfRule type="dataBar" priority="7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{04EF46C9-B578-4696-BF9F-39B82EB04E42}</x14:id>
        </ext>
      </extLst>
    </cfRule>
  </conditionalFormatting>
  <conditionalFormatting sqref="AD23:AD27">
    <cfRule type="dataBar" priority="77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{C39E5C3B-44F8-4568-B2D6-DF7D214E5E22}</x14:id>
        </ext>
      </extLst>
    </cfRule>
  </conditionalFormatting>
  <conditionalFormatting sqref="AD23:AD27">
    <cfRule type="dataBar" priority="7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{D57CC2A7-D79D-4D90-8267-939D766823F9}</x14:id>
        </ext>
      </extLst>
    </cfRule>
  </conditionalFormatting>
  <conditionalFormatting sqref="AD23:AD27">
    <cfRule type="dataBar" priority="7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{3EA70B93-1C5F-4C85-819A-68C9067B08E6}</x14:id>
        </ext>
      </extLst>
    </cfRule>
  </conditionalFormatting>
  <conditionalFormatting sqref="AD23:AD27">
    <cfRule type="dataBar" priority="7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{DD92D057-8B4C-455E-85ED-C6D6A6D0475F}</x14:id>
        </ext>
      </extLst>
    </cfRule>
  </conditionalFormatting>
  <conditionalFormatting sqref="AD28">
    <cfRule type="dataBar" priority="7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{BE592707-D8BE-4159-A921-5196EADB9354}</x14:id>
        </ext>
      </extLst>
    </cfRule>
  </conditionalFormatting>
  <conditionalFormatting sqref="AD28">
    <cfRule type="dataBar" priority="7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{DF4A98FA-53B2-4AC4-85EA-9D7BA066EBD5}</x14:id>
        </ext>
      </extLst>
    </cfRule>
  </conditionalFormatting>
  <conditionalFormatting sqref="AD28">
    <cfRule type="dataBar" priority="7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{0ECEF288-BD6B-4F8D-A118-0D69E847FE74}</x14:id>
        </ext>
      </extLst>
    </cfRule>
  </conditionalFormatting>
  <conditionalFormatting sqref="AD28">
    <cfRule type="dataBar" priority="7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{0297BBD2-EA0E-4489-99A7-A8D74B90620C}</x14:id>
        </ext>
      </extLst>
    </cfRule>
  </conditionalFormatting>
  <conditionalFormatting sqref="AD28">
    <cfRule type="dataBar" priority="76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{3642752D-5CA0-4AB6-B219-69D241D9F143}</x14:id>
        </ext>
      </extLst>
    </cfRule>
  </conditionalFormatting>
  <conditionalFormatting sqref="AD28">
    <cfRule type="dataBar" priority="7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{17ACDDA4-6A1C-4F7F-96E4-A8E0D28E3657}</x14:id>
        </ext>
      </extLst>
    </cfRule>
  </conditionalFormatting>
  <conditionalFormatting sqref="AD28">
    <cfRule type="dataBar" priority="7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{D9F635C3-EBCA-4DB3-B356-5D5F1293A47D}</x14:id>
        </ext>
      </extLst>
    </cfRule>
  </conditionalFormatting>
  <conditionalFormatting sqref="AD28">
    <cfRule type="dataBar" priority="7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{07C555B8-60E7-48D3-A51C-85D0576BC7BB}</x14:id>
        </ext>
      </extLst>
    </cfRule>
  </conditionalFormatting>
  <conditionalFormatting sqref="AD29">
    <cfRule type="dataBar" priority="7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{0F100A4B-CB02-4C94-8292-68F569E72548}</x14:id>
        </ext>
      </extLst>
    </cfRule>
  </conditionalFormatting>
  <conditionalFormatting sqref="AD29">
    <cfRule type="dataBar" priority="7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{91ACDD08-3C0C-444E-9E01-69961C753575}</x14:id>
        </ext>
      </extLst>
    </cfRule>
  </conditionalFormatting>
  <conditionalFormatting sqref="AD29">
    <cfRule type="dataBar" priority="7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{642321F2-B343-41C2-B3F3-7C33FC1CEA59}</x14:id>
        </ext>
      </extLst>
    </cfRule>
  </conditionalFormatting>
  <conditionalFormatting sqref="AD29">
    <cfRule type="dataBar" priority="7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{147D1C20-89D3-49B3-A8EE-9DAA8E2972F2}</x14:id>
        </ext>
      </extLst>
    </cfRule>
  </conditionalFormatting>
  <conditionalFormatting sqref="AD29">
    <cfRule type="dataBar" priority="75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{FB5BA869-0A83-44F9-8866-A6B4A71783EE}</x14:id>
        </ext>
      </extLst>
    </cfRule>
  </conditionalFormatting>
  <conditionalFormatting sqref="AD29">
    <cfRule type="dataBar" priority="7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{42FF7214-54AE-4CCF-BC50-51523A35FB4F}</x14:id>
        </ext>
      </extLst>
    </cfRule>
  </conditionalFormatting>
  <conditionalFormatting sqref="AD29">
    <cfRule type="dataBar" priority="7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{B391DCB1-E713-4F06-B9A6-52E64A31CEB3}</x14:id>
        </ext>
      </extLst>
    </cfRule>
  </conditionalFormatting>
  <conditionalFormatting sqref="AD29">
    <cfRule type="dataBar" priority="7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{A3C848DB-2269-45BF-8956-1C7D72C2DE5D}</x14:id>
        </ext>
      </extLst>
    </cfRule>
  </conditionalFormatting>
  <conditionalFormatting sqref="AD28:AD29">
    <cfRule type="dataBar" priority="7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{ADFF3C22-DB9B-478E-9ABC-F82B93BC12D6}</x14:id>
        </ext>
      </extLst>
    </cfRule>
  </conditionalFormatting>
  <conditionalFormatting sqref="AD28:AD29">
    <cfRule type="dataBar" priority="7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{ED4D7D57-C411-4A26-8C83-0FA33043F613}</x14:id>
        </ext>
      </extLst>
    </cfRule>
  </conditionalFormatting>
  <conditionalFormatting sqref="AD28:AD29">
    <cfRule type="dataBar" priority="7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{0B10FC35-1116-4993-BA39-426B8A75A616}</x14:id>
        </ext>
      </extLst>
    </cfRule>
  </conditionalFormatting>
  <conditionalFormatting sqref="AD28:AD29">
    <cfRule type="dataBar" priority="7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{758F824F-3073-4CA7-9D35-4BF138CAFD89}</x14:id>
        </ext>
      </extLst>
    </cfRule>
  </conditionalFormatting>
  <conditionalFormatting sqref="AD28:AD29">
    <cfRule type="dataBar" priority="75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{B35BCD3F-8506-4E19-B7E7-FB3DEE73CAF0}</x14:id>
        </ext>
      </extLst>
    </cfRule>
  </conditionalFormatting>
  <conditionalFormatting sqref="AD28:AD29">
    <cfRule type="dataBar" priority="7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{C574FAEC-1244-4A74-9F90-1AA1ADC6906F}</x14:id>
        </ext>
      </extLst>
    </cfRule>
  </conditionalFormatting>
  <conditionalFormatting sqref="AD28:AD29">
    <cfRule type="dataBar" priority="7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{57834A2A-1B1D-4EA8-AF21-6C4B5ED9D56F}</x14:id>
        </ext>
      </extLst>
    </cfRule>
  </conditionalFormatting>
  <conditionalFormatting sqref="AD28:AD29">
    <cfRule type="dataBar" priority="7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{26F44A5C-CC8F-40D9-B93D-17A79E4B9110}</x14:id>
        </ext>
      </extLst>
    </cfRule>
  </conditionalFormatting>
  <conditionalFormatting sqref="AD32 AD34 AD36 AD38">
    <cfRule type="dataBar" priority="7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{FC4AE53D-0A64-4709-AC32-FA38904D4D99}</x14:id>
        </ext>
      </extLst>
    </cfRule>
  </conditionalFormatting>
  <conditionalFormatting sqref="AD32 AD34 AD36 AD38">
    <cfRule type="dataBar" priority="7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{F807B2F1-D033-459A-A459-FF7631C0BB5B}</x14:id>
        </ext>
      </extLst>
    </cfRule>
  </conditionalFormatting>
  <conditionalFormatting sqref="AD32 AD34 AD36 AD38">
    <cfRule type="dataBar" priority="7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{5F86BE7D-17FC-4A7E-8EFE-2CF6E2F64273}</x14:id>
        </ext>
      </extLst>
    </cfRule>
  </conditionalFormatting>
  <conditionalFormatting sqref="AD32 AD34 AD36 AD38">
    <cfRule type="dataBar" priority="7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{486E78C6-6A37-48D5-986C-52F83C252AB8}</x14:id>
        </ext>
      </extLst>
    </cfRule>
  </conditionalFormatting>
  <conditionalFormatting sqref="AD34 AD32 AD36 AD38">
    <cfRule type="dataBar" priority="7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{5F850A1B-A54A-4DAB-A4A6-F3FA33386BEB}</x14:id>
        </ext>
      </extLst>
    </cfRule>
  </conditionalFormatting>
  <conditionalFormatting sqref="AD32">
    <cfRule type="dataBar" priority="7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{B1C1C187-3062-4CDD-B809-1E6EA118876F}</x14:id>
        </ext>
      </extLst>
    </cfRule>
  </conditionalFormatting>
  <conditionalFormatting sqref="AD32">
    <cfRule type="dataBar" priority="7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{65928EC2-CA00-4AB5-AF51-840924D86D73}</x14:id>
        </ext>
      </extLst>
    </cfRule>
  </conditionalFormatting>
  <conditionalFormatting sqref="AD32">
    <cfRule type="dataBar" priority="7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{4DB3D6B1-7115-4731-A386-CD6B747DC847}</x14:id>
        </ext>
      </extLst>
    </cfRule>
  </conditionalFormatting>
  <conditionalFormatting sqref="AD33 AD31 AD35 AD37">
    <cfRule type="dataBar" priority="7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{A0A947F3-0738-4EDC-A886-DD04A40013B8}</x14:id>
        </ext>
      </extLst>
    </cfRule>
  </conditionalFormatting>
  <conditionalFormatting sqref="AD33 AD31 AD35 AD37">
    <cfRule type="dataBar" priority="7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{679A3FE7-887C-4618-A495-BA321D2C3FAC}</x14:id>
        </ext>
      </extLst>
    </cfRule>
  </conditionalFormatting>
  <conditionalFormatting sqref="AD33 AD31 AD35 AD37">
    <cfRule type="dataBar" priority="7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{0FE8E2ED-B8C4-4E8B-8680-1C32E2C27D65}</x14:id>
        </ext>
      </extLst>
    </cfRule>
  </conditionalFormatting>
  <conditionalFormatting sqref="AD33 AD31 AD35 AD37">
    <cfRule type="dataBar" priority="7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{37E407EA-A05D-4A6A-966D-7FE861AADF7D}</x14:id>
        </ext>
      </extLst>
    </cfRule>
  </conditionalFormatting>
  <conditionalFormatting sqref="AD33 AD31 AD35 AD37">
    <cfRule type="dataBar" priority="73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{C624ACCB-8329-4536-9E90-2C4988963000}</x14:id>
        </ext>
      </extLst>
    </cfRule>
  </conditionalFormatting>
  <conditionalFormatting sqref="AD33">
    <cfRule type="dataBar" priority="7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{2E9CC6E6-8254-4189-A622-502CDF5E3960}</x14:id>
        </ext>
      </extLst>
    </cfRule>
  </conditionalFormatting>
  <conditionalFormatting sqref="AD33">
    <cfRule type="dataBar" priority="7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{9C7D12FF-8323-49BE-93EF-368E7FC4B2D4}</x14:id>
        </ext>
      </extLst>
    </cfRule>
  </conditionalFormatting>
  <conditionalFormatting sqref="AD32">
    <cfRule type="dataBar" priority="7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{00D9BA27-371F-4BFD-B547-DED2AF602998}</x14:id>
        </ext>
      </extLst>
    </cfRule>
  </conditionalFormatting>
  <conditionalFormatting sqref="AD32">
    <cfRule type="dataBar" priority="7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{196B23D9-7688-4BEE-B11E-D1E47388989C}</x14:id>
        </ext>
      </extLst>
    </cfRule>
  </conditionalFormatting>
  <conditionalFormatting sqref="AD32">
    <cfRule type="dataBar" priority="7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{C095DAD8-EA46-4EE3-A6D8-5DCBB60D20FA}</x14:id>
        </ext>
      </extLst>
    </cfRule>
  </conditionalFormatting>
  <conditionalFormatting sqref="AD32">
    <cfRule type="dataBar" priority="7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{A08448DA-65B9-4969-A28E-28C9196DFE42}</x14:id>
        </ext>
      </extLst>
    </cfRule>
  </conditionalFormatting>
  <conditionalFormatting sqref="AD32">
    <cfRule type="dataBar" priority="7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{07EA64DC-9540-4D8F-816F-A6E4A66BAAD8}</x14:id>
        </ext>
      </extLst>
    </cfRule>
  </conditionalFormatting>
  <conditionalFormatting sqref="AD32">
    <cfRule type="dataBar" priority="7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{DF0D854C-963C-4022-BB58-60BBF3E19047}</x14:id>
        </ext>
      </extLst>
    </cfRule>
  </conditionalFormatting>
  <conditionalFormatting sqref="AD32">
    <cfRule type="dataBar" priority="7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{52C6325C-B3A5-4EA4-8A49-EC6DD4AF1A3D}</x14:id>
        </ext>
      </extLst>
    </cfRule>
  </conditionalFormatting>
  <conditionalFormatting sqref="AD32">
    <cfRule type="dataBar" priority="7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{4476F439-35C8-4576-8741-1A8725EB42E3}</x14:id>
        </ext>
      </extLst>
    </cfRule>
  </conditionalFormatting>
  <conditionalFormatting sqref="AD33 AD31 AD35 AD37">
    <cfRule type="dataBar" priority="7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{82074199-87A0-44CD-A29C-B38244457AA7}</x14:id>
        </ext>
      </extLst>
    </cfRule>
  </conditionalFormatting>
  <conditionalFormatting sqref="AD33 AD31 AD35 AD37">
    <cfRule type="dataBar" priority="7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{4958015A-A912-4F1D-BEFB-EC7BBF3C29F4}</x14:id>
        </ext>
      </extLst>
    </cfRule>
  </conditionalFormatting>
  <conditionalFormatting sqref="AD33 AD31 AD35 AD37">
    <cfRule type="dataBar" priority="7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{8BA55AB7-E805-41E8-B290-AEB353E9DE07}</x14:id>
        </ext>
      </extLst>
    </cfRule>
  </conditionalFormatting>
  <conditionalFormatting sqref="AD33 AD31 AD35 AD37">
    <cfRule type="dataBar" priority="7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{8B9AAB95-ADE8-4C97-B8D4-6FFD60C51579}</x14:id>
        </ext>
      </extLst>
    </cfRule>
  </conditionalFormatting>
  <conditionalFormatting sqref="AD33 AD31 AD35 AD37">
    <cfRule type="dataBar" priority="7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{4FD0EE25-271E-46B7-8A31-1485333E3783}</x14:id>
        </ext>
      </extLst>
    </cfRule>
  </conditionalFormatting>
  <conditionalFormatting sqref="AD31">
    <cfRule type="dataBar" priority="7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{C6F500B5-B224-4FA1-BA6C-B390354245FD}</x14:id>
        </ext>
      </extLst>
    </cfRule>
  </conditionalFormatting>
  <conditionalFormatting sqref="AD31">
    <cfRule type="dataBar" priority="7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{0914480C-FE00-451E-A61E-FE48D8FC4005}</x14:id>
        </ext>
      </extLst>
    </cfRule>
  </conditionalFormatting>
  <conditionalFormatting sqref="AD31">
    <cfRule type="dataBar" priority="7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{CAB90EC5-163A-443D-841A-576993A5D0C3}</x14:id>
        </ext>
      </extLst>
    </cfRule>
  </conditionalFormatting>
  <conditionalFormatting sqref="AD17:AD21">
    <cfRule type="dataBar" priority="8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{91526580-FF55-41EA-B82E-327E111B096F}</x14:id>
        </ext>
      </extLst>
    </cfRule>
  </conditionalFormatting>
  <conditionalFormatting sqref="AD17:AD21">
    <cfRule type="dataBar" priority="7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{CD3582D4-18EA-4A04-BB23-37D5C17083DD}</x14:id>
        </ext>
      </extLst>
    </cfRule>
  </conditionalFormatting>
  <conditionalFormatting sqref="AD25">
    <cfRule type="dataBar" priority="6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{4A773462-05CA-4D24-B61F-0D617BBF433B}</x14:id>
        </ext>
      </extLst>
    </cfRule>
  </conditionalFormatting>
  <conditionalFormatting sqref="AD25">
    <cfRule type="dataBar" priority="6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{62142C81-C278-4015-997E-D36EE0D06E04}</x14:id>
        </ext>
      </extLst>
    </cfRule>
  </conditionalFormatting>
  <conditionalFormatting sqref="AD25">
    <cfRule type="dataBar" priority="6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{7407D825-23B0-4492-8385-08E9DAF6C2ED}</x14:id>
        </ext>
      </extLst>
    </cfRule>
  </conditionalFormatting>
  <conditionalFormatting sqref="AD25">
    <cfRule type="dataBar" priority="7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{216573DB-C55B-4E51-BCD2-DA98793D7852}</x14:id>
        </ext>
      </extLst>
    </cfRule>
  </conditionalFormatting>
  <conditionalFormatting sqref="AD25">
    <cfRule type="dataBar" priority="70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{6B1470F5-3BC6-47D8-95B0-F3F332D2BBA6}</x14:id>
        </ext>
      </extLst>
    </cfRule>
  </conditionalFormatting>
  <conditionalFormatting sqref="AD25">
    <cfRule type="dataBar" priority="7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{384FEF21-FDDE-432C-A231-80B337F49244}</x14:id>
        </ext>
      </extLst>
    </cfRule>
  </conditionalFormatting>
  <conditionalFormatting sqref="AD25">
    <cfRule type="dataBar" priority="7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{E3F05D3D-0CDA-4FDC-BA17-E9A4BFC0DE53}</x14:id>
        </ext>
      </extLst>
    </cfRule>
  </conditionalFormatting>
  <conditionalFormatting sqref="AD25">
    <cfRule type="dataBar" priority="7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{089C032C-AF47-4A0F-A159-4AD0AC08F9BB}</x14:id>
        </ext>
      </extLst>
    </cfRule>
  </conditionalFormatting>
  <conditionalFormatting sqref="AD26">
    <cfRule type="dataBar" priority="6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{556F507D-34A2-4618-8ED7-3ECE00577DB5}</x14:id>
        </ext>
      </extLst>
    </cfRule>
  </conditionalFormatting>
  <conditionalFormatting sqref="AD26">
    <cfRule type="dataBar" priority="6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{08765460-B453-4C3A-9FF3-14416BEE0441}</x14:id>
        </ext>
      </extLst>
    </cfRule>
  </conditionalFormatting>
  <conditionalFormatting sqref="AD26">
    <cfRule type="dataBar" priority="6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{07CE025E-C065-4FD8-9012-CACEE54A38DC}</x14:id>
        </ext>
      </extLst>
    </cfRule>
  </conditionalFormatting>
  <conditionalFormatting sqref="AD26">
    <cfRule type="dataBar" priority="6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{9839DCA4-F511-49C0-A0F6-A52878706B69}</x14:id>
        </ext>
      </extLst>
    </cfRule>
  </conditionalFormatting>
  <conditionalFormatting sqref="AD26">
    <cfRule type="dataBar" priority="69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{7621ED89-EC18-4D08-9B51-A378C2B987DC}</x14:id>
        </ext>
      </extLst>
    </cfRule>
  </conditionalFormatting>
  <conditionalFormatting sqref="AD26">
    <cfRule type="dataBar" priority="7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{32F7252F-915A-46EA-A118-EA5337F4ACA4}</x14:id>
        </ext>
      </extLst>
    </cfRule>
  </conditionalFormatting>
  <conditionalFormatting sqref="AD26">
    <cfRule type="dataBar" priority="7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{327391DD-386A-445E-A8B6-32920A248DF8}</x14:id>
        </ext>
      </extLst>
    </cfRule>
  </conditionalFormatting>
  <conditionalFormatting sqref="AD26">
    <cfRule type="dataBar" priority="6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{10972A42-3659-450C-A521-BD8731108026}</x14:id>
        </ext>
      </extLst>
    </cfRule>
  </conditionalFormatting>
  <conditionalFormatting sqref="AD23:AD26">
    <cfRule type="dataBar" priority="7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{345BFDD4-FFA4-494A-80D8-0D71A498CA11}</x14:id>
        </ext>
      </extLst>
    </cfRule>
  </conditionalFormatting>
  <conditionalFormatting sqref="AD23:AD26">
    <cfRule type="dataBar" priority="7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{1C1B2A77-3FCD-44C8-955D-57B81759E39C}</x14:id>
        </ext>
      </extLst>
    </cfRule>
  </conditionalFormatting>
  <conditionalFormatting sqref="AD23:AD26">
    <cfRule type="dataBar" priority="7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{36D18B89-1AFF-40CC-955B-04D3ECA7ABE9}</x14:id>
        </ext>
      </extLst>
    </cfRule>
  </conditionalFormatting>
  <conditionalFormatting sqref="AD23:AD26">
    <cfRule type="dataBar" priority="7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{D2E430F9-0CC7-426F-9B64-4143F92C8A51}</x14:id>
        </ext>
      </extLst>
    </cfRule>
  </conditionalFormatting>
  <conditionalFormatting sqref="AD23:AD26">
    <cfRule type="dataBar" priority="7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{86E1463E-9C0E-4095-8290-F600D798DE4C}</x14:id>
        </ext>
      </extLst>
    </cfRule>
  </conditionalFormatting>
  <conditionalFormatting sqref="AD23:AD26">
    <cfRule type="dataBar" priority="7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{048159FF-9E98-419C-BFF2-EDC8C24C9AE8}</x14:id>
        </ext>
      </extLst>
    </cfRule>
  </conditionalFormatting>
  <conditionalFormatting sqref="AD23:AD24">
    <cfRule type="dataBar" priority="7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{5BA49439-F722-4718-B243-32792CCA0769}</x14:id>
        </ext>
      </extLst>
    </cfRule>
  </conditionalFormatting>
  <conditionalFormatting sqref="AD23:AD26">
    <cfRule type="dataBar" priority="7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{DF0506E7-067C-42B4-BFF4-A0CF21A6B361}</x14:id>
        </ext>
      </extLst>
    </cfRule>
  </conditionalFormatting>
  <conditionalFormatting sqref="AD23:AD26">
    <cfRule type="dataBar" priority="6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{54ECE5AE-DE3D-4882-AA46-E45D2AE79441}</x14:id>
        </ext>
      </extLst>
    </cfRule>
  </conditionalFormatting>
  <conditionalFormatting sqref="AD28:AD38 AD11:AD22">
    <cfRule type="dataBar" priority="8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{A931B7E7-7837-4CD8-B9CB-8AEC57456DC5}</x14:id>
        </ext>
      </extLst>
    </cfRule>
  </conditionalFormatting>
  <conditionalFormatting sqref="AD28:AD38 AD11:AD22">
    <cfRule type="dataBar" priority="8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{03D230B6-49A8-4CC1-92C4-8158567AC07F}</x14:id>
        </ext>
      </extLst>
    </cfRule>
  </conditionalFormatting>
  <conditionalFormatting sqref="AD28:AD38 AD11:AD22">
    <cfRule type="dataBar" priority="8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{6E4DC177-A00C-4BB3-B268-D70FDEF8937D}</x14:id>
        </ext>
      </extLst>
    </cfRule>
  </conditionalFormatting>
  <conditionalFormatting sqref="AD28:AD38 AD11:AD22">
    <cfRule type="dataBar" priority="8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{F25B0B67-5D1B-4044-AE41-7633587E82A2}</x14:id>
        </ext>
      </extLst>
    </cfRule>
  </conditionalFormatting>
  <conditionalFormatting sqref="AD28:AD38 AD11:AD22">
    <cfRule type="dataBar" priority="84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{54C52C8A-0DC7-43E2-B76F-2165BE8830B4}</x14:id>
        </ext>
      </extLst>
    </cfRule>
  </conditionalFormatting>
  <conditionalFormatting sqref="AD31:AD38">
    <cfRule type="dataBar" priority="8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{CC590967-74C9-47D9-9DC6-254BA8BB10C5}</x14:id>
        </ext>
      </extLst>
    </cfRule>
  </conditionalFormatting>
  <conditionalFormatting sqref="AD31:AD38">
    <cfRule type="dataBar" priority="8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{FB0D842C-C538-4F61-BE58-F31C9BB7E680}</x14:id>
        </ext>
      </extLst>
    </cfRule>
  </conditionalFormatting>
  <conditionalFormatting sqref="AD31:AD38">
    <cfRule type="dataBar" priority="8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{40E4AD75-C8E5-4FF8-8BA7-ADED91BEF50A}</x14:id>
        </ext>
      </extLst>
    </cfRule>
  </conditionalFormatting>
  <conditionalFormatting sqref="AD31:AD38">
    <cfRule type="dataBar" priority="8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{817CE0D5-8B51-4DA7-8FE4-02DA850F2DED}</x14:id>
        </ext>
      </extLst>
    </cfRule>
  </conditionalFormatting>
  <conditionalFormatting sqref="AD31:AD38">
    <cfRule type="dataBar" priority="8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{2EC7D25B-992F-4C0A-A8BB-228EB1FBF0FF}</x14:id>
        </ext>
      </extLst>
    </cfRule>
  </conditionalFormatting>
  <conditionalFormatting sqref="AD31:AD38">
    <cfRule type="dataBar" priority="8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{D8890838-7E2D-4325-B4BE-3C9E8A9649F0}</x14:id>
        </ext>
      </extLst>
    </cfRule>
  </conditionalFormatting>
  <conditionalFormatting sqref="AD31:AD38">
    <cfRule type="dataBar" priority="8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{C78F97F3-7B2B-4702-B36B-B9203B9B30D4}</x14:id>
        </ext>
      </extLst>
    </cfRule>
  </conditionalFormatting>
  <conditionalFormatting sqref="AD31:AD38">
    <cfRule type="dataBar" priority="8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{03D79358-BDD7-4AC0-B4A9-F0631F764DC2}</x14:id>
        </ext>
      </extLst>
    </cfRule>
  </conditionalFormatting>
  <conditionalFormatting sqref="AD31:AD38">
    <cfRule type="dataBar" priority="8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{576D9095-F6B3-4D91-AF70-68D568570F16}</x14:id>
        </ext>
      </extLst>
    </cfRule>
  </conditionalFormatting>
  <conditionalFormatting sqref="AD31:AD38">
    <cfRule type="dataBar" priority="85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{315447CD-17B6-4A3F-BA02-347F3F8EF526}</x14:id>
        </ext>
      </extLst>
    </cfRule>
  </conditionalFormatting>
  <conditionalFormatting sqref="AD21:AD22 AD17:AD18 AD28:AD38">
    <cfRule type="dataBar" priority="8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{D0DE2E62-082F-4DDC-A5B8-A80107474C97}</x14:id>
        </ext>
      </extLst>
    </cfRule>
  </conditionalFormatting>
  <conditionalFormatting sqref="AD28:AD38 AD11:AD22">
    <cfRule type="dataBar" priority="8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{D0B4F8DF-A500-4A9C-8D1F-63499989F3A9}</x14:id>
        </ext>
      </extLst>
    </cfRule>
  </conditionalFormatting>
  <conditionalFormatting sqref="AD13:AD38">
    <cfRule type="dataBar" priority="8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{9CAF85A0-B153-4214-88EA-E12A7AB85243}</x14:id>
        </ext>
      </extLst>
    </cfRule>
  </conditionalFormatting>
  <conditionalFormatting sqref="AD11:AD38">
    <cfRule type="dataBar" priority="6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{A915E7A6-32A5-4993-ACBE-B9178D3DCDA8}</x14:id>
        </ext>
      </extLst>
    </cfRule>
  </conditionalFormatting>
  <conditionalFormatting sqref="AD11:AD38">
    <cfRule type="dataBar" priority="8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{1D5ED54C-1DFC-4D99-BEB3-2F09C5D8FF44}</x14:id>
        </ext>
      </extLst>
    </cfRule>
  </conditionalFormatting>
  <conditionalFormatting sqref="AD11:AD38">
    <cfRule type="dataBar" priority="8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{67232FAF-4561-452C-A4EF-564D81E271EC}</x14:id>
        </ext>
      </extLst>
    </cfRule>
  </conditionalFormatting>
  <conditionalFormatting sqref="AD11:AD14">
    <cfRule type="dataBar" priority="8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{906A6411-7E18-441A-ABCD-003D339F93D3}</x14:id>
        </ext>
      </extLst>
    </cfRule>
  </conditionalFormatting>
  <conditionalFormatting sqref="AE23">
    <cfRule type="dataBar" priority="6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{E7D2F25B-AA1E-4A12-92AA-83000642B4BC}</x14:id>
        </ext>
      </extLst>
    </cfRule>
  </conditionalFormatting>
  <conditionalFormatting sqref="AE23">
    <cfRule type="dataBar" priority="6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{27CF833F-4EA9-44BC-A908-26D6297D64E6}</x14:id>
        </ext>
      </extLst>
    </cfRule>
  </conditionalFormatting>
  <conditionalFormatting sqref="AE23">
    <cfRule type="dataBar" priority="6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{04E27C85-2829-4856-B951-111430B19E27}</x14:id>
        </ext>
      </extLst>
    </cfRule>
  </conditionalFormatting>
  <conditionalFormatting sqref="AE23">
    <cfRule type="dataBar" priority="6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{AF272912-4870-41FA-8088-01B16F238E80}</x14:id>
        </ext>
      </extLst>
    </cfRule>
  </conditionalFormatting>
  <conditionalFormatting sqref="AE23">
    <cfRule type="dataBar" priority="66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{46DAB7FA-3A8C-4228-AD5C-3C61AAB76A0D}</x14:id>
        </ext>
      </extLst>
    </cfRule>
  </conditionalFormatting>
  <conditionalFormatting sqref="AE23">
    <cfRule type="dataBar" priority="6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{C0482406-6394-496A-B8A2-8BAAD1AE91E5}</x14:id>
        </ext>
      </extLst>
    </cfRule>
  </conditionalFormatting>
  <conditionalFormatting sqref="AE23">
    <cfRule type="dataBar" priority="6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{5BDC59F2-1B94-4F47-80BD-5FC0FF5925DC}</x14:id>
        </ext>
      </extLst>
    </cfRule>
  </conditionalFormatting>
  <conditionalFormatting sqref="AE23">
    <cfRule type="dataBar" priority="6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{429BA9F4-E466-4E30-9E61-76EBAAF6C871}</x14:id>
        </ext>
      </extLst>
    </cfRule>
  </conditionalFormatting>
  <conditionalFormatting sqref="AE24">
    <cfRule type="dataBar" priority="6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{33770495-3785-4FFA-90B9-7BC2B4011072}</x14:id>
        </ext>
      </extLst>
    </cfRule>
  </conditionalFormatting>
  <conditionalFormatting sqref="AE24">
    <cfRule type="dataBar" priority="6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{EA6F68AD-276B-4CC2-BBEE-2213E256A18F}</x14:id>
        </ext>
      </extLst>
    </cfRule>
  </conditionalFormatting>
  <conditionalFormatting sqref="AE24">
    <cfRule type="dataBar" priority="6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{7274526F-0085-4451-8187-0635E9A85CB7}</x14:id>
        </ext>
      </extLst>
    </cfRule>
  </conditionalFormatting>
  <conditionalFormatting sqref="AE24">
    <cfRule type="dataBar" priority="6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{B73A20AE-9B2A-4464-8485-D308E711D508}</x14:id>
        </ext>
      </extLst>
    </cfRule>
  </conditionalFormatting>
  <conditionalFormatting sqref="AE24">
    <cfRule type="dataBar" priority="65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{6F9273E0-C3C7-43C7-877E-E36D5C080344}</x14:id>
        </ext>
      </extLst>
    </cfRule>
  </conditionalFormatting>
  <conditionalFormatting sqref="AE24">
    <cfRule type="dataBar" priority="6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{0706198A-1446-4AE6-8DC1-2A325C1E7CBF}</x14:id>
        </ext>
      </extLst>
    </cfRule>
  </conditionalFormatting>
  <conditionalFormatting sqref="AE24">
    <cfRule type="dataBar" priority="6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{2376D01F-8C8C-4733-817C-31C11C0BA4A5}</x14:id>
        </ext>
      </extLst>
    </cfRule>
  </conditionalFormatting>
  <conditionalFormatting sqref="AE24">
    <cfRule type="dataBar" priority="6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{79B39089-CEFD-4144-81BC-F5987E3272D9}</x14:id>
        </ext>
      </extLst>
    </cfRule>
  </conditionalFormatting>
  <conditionalFormatting sqref="AE26:AE27">
    <cfRule type="dataBar" priority="6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{43045EBF-824B-4C70-9C1A-626A6C945631}</x14:id>
        </ext>
      </extLst>
    </cfRule>
  </conditionalFormatting>
  <conditionalFormatting sqref="AE26:AE27">
    <cfRule type="dataBar" priority="6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{B71CF8DC-6230-463A-BAD0-65DA692AFEC1}</x14:id>
        </ext>
      </extLst>
    </cfRule>
  </conditionalFormatting>
  <conditionalFormatting sqref="AE26:AE27">
    <cfRule type="dataBar" priority="6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{89FD5B49-F8D4-4DDB-8346-C44248AD74CF}</x14:id>
        </ext>
      </extLst>
    </cfRule>
  </conditionalFormatting>
  <conditionalFormatting sqref="AE26:AE27">
    <cfRule type="dataBar" priority="6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{883AEBC4-2468-44BE-9DF8-38C04EC87842}</x14:id>
        </ext>
      </extLst>
    </cfRule>
  </conditionalFormatting>
  <conditionalFormatting sqref="AE26:AE27">
    <cfRule type="dataBar" priority="64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{E2F13217-C66C-4E65-8BBE-88896D99B471}</x14:id>
        </ext>
      </extLst>
    </cfRule>
  </conditionalFormatting>
  <conditionalFormatting sqref="AE26:AE27">
    <cfRule type="dataBar" priority="6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{4F560DBF-DD4D-4A14-93EF-33731CD435E6}</x14:id>
        </ext>
      </extLst>
    </cfRule>
  </conditionalFormatting>
  <conditionalFormatting sqref="AE26:AE27">
    <cfRule type="dataBar" priority="6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{C97A872C-C10D-4AA8-A3ED-34B7648AD02A}</x14:id>
        </ext>
      </extLst>
    </cfRule>
  </conditionalFormatting>
  <conditionalFormatting sqref="AE26:AE27">
    <cfRule type="dataBar" priority="6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{AFDD2EB0-0C85-4F1C-9030-92800A3B26AD}</x14:id>
        </ext>
      </extLst>
    </cfRule>
  </conditionalFormatting>
  <conditionalFormatting sqref="AE26:AE27">
    <cfRule type="dataBar" priority="6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{257E72D3-95D2-4C84-8DED-AA8A45EA1A88}</x14:id>
        </ext>
      </extLst>
    </cfRule>
  </conditionalFormatting>
  <conditionalFormatting sqref="AE19">
    <cfRule type="dataBar" priority="6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{1A98782A-FE32-47D9-8CD5-C3E80894A707}</x14:id>
        </ext>
      </extLst>
    </cfRule>
  </conditionalFormatting>
  <conditionalFormatting sqref="AE19">
    <cfRule type="dataBar" priority="6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{BDD41647-A95F-4A65-9D80-64B633615FF6}</x14:id>
        </ext>
      </extLst>
    </cfRule>
  </conditionalFormatting>
  <conditionalFormatting sqref="AE19">
    <cfRule type="dataBar" priority="6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{681C9F02-BF2A-4FE8-919F-B7166CC38FF1}</x14:id>
        </ext>
      </extLst>
    </cfRule>
  </conditionalFormatting>
  <conditionalFormatting sqref="AE19">
    <cfRule type="dataBar" priority="6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{BAEBF037-EF63-4879-ACD9-124C2E2BAA58}</x14:id>
        </ext>
      </extLst>
    </cfRule>
  </conditionalFormatting>
  <conditionalFormatting sqref="AE19">
    <cfRule type="dataBar" priority="63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{948F6E61-5024-4687-A93B-4E647BBAF51D}</x14:id>
        </ext>
      </extLst>
    </cfRule>
  </conditionalFormatting>
  <conditionalFormatting sqref="AE19">
    <cfRule type="dataBar" priority="6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{186075E0-A518-449D-97E2-062F0CA01647}</x14:id>
        </ext>
      </extLst>
    </cfRule>
  </conditionalFormatting>
  <conditionalFormatting sqref="AE19">
    <cfRule type="dataBar" priority="6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{D228DAC8-775C-4A64-B883-A99E42298CE5}</x14:id>
        </ext>
      </extLst>
    </cfRule>
  </conditionalFormatting>
  <conditionalFormatting sqref="AE19">
    <cfRule type="dataBar" priority="6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{4073A573-9F5F-429C-B44D-F5CBA1BE0822}</x14:id>
        </ext>
      </extLst>
    </cfRule>
  </conditionalFormatting>
  <conditionalFormatting sqref="AE20">
    <cfRule type="dataBar" priority="6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{C1A676E2-AA57-4830-BA3B-829F731DFC87}</x14:id>
        </ext>
      </extLst>
    </cfRule>
  </conditionalFormatting>
  <conditionalFormatting sqref="AE20">
    <cfRule type="dataBar" priority="6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{9BFD9B68-5D8A-4C08-80AF-8590A1A34F64}</x14:id>
        </ext>
      </extLst>
    </cfRule>
  </conditionalFormatting>
  <conditionalFormatting sqref="AE20">
    <cfRule type="dataBar" priority="6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{3E3377AC-C49F-4A86-B90A-0F8CF5373CF2}</x14:id>
        </ext>
      </extLst>
    </cfRule>
  </conditionalFormatting>
  <conditionalFormatting sqref="AE20">
    <cfRule type="dataBar" priority="6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{3642294A-A641-4347-A3E2-4A706C14D39B}</x14:id>
        </ext>
      </extLst>
    </cfRule>
  </conditionalFormatting>
  <conditionalFormatting sqref="AE20">
    <cfRule type="dataBar" priority="6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{92CD3D44-1475-4D88-BCC2-48712F97109B}</x14:id>
        </ext>
      </extLst>
    </cfRule>
  </conditionalFormatting>
  <conditionalFormatting sqref="AE20">
    <cfRule type="dataBar" priority="6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{5043779B-81FB-42E4-94CE-88D30F841704}</x14:id>
        </ext>
      </extLst>
    </cfRule>
  </conditionalFormatting>
  <conditionalFormatting sqref="AE20">
    <cfRule type="dataBar" priority="6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{7A4BCE19-E0A7-4971-94A8-B886E0AF3E76}</x14:id>
        </ext>
      </extLst>
    </cfRule>
  </conditionalFormatting>
  <conditionalFormatting sqref="AE20">
    <cfRule type="dataBar" priority="6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{B559AC0F-E8F1-4981-BBCB-46B3951B7B15}</x14:id>
        </ext>
      </extLst>
    </cfRule>
  </conditionalFormatting>
  <conditionalFormatting sqref="AE38">
    <cfRule type="dataBar" priority="6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{3564294B-1FFD-4FBC-A041-EEF0A11C2297}</x14:id>
        </ext>
      </extLst>
    </cfRule>
  </conditionalFormatting>
  <conditionalFormatting sqref="AE38">
    <cfRule type="dataBar" priority="6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{5044727C-B184-4184-A3F6-24E923AE3612}</x14:id>
        </ext>
      </extLst>
    </cfRule>
  </conditionalFormatting>
  <conditionalFormatting sqref="AE38">
    <cfRule type="dataBar" priority="6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{15159453-D239-4589-BB32-EFE2E179B4A7}</x14:id>
        </ext>
      </extLst>
    </cfRule>
  </conditionalFormatting>
  <conditionalFormatting sqref="AE38">
    <cfRule type="dataBar" priority="6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{3B844BE3-1DC1-4BD0-AF5E-6125797888E5}</x14:id>
        </ext>
      </extLst>
    </cfRule>
  </conditionalFormatting>
  <conditionalFormatting sqref="AE38">
    <cfRule type="dataBar" priority="6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{B051420F-5365-4001-BD65-F252466CD7AA}</x14:id>
        </ext>
      </extLst>
    </cfRule>
  </conditionalFormatting>
  <conditionalFormatting sqref="AE38">
    <cfRule type="dataBar" priority="6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{137CA0BA-07A5-4F8F-A55B-15E0B7486036}</x14:id>
        </ext>
      </extLst>
    </cfRule>
  </conditionalFormatting>
  <conditionalFormatting sqref="AE38">
    <cfRule type="dataBar" priority="6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{7EAD2344-7E7C-469C-A004-55E5A2D5A32D}</x14:id>
        </ext>
      </extLst>
    </cfRule>
  </conditionalFormatting>
  <conditionalFormatting sqref="AE38">
    <cfRule type="dataBar" priority="6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{D19EFB89-8A68-44AF-9740-615245E4ADF1}</x14:id>
        </ext>
      </extLst>
    </cfRule>
  </conditionalFormatting>
  <conditionalFormatting sqref="AE25">
    <cfRule type="dataBar" priority="6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{DA7B2FCE-9A62-479E-80A9-BDF360E12F13}</x14:id>
        </ext>
      </extLst>
    </cfRule>
  </conditionalFormatting>
  <conditionalFormatting sqref="AE25">
    <cfRule type="dataBar" priority="6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{C33C4298-5496-426A-9BBD-F55A4EF2998A}</x14:id>
        </ext>
      </extLst>
    </cfRule>
  </conditionalFormatting>
  <conditionalFormatting sqref="AE25">
    <cfRule type="dataBar" priority="6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{C397DB29-A11B-4D73-BE6E-F3E87951D15D}</x14:id>
        </ext>
      </extLst>
    </cfRule>
  </conditionalFormatting>
  <conditionalFormatting sqref="AE25">
    <cfRule type="dataBar" priority="6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{C92AC280-0EB8-449E-B8B4-7AEB713410F1}</x14:id>
        </ext>
      </extLst>
    </cfRule>
  </conditionalFormatting>
  <conditionalFormatting sqref="AE25">
    <cfRule type="dataBar" priority="6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{86A364B1-30CC-43FF-892A-8CB66D63295E}</x14:id>
        </ext>
      </extLst>
    </cfRule>
  </conditionalFormatting>
  <conditionalFormatting sqref="AE25">
    <cfRule type="dataBar" priority="6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{1B5609E4-F2AF-49A8-9C5E-24E1B6407327}</x14:id>
        </ext>
      </extLst>
    </cfRule>
  </conditionalFormatting>
  <conditionalFormatting sqref="AE25">
    <cfRule type="dataBar" priority="6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{8C8562E4-5345-4E55-A586-AE32714B9F5C}</x14:id>
        </ext>
      </extLst>
    </cfRule>
  </conditionalFormatting>
  <conditionalFormatting sqref="AE25">
    <cfRule type="dataBar" priority="6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{B67AD818-A0EE-45E5-AF67-A2DD88DF092A}</x14:id>
        </ext>
      </extLst>
    </cfRule>
  </conditionalFormatting>
  <conditionalFormatting sqref="AE25">
    <cfRule type="dataBar" priority="6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{DB887CD8-58A8-4E56-A16B-234B5F8CB0C9}</x14:id>
        </ext>
      </extLst>
    </cfRule>
  </conditionalFormatting>
  <conditionalFormatting sqref="AE25">
    <cfRule type="dataBar" priority="6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{B18DC79B-DB90-42C1-8916-B54C902174F8}</x14:id>
        </ext>
      </extLst>
    </cfRule>
  </conditionalFormatting>
  <conditionalFormatting sqref="AE25">
    <cfRule type="dataBar" priority="6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{8CA2891D-A918-4E5A-B066-6DE8E15F1481}</x14:id>
        </ext>
      </extLst>
    </cfRule>
  </conditionalFormatting>
  <conditionalFormatting sqref="AE23:AE27">
    <cfRule type="dataBar" priority="6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{4331B412-8728-493B-BF2F-276CBEF5C7F5}</x14:id>
        </ext>
      </extLst>
    </cfRule>
  </conditionalFormatting>
  <conditionalFormatting sqref="AE23:AE27">
    <cfRule type="dataBar" priority="6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{30879BA9-E93D-4BAA-8D49-F07FBF9821F3}</x14:id>
        </ext>
      </extLst>
    </cfRule>
  </conditionalFormatting>
  <conditionalFormatting sqref="AE23:AE27">
    <cfRule type="dataBar" priority="6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{2A62E67A-A8CD-45E3-89D2-0EF31AFB9EC1}</x14:id>
        </ext>
      </extLst>
    </cfRule>
  </conditionalFormatting>
  <conditionalFormatting sqref="AE23:AE27">
    <cfRule type="dataBar" priority="6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{45685108-AD65-428E-8E23-71AB0AAA31C2}</x14:id>
        </ext>
      </extLst>
    </cfRule>
  </conditionalFormatting>
  <conditionalFormatting sqref="AE23:AE27">
    <cfRule type="dataBar" priority="60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{93D2E9CB-ABD4-4B0C-A24D-4CE6B922D861}</x14:id>
        </ext>
      </extLst>
    </cfRule>
  </conditionalFormatting>
  <conditionalFormatting sqref="AE23:AE27">
    <cfRule type="dataBar" priority="6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{8E32FD5F-67A9-4D6E-BA60-86AE2D5A9418}</x14:id>
        </ext>
      </extLst>
    </cfRule>
  </conditionalFormatting>
  <conditionalFormatting sqref="AE23:AE27">
    <cfRule type="dataBar" priority="6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{F8E3DA1E-30FC-41FD-BB0B-23B1710B487B}</x14:id>
        </ext>
      </extLst>
    </cfRule>
  </conditionalFormatting>
  <conditionalFormatting sqref="AE23:AE27">
    <cfRule type="dataBar" priority="5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{9D93C596-9E1E-4877-9660-FDAED7434E48}</x14:id>
        </ext>
      </extLst>
    </cfRule>
  </conditionalFormatting>
  <conditionalFormatting sqref="AE28">
    <cfRule type="dataBar" priority="5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{010DAAEB-AE85-4944-8DD5-55FF80033866}</x14:id>
        </ext>
      </extLst>
    </cfRule>
  </conditionalFormatting>
  <conditionalFormatting sqref="AE28">
    <cfRule type="dataBar" priority="5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{AAB518C0-C0D1-45B4-BADB-92507E47CB70}</x14:id>
        </ext>
      </extLst>
    </cfRule>
  </conditionalFormatting>
  <conditionalFormatting sqref="AE28">
    <cfRule type="dataBar" priority="5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{3DC8EB02-C3CB-40FE-A429-D62F6697CDAA}</x14:id>
        </ext>
      </extLst>
    </cfRule>
  </conditionalFormatting>
  <conditionalFormatting sqref="AE28">
    <cfRule type="dataBar" priority="5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{4CC6301D-8263-4905-837C-2C4ACC17D61B}</x14:id>
        </ext>
      </extLst>
    </cfRule>
  </conditionalFormatting>
  <conditionalFormatting sqref="AE28">
    <cfRule type="dataBar" priority="59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{4CADC5CB-7337-4BCE-98BF-5578A5772090}</x14:id>
        </ext>
      </extLst>
    </cfRule>
  </conditionalFormatting>
  <conditionalFormatting sqref="AE28">
    <cfRule type="dataBar" priority="5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{7FE421C5-044A-464C-8EB0-6C4314242D55}</x14:id>
        </ext>
      </extLst>
    </cfRule>
  </conditionalFormatting>
  <conditionalFormatting sqref="AE28">
    <cfRule type="dataBar" priority="5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{01E2E5F5-348B-45B0-89EB-E2B82E328BAE}</x14:id>
        </ext>
      </extLst>
    </cfRule>
  </conditionalFormatting>
  <conditionalFormatting sqref="AE28">
    <cfRule type="dataBar" priority="5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{42DDB233-C29C-403E-A1FC-F50D6D38359D}</x14:id>
        </ext>
      </extLst>
    </cfRule>
  </conditionalFormatting>
  <conditionalFormatting sqref="AE29">
    <cfRule type="dataBar" priority="5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{F7995903-4621-4B4C-94A7-71CA69BFC403}</x14:id>
        </ext>
      </extLst>
    </cfRule>
  </conditionalFormatting>
  <conditionalFormatting sqref="AE29">
    <cfRule type="dataBar" priority="5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{4DE926DE-4DBC-4A58-8E16-5EFFCC94BA04}</x14:id>
        </ext>
      </extLst>
    </cfRule>
  </conditionalFormatting>
  <conditionalFormatting sqref="AE29">
    <cfRule type="dataBar" priority="5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{52E27FE8-E7D0-42A8-BD4F-0002BEFFE47D}</x14:id>
        </ext>
      </extLst>
    </cfRule>
  </conditionalFormatting>
  <conditionalFormatting sqref="AE29">
    <cfRule type="dataBar" priority="5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{98E691CC-376E-4AEB-9937-FED5D216DD47}</x14:id>
        </ext>
      </extLst>
    </cfRule>
  </conditionalFormatting>
  <conditionalFormatting sqref="AE29">
    <cfRule type="dataBar" priority="58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{E261A679-E081-4DB1-BBDC-5EFBB5410546}</x14:id>
        </ext>
      </extLst>
    </cfRule>
  </conditionalFormatting>
  <conditionalFormatting sqref="AE29">
    <cfRule type="dataBar" priority="5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{20C6279C-17AC-4878-8997-D0B0BF7502AA}</x14:id>
        </ext>
      </extLst>
    </cfRule>
  </conditionalFormatting>
  <conditionalFormatting sqref="AE29">
    <cfRule type="dataBar" priority="5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{1C2A8B53-C2B5-4B76-9926-DFF03DDC362D}</x14:id>
        </ext>
      </extLst>
    </cfRule>
  </conditionalFormatting>
  <conditionalFormatting sqref="AE29">
    <cfRule type="dataBar" priority="5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{114F6733-77A8-45EB-B150-9CB895D5B22D}</x14:id>
        </ext>
      </extLst>
    </cfRule>
  </conditionalFormatting>
  <conditionalFormatting sqref="AE28:AE29">
    <cfRule type="dataBar" priority="5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{D9C1F3A8-3BAD-4257-8D26-A48776D80621}</x14:id>
        </ext>
      </extLst>
    </cfRule>
  </conditionalFormatting>
  <conditionalFormatting sqref="AE28:AE29">
    <cfRule type="dataBar" priority="5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{90BAD381-AA49-42B2-AEA3-C045F0D8AF24}</x14:id>
        </ext>
      </extLst>
    </cfRule>
  </conditionalFormatting>
  <conditionalFormatting sqref="AE28:AE29">
    <cfRule type="dataBar" priority="5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{F71B5BA2-1EC3-4D7C-8692-8A01F3A5BE56}</x14:id>
        </ext>
      </extLst>
    </cfRule>
  </conditionalFormatting>
  <conditionalFormatting sqref="AE28:AE29">
    <cfRule type="dataBar" priority="5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{634917E8-423B-472F-8460-BE7A1C6021D7}</x14:id>
        </ext>
      </extLst>
    </cfRule>
  </conditionalFormatting>
  <conditionalFormatting sqref="AE28:AE29">
    <cfRule type="dataBar" priority="58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{1355B3F4-0255-424A-BAF4-01465FC0397D}</x14:id>
        </ext>
      </extLst>
    </cfRule>
  </conditionalFormatting>
  <conditionalFormatting sqref="AE28:AE29">
    <cfRule type="dataBar" priority="5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{77FC432C-6D56-48FC-94B4-C6B6806624E9}</x14:id>
        </ext>
      </extLst>
    </cfRule>
  </conditionalFormatting>
  <conditionalFormatting sqref="AE28:AE29">
    <cfRule type="dataBar" priority="5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{E789B819-EA47-4402-BE9C-16CE37C5BC5E}</x14:id>
        </ext>
      </extLst>
    </cfRule>
  </conditionalFormatting>
  <conditionalFormatting sqref="AE28:AE29">
    <cfRule type="dataBar" priority="5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{060EDED0-47A9-4D0E-847E-09030DE6A4AE}</x14:id>
        </ext>
      </extLst>
    </cfRule>
  </conditionalFormatting>
  <conditionalFormatting sqref="AE32 AE34 AE36 AE38">
    <cfRule type="dataBar" priority="5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{4F99E79B-14C1-49BB-B8B0-E55F99F40C7F}</x14:id>
        </ext>
      </extLst>
    </cfRule>
  </conditionalFormatting>
  <conditionalFormatting sqref="AE32 AE34 AE36 AE38">
    <cfRule type="dataBar" priority="5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{3F7F236F-AD89-456B-B95D-588206C782FD}</x14:id>
        </ext>
      </extLst>
    </cfRule>
  </conditionalFormatting>
  <conditionalFormatting sqref="AE32 AE34 AE36 AE38">
    <cfRule type="dataBar" priority="5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{1AE55BE3-E553-49CE-A35C-76FEC222D743}</x14:id>
        </ext>
      </extLst>
    </cfRule>
  </conditionalFormatting>
  <conditionalFormatting sqref="AE34 AE32 AE36 AE38">
    <cfRule type="dataBar" priority="5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{0575F68E-C6A1-48D6-B234-7DC2A67DA544}</x14:id>
        </ext>
      </extLst>
    </cfRule>
  </conditionalFormatting>
  <conditionalFormatting sqref="AE32 AE34 AE36 AE38">
    <cfRule type="dataBar" priority="57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{8E4B682C-FED5-4DD9-8A6B-252F1BF1F075}</x14:id>
        </ext>
      </extLst>
    </cfRule>
  </conditionalFormatting>
  <conditionalFormatting sqref="AE32">
    <cfRule type="dataBar" priority="5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{268A096A-91BE-4BC2-A340-37031B68CC96}</x14:id>
        </ext>
      </extLst>
    </cfRule>
  </conditionalFormatting>
  <conditionalFormatting sqref="AE32">
    <cfRule type="dataBar" priority="5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{E421BBF4-8F50-4495-8706-76565B5553A1}</x14:id>
        </ext>
      </extLst>
    </cfRule>
  </conditionalFormatting>
  <conditionalFormatting sqref="AE32">
    <cfRule type="dataBar" priority="5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{D214F5B7-1445-464C-96DA-0FB74A5BF098}</x14:id>
        </ext>
      </extLst>
    </cfRule>
  </conditionalFormatting>
  <conditionalFormatting sqref="AE31 AE33 AE35 AE37">
    <cfRule type="dataBar" priority="5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{8F081DAE-325A-4847-9C96-1807B8700FC7}</x14:id>
        </ext>
      </extLst>
    </cfRule>
  </conditionalFormatting>
  <conditionalFormatting sqref="AE31 AE33 AE35 AE37">
    <cfRule type="dataBar" priority="5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{914D758F-729B-4401-88DF-35347EF9DFF5}</x14:id>
        </ext>
      </extLst>
    </cfRule>
  </conditionalFormatting>
  <conditionalFormatting sqref="AE31 AE33 AE35 AE37">
    <cfRule type="dataBar" priority="5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{3C624466-4449-46B8-846B-AD63C37AEB19}</x14:id>
        </ext>
      </extLst>
    </cfRule>
  </conditionalFormatting>
  <conditionalFormatting sqref="AE31 AE33 AE35 AE37">
    <cfRule type="dataBar" priority="5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{0A3E7DD8-62D6-407C-9C1C-55D6DA63B45B}</x14:id>
        </ext>
      </extLst>
    </cfRule>
  </conditionalFormatting>
  <conditionalFormatting sqref="AE31 AE33 AE35 AE37">
    <cfRule type="dataBar" priority="56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{193D0BDE-8029-40A1-B7C9-175DD1CC6D49}</x14:id>
        </ext>
      </extLst>
    </cfRule>
  </conditionalFormatting>
  <conditionalFormatting sqref="AE33">
    <cfRule type="dataBar" priority="5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{9546302E-9273-4B79-82AD-0C4F1BC43EAC}</x14:id>
        </ext>
      </extLst>
    </cfRule>
  </conditionalFormatting>
  <conditionalFormatting sqref="AE33">
    <cfRule type="dataBar" priority="5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{A8669A3A-5092-43B2-B5D1-677A3632B174}</x14:id>
        </ext>
      </extLst>
    </cfRule>
  </conditionalFormatting>
  <conditionalFormatting sqref="AE32">
    <cfRule type="dataBar" priority="5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{3DE85E9C-1D4C-4BE5-A0A4-E5553078C380}</x14:id>
        </ext>
      </extLst>
    </cfRule>
  </conditionalFormatting>
  <conditionalFormatting sqref="AE32">
    <cfRule type="dataBar" priority="5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{AA8A5A66-3EDD-4CF7-9C84-C2F967929F53}</x14:id>
        </ext>
      </extLst>
    </cfRule>
  </conditionalFormatting>
  <conditionalFormatting sqref="AE32">
    <cfRule type="dataBar" priority="5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{E0837160-B943-4BBF-B088-CF5E590524DE}</x14:id>
        </ext>
      </extLst>
    </cfRule>
  </conditionalFormatting>
  <conditionalFormatting sqref="AE32">
    <cfRule type="dataBar" priority="5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{9ADE42B8-73B3-44AA-80E1-B7866D2BDE85}</x14:id>
        </ext>
      </extLst>
    </cfRule>
  </conditionalFormatting>
  <conditionalFormatting sqref="AE32">
    <cfRule type="dataBar" priority="55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{3C44CE04-A015-42F9-99F2-B5450CF2CA5A}</x14:id>
        </ext>
      </extLst>
    </cfRule>
  </conditionalFormatting>
  <conditionalFormatting sqref="AE32">
    <cfRule type="dataBar" priority="5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{91EBBE91-BE65-4F8A-8D9E-1FB202168B7F}</x14:id>
        </ext>
      </extLst>
    </cfRule>
  </conditionalFormatting>
  <conditionalFormatting sqref="AE32">
    <cfRule type="dataBar" priority="5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{EDA3EA06-2687-4F1F-A6F7-9AD941DCBD92}</x14:id>
        </ext>
      </extLst>
    </cfRule>
  </conditionalFormatting>
  <conditionalFormatting sqref="AE32">
    <cfRule type="dataBar" priority="5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{156C1D14-ABE6-42CA-A90C-6C3D21F0F38B}</x14:id>
        </ext>
      </extLst>
    </cfRule>
  </conditionalFormatting>
  <conditionalFormatting sqref="AE31 AE33 AE35 AE37">
    <cfRule type="dataBar" priority="5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{D63BEDE8-A60D-4080-AF65-11C9A2CE233E}</x14:id>
        </ext>
      </extLst>
    </cfRule>
  </conditionalFormatting>
  <conditionalFormatting sqref="AE31 AE33 AE35 AE37">
    <cfRule type="dataBar" priority="5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{F82A2F25-3362-4209-884F-BB00A2336FD4}</x14:id>
        </ext>
      </extLst>
    </cfRule>
  </conditionalFormatting>
  <conditionalFormatting sqref="AE31 AE33 AE35 AE37">
    <cfRule type="dataBar" priority="5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{54073221-5261-474D-A2EE-90C12C168ACC}</x14:id>
        </ext>
      </extLst>
    </cfRule>
  </conditionalFormatting>
  <conditionalFormatting sqref="AE31 AE33 AE35 AE37">
    <cfRule type="dataBar" priority="5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{1FE7FACE-B86E-46A7-AF83-56ABE5FD9FFE}</x14:id>
        </ext>
      </extLst>
    </cfRule>
  </conditionalFormatting>
  <conditionalFormatting sqref="AE31 AE33 AE35 AE37">
    <cfRule type="dataBar" priority="5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{DD7AE3F4-E1C7-4196-BAAC-62C8F395E7CF}</x14:id>
        </ext>
      </extLst>
    </cfRule>
  </conditionalFormatting>
  <conditionalFormatting sqref="AE31">
    <cfRule type="dataBar" priority="5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{B80F76C8-2ACF-4EFE-9E7A-BA639E643DD0}</x14:id>
        </ext>
      </extLst>
    </cfRule>
  </conditionalFormatting>
  <conditionalFormatting sqref="AE31">
    <cfRule type="dataBar" priority="5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{DB7C11FE-6E9F-4E1B-B0EE-2F4C3720B358}</x14:id>
        </ext>
      </extLst>
    </cfRule>
  </conditionalFormatting>
  <conditionalFormatting sqref="AE31">
    <cfRule type="dataBar" priority="5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{1927BBD9-267E-4446-864F-07A38B0D75D4}</x14:id>
        </ext>
      </extLst>
    </cfRule>
  </conditionalFormatting>
  <conditionalFormatting sqref="AE17:AE21">
    <cfRule type="dataBar" priority="6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{38723C14-E36C-484A-9336-72B8CF9C19AA}</x14:id>
        </ext>
      </extLst>
    </cfRule>
  </conditionalFormatting>
  <conditionalFormatting sqref="AE17:AE21">
    <cfRule type="dataBar" priority="5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{4DE65376-1F54-4215-969F-0CB51F8CF4DC}</x14:id>
        </ext>
      </extLst>
    </cfRule>
  </conditionalFormatting>
  <conditionalFormatting sqref="AE25">
    <cfRule type="dataBar" priority="5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{9D5AF9B8-0405-427F-9033-414D0DDC691B}</x14:id>
        </ext>
      </extLst>
    </cfRule>
  </conditionalFormatting>
  <conditionalFormatting sqref="AE25">
    <cfRule type="dataBar" priority="5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{9EEE5A0D-8522-48DA-B6A5-A4E16C585996}</x14:id>
        </ext>
      </extLst>
    </cfRule>
  </conditionalFormatting>
  <conditionalFormatting sqref="AE25">
    <cfRule type="dataBar" priority="5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{FD3B31B2-48A1-45CF-9383-0A3089B5FB0B}</x14:id>
        </ext>
      </extLst>
    </cfRule>
  </conditionalFormatting>
  <conditionalFormatting sqref="AE25">
    <cfRule type="dataBar" priority="5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{0A828A3B-B176-491B-932E-46CB1BE4BCEB}</x14:id>
        </ext>
      </extLst>
    </cfRule>
  </conditionalFormatting>
  <conditionalFormatting sqref="AE25">
    <cfRule type="dataBar" priority="5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{5574B5AB-7112-4756-A878-B2F5757665CA}</x14:id>
        </ext>
      </extLst>
    </cfRule>
  </conditionalFormatting>
  <conditionalFormatting sqref="AE25">
    <cfRule type="dataBar" priority="5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{70143997-9FDF-43B3-BFE4-9BEACA7ADC54}</x14:id>
        </ext>
      </extLst>
    </cfRule>
  </conditionalFormatting>
  <conditionalFormatting sqref="AE25">
    <cfRule type="dataBar" priority="5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{A6906EA1-850E-461A-9684-7EA5B594F68A}</x14:id>
        </ext>
      </extLst>
    </cfRule>
  </conditionalFormatting>
  <conditionalFormatting sqref="AE25">
    <cfRule type="dataBar" priority="5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{B1EA09F6-E006-4F9D-A673-F47CC5882E9E}</x14:id>
        </ext>
      </extLst>
    </cfRule>
  </conditionalFormatting>
  <conditionalFormatting sqref="AE26">
    <cfRule type="dataBar" priority="5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{2DA455ED-2F75-4891-9ED9-6724E8299737}</x14:id>
        </ext>
      </extLst>
    </cfRule>
  </conditionalFormatting>
  <conditionalFormatting sqref="AE26">
    <cfRule type="dataBar" priority="5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{8B432838-D62E-48E5-A19D-77496ADCAB80}</x14:id>
        </ext>
      </extLst>
    </cfRule>
  </conditionalFormatting>
  <conditionalFormatting sqref="AE26">
    <cfRule type="dataBar" priority="5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{DECA179B-D213-4E19-8D77-A13B80F5FBA0}</x14:id>
        </ext>
      </extLst>
    </cfRule>
  </conditionalFormatting>
  <conditionalFormatting sqref="AE26">
    <cfRule type="dataBar" priority="5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{0C4FFEA4-C15D-44FF-A80C-42BFFFC20B4A}</x14:id>
        </ext>
      </extLst>
    </cfRule>
  </conditionalFormatting>
  <conditionalFormatting sqref="AE26">
    <cfRule type="dataBar" priority="5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{B6A01CBF-72A2-4555-B24F-2EB562305483}</x14:id>
        </ext>
      </extLst>
    </cfRule>
  </conditionalFormatting>
  <conditionalFormatting sqref="AE26">
    <cfRule type="dataBar" priority="5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{2BC0374C-7E04-4966-9078-B9CC7DEC553F}</x14:id>
        </ext>
      </extLst>
    </cfRule>
  </conditionalFormatting>
  <conditionalFormatting sqref="AE26">
    <cfRule type="dataBar" priority="5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{DB1DE7CE-48A7-4517-A878-13B82A431DEB}</x14:id>
        </ext>
      </extLst>
    </cfRule>
  </conditionalFormatting>
  <conditionalFormatting sqref="AE26">
    <cfRule type="dataBar" priority="5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{83E5211D-06DE-44FA-AE1C-658B4B58C537}</x14:id>
        </ext>
      </extLst>
    </cfRule>
  </conditionalFormatting>
  <conditionalFormatting sqref="AE23:AE26">
    <cfRule type="dataBar" priority="5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{15F48109-DE12-4389-A1C5-8C1A85C2B2EC}</x14:id>
        </ext>
      </extLst>
    </cfRule>
  </conditionalFormatting>
  <conditionalFormatting sqref="AE23:AE26">
    <cfRule type="dataBar" priority="5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{5335732F-B41E-46A4-9FD2-644DDBD92CD6}</x14:id>
        </ext>
      </extLst>
    </cfRule>
  </conditionalFormatting>
  <conditionalFormatting sqref="AE23:AE26">
    <cfRule type="dataBar" priority="5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{1337A922-8AD9-4B3A-BD2B-7BED57331174}</x14:id>
        </ext>
      </extLst>
    </cfRule>
  </conditionalFormatting>
  <conditionalFormatting sqref="AE23:AE26">
    <cfRule type="dataBar" priority="5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{748AE241-6800-46A7-A454-BE736FA9D4F5}</x14:id>
        </ext>
      </extLst>
    </cfRule>
  </conditionalFormatting>
  <conditionalFormatting sqref="AE23:AE26">
    <cfRule type="dataBar" priority="5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{A8A257C8-A59B-474A-A308-B01A3E870314}</x14:id>
        </ext>
      </extLst>
    </cfRule>
  </conditionalFormatting>
  <conditionalFormatting sqref="AE23:AE26">
    <cfRule type="dataBar" priority="5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{9DA591C7-517D-4394-82DB-E6B52C5BB174}</x14:id>
        </ext>
      </extLst>
    </cfRule>
  </conditionalFormatting>
  <conditionalFormatting sqref="AE23:AE24">
    <cfRule type="dataBar" priority="5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{2277C269-E13B-4A41-B0B0-4FB484182066}</x14:id>
        </ext>
      </extLst>
    </cfRule>
  </conditionalFormatting>
  <conditionalFormatting sqref="AE23:AE26">
    <cfRule type="dataBar" priority="5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{DC3E32C2-0B69-4093-9D4D-0C94A8072EC9}</x14:id>
        </ext>
      </extLst>
    </cfRule>
  </conditionalFormatting>
  <conditionalFormatting sqref="AE23:AE26">
    <cfRule type="dataBar" priority="5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{3ACFA844-A604-4CEA-BB94-A9A56B396157}</x14:id>
        </ext>
      </extLst>
    </cfRule>
  </conditionalFormatting>
  <conditionalFormatting sqref="AE28:AE38 AE11:AE22">
    <cfRule type="dataBar" priority="6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{3ABC047D-D2FD-4DA1-9523-7CA5A233F404}</x14:id>
        </ext>
      </extLst>
    </cfRule>
  </conditionalFormatting>
  <conditionalFormatting sqref="AE28:AE38 AE11:AE22">
    <cfRule type="dataBar" priority="6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{A6B27A95-4B42-40A5-AB38-BCC403C04595}</x14:id>
        </ext>
      </extLst>
    </cfRule>
  </conditionalFormatting>
  <conditionalFormatting sqref="AE28:AE38 AE11:AE22">
    <cfRule type="dataBar" priority="6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{CB1994E8-7229-4737-9F75-4733214F7057}</x14:id>
        </ext>
      </extLst>
    </cfRule>
  </conditionalFormatting>
  <conditionalFormatting sqref="AE28:AE38 AE11:AE22">
    <cfRule type="dataBar" priority="6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{F71307A9-90F9-4F9D-90F3-071977F19B71}</x14:id>
        </ext>
      </extLst>
    </cfRule>
  </conditionalFormatting>
  <conditionalFormatting sqref="AE28:AE38 AE11:AE22">
    <cfRule type="dataBar" priority="67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{2BAC84B7-2F44-4974-8B64-88C88AEAE0D1}</x14:id>
        </ext>
      </extLst>
    </cfRule>
  </conditionalFormatting>
  <conditionalFormatting sqref="AE31:AE38">
    <cfRule type="dataBar" priority="6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{72585994-8543-4939-B8D7-F2F59F535486}</x14:id>
        </ext>
      </extLst>
    </cfRule>
  </conditionalFormatting>
  <conditionalFormatting sqref="AE31:AE38">
    <cfRule type="dataBar" priority="6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{FA1865F1-4210-404B-84D3-43138BF6F22A}</x14:id>
        </ext>
      </extLst>
    </cfRule>
  </conditionalFormatting>
  <conditionalFormatting sqref="AE31:AE38">
    <cfRule type="dataBar" priority="6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{F2A04CD0-9324-418F-90B3-E0CD20849585}</x14:id>
        </ext>
      </extLst>
    </cfRule>
  </conditionalFormatting>
  <conditionalFormatting sqref="AE31:AE38">
    <cfRule type="dataBar" priority="6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{751BBD88-FCE5-4FE5-980D-64EDD9BD3E77}</x14:id>
        </ext>
      </extLst>
    </cfRule>
  </conditionalFormatting>
  <conditionalFormatting sqref="AE31:AE38">
    <cfRule type="dataBar" priority="67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{4A720051-3229-4981-AD21-FB58EAC9C53A}</x14:id>
        </ext>
      </extLst>
    </cfRule>
  </conditionalFormatting>
  <conditionalFormatting sqref="AE31:AE38">
    <cfRule type="dataBar" priority="6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{FA1F0209-53D0-4ECE-8D30-6DB6976C9C87}</x14:id>
        </ext>
      </extLst>
    </cfRule>
  </conditionalFormatting>
  <conditionalFormatting sqref="AE31:AE38">
    <cfRule type="dataBar" priority="6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{D095E753-0B71-4FF8-8FBE-7C26C17296BD}</x14:id>
        </ext>
      </extLst>
    </cfRule>
  </conditionalFormatting>
  <conditionalFormatting sqref="AE31:AE38">
    <cfRule type="dataBar" priority="6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{0EAC860F-7BC5-4EEE-8CA4-A29C22B7E738}</x14:id>
        </ext>
      </extLst>
    </cfRule>
  </conditionalFormatting>
  <conditionalFormatting sqref="AE31:AE38">
    <cfRule type="dataBar" priority="6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{FA6475EC-2C13-4377-B133-7B6679FC3566}</x14:id>
        </ext>
      </extLst>
    </cfRule>
  </conditionalFormatting>
  <conditionalFormatting sqref="AE31:AE38">
    <cfRule type="dataBar" priority="68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{06813FA0-7F70-43DD-BFC7-B72EC553AD85}</x14:id>
        </ext>
      </extLst>
    </cfRule>
  </conditionalFormatting>
  <conditionalFormatting sqref="AE21:AE22 AE17:AE18 AE28:AE38">
    <cfRule type="dataBar" priority="6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{6E7C55BF-4966-4D85-9FB3-22F6439B7F79}</x14:id>
        </ext>
      </extLst>
    </cfRule>
  </conditionalFormatting>
  <conditionalFormatting sqref="AE28:AE38 AE11:AE22">
    <cfRule type="dataBar" priority="6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{3F9418BD-EA31-4BAE-8FC6-BB03CA5BE4D1}</x14:id>
        </ext>
      </extLst>
    </cfRule>
  </conditionalFormatting>
  <conditionalFormatting sqref="AE13:AE38">
    <cfRule type="dataBar" priority="6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{7973DBCC-384B-445A-9ADE-54175BF16151}</x14:id>
        </ext>
      </extLst>
    </cfRule>
  </conditionalFormatting>
  <conditionalFormatting sqref="AE11:AE38">
    <cfRule type="dataBar" priority="5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{AC86498B-ED1D-43BC-88D1-19231F481D5A}</x14:id>
        </ext>
      </extLst>
    </cfRule>
  </conditionalFormatting>
  <conditionalFormatting sqref="AE11:AE38">
    <cfRule type="dataBar" priority="6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{C92CC8C5-88A0-4FE2-A72A-9466E592FBCD}</x14:id>
        </ext>
      </extLst>
    </cfRule>
  </conditionalFormatting>
  <conditionalFormatting sqref="AE11:AE38">
    <cfRule type="dataBar" priority="6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{D2827E47-C3D7-4728-A430-41CD8876677F}</x14:id>
        </ext>
      </extLst>
    </cfRule>
  </conditionalFormatting>
  <conditionalFormatting sqref="AE11:AE14">
    <cfRule type="dataBar" priority="6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{6A237D90-8E64-4DD0-969E-9AD4EC1F6288}</x14:id>
        </ext>
      </extLst>
    </cfRule>
  </conditionalFormatting>
  <conditionalFormatting sqref="AF23">
    <cfRule type="dataBar" priority="4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{D9AB7142-0FC9-4282-B482-93F21E48B792}</x14:id>
        </ext>
      </extLst>
    </cfRule>
  </conditionalFormatting>
  <conditionalFormatting sqref="AF23">
    <cfRule type="dataBar" priority="4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{D029CBE8-CDA7-4313-AC9B-99B83F7153E6}</x14:id>
        </ext>
      </extLst>
    </cfRule>
  </conditionalFormatting>
  <conditionalFormatting sqref="AF23">
    <cfRule type="dataBar" priority="4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{DA0956CF-0A2D-40DF-9EED-9FF2DD196596}</x14:id>
        </ext>
      </extLst>
    </cfRule>
  </conditionalFormatting>
  <conditionalFormatting sqref="AF23">
    <cfRule type="dataBar" priority="4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{5A147ADE-6893-4A3C-9F04-A6E5FDF9FB20}</x14:id>
        </ext>
      </extLst>
    </cfRule>
  </conditionalFormatting>
  <conditionalFormatting sqref="AF23">
    <cfRule type="dataBar" priority="48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{CA37CD11-F80E-4CFA-8846-9B307B00BFC9}</x14:id>
        </ext>
      </extLst>
    </cfRule>
  </conditionalFormatting>
  <conditionalFormatting sqref="AF23">
    <cfRule type="dataBar" priority="4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{8097A497-3E6A-4427-A4E3-6CD21EF6AA56}</x14:id>
        </ext>
      </extLst>
    </cfRule>
  </conditionalFormatting>
  <conditionalFormatting sqref="AF23">
    <cfRule type="dataBar" priority="4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{2CDBE1F3-399E-4632-8D21-13D192816E72}</x14:id>
        </ext>
      </extLst>
    </cfRule>
  </conditionalFormatting>
  <conditionalFormatting sqref="AF23">
    <cfRule type="dataBar" priority="4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{E5E2BA77-6583-4969-AD34-912D753EB6EC}</x14:id>
        </ext>
      </extLst>
    </cfRule>
  </conditionalFormatting>
  <conditionalFormatting sqref="AF24">
    <cfRule type="dataBar" priority="4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{B9B5811A-B030-4505-974E-C962BCE7831D}</x14:id>
        </ext>
      </extLst>
    </cfRule>
  </conditionalFormatting>
  <conditionalFormatting sqref="AF24">
    <cfRule type="dataBar" priority="4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{B232DBD8-B31F-4066-B3A1-E111D0BE7F0D}</x14:id>
        </ext>
      </extLst>
    </cfRule>
  </conditionalFormatting>
  <conditionalFormatting sqref="AF24">
    <cfRule type="dataBar" priority="4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{45D66C8E-CF76-47F0-A640-15FD0FBD77DE}</x14:id>
        </ext>
      </extLst>
    </cfRule>
  </conditionalFormatting>
  <conditionalFormatting sqref="AF24">
    <cfRule type="dataBar" priority="4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{9E75D653-6B11-433B-8DFF-3D29B43EEC2B}</x14:id>
        </ext>
      </extLst>
    </cfRule>
  </conditionalFormatting>
  <conditionalFormatting sqref="AF24">
    <cfRule type="dataBar" priority="48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{A8AB281D-7EAC-408E-985D-E8E984D72A60}</x14:id>
        </ext>
      </extLst>
    </cfRule>
  </conditionalFormatting>
  <conditionalFormatting sqref="AF24">
    <cfRule type="dataBar" priority="4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{1B7666A6-565B-4FCC-9B25-E922CA8F3271}</x14:id>
        </ext>
      </extLst>
    </cfRule>
  </conditionalFormatting>
  <conditionalFormatting sqref="AF24">
    <cfRule type="dataBar" priority="4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{6B0667A5-5ACB-4DA7-B705-937932827E4C}</x14:id>
        </ext>
      </extLst>
    </cfRule>
  </conditionalFormatting>
  <conditionalFormatting sqref="AF24">
    <cfRule type="dataBar" priority="4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{806885F2-FC34-46F0-9A4C-2AACEFA05601}</x14:id>
        </ext>
      </extLst>
    </cfRule>
  </conditionalFormatting>
  <conditionalFormatting sqref="AF26:AF27">
    <cfRule type="dataBar" priority="4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{FFE07D36-CE3E-40D8-B7B6-2F08C44A0044}</x14:id>
        </ext>
      </extLst>
    </cfRule>
  </conditionalFormatting>
  <conditionalFormatting sqref="AF26:AF27">
    <cfRule type="dataBar" priority="4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{15F65062-51CB-4A84-AFEE-874009B31B6A}</x14:id>
        </ext>
      </extLst>
    </cfRule>
  </conditionalFormatting>
  <conditionalFormatting sqref="AF26:AF27">
    <cfRule type="dataBar" priority="4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{34C8F887-29AA-4D9C-B51A-EE151D141710}</x14:id>
        </ext>
      </extLst>
    </cfRule>
  </conditionalFormatting>
  <conditionalFormatting sqref="AF26:AF27">
    <cfRule type="dataBar" priority="4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{59CD88D1-6B4C-4F76-AC7E-9EAAAA566B04}</x14:id>
        </ext>
      </extLst>
    </cfRule>
  </conditionalFormatting>
  <conditionalFormatting sqref="AF26:AF27">
    <cfRule type="dataBar" priority="47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{EDB0CE4B-451C-4191-BE36-AC501F7C4FA0}</x14:id>
        </ext>
      </extLst>
    </cfRule>
  </conditionalFormatting>
  <conditionalFormatting sqref="AF26:AF27">
    <cfRule type="dataBar" priority="4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{B5DB193B-9C09-4EC8-8785-A4F799197617}</x14:id>
        </ext>
      </extLst>
    </cfRule>
  </conditionalFormatting>
  <conditionalFormatting sqref="AF26:AF27">
    <cfRule type="dataBar" priority="4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{44F2F83F-3612-43E1-B319-C735AEDB1093}</x14:id>
        </ext>
      </extLst>
    </cfRule>
  </conditionalFormatting>
  <conditionalFormatting sqref="AF26:AF27">
    <cfRule type="dataBar" priority="4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{CE8E72B3-0B1F-4834-A7BA-0AF04A3F7F54}</x14:id>
        </ext>
      </extLst>
    </cfRule>
  </conditionalFormatting>
  <conditionalFormatting sqref="AF26:AF27">
    <cfRule type="dataBar" priority="4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{5C200F59-B930-4932-A6D0-D5698A62CBC0}</x14:id>
        </ext>
      </extLst>
    </cfRule>
  </conditionalFormatting>
  <conditionalFormatting sqref="AF19">
    <cfRule type="dataBar" priority="4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{AE5AE51F-7B59-469B-BAB5-125C8A0BE3E0}</x14:id>
        </ext>
      </extLst>
    </cfRule>
  </conditionalFormatting>
  <conditionalFormatting sqref="AF19">
    <cfRule type="dataBar" priority="4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{99253D7A-5480-41D2-8745-9B2BD153FCB9}</x14:id>
        </ext>
      </extLst>
    </cfRule>
  </conditionalFormatting>
  <conditionalFormatting sqref="AF19">
    <cfRule type="dataBar" priority="4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{E162B3D7-E093-4936-9E6C-9A8821DF617E}</x14:id>
        </ext>
      </extLst>
    </cfRule>
  </conditionalFormatting>
  <conditionalFormatting sqref="AF19">
    <cfRule type="dataBar" priority="4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{555D5590-C4C2-45F6-AF30-1CAAF1F8E520}</x14:id>
        </ext>
      </extLst>
    </cfRule>
  </conditionalFormatting>
  <conditionalFormatting sqref="AF19">
    <cfRule type="dataBar" priority="46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{20B9CC27-0A6A-4D5D-B65D-8D72F819DA3B}</x14:id>
        </ext>
      </extLst>
    </cfRule>
  </conditionalFormatting>
  <conditionalFormatting sqref="AF19">
    <cfRule type="dataBar" priority="4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{47EC5B0E-C8A3-45EF-A4FD-98A75A9C0CA6}</x14:id>
        </ext>
      </extLst>
    </cfRule>
  </conditionalFormatting>
  <conditionalFormatting sqref="AF19">
    <cfRule type="dataBar" priority="4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{2F8D56D1-9299-4B0B-AF9D-B66A2FE190C5}</x14:id>
        </ext>
      </extLst>
    </cfRule>
  </conditionalFormatting>
  <conditionalFormatting sqref="AF19">
    <cfRule type="dataBar" priority="4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{FB711E74-686E-4F3D-9FF2-F4F8A1792B74}</x14:id>
        </ext>
      </extLst>
    </cfRule>
  </conditionalFormatting>
  <conditionalFormatting sqref="AF20">
    <cfRule type="dataBar" priority="4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{DC8AF88E-2623-443F-855B-820DEA0C9A95}</x14:id>
        </ext>
      </extLst>
    </cfRule>
  </conditionalFormatting>
  <conditionalFormatting sqref="AF20">
    <cfRule type="dataBar" priority="4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{A44982E2-C6A1-4731-9F9C-89109D1D7DEA}</x14:id>
        </ext>
      </extLst>
    </cfRule>
  </conditionalFormatting>
  <conditionalFormatting sqref="AF20">
    <cfRule type="dataBar" priority="4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{AA576F55-D038-4544-8BDF-78C05FDBE351}</x14:id>
        </ext>
      </extLst>
    </cfRule>
  </conditionalFormatting>
  <conditionalFormatting sqref="AF20">
    <cfRule type="dataBar" priority="4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{5D182E6F-98EE-4F3F-B133-95B0D77F82E6}</x14:id>
        </ext>
      </extLst>
    </cfRule>
  </conditionalFormatting>
  <conditionalFormatting sqref="AF20">
    <cfRule type="dataBar" priority="45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{50E343C6-9C38-41B7-986F-0A2C5BEDDCF3}</x14:id>
        </ext>
      </extLst>
    </cfRule>
  </conditionalFormatting>
  <conditionalFormatting sqref="AF20">
    <cfRule type="dataBar" priority="4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{A6B0AE65-F92C-4F8D-9F23-76AAAC175688}</x14:id>
        </ext>
      </extLst>
    </cfRule>
  </conditionalFormatting>
  <conditionalFormatting sqref="AF20">
    <cfRule type="dataBar" priority="4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{C4A3CDF3-F5F8-432C-AD1B-C33CD3D5F404}</x14:id>
        </ext>
      </extLst>
    </cfRule>
  </conditionalFormatting>
  <conditionalFormatting sqref="AF20">
    <cfRule type="dataBar" priority="4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{63C01B79-BDD5-41E8-A1AD-D92DFF5D5DC8}</x14:id>
        </ext>
      </extLst>
    </cfRule>
  </conditionalFormatting>
  <conditionalFormatting sqref="AF38">
    <cfRule type="dataBar" priority="4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{D94D40CC-AFFF-4291-AE26-8F52285F29BE}</x14:id>
        </ext>
      </extLst>
    </cfRule>
  </conditionalFormatting>
  <conditionalFormatting sqref="AF38">
    <cfRule type="dataBar" priority="4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{D7784032-0B2E-481F-811F-D90DA8404C43}</x14:id>
        </ext>
      </extLst>
    </cfRule>
  </conditionalFormatting>
  <conditionalFormatting sqref="AF38">
    <cfRule type="dataBar" priority="4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{A0209A8D-58D0-45D4-AC94-C8E116794512}</x14:id>
        </ext>
      </extLst>
    </cfRule>
  </conditionalFormatting>
  <conditionalFormatting sqref="AF38">
    <cfRule type="dataBar" priority="4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{E9BCCA08-2DF1-421B-8F43-A9DE8319033A}</x14:id>
        </ext>
      </extLst>
    </cfRule>
  </conditionalFormatting>
  <conditionalFormatting sqref="AF38">
    <cfRule type="dataBar" priority="45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{E58CD9D2-4202-4581-BF8C-7D92BDC0351F}</x14:id>
        </ext>
      </extLst>
    </cfRule>
  </conditionalFormatting>
  <conditionalFormatting sqref="AF38">
    <cfRule type="dataBar" priority="4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{6AB0DEB0-1802-4064-A6B3-E98D1E195DA5}</x14:id>
        </ext>
      </extLst>
    </cfRule>
  </conditionalFormatting>
  <conditionalFormatting sqref="AF38">
    <cfRule type="dataBar" priority="4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{3F837403-8722-400D-92D2-7680D48370FB}</x14:id>
        </ext>
      </extLst>
    </cfRule>
  </conditionalFormatting>
  <conditionalFormatting sqref="AF38">
    <cfRule type="dataBar" priority="4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{A980FBE7-AE28-44C9-B3C7-C54440C347AB}</x14:id>
        </ext>
      </extLst>
    </cfRule>
  </conditionalFormatting>
  <conditionalFormatting sqref="AF25">
    <cfRule type="dataBar" priority="4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{26E2AB75-6224-40D4-A940-655120C32D12}</x14:id>
        </ext>
      </extLst>
    </cfRule>
  </conditionalFormatting>
  <conditionalFormatting sqref="AF25">
    <cfRule type="dataBar" priority="4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{204FB379-81FB-41CB-8D24-3F9DFE43310F}</x14:id>
        </ext>
      </extLst>
    </cfRule>
  </conditionalFormatting>
  <conditionalFormatting sqref="AF25">
    <cfRule type="dataBar" priority="4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{6DD30D19-96F8-4CD2-B062-BBD34FA0BEF1}</x14:id>
        </ext>
      </extLst>
    </cfRule>
  </conditionalFormatting>
  <conditionalFormatting sqref="AF25">
    <cfRule type="dataBar" priority="4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{D25CB760-773E-4FCD-A187-5961D6CE0A1D}</x14:id>
        </ext>
      </extLst>
    </cfRule>
  </conditionalFormatting>
  <conditionalFormatting sqref="AF25">
    <cfRule type="dataBar" priority="4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{C604E15F-3B17-4668-94D2-6F64FAF03C3A}</x14:id>
        </ext>
      </extLst>
    </cfRule>
  </conditionalFormatting>
  <conditionalFormatting sqref="AF25">
    <cfRule type="dataBar" priority="4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{F9DB9C29-0CF3-4A3F-981C-4790401F4CB0}</x14:id>
        </ext>
      </extLst>
    </cfRule>
  </conditionalFormatting>
  <conditionalFormatting sqref="AF25">
    <cfRule type="dataBar" priority="4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{2CB504E8-F6C0-4389-9F41-AD967AC0DDE1}</x14:id>
        </ext>
      </extLst>
    </cfRule>
  </conditionalFormatting>
  <conditionalFormatting sqref="AF25">
    <cfRule type="dataBar" priority="4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{6D074785-16C6-440F-A76F-4A4E31B60C85}</x14:id>
        </ext>
      </extLst>
    </cfRule>
  </conditionalFormatting>
  <conditionalFormatting sqref="AF25">
    <cfRule type="dataBar" priority="4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{4DE4CCC4-3A5E-4B91-9E4F-282373713B45}</x14:id>
        </ext>
      </extLst>
    </cfRule>
  </conditionalFormatting>
  <conditionalFormatting sqref="AF25">
    <cfRule type="dataBar" priority="4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{1E42D96F-DF76-4C23-9C38-5350599BB049}</x14:id>
        </ext>
      </extLst>
    </cfRule>
  </conditionalFormatting>
  <conditionalFormatting sqref="AF25">
    <cfRule type="dataBar" priority="4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{D1D73A2B-290E-4718-AD67-82A35034B814}</x14:id>
        </ext>
      </extLst>
    </cfRule>
  </conditionalFormatting>
  <conditionalFormatting sqref="AF23:AF27">
    <cfRule type="dataBar" priority="4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{7842D026-23C3-4F2A-B3A7-A8508929AD1C}</x14:id>
        </ext>
      </extLst>
    </cfRule>
  </conditionalFormatting>
  <conditionalFormatting sqref="AF23:AF27">
    <cfRule type="dataBar" priority="4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{12C8B41A-C618-4B8C-8A7F-0B255D179B2A}</x14:id>
        </ext>
      </extLst>
    </cfRule>
  </conditionalFormatting>
  <conditionalFormatting sqref="AF23:AF27">
    <cfRule type="dataBar" priority="4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{9FF29F28-6673-4EEF-A600-135ABC194505}</x14:id>
        </ext>
      </extLst>
    </cfRule>
  </conditionalFormatting>
  <conditionalFormatting sqref="AF23:AF27">
    <cfRule type="dataBar" priority="4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{62F90A98-5BE8-4640-900B-316039A62BB1}</x14:id>
        </ext>
      </extLst>
    </cfRule>
  </conditionalFormatting>
  <conditionalFormatting sqref="AF23:AF27">
    <cfRule type="dataBar" priority="4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{5E6AA58E-4985-4168-859E-AC33FA28F75F}</x14:id>
        </ext>
      </extLst>
    </cfRule>
  </conditionalFormatting>
  <conditionalFormatting sqref="AF23:AF27">
    <cfRule type="dataBar" priority="4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{0EB386B3-D80E-41A6-81BE-86801DBEB3FA}</x14:id>
        </ext>
      </extLst>
    </cfRule>
  </conditionalFormatting>
  <conditionalFormatting sqref="AF23:AF27">
    <cfRule type="dataBar" priority="4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{D1D81F5F-4EDA-4866-998A-3C70C7D7FB81}</x14:id>
        </ext>
      </extLst>
    </cfRule>
  </conditionalFormatting>
  <conditionalFormatting sqref="AF23:AF27">
    <cfRule type="dataBar" priority="4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{7EB116F4-427A-4A54-9CDB-1468E13B9B27}</x14:id>
        </ext>
      </extLst>
    </cfRule>
  </conditionalFormatting>
  <conditionalFormatting sqref="AF28">
    <cfRule type="dataBar" priority="4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{F8543025-079E-4127-B573-37C774851114}</x14:id>
        </ext>
      </extLst>
    </cfRule>
  </conditionalFormatting>
  <conditionalFormatting sqref="AF28">
    <cfRule type="dataBar" priority="4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{2849D975-A541-4365-B539-006CED0C3BAC}</x14:id>
        </ext>
      </extLst>
    </cfRule>
  </conditionalFormatting>
  <conditionalFormatting sqref="AF28">
    <cfRule type="dataBar" priority="4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{94FA1DF8-C205-4702-B12B-22550931B469}</x14:id>
        </ext>
      </extLst>
    </cfRule>
  </conditionalFormatting>
  <conditionalFormatting sqref="AF28">
    <cfRule type="dataBar" priority="4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{97B6738A-923A-4373-8CB1-F1ED2E2D4E83}</x14:id>
        </ext>
      </extLst>
    </cfRule>
  </conditionalFormatting>
  <conditionalFormatting sqref="AF28">
    <cfRule type="dataBar" priority="4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{D739FA00-BD1F-4B1A-AA86-887E71AA6916}</x14:id>
        </ext>
      </extLst>
    </cfRule>
  </conditionalFormatting>
  <conditionalFormatting sqref="AF28">
    <cfRule type="dataBar" priority="4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{B6C66313-6255-4F0D-9296-5CE953E4FD1A}</x14:id>
        </ext>
      </extLst>
    </cfRule>
  </conditionalFormatting>
  <conditionalFormatting sqref="AF28">
    <cfRule type="dataBar" priority="4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{86022DB6-55F6-468F-9BC7-3E397EE47624}</x14:id>
        </ext>
      </extLst>
    </cfRule>
  </conditionalFormatting>
  <conditionalFormatting sqref="AF28">
    <cfRule type="dataBar" priority="4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{B92FABDB-C5C2-4992-B1EC-D8E8B8DC398D}</x14:id>
        </ext>
      </extLst>
    </cfRule>
  </conditionalFormatting>
  <conditionalFormatting sqref="AF29">
    <cfRule type="dataBar" priority="4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{8AECF20D-A80A-4596-8160-D40C70248BCA}</x14:id>
        </ext>
      </extLst>
    </cfRule>
  </conditionalFormatting>
  <conditionalFormatting sqref="AF29">
    <cfRule type="dataBar" priority="4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{80DAE4FD-3A32-4EE8-BCFA-68A3B5A867D9}</x14:id>
        </ext>
      </extLst>
    </cfRule>
  </conditionalFormatting>
  <conditionalFormatting sqref="AF29">
    <cfRule type="dataBar" priority="4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{08029F45-AE1A-4972-9DAD-7D160D3D3140}</x14:id>
        </ext>
      </extLst>
    </cfRule>
  </conditionalFormatting>
  <conditionalFormatting sqref="AF29">
    <cfRule type="dataBar" priority="4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{17908E4F-3872-4881-8E61-42CE70672A82}</x14:id>
        </ext>
      </extLst>
    </cfRule>
  </conditionalFormatting>
  <conditionalFormatting sqref="AF29">
    <cfRule type="dataBar" priority="4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{7FCE0202-92CD-46E8-BC52-AB8F5D28D2F2}</x14:id>
        </ext>
      </extLst>
    </cfRule>
  </conditionalFormatting>
  <conditionalFormatting sqref="AF29">
    <cfRule type="dataBar" priority="4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{9F287610-DB0E-4909-B524-8DB3C5862EDB}</x14:id>
        </ext>
      </extLst>
    </cfRule>
  </conditionalFormatting>
  <conditionalFormatting sqref="AF29">
    <cfRule type="dataBar" priority="4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{E4D9AB0B-1784-4D3A-8524-14C966630453}</x14:id>
        </ext>
      </extLst>
    </cfRule>
  </conditionalFormatting>
  <conditionalFormatting sqref="AF29">
    <cfRule type="dataBar" priority="4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{51D11E9D-14F0-4152-8119-1B0AD22DB7E2}</x14:id>
        </ext>
      </extLst>
    </cfRule>
  </conditionalFormatting>
  <conditionalFormatting sqref="AF28:AF29">
    <cfRule type="dataBar" priority="4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{3529B51E-2962-4EEA-A95B-7DA9EF1A6392}</x14:id>
        </ext>
      </extLst>
    </cfRule>
  </conditionalFormatting>
  <conditionalFormatting sqref="AF28:AF29">
    <cfRule type="dataBar" priority="4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{08C4D291-6C00-4D7E-9F14-994F00C3BE51}</x14:id>
        </ext>
      </extLst>
    </cfRule>
  </conditionalFormatting>
  <conditionalFormatting sqref="AF28:AF29">
    <cfRule type="dataBar" priority="4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{B7ED5EFF-7E79-4F86-8B97-4FB31D6B2815}</x14:id>
        </ext>
      </extLst>
    </cfRule>
  </conditionalFormatting>
  <conditionalFormatting sqref="AF28:AF29">
    <cfRule type="dataBar" priority="4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{5E8DFF07-B74B-4C69-859C-BF3E71DEBD36}</x14:id>
        </ext>
      </extLst>
    </cfRule>
  </conditionalFormatting>
  <conditionalFormatting sqref="AF28:AF29">
    <cfRule type="dataBar" priority="40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{6015120C-D122-4E6B-9159-67116457B303}</x14:id>
        </ext>
      </extLst>
    </cfRule>
  </conditionalFormatting>
  <conditionalFormatting sqref="AF28:AF29">
    <cfRule type="dataBar" priority="4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{A34E3F53-FD0D-4A5F-84F4-F9A236F428DF}</x14:id>
        </ext>
      </extLst>
    </cfRule>
  </conditionalFormatting>
  <conditionalFormatting sqref="AF28:AF29">
    <cfRule type="dataBar" priority="4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{F89B0A0E-6DD5-4BDA-B692-A882D5549211}</x14:id>
        </ext>
      </extLst>
    </cfRule>
  </conditionalFormatting>
  <conditionalFormatting sqref="AF28:AF29">
    <cfRule type="dataBar" priority="4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{9BA36529-B60E-4582-9105-5C3CF8937AB6}</x14:id>
        </ext>
      </extLst>
    </cfRule>
  </conditionalFormatting>
  <conditionalFormatting sqref="AF32 AF34 AF36 AF38">
    <cfRule type="dataBar" priority="3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{E155B250-9427-40BB-BF29-C9A02AA5E1F8}</x14:id>
        </ext>
      </extLst>
    </cfRule>
  </conditionalFormatting>
  <conditionalFormatting sqref="AF34 AF32 AF36 AF38">
    <cfRule type="dataBar" priority="3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{8B938D3C-2719-4715-8240-37BCDA764297}</x14:id>
        </ext>
      </extLst>
    </cfRule>
  </conditionalFormatting>
  <conditionalFormatting sqref="AF34 AF32 AF36 AF38">
    <cfRule type="dataBar" priority="3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{994F9DBE-19FC-4DEF-9C0B-E589FA8F1FDE}</x14:id>
        </ext>
      </extLst>
    </cfRule>
  </conditionalFormatting>
  <conditionalFormatting sqref="AF34 AF32 AF36 AF38">
    <cfRule type="dataBar" priority="3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{4304C44D-1901-4269-AD47-AB91268E2FDC}</x14:id>
        </ext>
      </extLst>
    </cfRule>
  </conditionalFormatting>
  <conditionalFormatting sqref="AF34 AF32 AF36 AF38">
    <cfRule type="dataBar" priority="39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{2A3F1BE4-92E9-4737-864C-1D89C51D75F2}</x14:id>
        </ext>
      </extLst>
    </cfRule>
  </conditionalFormatting>
  <conditionalFormatting sqref="AF32">
    <cfRule type="dataBar" priority="4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{D0DAF291-72DB-41B5-89A1-2435AAB1C10E}</x14:id>
        </ext>
      </extLst>
    </cfRule>
  </conditionalFormatting>
  <conditionalFormatting sqref="AF32">
    <cfRule type="dataBar" priority="4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{B3E2C980-0045-4C03-8DDF-C7D277CDAC90}</x14:id>
        </ext>
      </extLst>
    </cfRule>
  </conditionalFormatting>
  <conditionalFormatting sqref="AF32">
    <cfRule type="dataBar" priority="4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{6E29E0CE-BA1B-4D86-844B-A4A4346EDB1E}</x14:id>
        </ext>
      </extLst>
    </cfRule>
  </conditionalFormatting>
  <conditionalFormatting sqref="AF31 AF33 AF35 AF37">
    <cfRule type="dataBar" priority="3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{33139B82-ADC4-41DB-9A22-3BDE23385F9B}</x14:id>
        </ext>
      </extLst>
    </cfRule>
  </conditionalFormatting>
  <conditionalFormatting sqref="AF31 AF33 AF35 AF37">
    <cfRule type="dataBar" priority="3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{B32CA91F-CC41-4CC8-B553-261BD9038721}</x14:id>
        </ext>
      </extLst>
    </cfRule>
  </conditionalFormatting>
  <conditionalFormatting sqref="AF31 AF33 AF35 AF37">
    <cfRule type="dataBar" priority="3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{2B89C321-561A-40A3-9AA9-38BD34EAD040}</x14:id>
        </ext>
      </extLst>
    </cfRule>
  </conditionalFormatting>
  <conditionalFormatting sqref="AF31 AF33 AF35 AF37">
    <cfRule type="dataBar" priority="3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{7D40617A-EEBF-4AF4-8F38-3EC0B2C8F144}</x14:id>
        </ext>
      </extLst>
    </cfRule>
  </conditionalFormatting>
  <conditionalFormatting sqref="AF33 AF31 AF35 AF37">
    <cfRule type="dataBar" priority="39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{59692E26-C222-456F-9F5A-48A91CB3F589}</x14:id>
        </ext>
      </extLst>
    </cfRule>
  </conditionalFormatting>
  <conditionalFormatting sqref="AF33">
    <cfRule type="dataBar" priority="3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{66DCC49C-C100-4907-ADBB-3B4825E432E4}</x14:id>
        </ext>
      </extLst>
    </cfRule>
  </conditionalFormatting>
  <conditionalFormatting sqref="AF33">
    <cfRule type="dataBar" priority="3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{1B4E6004-EC94-4CDA-BF46-D603FD6DA1E2}</x14:id>
        </ext>
      </extLst>
    </cfRule>
  </conditionalFormatting>
  <conditionalFormatting sqref="AF32">
    <cfRule type="dataBar" priority="3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{11F4E265-847C-47BD-8519-0D2B2273BBA6}</x14:id>
        </ext>
      </extLst>
    </cfRule>
  </conditionalFormatting>
  <conditionalFormatting sqref="AF32">
    <cfRule type="dataBar" priority="3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{A838434B-B67A-416C-8D4C-D90177BEEF08}</x14:id>
        </ext>
      </extLst>
    </cfRule>
  </conditionalFormatting>
  <conditionalFormatting sqref="AF32">
    <cfRule type="dataBar" priority="3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{9F99FF2A-D045-41DE-9D02-0E030B6C519A}</x14:id>
        </ext>
      </extLst>
    </cfRule>
  </conditionalFormatting>
  <conditionalFormatting sqref="AF32">
    <cfRule type="dataBar" priority="3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{D2DDB5AC-BD9B-4E6D-A1CE-FF0C0581444E}</x14:id>
        </ext>
      </extLst>
    </cfRule>
  </conditionalFormatting>
  <conditionalFormatting sqref="AF32">
    <cfRule type="dataBar" priority="38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{A42B4C60-6D6A-40AA-84FA-A79EEF725039}</x14:id>
        </ext>
      </extLst>
    </cfRule>
  </conditionalFormatting>
  <conditionalFormatting sqref="AF32">
    <cfRule type="dataBar" priority="3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{6F8AB4FF-DBB1-4E1E-A6C9-FE9E4A148D76}</x14:id>
        </ext>
      </extLst>
    </cfRule>
  </conditionalFormatting>
  <conditionalFormatting sqref="AF32">
    <cfRule type="dataBar" priority="3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{97B1AA2B-EF05-4736-AFB4-0DD2CD442879}</x14:id>
        </ext>
      </extLst>
    </cfRule>
  </conditionalFormatting>
  <conditionalFormatting sqref="AF32">
    <cfRule type="dataBar" priority="3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{C495E3DF-0066-4283-9A20-EBA5D1D1D20B}</x14:id>
        </ext>
      </extLst>
    </cfRule>
  </conditionalFormatting>
  <conditionalFormatting sqref="AF31 AF33 AF35 AF37">
    <cfRule type="dataBar" priority="3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{1286E722-46DD-4367-B372-988727269E1A}</x14:id>
        </ext>
      </extLst>
    </cfRule>
  </conditionalFormatting>
  <conditionalFormatting sqref="AF31 AF33 AF35 AF37">
    <cfRule type="dataBar" priority="3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{24154C5B-F3BD-4A0B-8B0E-06DCE2007F4A}</x14:id>
        </ext>
      </extLst>
    </cfRule>
  </conditionalFormatting>
  <conditionalFormatting sqref="AF31 AF33 AF35 AF37">
    <cfRule type="dataBar" priority="3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{DD29B7AA-E7EE-472B-BAF4-A52EA4E36BA0}</x14:id>
        </ext>
      </extLst>
    </cfRule>
  </conditionalFormatting>
  <conditionalFormatting sqref="AF31 AF33 AF35 AF37">
    <cfRule type="dataBar" priority="3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{0AF6E070-9762-4829-BC1A-12E271F802D0}</x14:id>
        </ext>
      </extLst>
    </cfRule>
  </conditionalFormatting>
  <conditionalFormatting sqref="AF31 AF33 AF35 AF37">
    <cfRule type="dataBar" priority="37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{544FA61F-F07E-49BB-9B58-4203BC6AA9EB}</x14:id>
        </ext>
      </extLst>
    </cfRule>
  </conditionalFormatting>
  <conditionalFormatting sqref="AF31">
    <cfRule type="dataBar" priority="3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{77DD8EE2-4368-4613-96C8-AAEE96AD57C2}</x14:id>
        </ext>
      </extLst>
    </cfRule>
  </conditionalFormatting>
  <conditionalFormatting sqref="AF31">
    <cfRule type="dataBar" priority="3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{B54F8EBC-D70B-4703-856E-EDD5CF4A2C2A}</x14:id>
        </ext>
      </extLst>
    </cfRule>
  </conditionalFormatting>
  <conditionalFormatting sqref="AF31">
    <cfRule type="dataBar" priority="3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{FA421E53-79F0-4A55-B7D1-2556F54E3199}</x14:id>
        </ext>
      </extLst>
    </cfRule>
  </conditionalFormatting>
  <conditionalFormatting sqref="AF17:AF21">
    <cfRule type="dataBar" priority="4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{79991F3E-7EC0-4BD9-9C80-7E729936DEFA}</x14:id>
        </ext>
      </extLst>
    </cfRule>
  </conditionalFormatting>
  <conditionalFormatting sqref="AF17:AF21">
    <cfRule type="dataBar" priority="3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{CE153446-60E9-44E4-8645-FEECE9FE97B0}</x14:id>
        </ext>
      </extLst>
    </cfRule>
  </conditionalFormatting>
  <conditionalFormatting sqref="AF25">
    <cfRule type="dataBar" priority="3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{CD3DC4E2-B051-4B41-9295-1EAA8B29077C}</x14:id>
        </ext>
      </extLst>
    </cfRule>
  </conditionalFormatting>
  <conditionalFormatting sqref="AF25">
    <cfRule type="dataBar" priority="3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{186A4030-483F-4FE8-A9DF-86D4BC918CA1}</x14:id>
        </ext>
      </extLst>
    </cfRule>
  </conditionalFormatting>
  <conditionalFormatting sqref="AF25">
    <cfRule type="dataBar" priority="3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{0EA60D91-8053-47F9-9D31-63D30074CCF6}</x14:id>
        </ext>
      </extLst>
    </cfRule>
  </conditionalFormatting>
  <conditionalFormatting sqref="AF25">
    <cfRule type="dataBar" priority="3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{312BA5CE-9D09-4678-86E0-010DEA61F877}</x14:id>
        </ext>
      </extLst>
    </cfRule>
  </conditionalFormatting>
  <conditionalFormatting sqref="AF25">
    <cfRule type="dataBar" priority="35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{C33B5302-9AE5-403F-B49F-751B42BB6BEF}</x14:id>
        </ext>
      </extLst>
    </cfRule>
  </conditionalFormatting>
  <conditionalFormatting sqref="AF25">
    <cfRule type="dataBar" priority="3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{088E74DA-1647-4784-B7EF-75E9A5D4CEC4}</x14:id>
        </ext>
      </extLst>
    </cfRule>
  </conditionalFormatting>
  <conditionalFormatting sqref="AF25">
    <cfRule type="dataBar" priority="3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{3A4DFE1A-372F-4EAC-BF69-C81A7980C819}</x14:id>
        </ext>
      </extLst>
    </cfRule>
  </conditionalFormatting>
  <conditionalFormatting sqref="AF25">
    <cfRule type="dataBar" priority="3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{ED70DB0D-8346-403C-8F78-F05D315929B6}</x14:id>
        </ext>
      </extLst>
    </cfRule>
  </conditionalFormatting>
  <conditionalFormatting sqref="AF26">
    <cfRule type="dataBar" priority="3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{57EBBA32-FBD7-4622-9026-324531B1F30E}</x14:id>
        </ext>
      </extLst>
    </cfRule>
  </conditionalFormatting>
  <conditionalFormatting sqref="AF26">
    <cfRule type="dataBar" priority="3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{331BF7BE-B57D-4C3A-A6C5-3447C18740F6}</x14:id>
        </ext>
      </extLst>
    </cfRule>
  </conditionalFormatting>
  <conditionalFormatting sqref="AF26">
    <cfRule type="dataBar" priority="3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{69FC578C-E8EA-4501-9A8E-BBE2366249D9}</x14:id>
        </ext>
      </extLst>
    </cfRule>
  </conditionalFormatting>
  <conditionalFormatting sqref="AF26">
    <cfRule type="dataBar" priority="3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{76B140E5-59E4-44A8-ABAE-D47E9EB1404D}</x14:id>
        </ext>
      </extLst>
    </cfRule>
  </conditionalFormatting>
  <conditionalFormatting sqref="AF26">
    <cfRule type="dataBar" priority="35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{9E174740-2602-4936-B654-E09E7DC9E8BA}</x14:id>
        </ext>
      </extLst>
    </cfRule>
  </conditionalFormatting>
  <conditionalFormatting sqref="AF26">
    <cfRule type="dataBar" priority="3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{4EEC7779-287D-4CAA-BF6B-6CD0334D05D5}</x14:id>
        </ext>
      </extLst>
    </cfRule>
  </conditionalFormatting>
  <conditionalFormatting sqref="AF26">
    <cfRule type="dataBar" priority="3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{D00E1FA4-944D-4C5F-B96F-E9CCCE1EFE2E}</x14:id>
        </ext>
      </extLst>
    </cfRule>
  </conditionalFormatting>
  <conditionalFormatting sqref="AF26">
    <cfRule type="dataBar" priority="3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{3BB466D9-2621-45D8-B2E6-B2A6EF004ED1}</x14:id>
        </ext>
      </extLst>
    </cfRule>
  </conditionalFormatting>
  <conditionalFormatting sqref="AF23:AF26">
    <cfRule type="dataBar" priority="3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{7C3F1478-E435-4388-BD39-28B781790C4D}</x14:id>
        </ext>
      </extLst>
    </cfRule>
  </conditionalFormatting>
  <conditionalFormatting sqref="AF23:AF26">
    <cfRule type="dataBar" priority="3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{C67D0E37-0FC7-41B2-BD02-927348D5B5C5}</x14:id>
        </ext>
      </extLst>
    </cfRule>
  </conditionalFormatting>
  <conditionalFormatting sqref="AF23:AF26">
    <cfRule type="dataBar" priority="3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{F6D2D67E-E1CC-46EB-8E16-AD1106A00DBB}</x14:id>
        </ext>
      </extLst>
    </cfRule>
  </conditionalFormatting>
  <conditionalFormatting sqref="AF23:AF26">
    <cfRule type="dataBar" priority="3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{AA2D0D6C-4C0E-498C-A00F-F87F649DBAC4}</x14:id>
        </ext>
      </extLst>
    </cfRule>
  </conditionalFormatting>
  <conditionalFormatting sqref="AF23:AF26">
    <cfRule type="dataBar" priority="36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{23F88492-35EA-49F7-82E5-7DCCC14C95E9}</x14:id>
        </ext>
      </extLst>
    </cfRule>
  </conditionalFormatting>
  <conditionalFormatting sqref="AF23:AF26">
    <cfRule type="dataBar" priority="3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{0F98492A-0439-493F-A20C-011F83356196}</x14:id>
        </ext>
      </extLst>
    </cfRule>
  </conditionalFormatting>
  <conditionalFormatting sqref="AF23:AF24">
    <cfRule type="dataBar" priority="3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{289CAA94-6608-46B7-8305-EC21DAC0B3D3}</x14:id>
        </ext>
      </extLst>
    </cfRule>
  </conditionalFormatting>
  <conditionalFormatting sqref="AF23:AF26">
    <cfRule type="dataBar" priority="3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{72389E45-AFFF-4678-83D3-A27DAF0F1B61}</x14:id>
        </ext>
      </extLst>
    </cfRule>
  </conditionalFormatting>
  <conditionalFormatting sqref="AF23:AF26">
    <cfRule type="dataBar" priority="3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{CA9CEF6D-AE36-4CE1-9A8F-61F857432FCC}</x14:id>
        </ext>
      </extLst>
    </cfRule>
  </conditionalFormatting>
  <conditionalFormatting sqref="AF28:AF38 AF11:AF22">
    <cfRule type="dataBar" priority="4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{A609C12B-7324-456C-B662-9A2C5081AB5F}</x14:id>
        </ext>
      </extLst>
    </cfRule>
  </conditionalFormatting>
  <conditionalFormatting sqref="AF28:AF38 AF11:AF22">
    <cfRule type="dataBar" priority="4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{463F3076-EB6A-4659-B6DC-4F069F2E6413}</x14:id>
        </ext>
      </extLst>
    </cfRule>
  </conditionalFormatting>
  <conditionalFormatting sqref="AF28:AF38 AF11:AF22">
    <cfRule type="dataBar" priority="4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{2FBFF505-289E-4055-AD3C-5A5FCBD12304}</x14:id>
        </ext>
      </extLst>
    </cfRule>
  </conditionalFormatting>
  <conditionalFormatting sqref="AF28:AF38 AF11:AF22">
    <cfRule type="dataBar" priority="4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{87AC190C-549C-4C27-AE38-F580EDD14AC3}</x14:id>
        </ext>
      </extLst>
    </cfRule>
  </conditionalFormatting>
  <conditionalFormatting sqref="AF28:AF38 AF11:AF22">
    <cfRule type="dataBar" priority="50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{CDE2CD67-2A0C-4B4D-8490-50C2101CF206}</x14:id>
        </ext>
      </extLst>
    </cfRule>
  </conditionalFormatting>
  <conditionalFormatting sqref="AF31:AF38">
    <cfRule type="dataBar" priority="5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{ED9BC729-CD78-4D61-A6F5-07EF162AA218}</x14:id>
        </ext>
      </extLst>
    </cfRule>
  </conditionalFormatting>
  <conditionalFormatting sqref="AF31:AF38">
    <cfRule type="dataBar" priority="5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{791E6C4B-5EEB-4A4B-A2D6-CFC95C5439FC}</x14:id>
        </ext>
      </extLst>
    </cfRule>
  </conditionalFormatting>
  <conditionalFormatting sqref="AF31:AF38">
    <cfRule type="dataBar" priority="5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{2BF65EAE-AD22-408F-A4BA-B8F02BDCA122}</x14:id>
        </ext>
      </extLst>
    </cfRule>
  </conditionalFormatting>
  <conditionalFormatting sqref="AF31:AF38">
    <cfRule type="dataBar" priority="5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{2086C0FD-9DA6-4678-8944-5D10BE134EEB}</x14:id>
        </ext>
      </extLst>
    </cfRule>
  </conditionalFormatting>
  <conditionalFormatting sqref="AF31:AF38">
    <cfRule type="dataBar" priority="50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{D2D26CEA-C1B5-4470-A9DF-BDA2FD47D612}</x14:id>
        </ext>
      </extLst>
    </cfRule>
  </conditionalFormatting>
  <conditionalFormatting sqref="AF31:AF38">
    <cfRule type="dataBar" priority="5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{7899665E-E139-4E70-9AF2-99BB7331E10A}</x14:id>
        </ext>
      </extLst>
    </cfRule>
  </conditionalFormatting>
  <conditionalFormatting sqref="AF31:AF38">
    <cfRule type="dataBar" priority="5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{C237F08E-85BE-4EB7-AAB6-56EA566FF234}</x14:id>
        </ext>
      </extLst>
    </cfRule>
  </conditionalFormatting>
  <conditionalFormatting sqref="AF31:AF38">
    <cfRule type="dataBar" priority="5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{7DE7B123-420A-44FE-BCF4-D1E8E11BAC27}</x14:id>
        </ext>
      </extLst>
    </cfRule>
  </conditionalFormatting>
  <conditionalFormatting sqref="AF31:AF38">
    <cfRule type="dataBar" priority="5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{15956E63-ED94-4A93-AA60-0A055EDD0657}</x14:id>
        </ext>
      </extLst>
    </cfRule>
  </conditionalFormatting>
  <conditionalFormatting sqref="AF31:AF38">
    <cfRule type="dataBar" priority="5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{E58927C9-7587-4392-BFB0-4BC1CDFFC872}</x14:id>
        </ext>
      </extLst>
    </cfRule>
  </conditionalFormatting>
  <conditionalFormatting sqref="AF21:AF22 AF17:AF18 AF28:AF38">
    <cfRule type="dataBar" priority="5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{58FBEFA7-7A26-4AE0-98B5-1A7E6B7D2E95}</x14:id>
        </ext>
      </extLst>
    </cfRule>
  </conditionalFormatting>
  <conditionalFormatting sqref="AF28:AF38 AF11:AF22">
    <cfRule type="dataBar" priority="5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{5835CF29-4F19-4999-B03C-7532032BF3E1}</x14:id>
        </ext>
      </extLst>
    </cfRule>
  </conditionalFormatting>
  <conditionalFormatting sqref="AF13:AF38">
    <cfRule type="dataBar" priority="5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{856E2BCF-1842-494E-8AD1-D1A94AA4173D}</x14:id>
        </ext>
      </extLst>
    </cfRule>
  </conditionalFormatting>
  <conditionalFormatting sqref="AF11:AF38">
    <cfRule type="dataBar" priority="3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{6FA8F1BC-3C78-4651-B004-025F42CDBBFD}</x14:id>
        </ext>
      </extLst>
    </cfRule>
  </conditionalFormatting>
  <conditionalFormatting sqref="AF11:AF38">
    <cfRule type="dataBar" priority="5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{A42C4F0A-CE28-4937-B170-21EC014C3148}</x14:id>
        </ext>
      </extLst>
    </cfRule>
  </conditionalFormatting>
  <conditionalFormatting sqref="AF11:AF38">
    <cfRule type="dataBar" priority="5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{407A66E6-276A-4D4B-9EF2-AD742BB04EB7}</x14:id>
        </ext>
      </extLst>
    </cfRule>
  </conditionalFormatting>
  <conditionalFormatting sqref="AF11:AF14">
    <cfRule type="dataBar" priority="5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{A5A23249-BAAB-4A5A-A5B0-1C319EC04A1F}</x14:id>
        </ext>
      </extLst>
    </cfRule>
  </conditionalFormatting>
  <conditionalFormatting sqref="AG23">
    <cfRule type="dataBar" priority="3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{7F032AF8-85AC-4586-B127-A2036287B001}</x14:id>
        </ext>
      </extLst>
    </cfRule>
  </conditionalFormatting>
  <conditionalFormatting sqref="AG23">
    <cfRule type="dataBar" priority="3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{547C21B6-CEB2-4577-AE61-A66140596F1E}</x14:id>
        </ext>
      </extLst>
    </cfRule>
  </conditionalFormatting>
  <conditionalFormatting sqref="AG23">
    <cfRule type="dataBar" priority="3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{4194FB6F-0395-493A-BE40-4F7C84657798}</x14:id>
        </ext>
      </extLst>
    </cfRule>
  </conditionalFormatting>
  <conditionalFormatting sqref="AG23">
    <cfRule type="dataBar" priority="3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{11C876A2-5086-459A-AC7D-2D851DA05FB4}</x14:id>
        </ext>
      </extLst>
    </cfRule>
  </conditionalFormatting>
  <conditionalFormatting sqref="AG23">
    <cfRule type="dataBar" priority="3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{E29621AA-1ED9-492C-87A8-3EDC3D566203}</x14:id>
        </ext>
      </extLst>
    </cfRule>
  </conditionalFormatting>
  <conditionalFormatting sqref="AG23">
    <cfRule type="dataBar" priority="3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{28798729-ADBC-49C9-BC0A-F6D88E73EAD3}</x14:id>
        </ext>
      </extLst>
    </cfRule>
  </conditionalFormatting>
  <conditionalFormatting sqref="AG23">
    <cfRule type="dataBar" priority="3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{F2CD7E3C-43E5-4E5A-82DA-1080D7026773}</x14:id>
        </ext>
      </extLst>
    </cfRule>
  </conditionalFormatting>
  <conditionalFormatting sqref="AG23">
    <cfRule type="dataBar" priority="3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{36F3B877-C61D-41D3-938B-A68AAB48C352}</x14:id>
        </ext>
      </extLst>
    </cfRule>
  </conditionalFormatting>
  <conditionalFormatting sqref="AG24">
    <cfRule type="dataBar" priority="3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{CF8866E2-7D5F-43BC-995F-20F5779D1EFE}</x14:id>
        </ext>
      </extLst>
    </cfRule>
  </conditionalFormatting>
  <conditionalFormatting sqref="AG24">
    <cfRule type="dataBar" priority="3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{9E6174F1-878E-4112-9DD9-5D5C30F62BE7}</x14:id>
        </ext>
      </extLst>
    </cfRule>
  </conditionalFormatting>
  <conditionalFormatting sqref="AG24">
    <cfRule type="dataBar" priority="3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{E17BC87F-F19A-4D08-A9FE-B5FD06A8F9ED}</x14:id>
        </ext>
      </extLst>
    </cfRule>
  </conditionalFormatting>
  <conditionalFormatting sqref="AG24">
    <cfRule type="dataBar" priority="3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{9DA7B765-9874-4CB5-8EC8-0BF832C0A849}</x14:id>
        </ext>
      </extLst>
    </cfRule>
  </conditionalFormatting>
  <conditionalFormatting sqref="AG24">
    <cfRule type="dataBar" priority="30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{D5D8EEA1-54FC-41E9-AC98-6C4D3DEC5474}</x14:id>
        </ext>
      </extLst>
    </cfRule>
  </conditionalFormatting>
  <conditionalFormatting sqref="AG24">
    <cfRule type="dataBar" priority="3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{4E07AC4C-1824-4F66-92EE-9C5997A972D0}</x14:id>
        </ext>
      </extLst>
    </cfRule>
  </conditionalFormatting>
  <conditionalFormatting sqref="AG24">
    <cfRule type="dataBar" priority="3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{6A053417-BAAC-4740-A24C-0A064D81C80D}</x14:id>
        </ext>
      </extLst>
    </cfRule>
  </conditionalFormatting>
  <conditionalFormatting sqref="AG24">
    <cfRule type="dataBar" priority="3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{5CEED4F6-C38E-45C3-B827-078FF4A2AF18}</x14:id>
        </ext>
      </extLst>
    </cfRule>
  </conditionalFormatting>
  <conditionalFormatting sqref="AG26:AG27">
    <cfRule type="dataBar" priority="2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{8F26389B-A22C-4BFA-B040-EE378418F35B}</x14:id>
        </ext>
      </extLst>
    </cfRule>
  </conditionalFormatting>
  <conditionalFormatting sqref="AG26:AG27">
    <cfRule type="dataBar" priority="2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{7153E587-DE72-4A02-9F29-F8A37987F35B}</x14:id>
        </ext>
      </extLst>
    </cfRule>
  </conditionalFormatting>
  <conditionalFormatting sqref="AG26:AG27">
    <cfRule type="dataBar" priority="2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{82E07BA3-0F69-43A5-A4A5-1648D763650F}</x14:id>
        </ext>
      </extLst>
    </cfRule>
  </conditionalFormatting>
  <conditionalFormatting sqref="AG26:AG27">
    <cfRule type="dataBar" priority="2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{8DFECA9A-E011-4991-8E60-CDE83B427F11}</x14:id>
        </ext>
      </extLst>
    </cfRule>
  </conditionalFormatting>
  <conditionalFormatting sqref="AG26:AG27">
    <cfRule type="dataBar" priority="30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{B39FA0E4-8264-40D3-9CDA-2FD559505804}</x14:id>
        </ext>
      </extLst>
    </cfRule>
  </conditionalFormatting>
  <conditionalFormatting sqref="AG26:AG27">
    <cfRule type="dataBar" priority="3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{69075AF5-BD8E-4892-9137-F0A09CFD66C7}</x14:id>
        </ext>
      </extLst>
    </cfRule>
  </conditionalFormatting>
  <conditionalFormatting sqref="AG26:AG27">
    <cfRule type="dataBar" priority="3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{21C696F9-0ADD-4681-9E47-B753C7BE5F37}</x14:id>
        </ext>
      </extLst>
    </cfRule>
  </conditionalFormatting>
  <conditionalFormatting sqref="AG26:AG27">
    <cfRule type="dataBar" priority="3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{22CCB72D-EF99-4975-9B14-5E9C09CEB588}</x14:id>
        </ext>
      </extLst>
    </cfRule>
  </conditionalFormatting>
  <conditionalFormatting sqref="AG26:AG27">
    <cfRule type="dataBar" priority="2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{41EFA4EF-B578-4C8A-AA87-FBBC9141EC9C}</x14:id>
        </ext>
      </extLst>
    </cfRule>
  </conditionalFormatting>
  <conditionalFormatting sqref="AG19">
    <cfRule type="dataBar" priority="2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{A412582B-6456-494D-A86B-884AE2045F44}</x14:id>
        </ext>
      </extLst>
    </cfRule>
  </conditionalFormatting>
  <conditionalFormatting sqref="AG19">
    <cfRule type="dataBar" priority="2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{9177378D-D2F8-4069-80FA-C4ADBA7E1F2D}</x14:id>
        </ext>
      </extLst>
    </cfRule>
  </conditionalFormatting>
  <conditionalFormatting sqref="AG19">
    <cfRule type="dataBar" priority="2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{EF6CE6CF-526A-4D7A-B05D-ED3F9EE34F26}</x14:id>
        </ext>
      </extLst>
    </cfRule>
  </conditionalFormatting>
  <conditionalFormatting sqref="AG19">
    <cfRule type="dataBar" priority="2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{6BCFD004-F9F0-49C2-8467-6BE22291F707}</x14:id>
        </ext>
      </extLst>
    </cfRule>
  </conditionalFormatting>
  <conditionalFormatting sqref="AG19">
    <cfRule type="dataBar" priority="29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{C9DC67D4-A753-4CA4-B531-65C810577733}</x14:id>
        </ext>
      </extLst>
    </cfRule>
  </conditionalFormatting>
  <conditionalFormatting sqref="AG19">
    <cfRule type="dataBar" priority="3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{24FD5B64-3779-4777-B4F9-ED7B41C2BAC3}</x14:id>
        </ext>
      </extLst>
    </cfRule>
  </conditionalFormatting>
  <conditionalFormatting sqref="AG19">
    <cfRule type="dataBar" priority="2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{FD40D72F-6EDF-4BED-95A5-AC210DEE0596}</x14:id>
        </ext>
      </extLst>
    </cfRule>
  </conditionalFormatting>
  <conditionalFormatting sqref="AG19">
    <cfRule type="dataBar" priority="2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{54DE0B1E-EB8D-41B8-AE43-D85696C3B9BD}</x14:id>
        </ext>
      </extLst>
    </cfRule>
  </conditionalFormatting>
  <conditionalFormatting sqref="AG20">
    <cfRule type="dataBar" priority="2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{F821F1DA-2093-40C2-86E7-DFF4A056A98B}</x14:id>
        </ext>
      </extLst>
    </cfRule>
  </conditionalFormatting>
  <conditionalFormatting sqref="AG20">
    <cfRule type="dataBar" priority="2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{6B453918-6733-49EC-B477-E3331802DDD6}</x14:id>
        </ext>
      </extLst>
    </cfRule>
  </conditionalFormatting>
  <conditionalFormatting sqref="AG20">
    <cfRule type="dataBar" priority="2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{7ED78A85-60E8-44E5-8C3B-5A976049717B}</x14:id>
        </ext>
      </extLst>
    </cfRule>
  </conditionalFormatting>
  <conditionalFormatting sqref="AG20">
    <cfRule type="dataBar" priority="2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{A68BFBC7-532E-4ACA-ADD1-0D569776304A}</x14:id>
        </ext>
      </extLst>
    </cfRule>
  </conditionalFormatting>
  <conditionalFormatting sqref="AG20">
    <cfRule type="dataBar" priority="28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{C4C91A18-E29F-484E-9C05-5025C4D7D185}</x14:id>
        </ext>
      </extLst>
    </cfRule>
  </conditionalFormatting>
  <conditionalFormatting sqref="AG20">
    <cfRule type="dataBar" priority="3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{20B066EB-BCF7-4416-978D-4A1D68F4BA5E}</x14:id>
        </ext>
      </extLst>
    </cfRule>
  </conditionalFormatting>
  <conditionalFormatting sqref="AG20">
    <cfRule type="dataBar" priority="3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{A9473F91-5DD2-4F6C-8939-3259B8A5875E}</x14:id>
        </ext>
      </extLst>
    </cfRule>
  </conditionalFormatting>
  <conditionalFormatting sqref="AG20">
    <cfRule type="dataBar" priority="2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{90B185BC-1AF4-4F28-9C7F-D9BAA2E88C6F}</x14:id>
        </ext>
      </extLst>
    </cfRule>
  </conditionalFormatting>
  <conditionalFormatting sqref="AG38">
    <cfRule type="dataBar" priority="2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{EFEBDE8C-41AD-4E77-916E-1AD5293ADD25}</x14:id>
        </ext>
      </extLst>
    </cfRule>
  </conditionalFormatting>
  <conditionalFormatting sqref="AG38">
    <cfRule type="dataBar" priority="2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{4C05ADE8-D607-47FE-95CD-32E435403EB7}</x14:id>
        </ext>
      </extLst>
    </cfRule>
  </conditionalFormatting>
  <conditionalFormatting sqref="AG38">
    <cfRule type="dataBar" priority="2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{FF6033CE-E134-4771-840A-2D84E30F7429}</x14:id>
        </ext>
      </extLst>
    </cfRule>
  </conditionalFormatting>
  <conditionalFormatting sqref="AG38">
    <cfRule type="dataBar" priority="2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{86C0115C-EAFE-4167-8E11-7CF518CE7BBD}</x14:id>
        </ext>
      </extLst>
    </cfRule>
  </conditionalFormatting>
  <conditionalFormatting sqref="AG38">
    <cfRule type="dataBar" priority="27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{B3454E68-4A90-49FF-8BB7-D2CA1FE7E41B}</x14:id>
        </ext>
      </extLst>
    </cfRule>
  </conditionalFormatting>
  <conditionalFormatting sqref="AG38">
    <cfRule type="dataBar" priority="2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{364C873F-5258-472C-8B64-B6C3D5131E1C}</x14:id>
        </ext>
      </extLst>
    </cfRule>
  </conditionalFormatting>
  <conditionalFormatting sqref="AG38">
    <cfRule type="dataBar" priority="2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{9B772C43-88A7-4D71-B992-984C67AB111F}</x14:id>
        </ext>
      </extLst>
    </cfRule>
  </conditionalFormatting>
  <conditionalFormatting sqref="AG38">
    <cfRule type="dataBar" priority="2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{4BBA2BC3-A95E-4DEB-AE5D-9430588D410F}</x14:id>
        </ext>
      </extLst>
    </cfRule>
  </conditionalFormatting>
  <conditionalFormatting sqref="AG25">
    <cfRule type="dataBar" priority="2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{82ACFBC3-B2BE-4AFA-8BBB-AF87E636ADA0}</x14:id>
        </ext>
      </extLst>
    </cfRule>
  </conditionalFormatting>
  <conditionalFormatting sqref="AG25">
    <cfRule type="dataBar" priority="2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{41B8037F-6A3B-44A4-AD9D-DFD8D5D6E27A}</x14:id>
        </ext>
      </extLst>
    </cfRule>
  </conditionalFormatting>
  <conditionalFormatting sqref="AG25">
    <cfRule type="dataBar" priority="2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{C187FEC5-285E-4593-9802-EEAB0B297E3C}</x14:id>
        </ext>
      </extLst>
    </cfRule>
  </conditionalFormatting>
  <conditionalFormatting sqref="AG25">
    <cfRule type="dataBar" priority="2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{8633167D-102B-4403-A788-55ED78864509}</x14:id>
        </ext>
      </extLst>
    </cfRule>
  </conditionalFormatting>
  <conditionalFormatting sqref="AG25">
    <cfRule type="dataBar" priority="27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{2C305AC6-0367-4948-A4C4-891C05C4F07F}</x14:id>
        </ext>
      </extLst>
    </cfRule>
  </conditionalFormatting>
  <conditionalFormatting sqref="AG25">
    <cfRule type="dataBar" priority="2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{E01F20DD-8523-4FC7-B421-4EC02D0FEE8F}</x14:id>
        </ext>
      </extLst>
    </cfRule>
  </conditionalFormatting>
  <conditionalFormatting sqref="AG25">
    <cfRule type="dataBar" priority="2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{688B234B-5CA6-4149-86A4-A77DE4DA97D4}</x14:id>
        </ext>
      </extLst>
    </cfRule>
  </conditionalFormatting>
  <conditionalFormatting sqref="AG25">
    <cfRule type="dataBar" priority="2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{A55DDEC4-FDB7-4C8A-AD8F-051D92294283}</x14:id>
        </ext>
      </extLst>
    </cfRule>
  </conditionalFormatting>
  <conditionalFormatting sqref="AG25">
    <cfRule type="dataBar" priority="2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{8478228F-1879-4CC6-945E-56C2324E2FB7}</x14:id>
        </ext>
      </extLst>
    </cfRule>
  </conditionalFormatting>
  <conditionalFormatting sqref="AG25">
    <cfRule type="dataBar" priority="2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{91B516CF-4319-4644-A499-8497FB6DBC6A}</x14:id>
        </ext>
      </extLst>
    </cfRule>
  </conditionalFormatting>
  <conditionalFormatting sqref="AG25">
    <cfRule type="dataBar" priority="2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{5882D9FF-3A8C-4D83-BF4E-DD98207A55EB}</x14:id>
        </ext>
      </extLst>
    </cfRule>
  </conditionalFormatting>
  <conditionalFormatting sqref="AG23:AG27">
    <cfRule type="dataBar" priority="2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{6B0F54A0-CD5D-4486-B502-1C457578F32C}</x14:id>
        </ext>
      </extLst>
    </cfRule>
  </conditionalFormatting>
  <conditionalFormatting sqref="AG23:AG27">
    <cfRule type="dataBar" priority="2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{E4349965-87A2-4F37-BA1A-254A66B1FCAD}</x14:id>
        </ext>
      </extLst>
    </cfRule>
  </conditionalFormatting>
  <conditionalFormatting sqref="AG23:AG27">
    <cfRule type="dataBar" priority="2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{59F71989-0CDE-4527-831E-AAF9B4C6C866}</x14:id>
        </ext>
      </extLst>
    </cfRule>
  </conditionalFormatting>
  <conditionalFormatting sqref="AG23:AG27">
    <cfRule type="dataBar" priority="2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{B908E23C-0D4D-45B7-B1CC-3F08D10DF4D1}</x14:id>
        </ext>
      </extLst>
    </cfRule>
  </conditionalFormatting>
  <conditionalFormatting sqref="AG23:AG27">
    <cfRule type="dataBar" priority="26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{5E4D4258-DAC0-40FC-AC17-F1AF6ABB2606}</x14:id>
        </ext>
      </extLst>
    </cfRule>
  </conditionalFormatting>
  <conditionalFormatting sqref="AG23:AG27">
    <cfRule type="dataBar" priority="2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{9158343B-B9A7-4EC5-B707-6A4B2C518772}</x14:id>
        </ext>
      </extLst>
    </cfRule>
  </conditionalFormatting>
  <conditionalFormatting sqref="AG23:AG27">
    <cfRule type="dataBar" priority="2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{B55B2DAD-D5EC-4E21-9CE0-24CF81BA1349}</x14:id>
        </ext>
      </extLst>
    </cfRule>
  </conditionalFormatting>
  <conditionalFormatting sqref="AG23:AG27">
    <cfRule type="dataBar" priority="2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{00BF9CB8-4364-4E53-893A-203A45F3B821}</x14:id>
        </ext>
      </extLst>
    </cfRule>
  </conditionalFormatting>
  <conditionalFormatting sqref="AG28">
    <cfRule type="dataBar" priority="2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{221D5301-D115-44CE-993C-3D008FB1BF54}</x14:id>
        </ext>
      </extLst>
    </cfRule>
  </conditionalFormatting>
  <conditionalFormatting sqref="AG28">
    <cfRule type="dataBar" priority="2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{CEE7D140-0570-4F8D-9BE8-F971A33794A0}</x14:id>
        </ext>
      </extLst>
    </cfRule>
  </conditionalFormatting>
  <conditionalFormatting sqref="AG28">
    <cfRule type="dataBar" priority="2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{1652A3DD-CC8D-4830-AAFE-740EFA31F208}</x14:id>
        </ext>
      </extLst>
    </cfRule>
  </conditionalFormatting>
  <conditionalFormatting sqref="AG28">
    <cfRule type="dataBar" priority="2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{4491EEC9-EF24-4324-9C7E-334C34077CE7}</x14:id>
        </ext>
      </extLst>
    </cfRule>
  </conditionalFormatting>
  <conditionalFormatting sqref="AG28">
    <cfRule type="dataBar" priority="25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{DFF3B8FD-FCEB-4930-8878-9BCF93536ED2}</x14:id>
        </ext>
      </extLst>
    </cfRule>
  </conditionalFormatting>
  <conditionalFormatting sqref="AG28">
    <cfRule type="dataBar" priority="2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{09FF6592-48FE-4363-972C-55337E40865B}</x14:id>
        </ext>
      </extLst>
    </cfRule>
  </conditionalFormatting>
  <conditionalFormatting sqref="AG28">
    <cfRule type="dataBar" priority="2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{992AF6DA-D09E-45BD-907E-C67E7C7FBB16}</x14:id>
        </ext>
      </extLst>
    </cfRule>
  </conditionalFormatting>
  <conditionalFormatting sqref="AG28">
    <cfRule type="dataBar" priority="2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{0DC2FE77-623F-4176-B58C-002CC7ED7ABC}</x14:id>
        </ext>
      </extLst>
    </cfRule>
  </conditionalFormatting>
  <conditionalFormatting sqref="AG29">
    <cfRule type="dataBar" priority="2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{34E54C3A-1C3D-442C-B133-A3342479CCAC}</x14:id>
        </ext>
      </extLst>
    </cfRule>
  </conditionalFormatting>
  <conditionalFormatting sqref="AG29">
    <cfRule type="dataBar" priority="2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{FC91B8AB-A863-4A19-AB18-1F3BD878ADFD}</x14:id>
        </ext>
      </extLst>
    </cfRule>
  </conditionalFormatting>
  <conditionalFormatting sqref="AG29">
    <cfRule type="dataBar" priority="2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{EFB93DE1-4DC2-4FB3-ABE4-8ECB99FBECCB}</x14:id>
        </ext>
      </extLst>
    </cfRule>
  </conditionalFormatting>
  <conditionalFormatting sqref="AG29">
    <cfRule type="dataBar" priority="2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{55A0152A-E9D3-4EBC-A1CA-ECD2637ED916}</x14:id>
        </ext>
      </extLst>
    </cfRule>
  </conditionalFormatting>
  <conditionalFormatting sqref="AG29">
    <cfRule type="dataBar" priority="2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{DC654AE4-9DA6-4BBA-9C55-59C8474104E5}</x14:id>
        </ext>
      </extLst>
    </cfRule>
  </conditionalFormatting>
  <conditionalFormatting sqref="AG29">
    <cfRule type="dataBar" priority="2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{5EE8783B-41DF-49FC-9DC5-1CB3FDE68786}</x14:id>
        </ext>
      </extLst>
    </cfRule>
  </conditionalFormatting>
  <conditionalFormatting sqref="AG29">
    <cfRule type="dataBar" priority="2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{B51918E6-2DE2-4858-A5BE-94EB88BE527A}</x14:id>
        </ext>
      </extLst>
    </cfRule>
  </conditionalFormatting>
  <conditionalFormatting sqref="AG29">
    <cfRule type="dataBar" priority="2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{55143C73-662E-46C4-9F69-C77A82AB00AD}</x14:id>
        </ext>
      </extLst>
    </cfRule>
  </conditionalFormatting>
  <conditionalFormatting sqref="AG28:AG29">
    <cfRule type="dataBar" priority="2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{C1DBCEB7-13FB-4847-9C2A-4C9E741BD8AE}</x14:id>
        </ext>
      </extLst>
    </cfRule>
  </conditionalFormatting>
  <conditionalFormatting sqref="AG28:AG29">
    <cfRule type="dataBar" priority="2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{523E8E1C-D25C-417B-9E69-AFE1CC0B7A26}</x14:id>
        </ext>
      </extLst>
    </cfRule>
  </conditionalFormatting>
  <conditionalFormatting sqref="AG28:AG29">
    <cfRule type="dataBar" priority="2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{630274AB-99ED-47A5-98DE-5ADD585E69BC}</x14:id>
        </ext>
      </extLst>
    </cfRule>
  </conditionalFormatting>
  <conditionalFormatting sqref="AG28:AG29">
    <cfRule type="dataBar" priority="2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{05000584-B94B-4F41-AF59-ADC4FA1F28F2}</x14:id>
        </ext>
      </extLst>
    </cfRule>
  </conditionalFormatting>
  <conditionalFormatting sqref="AG28:AG29">
    <cfRule type="dataBar" priority="23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{E037F6D8-BF49-4155-8758-FFE8D1C1B00D}</x14:id>
        </ext>
      </extLst>
    </cfRule>
  </conditionalFormatting>
  <conditionalFormatting sqref="AG28:AG29">
    <cfRule type="dataBar" priority="2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{4F37450E-8DA6-4F76-A801-C7592058AA4F}</x14:id>
        </ext>
      </extLst>
    </cfRule>
  </conditionalFormatting>
  <conditionalFormatting sqref="AG28:AG29">
    <cfRule type="dataBar" priority="2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{D0A4E6FC-2D2F-4CF4-9B98-D65F684C97EC}</x14:id>
        </ext>
      </extLst>
    </cfRule>
  </conditionalFormatting>
  <conditionalFormatting sqref="AG28:AG29">
    <cfRule type="dataBar" priority="2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{9B0C0B9C-B77E-44A3-864B-1B9BCDE36BFB}</x14:id>
        </ext>
      </extLst>
    </cfRule>
  </conditionalFormatting>
  <conditionalFormatting sqref="AG34 AG32 AG36 AG38">
    <cfRule type="dataBar" priority="2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{C1B8104C-D44D-4E8B-BB4F-5A8FA25044A7}</x14:id>
        </ext>
      </extLst>
    </cfRule>
  </conditionalFormatting>
  <conditionalFormatting sqref="AG32 AG34 AG36 AG38">
    <cfRule type="dataBar" priority="2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{7E647B09-4B6D-41B6-BF87-D66DAE1D2B4A}</x14:id>
        </ext>
      </extLst>
    </cfRule>
  </conditionalFormatting>
  <conditionalFormatting sqref="AG34 AG32 AG36 AG38">
    <cfRule type="dataBar" priority="2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{4A4E5F67-BFF1-45E6-AE36-D6350A892196}</x14:id>
        </ext>
      </extLst>
    </cfRule>
  </conditionalFormatting>
  <conditionalFormatting sqref="AG32 AG34 AG36 AG38">
    <cfRule type="dataBar" priority="2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{5567E591-B2C2-455C-99BE-A1C610B845FB}</x14:id>
        </ext>
      </extLst>
    </cfRule>
  </conditionalFormatting>
  <conditionalFormatting sqref="AG32 AG34 AG36 AG38">
    <cfRule type="dataBar" priority="2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{E5FD36F3-609B-4087-88D2-E3B864A055CA}</x14:id>
        </ext>
      </extLst>
    </cfRule>
  </conditionalFormatting>
  <conditionalFormatting sqref="AG32">
    <cfRule type="dataBar" priority="2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{95C728C1-13C1-49A6-B962-386556D03321}</x14:id>
        </ext>
      </extLst>
    </cfRule>
  </conditionalFormatting>
  <conditionalFormatting sqref="AG32">
    <cfRule type="dataBar" priority="2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{877AF223-3700-4DC6-B590-F9806DE190FE}</x14:id>
        </ext>
      </extLst>
    </cfRule>
  </conditionalFormatting>
  <conditionalFormatting sqref="AG32">
    <cfRule type="dataBar" priority="2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{0ED31035-C3C0-4041-8008-D64AC7A3BB64}</x14:id>
        </ext>
      </extLst>
    </cfRule>
  </conditionalFormatting>
  <conditionalFormatting sqref="AG33 AG31 AG35 AG37">
    <cfRule type="dataBar" priority="2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{0C2571CF-A28B-447F-A579-D237B7D8D22B}</x14:id>
        </ext>
      </extLst>
    </cfRule>
  </conditionalFormatting>
  <conditionalFormatting sqref="AG33 AG31 AG35 AG37">
    <cfRule type="dataBar" priority="2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{B4AFF81C-930E-474C-8FFD-FCDAEE9D3889}</x14:id>
        </ext>
      </extLst>
    </cfRule>
  </conditionalFormatting>
  <conditionalFormatting sqref="AG33 AG31 AG35 AG37">
    <cfRule type="dataBar" priority="2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{E808D554-7BB6-43A8-8D0F-C14E0887836B}</x14:id>
        </ext>
      </extLst>
    </cfRule>
  </conditionalFormatting>
  <conditionalFormatting sqref="AG31 AG33 AG35 AG37">
    <cfRule type="dataBar" priority="2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{9845AB0F-6A03-4E9F-B868-CF8770D31224}</x14:id>
        </ext>
      </extLst>
    </cfRule>
  </conditionalFormatting>
  <conditionalFormatting sqref="AG33 AG31 AG35 AG37">
    <cfRule type="dataBar" priority="2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{A7525AFE-532B-4837-B58A-8277BF8B77FA}</x14:id>
        </ext>
      </extLst>
    </cfRule>
  </conditionalFormatting>
  <conditionalFormatting sqref="AG33">
    <cfRule type="dataBar" priority="2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{8E89C3D5-CAA7-41AA-9DBA-954C4DDF8339}</x14:id>
        </ext>
      </extLst>
    </cfRule>
  </conditionalFormatting>
  <conditionalFormatting sqref="AG33">
    <cfRule type="dataBar" priority="2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{75FCC5C4-F1B1-4F94-990E-12B6CE2D22DE}</x14:id>
        </ext>
      </extLst>
    </cfRule>
  </conditionalFormatting>
  <conditionalFormatting sqref="AG32">
    <cfRule type="dataBar" priority="2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{62B62678-A6D2-4B74-9611-FD3F2D27B893}</x14:id>
        </ext>
      </extLst>
    </cfRule>
  </conditionalFormatting>
  <conditionalFormatting sqref="AG32">
    <cfRule type="dataBar" priority="2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{6D5792F4-EA40-441B-91B3-E7238798D5DC}</x14:id>
        </ext>
      </extLst>
    </cfRule>
  </conditionalFormatting>
  <conditionalFormatting sqref="AG32">
    <cfRule type="dataBar" priority="2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{BE13A974-1967-47D3-8412-45067C156D5C}</x14:id>
        </ext>
      </extLst>
    </cfRule>
  </conditionalFormatting>
  <conditionalFormatting sqref="AG32">
    <cfRule type="dataBar" priority="2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{9D016A06-FDA4-4481-8200-F7D0A6B70589}</x14:id>
        </ext>
      </extLst>
    </cfRule>
  </conditionalFormatting>
  <conditionalFormatting sqref="AG32">
    <cfRule type="dataBar" priority="2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{E2CA9F6E-79E2-4093-AA90-55A346037B3D}</x14:id>
        </ext>
      </extLst>
    </cfRule>
  </conditionalFormatting>
  <conditionalFormatting sqref="AG32">
    <cfRule type="dataBar" priority="2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{C373A15B-F55B-437C-95A4-3022E63AA2BC}</x14:id>
        </ext>
      </extLst>
    </cfRule>
  </conditionalFormatting>
  <conditionalFormatting sqref="AG32">
    <cfRule type="dataBar" priority="2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{90772E38-B47A-4C27-B155-D1F25366D8D6}</x14:id>
        </ext>
      </extLst>
    </cfRule>
  </conditionalFormatting>
  <conditionalFormatting sqref="AG32">
    <cfRule type="dataBar" priority="2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{4E2C40FF-F6A2-402A-9A11-47979EEBA1B7}</x14:id>
        </ext>
      </extLst>
    </cfRule>
  </conditionalFormatting>
  <conditionalFormatting sqref="AG33 AG31 AG35 AG37">
    <cfRule type="dataBar" priority="2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{F5F164E3-0759-42EF-B5AB-92F7F4056048}</x14:id>
        </ext>
      </extLst>
    </cfRule>
  </conditionalFormatting>
  <conditionalFormatting sqref="AG31 AG33 AG35 AG37">
    <cfRule type="dataBar" priority="2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{9C20B542-20E8-4648-BBA4-5B07CD5AF109}</x14:id>
        </ext>
      </extLst>
    </cfRule>
  </conditionalFormatting>
  <conditionalFormatting sqref="AG31 AG33 AG35 AG37">
    <cfRule type="dataBar" priority="2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{5AA2732F-775B-43BF-A809-223A3EE8688F}</x14:id>
        </ext>
      </extLst>
    </cfRule>
  </conditionalFormatting>
  <conditionalFormatting sqref="AG33 AG31 AG35 AG37">
    <cfRule type="dataBar" priority="2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{96508B7B-6EF8-4A02-8295-13B7DF3FBE21}</x14:id>
        </ext>
      </extLst>
    </cfRule>
  </conditionalFormatting>
  <conditionalFormatting sqref="AG33 AG31 AG35 AG37">
    <cfRule type="dataBar" priority="20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{2176CC1E-4FDE-4DB9-B689-2B44BDAE8112}</x14:id>
        </ext>
      </extLst>
    </cfRule>
  </conditionalFormatting>
  <conditionalFormatting sqref="AG31">
    <cfRule type="dataBar" priority="2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{072459CA-DD4D-477A-968A-7F6B99C0F41B}</x14:id>
        </ext>
      </extLst>
    </cfRule>
  </conditionalFormatting>
  <conditionalFormatting sqref="AG31">
    <cfRule type="dataBar" priority="2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{120CACEE-457A-45EF-BEF1-DA7131ED942E}</x14:id>
        </ext>
      </extLst>
    </cfRule>
  </conditionalFormatting>
  <conditionalFormatting sqref="AG31">
    <cfRule type="dataBar" priority="2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{8CBAE366-C03F-4E8C-9C77-7EE2367B166B}</x14:id>
        </ext>
      </extLst>
    </cfRule>
  </conditionalFormatting>
  <conditionalFormatting sqref="AG17:AG21">
    <cfRule type="dataBar" priority="3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{822937D0-1A04-4594-9672-CC4165B6AA16}</x14:id>
        </ext>
      </extLst>
    </cfRule>
  </conditionalFormatting>
  <conditionalFormatting sqref="AG17:AG21">
    <cfRule type="dataBar" priority="1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{5FFAA7EB-2DB9-49EE-BB88-9DE6184A4524}</x14:id>
        </ext>
      </extLst>
    </cfRule>
  </conditionalFormatting>
  <conditionalFormatting sqref="AG25">
    <cfRule type="dataBar" priority="1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{3A03A96C-D547-4AA3-A5C1-03607852D500}</x14:id>
        </ext>
      </extLst>
    </cfRule>
  </conditionalFormatting>
  <conditionalFormatting sqref="AG25">
    <cfRule type="dataBar" priority="1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{29F7E861-9350-4BE7-90E1-D4F89705690D}</x14:id>
        </ext>
      </extLst>
    </cfRule>
  </conditionalFormatting>
  <conditionalFormatting sqref="AG25">
    <cfRule type="dataBar" priority="1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{49502417-F31F-45EE-87D1-19F6D171A5A1}</x14:id>
        </ext>
      </extLst>
    </cfRule>
  </conditionalFormatting>
  <conditionalFormatting sqref="AG25">
    <cfRule type="dataBar" priority="1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{8EFF6A7E-AEFA-45B4-9BED-05F0958AAB51}</x14:id>
        </ext>
      </extLst>
    </cfRule>
  </conditionalFormatting>
  <conditionalFormatting sqref="AG25">
    <cfRule type="dataBar" priority="18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{0E3203DB-1DDA-40DB-8812-98E18E2CF969}</x14:id>
        </ext>
      </extLst>
    </cfRule>
  </conditionalFormatting>
  <conditionalFormatting sqref="AG25">
    <cfRule type="dataBar" priority="1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{F99CB2FD-083C-47D9-8C1C-0B3EEAAFBBE0}</x14:id>
        </ext>
      </extLst>
    </cfRule>
  </conditionalFormatting>
  <conditionalFormatting sqref="AG25">
    <cfRule type="dataBar" priority="1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{73218F46-F45D-4CC1-A583-3F7189435AB4}</x14:id>
        </ext>
      </extLst>
    </cfRule>
  </conditionalFormatting>
  <conditionalFormatting sqref="AG25">
    <cfRule type="dataBar" priority="1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{925B1D46-C372-4BC9-AF74-4BB1A0F9706A}</x14:id>
        </ext>
      </extLst>
    </cfRule>
  </conditionalFormatting>
  <conditionalFormatting sqref="AG26">
    <cfRule type="dataBar" priority="1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{5DDD7B21-17C8-4963-AEF1-19FCC365A176}</x14:id>
        </ext>
      </extLst>
    </cfRule>
  </conditionalFormatting>
  <conditionalFormatting sqref="AG26">
    <cfRule type="dataBar" priority="1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{B8E7CBD1-CD7F-4595-BCA0-B65273D3ACF9}</x14:id>
        </ext>
      </extLst>
    </cfRule>
  </conditionalFormatting>
  <conditionalFormatting sqref="AG26">
    <cfRule type="dataBar" priority="1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{969CE2C4-59FF-466C-8A9B-3D3A47B624B0}</x14:id>
        </ext>
      </extLst>
    </cfRule>
  </conditionalFormatting>
  <conditionalFormatting sqref="AG26">
    <cfRule type="dataBar" priority="1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{5EA24A3E-118C-48AF-BD33-F908A2AFFFE9}</x14:id>
        </ext>
      </extLst>
    </cfRule>
  </conditionalFormatting>
  <conditionalFormatting sqref="AG26">
    <cfRule type="dataBar" priority="17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{784B4403-B5E0-476E-B909-5A1AD3E361AE}</x14:id>
        </ext>
      </extLst>
    </cfRule>
  </conditionalFormatting>
  <conditionalFormatting sqref="AG26">
    <cfRule type="dataBar" priority="1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{8F1F378A-B924-4968-B473-D0233B73E913}</x14:id>
        </ext>
      </extLst>
    </cfRule>
  </conditionalFormatting>
  <conditionalFormatting sqref="AG26">
    <cfRule type="dataBar" priority="1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{4ABF4467-054D-4738-B453-B9DFD56B0FC3}</x14:id>
        </ext>
      </extLst>
    </cfRule>
  </conditionalFormatting>
  <conditionalFormatting sqref="AG26">
    <cfRule type="dataBar" priority="1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{0B0145A6-46E1-4F6B-8BB7-339892E37F79}</x14:id>
        </ext>
      </extLst>
    </cfRule>
  </conditionalFormatting>
  <conditionalFormatting sqref="AG23:AG26">
    <cfRule type="dataBar" priority="1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{73212508-9280-4A3E-B5F9-E128D2348BDE}</x14:id>
        </ext>
      </extLst>
    </cfRule>
  </conditionalFormatting>
  <conditionalFormatting sqref="AG23:AG26">
    <cfRule type="dataBar" priority="1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{E52DE4B2-6653-48CC-99D1-4EA42A6AB287}</x14:id>
        </ext>
      </extLst>
    </cfRule>
  </conditionalFormatting>
  <conditionalFormatting sqref="AG23:AG26">
    <cfRule type="dataBar" priority="1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{9A9CC54C-9867-421D-BFB3-80341C2F4EAE}</x14:id>
        </ext>
      </extLst>
    </cfRule>
  </conditionalFormatting>
  <conditionalFormatting sqref="AG23:AG26">
    <cfRule type="dataBar" priority="1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{53FD5364-D775-482F-9EF3-751AF89591C2}</x14:id>
        </ext>
      </extLst>
    </cfRule>
  </conditionalFormatting>
  <conditionalFormatting sqref="AG23:AG26">
    <cfRule type="dataBar" priority="19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{46D73405-AA92-4B56-8847-8E82A75BE285}</x14:id>
        </ext>
      </extLst>
    </cfRule>
  </conditionalFormatting>
  <conditionalFormatting sqref="AG23:AG26">
    <cfRule type="dataBar" priority="1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{1DB22AC3-6D2D-46BE-9EDA-7E962A93331D}</x14:id>
        </ext>
      </extLst>
    </cfRule>
  </conditionalFormatting>
  <conditionalFormatting sqref="AG23:AG24">
    <cfRule type="dataBar" priority="1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{6952C458-3343-41EE-A7DB-093CFA174BF5}</x14:id>
        </ext>
      </extLst>
    </cfRule>
  </conditionalFormatting>
  <conditionalFormatting sqref="AG23:AG26">
    <cfRule type="dataBar" priority="1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{C8B80910-4841-4FAF-AF6E-41DF54CAEEA3}</x14:id>
        </ext>
      </extLst>
    </cfRule>
  </conditionalFormatting>
  <conditionalFormatting sqref="AG23:AG26">
    <cfRule type="dataBar" priority="1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{605BBEA2-1527-43E9-AC1F-11E1ED039776}</x14:id>
        </ext>
      </extLst>
    </cfRule>
  </conditionalFormatting>
  <conditionalFormatting sqref="AG28:AG38 AG11:AG22">
    <cfRule type="dataBar" priority="3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{4ABB05D1-DE78-4BD7-BD68-C6728B949DEC}</x14:id>
        </ext>
      </extLst>
    </cfRule>
  </conditionalFormatting>
  <conditionalFormatting sqref="AG28:AG38 AG11:AG22">
    <cfRule type="dataBar" priority="3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{58BEE0CB-3E43-4FD2-9E97-72269A325BD1}</x14:id>
        </ext>
      </extLst>
    </cfRule>
  </conditionalFormatting>
  <conditionalFormatting sqref="AG28:AG38 AG11:AG22">
    <cfRule type="dataBar" priority="3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{25547859-F0AD-443F-B0F0-200D3DC064CB}</x14:id>
        </ext>
      </extLst>
    </cfRule>
  </conditionalFormatting>
  <conditionalFormatting sqref="AG28:AG38 AG11:AG22">
    <cfRule type="dataBar" priority="3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{006F6B37-8397-46D8-86AF-FCF1D42026FF}</x14:id>
        </ext>
      </extLst>
    </cfRule>
  </conditionalFormatting>
  <conditionalFormatting sqref="AG28:AG38 AG11:AG22">
    <cfRule type="dataBar" priority="3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{61D11A61-7E7D-4B1F-A980-6EBE1C1C1171}</x14:id>
        </ext>
      </extLst>
    </cfRule>
  </conditionalFormatting>
  <conditionalFormatting sqref="AG31:AG38">
    <cfRule type="dataBar" priority="3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{9CC4CB41-1B5F-41F2-AAE8-4F05896EB7DB}</x14:id>
        </ext>
      </extLst>
    </cfRule>
  </conditionalFormatting>
  <conditionalFormatting sqref="AG31:AG38">
    <cfRule type="dataBar" priority="3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{58038A04-8A27-4E97-AD4F-F72ECBA4CFE5}</x14:id>
        </ext>
      </extLst>
    </cfRule>
  </conditionalFormatting>
  <conditionalFormatting sqref="AG31:AG38">
    <cfRule type="dataBar" priority="3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{83B959CA-5B68-4D51-BDE2-7E5C317ABB73}</x14:id>
        </ext>
      </extLst>
    </cfRule>
  </conditionalFormatting>
  <conditionalFormatting sqref="AG31:AG38">
    <cfRule type="dataBar" priority="3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{7D017B0B-9735-4A19-8E9A-3621A59252B0}</x14:id>
        </ext>
      </extLst>
    </cfRule>
  </conditionalFormatting>
  <conditionalFormatting sqref="AG31:AG38">
    <cfRule type="dataBar" priority="3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{FE547382-C16C-411A-8819-0901CBEA4C2A}</x14:id>
        </ext>
      </extLst>
    </cfRule>
  </conditionalFormatting>
  <conditionalFormatting sqref="AG31:AG38">
    <cfRule type="dataBar" priority="3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{06CCBBF2-A87F-4FAA-8574-AA4072E73DFD}</x14:id>
        </ext>
      </extLst>
    </cfRule>
  </conditionalFormatting>
  <conditionalFormatting sqref="AG31:AG38">
    <cfRule type="dataBar" priority="3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{B36108FF-52FA-493E-936F-134413726FC6}</x14:id>
        </ext>
      </extLst>
    </cfRule>
  </conditionalFormatting>
  <conditionalFormatting sqref="AG31:AG38">
    <cfRule type="dataBar" priority="3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{D7DE0B60-907F-4132-A66B-D25AE53F75EE}</x14:id>
        </ext>
      </extLst>
    </cfRule>
  </conditionalFormatting>
  <conditionalFormatting sqref="AG31:AG38">
    <cfRule type="dataBar" priority="3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{27BDA291-A147-4460-8E85-43FDC927920B}</x14:id>
        </ext>
      </extLst>
    </cfRule>
  </conditionalFormatting>
  <conditionalFormatting sqref="AG31:AG38">
    <cfRule type="dataBar" priority="33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{B16C5EE1-E204-4CCE-B84B-B605D1362B81}</x14:id>
        </ext>
      </extLst>
    </cfRule>
  </conditionalFormatting>
  <conditionalFormatting sqref="AG21:AG22 AG17:AG18 AG28:AG38">
    <cfRule type="dataBar" priority="3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{FD1DCE63-1417-4B6E-8628-30A67E20DF71}</x14:id>
        </ext>
      </extLst>
    </cfRule>
  </conditionalFormatting>
  <conditionalFormatting sqref="AG28:AG38 AG11:AG22">
    <cfRule type="dataBar" priority="3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{7A7D72B3-82B5-45D5-B5AA-BE2B42CB31CE}</x14:id>
        </ext>
      </extLst>
    </cfRule>
  </conditionalFormatting>
  <conditionalFormatting sqref="AG13:AG38">
    <cfRule type="dataBar" priority="3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{B7760EED-0808-4240-B8D8-C4A1C1DFF295}</x14:id>
        </ext>
      </extLst>
    </cfRule>
  </conditionalFormatting>
  <conditionalFormatting sqref="AG11:AG38">
    <cfRule type="dataBar" priority="1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{0E29E68D-01D3-4C92-AA04-1A3E6F956F18}</x14:id>
        </ext>
      </extLst>
    </cfRule>
  </conditionalFormatting>
  <conditionalFormatting sqref="AG11:AG38">
    <cfRule type="dataBar" priority="3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{C1256047-DB86-43E2-87A6-35BE231F66ED}</x14:id>
        </ext>
      </extLst>
    </cfRule>
  </conditionalFormatting>
  <conditionalFormatting sqref="AG11:AG38">
    <cfRule type="dataBar" priority="3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{C9A87B2A-18B0-43BE-ADB7-33D3CF26BD6D}</x14:id>
        </ext>
      </extLst>
    </cfRule>
  </conditionalFormatting>
  <conditionalFormatting sqref="AG11:AG14">
    <cfRule type="dataBar" priority="3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{3993821F-DF82-4F11-8245-C54CF2F849B4}</x14:id>
        </ext>
      </extLst>
    </cfRule>
  </conditionalFormatting>
  <conditionalFormatting sqref="AH23">
    <cfRule type="dataBar" priority="1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{F9E5F3EB-77CC-4972-ABE5-CFD3288BFA0E}</x14:id>
        </ext>
      </extLst>
    </cfRule>
  </conditionalFormatting>
  <conditionalFormatting sqref="AH23">
    <cfRule type="dataBar" priority="1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{B2870A66-CAFF-4EEA-B11B-DCB77DEFBC98}</x14:id>
        </ext>
      </extLst>
    </cfRule>
  </conditionalFormatting>
  <conditionalFormatting sqref="AH23">
    <cfRule type="dataBar" priority="1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{6B5A4C0C-7CB1-4C3A-A7AD-CC2C789F8A1F}</x14:id>
        </ext>
      </extLst>
    </cfRule>
  </conditionalFormatting>
  <conditionalFormatting sqref="AH23">
    <cfRule type="dataBar" priority="1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{0B435E19-B349-448E-92A2-B5C2DEFCF210}</x14:id>
        </ext>
      </extLst>
    </cfRule>
  </conditionalFormatting>
  <conditionalFormatting sqref="AH23">
    <cfRule type="dataBar" priority="14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{BE04B641-7216-4BF3-ACED-E7DF0F3897B4}</x14:id>
        </ext>
      </extLst>
    </cfRule>
  </conditionalFormatting>
  <conditionalFormatting sqref="AH23">
    <cfRule type="dataBar" priority="1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{1D8FB09F-5B5D-4512-B3D9-B2B306918A3E}</x14:id>
        </ext>
      </extLst>
    </cfRule>
  </conditionalFormatting>
  <conditionalFormatting sqref="AH23">
    <cfRule type="dataBar" priority="1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{AFA03232-D927-4D6E-9DF3-F3981FBC777B}</x14:id>
        </ext>
      </extLst>
    </cfRule>
  </conditionalFormatting>
  <conditionalFormatting sqref="AH23">
    <cfRule type="dataBar" priority="1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{240206D0-20F4-460F-8EE3-5FDB8F72DEFC}</x14:id>
        </ext>
      </extLst>
    </cfRule>
  </conditionalFormatting>
  <conditionalFormatting sqref="AH24">
    <cfRule type="dataBar" priority="1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{8C272C30-1DE4-44D2-AC43-5DBF1C1633C2}</x14:id>
        </ext>
      </extLst>
    </cfRule>
  </conditionalFormatting>
  <conditionalFormatting sqref="AH24">
    <cfRule type="dataBar" priority="1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{0789A175-23F2-4971-A27E-E29C1FF2309F}</x14:id>
        </ext>
      </extLst>
    </cfRule>
  </conditionalFormatting>
  <conditionalFormatting sqref="AH24">
    <cfRule type="dataBar" priority="1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{148AA01F-FEF5-4548-A217-639CB2562F93}</x14:id>
        </ext>
      </extLst>
    </cfRule>
  </conditionalFormatting>
  <conditionalFormatting sqref="AH24">
    <cfRule type="dataBar" priority="1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{D37FDC18-9D44-4C3E-8901-E2566AC4C139}</x14:id>
        </ext>
      </extLst>
    </cfRule>
  </conditionalFormatting>
  <conditionalFormatting sqref="AH24">
    <cfRule type="dataBar" priority="13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{0B8DC1E6-047F-41CB-BB5F-1E1C8FDDE4DA}</x14:id>
        </ext>
      </extLst>
    </cfRule>
  </conditionalFormatting>
  <conditionalFormatting sqref="AH24">
    <cfRule type="dataBar" priority="1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{A8D166BE-EFEF-40B4-BE64-7A46E8D0BBC7}</x14:id>
        </ext>
      </extLst>
    </cfRule>
  </conditionalFormatting>
  <conditionalFormatting sqref="AH24">
    <cfRule type="dataBar" priority="1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{2D9B270A-E6CD-43C5-949B-D86DBC9E5336}</x14:id>
        </ext>
      </extLst>
    </cfRule>
  </conditionalFormatting>
  <conditionalFormatting sqref="AH24">
    <cfRule type="dataBar" priority="1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{6564EE36-2225-4E5F-87A8-9334DEA133C8}</x14:id>
        </ext>
      </extLst>
    </cfRule>
  </conditionalFormatting>
  <conditionalFormatting sqref="AH26:AH27">
    <cfRule type="dataBar" priority="1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{4C1DEE8F-5DCE-4BC3-A5EF-117E5E0B9D57}</x14:id>
        </ext>
      </extLst>
    </cfRule>
  </conditionalFormatting>
  <conditionalFormatting sqref="AH26:AH27">
    <cfRule type="dataBar" priority="1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{9D4FA0A4-E5E9-46B6-AEB4-2473F7A0886C}</x14:id>
        </ext>
      </extLst>
    </cfRule>
  </conditionalFormatting>
  <conditionalFormatting sqref="AH26:AH27">
    <cfRule type="dataBar" priority="1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{3C23E667-2041-4CC0-A3D1-6C3E53D59253}</x14:id>
        </ext>
      </extLst>
    </cfRule>
  </conditionalFormatting>
  <conditionalFormatting sqref="AH26:AH27">
    <cfRule type="dataBar" priority="1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{7B59ACFD-C015-4B11-8A60-656B86C4A511}</x14:id>
        </ext>
      </extLst>
    </cfRule>
  </conditionalFormatting>
  <conditionalFormatting sqref="AH26:AH27">
    <cfRule type="dataBar" priority="1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{74F4DDE3-6DC8-487C-A606-35D0E2939792}</x14:id>
        </ext>
      </extLst>
    </cfRule>
  </conditionalFormatting>
  <conditionalFormatting sqref="AH26:AH27">
    <cfRule type="dataBar" priority="1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{120BCC52-F80F-447C-9D67-E46F579A3EDD}</x14:id>
        </ext>
      </extLst>
    </cfRule>
  </conditionalFormatting>
  <conditionalFormatting sqref="AH26:AH27">
    <cfRule type="dataBar" priority="1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{BE011B3E-F9C8-40EF-923E-0666B2E9D707}</x14:id>
        </ext>
      </extLst>
    </cfRule>
  </conditionalFormatting>
  <conditionalFormatting sqref="AH26:AH27">
    <cfRule type="dataBar" priority="1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{E14F5197-7A99-4775-958F-7460FC3DF547}</x14:id>
        </ext>
      </extLst>
    </cfRule>
  </conditionalFormatting>
  <conditionalFormatting sqref="AH26:AH27">
    <cfRule type="dataBar" priority="1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{B18F5599-E759-4200-B581-28546044E943}</x14:id>
        </ext>
      </extLst>
    </cfRule>
  </conditionalFormatting>
  <conditionalFormatting sqref="AH19">
    <cfRule type="dataBar" priority="1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{09AB5A00-EF69-4D6F-B5AB-B8CB2AD64306}</x14:id>
        </ext>
      </extLst>
    </cfRule>
  </conditionalFormatting>
  <conditionalFormatting sqref="AH19">
    <cfRule type="dataBar" priority="1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{A41511B8-3E64-4D6B-867E-D66D75BE5A84}</x14:id>
        </ext>
      </extLst>
    </cfRule>
  </conditionalFormatting>
  <conditionalFormatting sqref="AH19">
    <cfRule type="dataBar" priority="1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{CADAA53D-222E-466E-B44F-B67C98A1D67D}</x14:id>
        </ext>
      </extLst>
    </cfRule>
  </conditionalFormatting>
  <conditionalFormatting sqref="AH19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{2DFAF44F-F072-4F73-A4CC-168AB5281AB3}</x14:id>
        </ext>
      </extLst>
    </cfRule>
  </conditionalFormatting>
  <conditionalFormatting sqref="AH19">
    <cfRule type="dataBar" priority="1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{890BF36B-C57B-4D8D-8D23-510C56059C6F}</x14:id>
        </ext>
      </extLst>
    </cfRule>
  </conditionalFormatting>
  <conditionalFormatting sqref="AH19">
    <cfRule type="dataBar" priority="1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{3AF4D85A-4AE5-4AC3-9666-AAEEB8772B8A}</x14:id>
        </ext>
      </extLst>
    </cfRule>
  </conditionalFormatting>
  <conditionalFormatting sqref="AH19">
    <cfRule type="dataBar" priority="1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{5406819F-359C-49F4-82B4-C57DBB375460}</x14:id>
        </ext>
      </extLst>
    </cfRule>
  </conditionalFormatting>
  <conditionalFormatting sqref="AH19">
    <cfRule type="dataBar" priority="1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{55A17C3E-9EB0-4AB4-8153-2A914D60C288}</x14:id>
        </ext>
      </extLst>
    </cfRule>
  </conditionalFormatting>
  <conditionalFormatting sqref="AH20">
    <cfRule type="dataBar" priority="1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{33AC9F9F-B344-4897-A4A6-F8A34D5AE6F5}</x14:id>
        </ext>
      </extLst>
    </cfRule>
  </conditionalFormatting>
  <conditionalFormatting sqref="AH20">
    <cfRule type="dataBar" priority="1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{85550193-EA37-4019-8A2D-6EA078D32916}</x14:id>
        </ext>
      </extLst>
    </cfRule>
  </conditionalFormatting>
  <conditionalFormatting sqref="AH20">
    <cfRule type="dataBar" priority="1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{AB614EBB-6DFB-4AEA-8D54-A7AED1FAC4D7}</x14:id>
        </ext>
      </extLst>
    </cfRule>
  </conditionalFormatting>
  <conditionalFormatting sqref="AH20">
    <cfRule type="dataBar" priority="1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{E952517D-EBA9-4D8E-B220-BEC771F49707}</x14:id>
        </ext>
      </extLst>
    </cfRule>
  </conditionalFormatting>
  <conditionalFormatting sqref="AH20">
    <cfRule type="dataBar" priority="1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{65878570-2841-438E-AD1B-20EE5C90F3C7}</x14:id>
        </ext>
      </extLst>
    </cfRule>
  </conditionalFormatting>
  <conditionalFormatting sqref="AH20">
    <cfRule type="dataBar" priority="1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{95B9B4D4-DE90-446A-86F2-70853194B335}</x14:id>
        </ext>
      </extLst>
    </cfRule>
  </conditionalFormatting>
  <conditionalFormatting sqref="AH20">
    <cfRule type="dataBar" priority="1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{8E1E9E26-B977-4341-B3E6-01051C3ADE71}</x14:id>
        </ext>
      </extLst>
    </cfRule>
  </conditionalFormatting>
  <conditionalFormatting sqref="AH20">
    <cfRule type="dataBar" priority="1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{D23D5BA7-37CA-44C7-A36E-EBD303F95742}</x14:id>
        </ext>
      </extLst>
    </cfRule>
  </conditionalFormatting>
  <conditionalFormatting sqref="AH38">
    <cfRule type="dataBar" priority="1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{94C29845-3F4D-40CC-8D62-9AACBE49402C}</x14:id>
        </ext>
      </extLst>
    </cfRule>
  </conditionalFormatting>
  <conditionalFormatting sqref="AH38">
    <cfRule type="dataBar" priority="1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{9F67ED5D-FE0E-47D3-9377-7B0C95A22BE0}</x14:id>
        </ext>
      </extLst>
    </cfRule>
  </conditionalFormatting>
  <conditionalFormatting sqref="AH38">
    <cfRule type="dataBar" priority="1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{CBD6AC03-B5B6-44D1-A5C9-49555EED72E3}</x14:id>
        </ext>
      </extLst>
    </cfRule>
  </conditionalFormatting>
  <conditionalFormatting sqref="AH38">
    <cfRule type="dataBar" priority="1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{2E9D510D-6B63-48AE-AAE4-F3D87FCCC20E}</x14:id>
        </ext>
      </extLst>
    </cfRule>
  </conditionalFormatting>
  <conditionalFormatting sqref="AH38">
    <cfRule type="dataBar" priority="10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{6B2E80B4-C45C-4DD2-96E4-8AE8DB537890}</x14:id>
        </ext>
      </extLst>
    </cfRule>
  </conditionalFormatting>
  <conditionalFormatting sqref="AH38">
    <cfRule type="dataBar" priority="1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{EC496298-2499-4592-9155-313A75CD97E3}</x14:id>
        </ext>
      </extLst>
    </cfRule>
  </conditionalFormatting>
  <conditionalFormatting sqref="AH38">
    <cfRule type="dataBar" priority="1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{282E607A-95A2-41CC-9380-78CEA072C2BF}</x14:id>
        </ext>
      </extLst>
    </cfRule>
  </conditionalFormatting>
  <conditionalFormatting sqref="AH38">
    <cfRule type="dataBar" priority="1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{296681D3-C018-414D-AEC2-AD98858D13AE}</x14:id>
        </ext>
      </extLst>
    </cfRule>
  </conditionalFormatting>
  <conditionalFormatting sqref="AH25">
    <cfRule type="dataBar" priority="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{59AF021E-0684-45BF-B8FB-3F080CB94250}</x14:id>
        </ext>
      </extLst>
    </cfRule>
  </conditionalFormatting>
  <conditionalFormatting sqref="AH25">
    <cfRule type="dataBar" priority="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{A0B9F650-39D7-4646-B081-DD1D969F61A6}</x14:id>
        </ext>
      </extLst>
    </cfRule>
  </conditionalFormatting>
  <conditionalFormatting sqref="AH25">
    <cfRule type="dataBar" priority="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{7E68AF4E-5D09-4E28-B4D0-0E42A3CE656E}</x14:id>
        </ext>
      </extLst>
    </cfRule>
  </conditionalFormatting>
  <conditionalFormatting sqref="AH25">
    <cfRule type="dataBar" priority="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{8E8BF0A4-27E2-4CCA-9E2B-EB2D38318A96}</x14:id>
        </ext>
      </extLst>
    </cfRule>
  </conditionalFormatting>
  <conditionalFormatting sqref="AH25">
    <cfRule type="dataBar" priority="9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{6894CAAF-2C18-4898-9781-76CD9903FE28}</x14:id>
        </ext>
      </extLst>
    </cfRule>
  </conditionalFormatting>
  <conditionalFormatting sqref="AH25">
    <cfRule type="dataBar" priority="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{2C7D563A-5BA9-4CC9-A39D-D208D6EA4220}</x14:id>
        </ext>
      </extLst>
    </cfRule>
  </conditionalFormatting>
  <conditionalFormatting sqref="AH25">
    <cfRule type="dataBar" priority="1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{54336DBC-CB72-4A4D-B8BF-A14CD83F7CFE}</x14:id>
        </ext>
      </extLst>
    </cfRule>
  </conditionalFormatting>
  <conditionalFormatting sqref="AH25">
    <cfRule type="dataBar" priority="1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{C4C40021-26CE-4109-BFD4-3DB150203459}</x14:id>
        </ext>
      </extLst>
    </cfRule>
  </conditionalFormatting>
  <conditionalFormatting sqref="AH25">
    <cfRule type="dataBar" priority="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{F174FAA0-D817-499B-8242-0CA1AB996393}</x14:id>
        </ext>
      </extLst>
    </cfRule>
  </conditionalFormatting>
  <conditionalFormatting sqref="AH25">
    <cfRule type="dataBar" priority="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{988C71BD-8A34-4177-A8EC-F8A487F93F85}</x14:id>
        </ext>
      </extLst>
    </cfRule>
  </conditionalFormatting>
  <conditionalFormatting sqref="AH25">
    <cfRule type="dataBar" priority="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{87C05B7B-09A4-4354-8D82-D7D776F3E4D2}</x14:id>
        </ext>
      </extLst>
    </cfRule>
  </conditionalFormatting>
  <conditionalFormatting sqref="AH23:AH27">
    <cfRule type="dataBar" priority="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{C2BE4577-8907-48A1-B5B2-F149DC22299E}</x14:id>
        </ext>
      </extLst>
    </cfRule>
  </conditionalFormatting>
  <conditionalFormatting sqref="AH23:AH27">
    <cfRule type="dataBar" priority="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{596E5F4B-D63F-4867-9C91-537569016ACF}</x14:id>
        </ext>
      </extLst>
    </cfRule>
  </conditionalFormatting>
  <conditionalFormatting sqref="AH23:AH27">
    <cfRule type="dataBar" priority="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{029B74B5-4D85-4E0E-A7FB-80023C1973F7}</x14:id>
        </ext>
      </extLst>
    </cfRule>
  </conditionalFormatting>
  <conditionalFormatting sqref="AH23:AH27">
    <cfRule type="dataBar" priority="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{0F76429F-5ACB-4808-8CCC-115C65B48591}</x14:id>
        </ext>
      </extLst>
    </cfRule>
  </conditionalFormatting>
  <conditionalFormatting sqref="AH23:AH27">
    <cfRule type="dataBar" priority="8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{2453E2B7-A983-4E39-BFFB-8E22D45F45DD}</x14:id>
        </ext>
      </extLst>
    </cfRule>
  </conditionalFormatting>
  <conditionalFormatting sqref="AH23:AH27">
    <cfRule type="dataBar" priority="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{2458BACE-95BD-4BEC-AF01-3242016FE725}</x14:id>
        </ext>
      </extLst>
    </cfRule>
  </conditionalFormatting>
  <conditionalFormatting sqref="AH23:AH27">
    <cfRule type="dataBar" priority="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{5DFBC0A6-A147-43AA-9C44-65AB3A0F51C1}</x14:id>
        </ext>
      </extLst>
    </cfRule>
  </conditionalFormatting>
  <conditionalFormatting sqref="AH23:AH27">
    <cfRule type="dataBar" priority="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{F702569C-0A6D-48DC-8A27-3409131BDABA}</x14:id>
        </ext>
      </extLst>
    </cfRule>
  </conditionalFormatting>
  <conditionalFormatting sqref="AH28">
    <cfRule type="dataBar" priority="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{3BB2B69E-58A4-40AA-9643-ECA0A8E05E1A}</x14:id>
        </ext>
      </extLst>
    </cfRule>
  </conditionalFormatting>
  <conditionalFormatting sqref="AH28">
    <cfRule type="dataBar" priority="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{BF0A4B9A-476F-472A-A4E4-EA84BCCAE2A4}</x14:id>
        </ext>
      </extLst>
    </cfRule>
  </conditionalFormatting>
  <conditionalFormatting sqref="AH28">
    <cfRule type="dataBar" priority="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{1C0044C0-FD12-4DC1-AA1F-547175F1CFA0}</x14:id>
        </ext>
      </extLst>
    </cfRule>
  </conditionalFormatting>
  <conditionalFormatting sqref="AH28">
    <cfRule type="dataBar" priority="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{B1877161-0F32-4BF8-9032-C679FB320770}</x14:id>
        </ext>
      </extLst>
    </cfRule>
  </conditionalFormatting>
  <conditionalFormatting sqref="AH28">
    <cfRule type="dataBar" priority="7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{9227C367-35CA-45E1-B867-4B508BF03EE6}</x14:id>
        </ext>
      </extLst>
    </cfRule>
  </conditionalFormatting>
  <conditionalFormatting sqref="AH28">
    <cfRule type="dataBar" priority="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{166F376E-422D-4F22-9DE9-0B4D6FEE83F2}</x14:id>
        </ext>
      </extLst>
    </cfRule>
  </conditionalFormatting>
  <conditionalFormatting sqref="AH28">
    <cfRule type="dataBar" priority="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{9BCDC42D-BAD3-4F4A-AE6C-3E1D720F2135}</x14:id>
        </ext>
      </extLst>
    </cfRule>
  </conditionalFormatting>
  <conditionalFormatting sqref="AH28">
    <cfRule type="dataBar" priority="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{8AF42066-6E2E-4460-B5CA-C7DB9F11A384}</x14:id>
        </ext>
      </extLst>
    </cfRule>
  </conditionalFormatting>
  <conditionalFormatting sqref="AH29">
    <cfRule type="dataBar" priority="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{D43AFF1D-DA05-4A69-B7D7-6BE9C8A1C2BE}</x14:id>
        </ext>
      </extLst>
    </cfRule>
  </conditionalFormatting>
  <conditionalFormatting sqref="AH29">
    <cfRule type="dataBar" priority="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{327A2546-3058-4854-BF52-C320752FC671}</x14:id>
        </ext>
      </extLst>
    </cfRule>
  </conditionalFormatting>
  <conditionalFormatting sqref="AH29">
    <cfRule type="dataBar" priority="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{DFD4BD5F-8A10-4FE3-B2C5-AF93A0CF98E1}</x14:id>
        </ext>
      </extLst>
    </cfRule>
  </conditionalFormatting>
  <conditionalFormatting sqref="AH29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{18E22635-498D-4ECF-85D8-F6677EFEE0BE}</x14:id>
        </ext>
      </extLst>
    </cfRule>
  </conditionalFormatting>
  <conditionalFormatting sqref="AH29">
    <cfRule type="dataBar" priority="7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{FD41265B-B18B-42AD-8C76-88AB159B2B60}</x14:id>
        </ext>
      </extLst>
    </cfRule>
  </conditionalFormatting>
  <conditionalFormatting sqref="AH29">
    <cfRule type="dataBar" priority="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{71116492-A786-47AE-B327-F3E8B3B71A9B}</x14:id>
        </ext>
      </extLst>
    </cfRule>
  </conditionalFormatting>
  <conditionalFormatting sqref="AH29">
    <cfRule type="dataBar" priority="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{5957267B-D58B-42AF-85CC-ED6E3A270CC0}</x14:id>
        </ext>
      </extLst>
    </cfRule>
  </conditionalFormatting>
  <conditionalFormatting sqref="AH29">
    <cfRule type="dataBar" priority="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{1F43BB3F-D87E-4802-A9F8-8FB2A4CE9AA0}</x14:id>
        </ext>
      </extLst>
    </cfRule>
  </conditionalFormatting>
  <conditionalFormatting sqref="AH28:AH29">
    <cfRule type="dataBar" priority="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{0174AE23-6A3C-4AD0-B62C-38248763BF7D}</x14:id>
        </ext>
      </extLst>
    </cfRule>
  </conditionalFormatting>
  <conditionalFormatting sqref="AH28:AH29">
    <cfRule type="dataBar" priority="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{631729A9-7425-4C7C-B4B2-E648D1A52288}</x14:id>
        </ext>
      </extLst>
    </cfRule>
  </conditionalFormatting>
  <conditionalFormatting sqref="AH28:AH29"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{542E1B2E-12EF-445A-8481-9B0A9F9419DC}</x14:id>
        </ext>
      </extLst>
    </cfRule>
  </conditionalFormatting>
  <conditionalFormatting sqref="AH28:AH29">
    <cfRule type="dataBar" priority="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{FD03370E-D690-4EA5-BFD2-F27C30FA0F5C}</x14:id>
        </ext>
      </extLst>
    </cfRule>
  </conditionalFormatting>
  <conditionalFormatting sqref="AH28:AH29">
    <cfRule type="dataBar" priority="6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{F28410D8-3C8F-4229-A884-1772B1546C37}</x14:id>
        </ext>
      </extLst>
    </cfRule>
  </conditionalFormatting>
  <conditionalFormatting sqref="AH28:AH29">
    <cfRule type="dataBar" priority="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{4F14E74E-A299-4E11-9174-26347AC2C69B}</x14:id>
        </ext>
      </extLst>
    </cfRule>
  </conditionalFormatting>
  <conditionalFormatting sqref="AH28:AH29"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{7C5E741E-8644-4BF1-8851-95CD4F6CA6C4}</x14:id>
        </ext>
      </extLst>
    </cfRule>
  </conditionalFormatting>
  <conditionalFormatting sqref="AH28:AH29">
    <cfRule type="dataBar" priority="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{A582CE9B-D34C-418F-BC48-FF3B2A3BF367}</x14:id>
        </ext>
      </extLst>
    </cfRule>
  </conditionalFormatting>
  <conditionalFormatting sqref="AH34 AH32 AH36 AH38">
    <cfRule type="dataBar" priority="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{037451E4-3941-4129-B49D-D9A8CF4BE511}</x14:id>
        </ext>
      </extLst>
    </cfRule>
  </conditionalFormatting>
  <conditionalFormatting sqref="AH34 AH32 AH36 AH38">
    <cfRule type="dataBar" priority="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{53EA0F82-AD83-43F8-A1BC-7FB24385B142}</x14:id>
        </ext>
      </extLst>
    </cfRule>
  </conditionalFormatting>
  <conditionalFormatting sqref="AH34 AH32 AH36 AH38">
    <cfRule type="dataBar" priority="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{CE448372-B8A2-4C8D-8A61-25DBBEF75434}</x14:id>
        </ext>
      </extLst>
    </cfRule>
  </conditionalFormatting>
  <conditionalFormatting sqref="AH34 AH32 AH36 AH38">
    <cfRule type="dataBar" priority="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{A7200313-1BC9-45BF-BE93-4BEE93E16F07}</x14:id>
        </ext>
      </extLst>
    </cfRule>
  </conditionalFormatting>
  <conditionalFormatting sqref="AH34 AH32 AH36 AH38">
    <cfRule type="dataBar" priority="5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{2C667E28-B675-42D5-B375-4324AAD6717C}</x14:id>
        </ext>
      </extLst>
    </cfRule>
  </conditionalFormatting>
  <conditionalFormatting sqref="AH32"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{CB3BA2BC-FF65-41D3-A909-8574B76BD074}</x14:id>
        </ext>
      </extLst>
    </cfRule>
  </conditionalFormatting>
  <conditionalFormatting sqref="AH32">
    <cfRule type="dataBar" priority="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{78D52863-4CC4-49CB-91C1-06BF80437134}</x14:id>
        </ext>
      </extLst>
    </cfRule>
  </conditionalFormatting>
  <conditionalFormatting sqref="AH32">
    <cfRule type="dataBar" priority="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{18AE98B4-3ECA-4FC9-BB69-7D74D8AA735B}</x14:id>
        </ext>
      </extLst>
    </cfRule>
  </conditionalFormatting>
  <conditionalFormatting sqref="AH33 AH31 AH35 AH37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{B04369F9-ED84-44C9-BFCC-5C73F8603CDA}</x14:id>
        </ext>
      </extLst>
    </cfRule>
  </conditionalFormatting>
  <conditionalFormatting sqref="AH33 AH31 AH35 AH37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{61BB10BB-4637-4E8D-A904-0BA9B70E1955}</x14:id>
        </ext>
      </extLst>
    </cfRule>
  </conditionalFormatting>
  <conditionalFormatting sqref="AH33 AH31 AH35 AH37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{924DF567-07F5-4AE7-891A-D801FFE23EF3}</x14:id>
        </ext>
      </extLst>
    </cfRule>
  </conditionalFormatting>
  <conditionalFormatting sqref="AH33 AH31 AH35 AH37">
    <cfRule type="dataBar" priority="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{A475E2CF-D463-4DF2-8927-7AF1140D22A1}</x14:id>
        </ext>
      </extLst>
    </cfRule>
  </conditionalFormatting>
  <conditionalFormatting sqref="AH33 AH31 AH35 AH37">
    <cfRule type="dataBar" priority="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{6A93F6A0-B75F-45BD-8BD1-D176649BB72A}</x14:id>
        </ext>
      </extLst>
    </cfRule>
  </conditionalFormatting>
  <conditionalFormatting sqref="AH33">
    <cfRule type="dataBar" priority="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{DB74F03D-0716-4A65-97D6-06B18D54F12F}</x14:id>
        </ext>
      </extLst>
    </cfRule>
  </conditionalFormatting>
  <conditionalFormatting sqref="AH33">
    <cfRule type="dataBar" priority="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{9ABF706C-9347-4252-A7EE-49B5B9048D69}</x14:id>
        </ext>
      </extLst>
    </cfRule>
  </conditionalFormatting>
  <conditionalFormatting sqref="AH32"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{A2E25434-3D4C-4E25-86D2-FF00B5D254AF}</x14:id>
        </ext>
      </extLst>
    </cfRule>
  </conditionalFormatting>
  <conditionalFormatting sqref="AH32"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{B9889DE5-0162-4EFD-8CDB-D6E714DA7754}</x14:id>
        </ext>
      </extLst>
    </cfRule>
  </conditionalFormatting>
  <conditionalFormatting sqref="AH32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{2EC7321C-96A9-479F-94F4-7CACF28CD2A3}</x14:id>
        </ext>
      </extLst>
    </cfRule>
  </conditionalFormatting>
  <conditionalFormatting sqref="AH32">
    <cfRule type="dataBar" priority="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{E2FFECA6-CE35-4612-8854-368744AC5211}</x14:id>
        </ext>
      </extLst>
    </cfRule>
  </conditionalFormatting>
  <conditionalFormatting sqref="AH32">
    <cfRule type="dataBar" priority="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{84D1A534-EB16-4600-94D9-71A6FDC10104}</x14:id>
        </ext>
      </extLst>
    </cfRule>
  </conditionalFormatting>
  <conditionalFormatting sqref="AH32"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{EA32781E-F016-4A5D-8A68-207D96376FC9}</x14:id>
        </ext>
      </extLst>
    </cfRule>
  </conditionalFormatting>
  <conditionalFormatting sqref="AH32"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{5636623A-CFC0-4FF5-A929-AF38D12E07CC}</x14:id>
        </ext>
      </extLst>
    </cfRule>
  </conditionalFormatting>
  <conditionalFormatting sqref="AH32">
    <cfRule type="dataBar" priority="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{927509FA-BD07-44F6-81EC-F89607EF5DB8}</x14:id>
        </ext>
      </extLst>
    </cfRule>
  </conditionalFormatting>
  <conditionalFormatting sqref="AH33 AH31 AH35 AH37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{54FA2EC0-672E-4002-9480-624428F2F5E2}</x14:id>
        </ext>
      </extLst>
    </cfRule>
  </conditionalFormatting>
  <conditionalFormatting sqref="AH33 AH31 AH35 AH37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{35E31405-D973-4C5F-BDC0-8AB76B36ADC6}</x14:id>
        </ext>
      </extLst>
    </cfRule>
  </conditionalFormatting>
  <conditionalFormatting sqref="AH33 AH31 AH35 AH37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{B0B105CE-E933-4FDF-8193-B60FD3A325E4}</x14:id>
        </ext>
      </extLst>
    </cfRule>
  </conditionalFormatting>
  <conditionalFormatting sqref="AH33 AH31 AH35 AH37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{17F8DA2E-F6DD-4C12-8DD9-871767337D6D}</x14:id>
        </ext>
      </extLst>
    </cfRule>
  </conditionalFormatting>
  <conditionalFormatting sqref="AH33 AH31 AH35 AH37">
    <cfRule type="dataBar" priority="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{266D2A91-4E9A-4DAF-B119-4F87CCB840AB}</x14:id>
        </ext>
      </extLst>
    </cfRule>
  </conditionalFormatting>
  <conditionalFormatting sqref="AH31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{28FC99F7-7308-48F1-B864-70EE6880B2DA}</x14:id>
        </ext>
      </extLst>
    </cfRule>
  </conditionalFormatting>
  <conditionalFormatting sqref="AH31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{E9E5061B-BCE0-4C28-8FCA-ED42B057B591}</x14:id>
        </ext>
      </extLst>
    </cfRule>
  </conditionalFormatting>
  <conditionalFormatting sqref="AH31"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{0DF270D2-278E-4D98-977E-C7B139A4F092}</x14:id>
        </ext>
      </extLst>
    </cfRule>
  </conditionalFormatting>
  <conditionalFormatting sqref="AH17:AH21">
    <cfRule type="dataBar" priority="1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{63952961-2F66-47D6-8D15-711F6F04434F}</x14:id>
        </ext>
      </extLst>
    </cfRule>
  </conditionalFormatting>
  <conditionalFormatting sqref="AH17:AH21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{BAA1BE38-620E-4AD8-B974-10523C98F1C5}</x14:id>
        </ext>
      </extLst>
    </cfRule>
  </conditionalFormatting>
  <conditionalFormatting sqref="AH25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{E4C67912-A600-4ADE-BEFB-3D443822D509}</x14:id>
        </ext>
      </extLst>
    </cfRule>
  </conditionalFormatting>
  <conditionalFormatting sqref="AH25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{409DEFA4-C6CE-4036-AAE8-19E83A13CB72}</x14:id>
        </ext>
      </extLst>
    </cfRule>
  </conditionalFormatting>
  <conditionalFormatting sqref="AH25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{26646C14-7350-4DCC-B3EE-1CC54996B86E}</x14:id>
        </ext>
      </extLst>
    </cfRule>
  </conditionalFormatting>
  <conditionalFormatting sqref="AH25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{BF908B2E-7D79-4B3E-881B-0BB9BC051392}</x14:id>
        </ext>
      </extLst>
    </cfRule>
  </conditionalFormatting>
  <conditionalFormatting sqref="AH25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{DD1AF2D3-AAA9-4F77-B0F7-1FB6DD07D732}</x14:id>
        </ext>
      </extLst>
    </cfRule>
  </conditionalFormatting>
  <conditionalFormatting sqref="AH25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{BA099306-8886-4981-97B6-BB927E1F59CB}</x14:id>
        </ext>
      </extLst>
    </cfRule>
  </conditionalFormatting>
  <conditionalFormatting sqref="AH25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{B563850A-0609-4C39-A458-EBB175D33444}</x14:id>
        </ext>
      </extLst>
    </cfRule>
  </conditionalFormatting>
  <conditionalFormatting sqref="AH25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{F3AEA10B-00DF-464A-B326-30269728A164}</x14:id>
        </ext>
      </extLst>
    </cfRule>
  </conditionalFormatting>
  <conditionalFormatting sqref="AH26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{156D3BD1-C88C-4C44-83A6-54C925A66652}</x14:id>
        </ext>
      </extLst>
    </cfRule>
  </conditionalFormatting>
  <conditionalFormatting sqref="AH2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{A906B91E-D7FB-4F9E-BE50-A85266199AA7}</x14:id>
        </ext>
      </extLst>
    </cfRule>
  </conditionalFormatting>
  <conditionalFormatting sqref="AH2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{D3F0886B-893E-42A4-B97F-8720CF7101BE}</x14:id>
        </ext>
      </extLst>
    </cfRule>
  </conditionalFormatting>
  <conditionalFormatting sqref="AH26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{DE38B995-1C0E-4D40-BB22-F7219CF6F752}</x14:id>
        </ext>
      </extLst>
    </cfRule>
  </conditionalFormatting>
  <conditionalFormatting sqref="AH26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{50F3F821-53BF-4581-AB18-934E3C3EDCB6}</x14:id>
        </ext>
      </extLst>
    </cfRule>
  </conditionalFormatting>
  <conditionalFormatting sqref="AH26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{2D93B101-40AD-4107-805B-DAA393B72D9B}</x14:id>
        </ext>
      </extLst>
    </cfRule>
  </conditionalFormatting>
  <conditionalFormatting sqref="AH26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{1185456E-623C-4878-AAF8-CCAA5486CE6C}</x14:id>
        </ext>
      </extLst>
    </cfRule>
  </conditionalFormatting>
  <conditionalFormatting sqref="AH26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{9181425D-D89A-415A-894F-DF540CF293E2}</x14:id>
        </ext>
      </extLst>
    </cfRule>
  </conditionalFormatting>
  <conditionalFormatting sqref="AH23:AH26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{91ADC238-8A59-4710-B789-D27EE7BF0D44}</x14:id>
        </ext>
      </extLst>
    </cfRule>
  </conditionalFormatting>
  <conditionalFormatting sqref="AH23:AH26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{5FB96031-F5DF-446F-9165-92C0F5D1E8EC}</x14:id>
        </ext>
      </extLst>
    </cfRule>
  </conditionalFormatting>
  <conditionalFormatting sqref="AH23:AH26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{59719B31-78DE-4D88-9D83-673AD59AA5BD}</x14:id>
        </ext>
      </extLst>
    </cfRule>
  </conditionalFormatting>
  <conditionalFormatting sqref="AH23:AH26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{EFF7EE0F-B648-4772-BDB0-C9CBAEA11BF5}</x14:id>
        </ext>
      </extLst>
    </cfRule>
  </conditionalFormatting>
  <conditionalFormatting sqref="AH23:AH26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{81A1D44B-7C19-4D98-8253-A044BAFDFFE3}</x14:id>
        </ext>
      </extLst>
    </cfRule>
  </conditionalFormatting>
  <conditionalFormatting sqref="AH23:AH26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{688A8B23-CF91-4551-B509-CD8B37691BD9}</x14:id>
        </ext>
      </extLst>
    </cfRule>
  </conditionalFormatting>
  <conditionalFormatting sqref="AH23:AH24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{A831AA6B-87A6-4E6B-B255-E0C8FE5E8A47}</x14:id>
        </ext>
      </extLst>
    </cfRule>
  </conditionalFormatting>
  <conditionalFormatting sqref="AH23:AH26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{F9E68468-C46F-404D-A8C5-DD45DCB8FE3A}</x14:id>
        </ext>
      </extLst>
    </cfRule>
  </conditionalFormatting>
  <conditionalFormatting sqref="AH23:AH2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{D558C072-B7F1-4E10-A7B7-244B32298820}</x14:id>
        </ext>
      </extLst>
    </cfRule>
  </conditionalFormatting>
  <conditionalFormatting sqref="AH28:AH38 AH11:AH22">
    <cfRule type="dataBar" priority="1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{44CCC9EE-D2FA-4289-936B-D9D49CD6FC9F}</x14:id>
        </ext>
      </extLst>
    </cfRule>
  </conditionalFormatting>
  <conditionalFormatting sqref="AH28:AH38 AH11:AH22">
    <cfRule type="dataBar" priority="1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{2E4F91AC-28CB-4D6B-BA96-8035CD6FF784}</x14:id>
        </ext>
      </extLst>
    </cfRule>
  </conditionalFormatting>
  <conditionalFormatting sqref="AH28:AH38 AH11:AH22">
    <cfRule type="dataBar" priority="1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{BAEF1EBC-339D-459C-972E-D5E33DCB7135}</x14:id>
        </ext>
      </extLst>
    </cfRule>
  </conditionalFormatting>
  <conditionalFormatting sqref="AH28:AH38 AH11:AH22">
    <cfRule type="dataBar" priority="1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{13A888B9-6AE8-45AA-9FD0-46A693946D13}</x14:id>
        </ext>
      </extLst>
    </cfRule>
  </conditionalFormatting>
  <conditionalFormatting sqref="AH28:AH38 AH11:AH22">
    <cfRule type="dataBar" priority="15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{D80DB03E-4386-4808-ADF7-B2F6FB2F7161}</x14:id>
        </ext>
      </extLst>
    </cfRule>
  </conditionalFormatting>
  <conditionalFormatting sqref="AH31:AH38">
    <cfRule type="dataBar" priority="1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{51632A2D-F029-417B-94F6-2BF6CC785025}</x14:id>
        </ext>
      </extLst>
    </cfRule>
  </conditionalFormatting>
  <conditionalFormatting sqref="AH31:AH38">
    <cfRule type="dataBar" priority="1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{A2391D95-65C6-4207-8AD9-1A71F8635B00}</x14:id>
        </ext>
      </extLst>
    </cfRule>
  </conditionalFormatting>
  <conditionalFormatting sqref="AH31:AH38">
    <cfRule type="dataBar" priority="1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{C3176DF1-1399-4A07-B40A-41E25C21D3EE}</x14:id>
        </ext>
      </extLst>
    </cfRule>
  </conditionalFormatting>
  <conditionalFormatting sqref="AH31:AH38">
    <cfRule type="dataBar" priority="1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{0360D38E-F068-4640-85E3-601CB5B7140A}</x14:id>
        </ext>
      </extLst>
    </cfRule>
  </conditionalFormatting>
  <conditionalFormatting sqref="AH31:AH38">
    <cfRule type="dataBar" priority="16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{BC0A1349-6BAC-4451-AF04-F6D5378133CB}</x14:id>
        </ext>
      </extLst>
    </cfRule>
  </conditionalFormatting>
  <conditionalFormatting sqref="AH31:AH38">
    <cfRule type="dataBar" priority="1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{77DB0335-C943-49AE-BFF2-8AD6C2C23514}</x14:id>
        </ext>
      </extLst>
    </cfRule>
  </conditionalFormatting>
  <conditionalFormatting sqref="AH31:AH38">
    <cfRule type="dataBar" priority="1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{308D46D8-A7CF-4B55-B0A2-E41FC167690B}</x14:id>
        </ext>
      </extLst>
    </cfRule>
  </conditionalFormatting>
  <conditionalFormatting sqref="AH31:AH38">
    <cfRule type="dataBar" priority="1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{A3D1E29D-8622-4E76-BC40-74D1AD1C66EE}</x14:id>
        </ext>
      </extLst>
    </cfRule>
  </conditionalFormatting>
  <conditionalFormatting sqref="AH31:AH38">
    <cfRule type="dataBar" priority="1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{DA10D57F-AC85-4025-9CA6-5D07684A5F54}</x14:id>
        </ext>
      </extLst>
    </cfRule>
  </conditionalFormatting>
  <conditionalFormatting sqref="AH31:AH38">
    <cfRule type="dataBar" priority="16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{E01B2945-FDA5-4280-A73C-4AE5A302F437}</x14:id>
        </ext>
      </extLst>
    </cfRule>
  </conditionalFormatting>
  <conditionalFormatting sqref="AH21:AH22 AH17:AH18 AH28:AH38">
    <cfRule type="dataBar" priority="1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{A3D25285-04CC-4561-8773-D407DB4AF727}</x14:id>
        </ext>
      </extLst>
    </cfRule>
  </conditionalFormatting>
  <conditionalFormatting sqref="AH28:AH38 AH11:AH22">
    <cfRule type="dataBar" priority="1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{81ABED1E-6C39-40DE-9117-4E3DD704EAA4}</x14:id>
        </ext>
      </extLst>
    </cfRule>
  </conditionalFormatting>
  <conditionalFormatting sqref="AH13:AH38">
    <cfRule type="dataBar" priority="1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{D746608E-E704-46EA-94DE-2E01F0980890}</x14:id>
        </ext>
      </extLst>
    </cfRule>
  </conditionalFormatting>
  <conditionalFormatting sqref="AH11:AH38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{80EA5910-7825-470E-8B96-D660040489DD}</x14:id>
        </ext>
      </extLst>
    </cfRule>
  </conditionalFormatting>
  <conditionalFormatting sqref="AH11:AH38">
    <cfRule type="dataBar" priority="1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{CFF327DC-69B3-485D-B9F3-03AC79603F27}</x14:id>
        </ext>
      </extLst>
    </cfRule>
  </conditionalFormatting>
  <conditionalFormatting sqref="AH11:AH38">
    <cfRule type="dataBar" priority="1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{CE71AA44-35DB-4366-9F2C-68D781DEFDB3}</x14:id>
        </ext>
      </extLst>
    </cfRule>
  </conditionalFormatting>
  <conditionalFormatting sqref="AH11:AH14">
    <cfRule type="dataBar" priority="1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{2B0C763D-0658-4138-9F9E-7929A8B2CD6E}</x14:id>
        </ext>
      </extLst>
    </cfRule>
  </conditionalFormatting>
  <pageMargins left="0.7" right="0.7" top="0.75" bottom="0.75" header="0.3" footer="0.3"/>
  <pageSetup paperSize="9" scale="27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A7DFDFE-5013-410B-A939-6449B087137F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AB7</xm:sqref>
        </x14:conditionalFormatting>
        <x14:conditionalFormatting xmlns:xm="http://schemas.microsoft.com/office/excel/2006/main">
          <x14:cfRule type="dataBar" id="{6725EEA5-A35F-4ABC-B345-C69ADD09FD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AB7</xm:sqref>
        </x14:conditionalFormatting>
        <x14:conditionalFormatting xmlns:xm="http://schemas.microsoft.com/office/excel/2006/main">
          <x14:cfRule type="dataBar" id="{176DFAC3-67A7-4060-A04B-695D0CB543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</xm:sqref>
        </x14:conditionalFormatting>
        <x14:conditionalFormatting xmlns:xm="http://schemas.microsoft.com/office/excel/2006/main">
          <x14:cfRule type="dataBar" id="{57F132F0-543C-4EE6-B580-8292B446C67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AB7</xm:sqref>
        </x14:conditionalFormatting>
        <x14:conditionalFormatting xmlns:xm="http://schemas.microsoft.com/office/excel/2006/main">
          <x14:cfRule type="dataBar" id="{BF09BE5B-0CD2-4C33-BA62-B0DB89AF0E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</xm:sqref>
        </x14:conditionalFormatting>
        <x14:conditionalFormatting xmlns:xm="http://schemas.microsoft.com/office/excel/2006/main">
          <x14:cfRule type="dataBar" id="{8D3F0C00-12E8-4FFA-A27E-873CF62C29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</xm:sqref>
        </x14:conditionalFormatting>
        <x14:conditionalFormatting xmlns:xm="http://schemas.microsoft.com/office/excel/2006/main">
          <x14:cfRule type="dataBar" id="{800B6E63-7C47-4A47-83EC-19214C4424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</xm:sqref>
        </x14:conditionalFormatting>
        <x14:conditionalFormatting xmlns:xm="http://schemas.microsoft.com/office/excel/2006/main">
          <x14:cfRule type="dataBar" id="{6B9D84ED-9B1D-4813-8D66-0D52BBABC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</xm:sqref>
        </x14:conditionalFormatting>
        <x14:conditionalFormatting xmlns:xm="http://schemas.microsoft.com/office/excel/2006/main">
          <x14:cfRule type="dataBar" id="{901CD909-FB46-4904-955F-AE9249A8FC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</xm:sqref>
        </x14:conditionalFormatting>
        <x14:conditionalFormatting xmlns:xm="http://schemas.microsoft.com/office/excel/2006/main">
          <x14:cfRule type="dataBar" id="{1C395BDA-C5EF-4A92-9CB7-E4F75B7DD3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</xm:sqref>
        </x14:conditionalFormatting>
        <x14:conditionalFormatting xmlns:xm="http://schemas.microsoft.com/office/excel/2006/main">
          <x14:cfRule type="dataBar" id="{A80BA048-A477-4C2D-BE3A-0CD23E8FA6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</xm:sqref>
        </x14:conditionalFormatting>
        <x14:conditionalFormatting xmlns:xm="http://schemas.microsoft.com/office/excel/2006/main">
          <x14:cfRule type="dataBar" id="{E8B02816-0886-44AB-BC24-DA5705992A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</xm:sqref>
        </x14:conditionalFormatting>
        <x14:conditionalFormatting xmlns:xm="http://schemas.microsoft.com/office/excel/2006/main">
          <x14:cfRule type="dataBar" id="{B32AC069-6B53-420F-BEFF-3E5B9FCA7A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</xm:sqref>
        </x14:conditionalFormatting>
        <x14:conditionalFormatting xmlns:xm="http://schemas.microsoft.com/office/excel/2006/main">
          <x14:cfRule type="dataBar" id="{AC0F31F4-CD2C-422C-B8B4-2FC511DBB6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</xm:sqref>
        </x14:conditionalFormatting>
        <x14:conditionalFormatting xmlns:xm="http://schemas.microsoft.com/office/excel/2006/main">
          <x14:cfRule type="dataBar" id="{8A110345-E19E-4E1E-8520-66E9FD3D15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</xm:sqref>
        </x14:conditionalFormatting>
        <x14:conditionalFormatting xmlns:xm="http://schemas.microsoft.com/office/excel/2006/main">
          <x14:cfRule type="dataBar" id="{C8A14D24-8907-49FA-AE38-E0FFBB2FF4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</xm:sqref>
        </x14:conditionalFormatting>
        <x14:conditionalFormatting xmlns:xm="http://schemas.microsoft.com/office/excel/2006/main">
          <x14:cfRule type="dataBar" id="{4D647275-CDBC-4D62-A6C2-39FE42EF1BCA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N23</xm:sqref>
        </x14:conditionalFormatting>
        <x14:conditionalFormatting xmlns:xm="http://schemas.microsoft.com/office/excel/2006/main">
          <x14:cfRule type="dataBar" id="{9BDD11EB-F42D-43D3-9570-F5C78B60AE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N23</xm:sqref>
        </x14:conditionalFormatting>
        <x14:conditionalFormatting xmlns:xm="http://schemas.microsoft.com/office/excel/2006/main">
          <x14:cfRule type="dataBar" id="{907A2A47-8053-4164-93B3-A077ECA944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N23</xm:sqref>
        </x14:conditionalFormatting>
        <x14:conditionalFormatting xmlns:xm="http://schemas.microsoft.com/office/excel/2006/main">
          <x14:cfRule type="dataBar" id="{30D94463-7871-4C94-8005-433EBA3CA47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M23</xm:sqref>
        </x14:conditionalFormatting>
        <x14:conditionalFormatting xmlns:xm="http://schemas.microsoft.com/office/excel/2006/main">
          <x14:cfRule type="dataBar" id="{0DB06B55-5DFA-4B06-955F-55BBA7377349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M23</xm:sqref>
        </x14:conditionalFormatting>
        <x14:conditionalFormatting xmlns:xm="http://schemas.microsoft.com/office/excel/2006/main">
          <x14:cfRule type="dataBar" id="{FEAB4287-130F-4D85-988A-6C46F7998C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M23</xm:sqref>
        </x14:conditionalFormatting>
        <x14:conditionalFormatting xmlns:xm="http://schemas.microsoft.com/office/excel/2006/main">
          <x14:cfRule type="dataBar" id="{CBC8E86A-D861-4BAD-9E4C-C56D02A266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N23</xm:sqref>
        </x14:conditionalFormatting>
        <x14:conditionalFormatting xmlns:xm="http://schemas.microsoft.com/office/excel/2006/main">
          <x14:cfRule type="dataBar" id="{E9CB715F-41EE-47C4-95A2-FD27C4148D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M23</xm:sqref>
        </x14:conditionalFormatting>
        <x14:conditionalFormatting xmlns:xm="http://schemas.microsoft.com/office/excel/2006/main">
          <x14:cfRule type="dataBar" id="{D5784ABA-6E01-486C-B6CC-E2BFB974CC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N23</xm:sqref>
        </x14:conditionalFormatting>
        <x14:conditionalFormatting xmlns:xm="http://schemas.microsoft.com/office/excel/2006/main">
          <x14:cfRule type="dataBar" id="{4AA8805A-AD38-4B9C-8DF2-DE77645F7E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M23</xm:sqref>
        </x14:conditionalFormatting>
        <x14:conditionalFormatting xmlns:xm="http://schemas.microsoft.com/office/excel/2006/main">
          <x14:cfRule type="dataBar" id="{F4F02287-ED3F-40C2-BD22-6B89DBFA41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M23</xm:sqref>
        </x14:conditionalFormatting>
        <x14:conditionalFormatting xmlns:xm="http://schemas.microsoft.com/office/excel/2006/main">
          <x14:cfRule type="dataBar" id="{808CF105-4AF6-4EC8-B1EF-9043F6765D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N23</xm:sqref>
        </x14:conditionalFormatting>
        <x14:conditionalFormatting xmlns:xm="http://schemas.microsoft.com/office/excel/2006/main">
          <x14:cfRule type="dataBar" id="{02AE93C4-04B0-4C52-8485-28599BB952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M23</xm:sqref>
        </x14:conditionalFormatting>
        <x14:conditionalFormatting xmlns:xm="http://schemas.microsoft.com/office/excel/2006/main">
          <x14:cfRule type="dataBar" id="{666746D1-A650-4076-84D8-1B3D40E209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N23</xm:sqref>
        </x14:conditionalFormatting>
        <x14:conditionalFormatting xmlns:xm="http://schemas.microsoft.com/office/excel/2006/main">
          <x14:cfRule type="dataBar" id="{95E5D25D-9122-4EF3-8963-1C00BF5802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N23</xm:sqref>
        </x14:conditionalFormatting>
        <x14:conditionalFormatting xmlns:xm="http://schemas.microsoft.com/office/excel/2006/main">
          <x14:cfRule type="dataBar" id="{2D319400-6DBA-4789-BEF3-A0BB75510829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N24</xm:sqref>
        </x14:conditionalFormatting>
        <x14:conditionalFormatting xmlns:xm="http://schemas.microsoft.com/office/excel/2006/main">
          <x14:cfRule type="dataBar" id="{CC84DBA6-739D-4FE3-9DAA-7464B65CC6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N24</xm:sqref>
        </x14:conditionalFormatting>
        <x14:conditionalFormatting xmlns:xm="http://schemas.microsoft.com/office/excel/2006/main">
          <x14:cfRule type="dataBar" id="{083B275B-52BF-41D0-95D2-65236BFFC5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N24</xm:sqref>
        </x14:conditionalFormatting>
        <x14:conditionalFormatting xmlns:xm="http://schemas.microsoft.com/office/excel/2006/main">
          <x14:cfRule type="dataBar" id="{FD4B5344-5175-4FE4-8897-C1A456CB68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M24</xm:sqref>
        </x14:conditionalFormatting>
        <x14:conditionalFormatting xmlns:xm="http://schemas.microsoft.com/office/excel/2006/main">
          <x14:cfRule type="dataBar" id="{EFEF7ECD-7B7A-4BFD-9C0C-443A08762164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M24</xm:sqref>
        </x14:conditionalFormatting>
        <x14:conditionalFormatting xmlns:xm="http://schemas.microsoft.com/office/excel/2006/main">
          <x14:cfRule type="dataBar" id="{2449E60B-9569-424D-B347-FD91A0F702A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M24</xm:sqref>
        </x14:conditionalFormatting>
        <x14:conditionalFormatting xmlns:xm="http://schemas.microsoft.com/office/excel/2006/main">
          <x14:cfRule type="dataBar" id="{F611B0FA-6824-4189-9946-674E165890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N24</xm:sqref>
        </x14:conditionalFormatting>
        <x14:conditionalFormatting xmlns:xm="http://schemas.microsoft.com/office/excel/2006/main">
          <x14:cfRule type="dataBar" id="{C7D3B4A6-71C5-4F67-B6EE-7CA3D3495A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M24</xm:sqref>
        </x14:conditionalFormatting>
        <x14:conditionalFormatting xmlns:xm="http://schemas.microsoft.com/office/excel/2006/main">
          <x14:cfRule type="dataBar" id="{8973B0BA-882D-4AB5-8297-A4968CC413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N24</xm:sqref>
        </x14:conditionalFormatting>
        <x14:conditionalFormatting xmlns:xm="http://schemas.microsoft.com/office/excel/2006/main">
          <x14:cfRule type="dataBar" id="{168D51E1-DBF3-4462-B7B2-B1CC357780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M24</xm:sqref>
        </x14:conditionalFormatting>
        <x14:conditionalFormatting xmlns:xm="http://schemas.microsoft.com/office/excel/2006/main">
          <x14:cfRule type="dataBar" id="{846EEF36-AD66-4BC1-BA77-024F6E383D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M24</xm:sqref>
        </x14:conditionalFormatting>
        <x14:conditionalFormatting xmlns:xm="http://schemas.microsoft.com/office/excel/2006/main">
          <x14:cfRule type="dataBar" id="{BEACBF16-96DF-4C72-8E8B-A96C037CA3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N24</xm:sqref>
        </x14:conditionalFormatting>
        <x14:conditionalFormatting xmlns:xm="http://schemas.microsoft.com/office/excel/2006/main">
          <x14:cfRule type="dataBar" id="{D668912A-3591-4638-86AB-973FFFF4FF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M24</xm:sqref>
        </x14:conditionalFormatting>
        <x14:conditionalFormatting xmlns:xm="http://schemas.microsoft.com/office/excel/2006/main">
          <x14:cfRule type="dataBar" id="{10309F18-F9B9-4D86-92B7-24D9233BE7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N24</xm:sqref>
        </x14:conditionalFormatting>
        <x14:conditionalFormatting xmlns:xm="http://schemas.microsoft.com/office/excel/2006/main">
          <x14:cfRule type="dataBar" id="{20CD201A-23F0-432C-827B-A6A07DB4A6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N24</xm:sqref>
        </x14:conditionalFormatting>
        <x14:conditionalFormatting xmlns:xm="http://schemas.microsoft.com/office/excel/2006/main">
          <x14:cfRule type="dataBar" id="{3653D72D-8AE0-4C56-90D3-40745E5D8FEA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N26:N27</xm:sqref>
        </x14:conditionalFormatting>
        <x14:conditionalFormatting xmlns:xm="http://schemas.microsoft.com/office/excel/2006/main">
          <x14:cfRule type="dataBar" id="{0ADBE1D7-92F9-4821-9280-76D8BBC065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N26:N27</xm:sqref>
        </x14:conditionalFormatting>
        <x14:conditionalFormatting xmlns:xm="http://schemas.microsoft.com/office/excel/2006/main">
          <x14:cfRule type="dataBar" id="{CDA948F1-7073-4E39-9BE9-B925E34BA8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N26:N27</xm:sqref>
        </x14:conditionalFormatting>
        <x14:conditionalFormatting xmlns:xm="http://schemas.microsoft.com/office/excel/2006/main">
          <x14:cfRule type="dataBar" id="{1C459ABF-7E2C-4B59-BD75-FA221FA1BC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M26:M27</xm:sqref>
        </x14:conditionalFormatting>
        <x14:conditionalFormatting xmlns:xm="http://schemas.microsoft.com/office/excel/2006/main">
          <x14:cfRule type="dataBar" id="{DBB2641A-E89D-4DEC-8A9E-1E17512A43BD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M26:M27</xm:sqref>
        </x14:conditionalFormatting>
        <x14:conditionalFormatting xmlns:xm="http://schemas.microsoft.com/office/excel/2006/main">
          <x14:cfRule type="dataBar" id="{A177C9D6-6DCC-4061-BB35-D9103040533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M26:M27</xm:sqref>
        </x14:conditionalFormatting>
        <x14:conditionalFormatting xmlns:xm="http://schemas.microsoft.com/office/excel/2006/main">
          <x14:cfRule type="dataBar" id="{A5E1638B-B5E3-45BB-9D68-9F98522C71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N26:N27</xm:sqref>
        </x14:conditionalFormatting>
        <x14:conditionalFormatting xmlns:xm="http://schemas.microsoft.com/office/excel/2006/main">
          <x14:cfRule type="dataBar" id="{8D7570B2-B7BA-4889-BB6F-A283555EC9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M26:M27</xm:sqref>
        </x14:conditionalFormatting>
        <x14:conditionalFormatting xmlns:xm="http://schemas.microsoft.com/office/excel/2006/main">
          <x14:cfRule type="dataBar" id="{6D114B0A-466C-462E-9197-EA86A53F54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N26:N27</xm:sqref>
        </x14:conditionalFormatting>
        <x14:conditionalFormatting xmlns:xm="http://schemas.microsoft.com/office/excel/2006/main">
          <x14:cfRule type="dataBar" id="{AC4C19F2-EDDE-4C63-B0A6-1E3F336851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M26:M27</xm:sqref>
        </x14:conditionalFormatting>
        <x14:conditionalFormatting xmlns:xm="http://schemas.microsoft.com/office/excel/2006/main">
          <x14:cfRule type="dataBar" id="{1193A08F-DDB0-4667-930C-1BAB0D796A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M26:M27</xm:sqref>
        </x14:conditionalFormatting>
        <x14:conditionalFormatting xmlns:xm="http://schemas.microsoft.com/office/excel/2006/main">
          <x14:cfRule type="dataBar" id="{326B182A-4A19-4C16-92CC-2EE9365A49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N26:N27</xm:sqref>
        </x14:conditionalFormatting>
        <x14:conditionalFormatting xmlns:xm="http://schemas.microsoft.com/office/excel/2006/main">
          <x14:cfRule type="dataBar" id="{1934A439-AB9E-4B35-9A3F-250682BC19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M26:M27</xm:sqref>
        </x14:conditionalFormatting>
        <x14:conditionalFormatting xmlns:xm="http://schemas.microsoft.com/office/excel/2006/main">
          <x14:cfRule type="dataBar" id="{17ABFF47-C84C-4352-AFB5-DE2C560F67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N26:N27</xm:sqref>
        </x14:conditionalFormatting>
        <x14:conditionalFormatting xmlns:xm="http://schemas.microsoft.com/office/excel/2006/main">
          <x14:cfRule type="dataBar" id="{50216482-0100-4AFE-92D1-9337526232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N26:N27</xm:sqref>
        </x14:conditionalFormatting>
        <x14:conditionalFormatting xmlns:xm="http://schemas.microsoft.com/office/excel/2006/main">
          <x14:cfRule type="dataBar" id="{A47B50CA-53CB-4C5F-B771-EC90DF7D74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N26:N27</xm:sqref>
        </x14:conditionalFormatting>
        <x14:conditionalFormatting xmlns:xm="http://schemas.microsoft.com/office/excel/2006/main">
          <x14:cfRule type="dataBar" id="{E4EA1AEB-6C23-4734-9F10-B3F5C1AB95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M26:M27</xm:sqref>
        </x14:conditionalFormatting>
        <x14:conditionalFormatting xmlns:xm="http://schemas.microsoft.com/office/excel/2006/main">
          <x14:cfRule type="dataBar" id="{3513BE8B-5C86-455A-BB89-B521A3C7EC08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N19</xm:sqref>
        </x14:conditionalFormatting>
        <x14:conditionalFormatting xmlns:xm="http://schemas.microsoft.com/office/excel/2006/main">
          <x14:cfRule type="dataBar" id="{5F50E67E-CE9E-480B-AF7F-5802114DE4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N19</xm:sqref>
        </x14:conditionalFormatting>
        <x14:conditionalFormatting xmlns:xm="http://schemas.microsoft.com/office/excel/2006/main">
          <x14:cfRule type="dataBar" id="{7E8EA3B1-EB8D-42BB-B89D-0AEE3A909D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N19</xm:sqref>
        </x14:conditionalFormatting>
        <x14:conditionalFormatting xmlns:xm="http://schemas.microsoft.com/office/excel/2006/main">
          <x14:cfRule type="dataBar" id="{D1675FC2-209C-4ABD-A32B-01F4254904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M19</xm:sqref>
        </x14:conditionalFormatting>
        <x14:conditionalFormatting xmlns:xm="http://schemas.microsoft.com/office/excel/2006/main">
          <x14:cfRule type="dataBar" id="{D1BBD8D2-668C-4854-B2C7-BF19F471C237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M19</xm:sqref>
        </x14:conditionalFormatting>
        <x14:conditionalFormatting xmlns:xm="http://schemas.microsoft.com/office/excel/2006/main">
          <x14:cfRule type="dataBar" id="{E0F0BC0D-BB69-4454-AFE0-BD1F2C5F277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M19</xm:sqref>
        </x14:conditionalFormatting>
        <x14:conditionalFormatting xmlns:xm="http://schemas.microsoft.com/office/excel/2006/main">
          <x14:cfRule type="dataBar" id="{D8A77BE5-3960-4733-8C69-45A9F86629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N19</xm:sqref>
        </x14:conditionalFormatting>
        <x14:conditionalFormatting xmlns:xm="http://schemas.microsoft.com/office/excel/2006/main">
          <x14:cfRule type="dataBar" id="{ED35F356-F52E-4829-90F6-7A2979D930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M19</xm:sqref>
        </x14:conditionalFormatting>
        <x14:conditionalFormatting xmlns:xm="http://schemas.microsoft.com/office/excel/2006/main">
          <x14:cfRule type="dataBar" id="{5A9A8FD1-4043-4199-A716-91FA67720B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N19</xm:sqref>
        </x14:conditionalFormatting>
        <x14:conditionalFormatting xmlns:xm="http://schemas.microsoft.com/office/excel/2006/main">
          <x14:cfRule type="dataBar" id="{672D9569-0E3A-430A-BF0E-787D980E16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M19</xm:sqref>
        </x14:conditionalFormatting>
        <x14:conditionalFormatting xmlns:xm="http://schemas.microsoft.com/office/excel/2006/main">
          <x14:cfRule type="dataBar" id="{A314D3FA-8D40-47A5-9860-25BA058D18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M19</xm:sqref>
        </x14:conditionalFormatting>
        <x14:conditionalFormatting xmlns:xm="http://schemas.microsoft.com/office/excel/2006/main">
          <x14:cfRule type="dataBar" id="{4E988115-39DE-4CC5-934C-AE2DB611EA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N19</xm:sqref>
        </x14:conditionalFormatting>
        <x14:conditionalFormatting xmlns:xm="http://schemas.microsoft.com/office/excel/2006/main">
          <x14:cfRule type="dataBar" id="{78590800-7661-4B8D-8318-6AE2774AC5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M19</xm:sqref>
        </x14:conditionalFormatting>
        <x14:conditionalFormatting xmlns:xm="http://schemas.microsoft.com/office/excel/2006/main">
          <x14:cfRule type="dataBar" id="{8CBF988E-7EAA-4DF8-BB15-BCAED86D38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N19</xm:sqref>
        </x14:conditionalFormatting>
        <x14:conditionalFormatting xmlns:xm="http://schemas.microsoft.com/office/excel/2006/main">
          <x14:cfRule type="dataBar" id="{95271567-CF4F-4BF7-851D-9BD4C67C9E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N19</xm:sqref>
        </x14:conditionalFormatting>
        <x14:conditionalFormatting xmlns:xm="http://schemas.microsoft.com/office/excel/2006/main">
          <x14:cfRule type="dataBar" id="{E71ECED1-0C3A-4E28-94D5-39D257DD48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N19</xm:sqref>
        </x14:conditionalFormatting>
        <x14:conditionalFormatting xmlns:xm="http://schemas.microsoft.com/office/excel/2006/main">
          <x14:cfRule type="dataBar" id="{6C668818-A9C0-49EF-9B83-E2BEE405B1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M19</xm:sqref>
        </x14:conditionalFormatting>
        <x14:conditionalFormatting xmlns:xm="http://schemas.microsoft.com/office/excel/2006/main">
          <x14:cfRule type="dataBar" id="{2587EB02-5AE8-489E-8AC8-159F57A803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M19</xm:sqref>
        </x14:conditionalFormatting>
        <x14:conditionalFormatting xmlns:xm="http://schemas.microsoft.com/office/excel/2006/main">
          <x14:cfRule type="dataBar" id="{B336440E-B519-40C0-A53C-ADE1755CD99D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N20</xm:sqref>
        </x14:conditionalFormatting>
        <x14:conditionalFormatting xmlns:xm="http://schemas.microsoft.com/office/excel/2006/main">
          <x14:cfRule type="dataBar" id="{4EC5380E-D950-479B-A7D9-6A8089A4C1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N20</xm:sqref>
        </x14:conditionalFormatting>
        <x14:conditionalFormatting xmlns:xm="http://schemas.microsoft.com/office/excel/2006/main">
          <x14:cfRule type="dataBar" id="{E17C1836-A3B3-4EAB-9433-BD3DA12563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N20</xm:sqref>
        </x14:conditionalFormatting>
        <x14:conditionalFormatting xmlns:xm="http://schemas.microsoft.com/office/excel/2006/main">
          <x14:cfRule type="dataBar" id="{8B307D99-204F-41B4-9DD5-6A0434ADBBB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M20</xm:sqref>
        </x14:conditionalFormatting>
        <x14:conditionalFormatting xmlns:xm="http://schemas.microsoft.com/office/excel/2006/main">
          <x14:cfRule type="dataBar" id="{73FAC80D-AB80-4D9F-91A0-960E2709FABF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M20</xm:sqref>
        </x14:conditionalFormatting>
        <x14:conditionalFormatting xmlns:xm="http://schemas.microsoft.com/office/excel/2006/main">
          <x14:cfRule type="dataBar" id="{0C872811-5EF6-4DCE-9C83-64D6AB5CD8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M20</xm:sqref>
        </x14:conditionalFormatting>
        <x14:conditionalFormatting xmlns:xm="http://schemas.microsoft.com/office/excel/2006/main">
          <x14:cfRule type="dataBar" id="{7D245D77-3B44-4961-9354-FF569A8746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N20</xm:sqref>
        </x14:conditionalFormatting>
        <x14:conditionalFormatting xmlns:xm="http://schemas.microsoft.com/office/excel/2006/main">
          <x14:cfRule type="dataBar" id="{8310A18A-FC3D-4B7A-878D-2D8A66098E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M20</xm:sqref>
        </x14:conditionalFormatting>
        <x14:conditionalFormatting xmlns:xm="http://schemas.microsoft.com/office/excel/2006/main">
          <x14:cfRule type="dataBar" id="{A1BD9B63-C9A6-4FE2-AC5E-A23F8F4AFF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N20</xm:sqref>
        </x14:conditionalFormatting>
        <x14:conditionalFormatting xmlns:xm="http://schemas.microsoft.com/office/excel/2006/main">
          <x14:cfRule type="dataBar" id="{A750D0C7-8105-4B5F-A1FF-A8C8AEDA2B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M20</xm:sqref>
        </x14:conditionalFormatting>
        <x14:conditionalFormatting xmlns:xm="http://schemas.microsoft.com/office/excel/2006/main">
          <x14:cfRule type="dataBar" id="{FBB6938E-6E88-4131-AB8E-A9B8941CEA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M20</xm:sqref>
        </x14:conditionalFormatting>
        <x14:conditionalFormatting xmlns:xm="http://schemas.microsoft.com/office/excel/2006/main">
          <x14:cfRule type="dataBar" id="{82A48C32-F6C9-452B-8CDA-17F9B595C8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N20</xm:sqref>
        </x14:conditionalFormatting>
        <x14:conditionalFormatting xmlns:xm="http://schemas.microsoft.com/office/excel/2006/main">
          <x14:cfRule type="dataBar" id="{2D4B6511-828B-432D-829A-0CEE52430C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M20</xm:sqref>
        </x14:conditionalFormatting>
        <x14:conditionalFormatting xmlns:xm="http://schemas.microsoft.com/office/excel/2006/main">
          <x14:cfRule type="dataBar" id="{05C0A617-A159-476B-81F4-3F4819971891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N20</xm:sqref>
        </x14:conditionalFormatting>
        <x14:conditionalFormatting xmlns:xm="http://schemas.microsoft.com/office/excel/2006/main">
          <x14:cfRule type="dataBar" id="{9DAF6E82-F2C0-4F79-8A4D-77BC040C37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N20</xm:sqref>
        </x14:conditionalFormatting>
        <x14:conditionalFormatting xmlns:xm="http://schemas.microsoft.com/office/excel/2006/main">
          <x14:cfRule type="dataBar" id="{76F7085A-F027-4EA7-A80A-AD3E079278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N20</xm:sqref>
        </x14:conditionalFormatting>
        <x14:conditionalFormatting xmlns:xm="http://schemas.microsoft.com/office/excel/2006/main">
          <x14:cfRule type="dataBar" id="{3ACC3944-32CB-4567-8645-FE2BD2F305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M20</xm:sqref>
        </x14:conditionalFormatting>
        <x14:conditionalFormatting xmlns:xm="http://schemas.microsoft.com/office/excel/2006/main">
          <x14:cfRule type="dataBar" id="{7CB39333-08F8-438E-B569-5F73710270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M20</xm:sqref>
        </x14:conditionalFormatting>
        <x14:conditionalFormatting xmlns:xm="http://schemas.microsoft.com/office/excel/2006/main">
          <x14:cfRule type="dataBar" id="{9898B681-55CC-4165-A5E6-2F5F463A02E1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N38</xm:sqref>
        </x14:conditionalFormatting>
        <x14:conditionalFormatting xmlns:xm="http://schemas.microsoft.com/office/excel/2006/main">
          <x14:cfRule type="dataBar" id="{9355D444-F92B-4F09-BED0-38E7076C83D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N38</xm:sqref>
        </x14:conditionalFormatting>
        <x14:conditionalFormatting xmlns:xm="http://schemas.microsoft.com/office/excel/2006/main">
          <x14:cfRule type="dataBar" id="{5028E543-9E75-47CB-ABCC-0EE7AEA713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N38</xm:sqref>
        </x14:conditionalFormatting>
        <x14:conditionalFormatting xmlns:xm="http://schemas.microsoft.com/office/excel/2006/main">
          <x14:cfRule type="dataBar" id="{3CF33829-F964-4716-B0DC-E66C35FFD83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M38</xm:sqref>
        </x14:conditionalFormatting>
        <x14:conditionalFormatting xmlns:xm="http://schemas.microsoft.com/office/excel/2006/main">
          <x14:cfRule type="dataBar" id="{62B3D148-3CD1-4D3E-A6A7-868BA2725057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M38</xm:sqref>
        </x14:conditionalFormatting>
        <x14:conditionalFormatting xmlns:xm="http://schemas.microsoft.com/office/excel/2006/main">
          <x14:cfRule type="dataBar" id="{AA634D37-4C2E-4CDE-BFB3-AD1007967B5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M38</xm:sqref>
        </x14:conditionalFormatting>
        <x14:conditionalFormatting xmlns:xm="http://schemas.microsoft.com/office/excel/2006/main">
          <x14:cfRule type="dataBar" id="{F3210F01-969D-4F61-B825-213EBAE7D2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N38</xm:sqref>
        </x14:conditionalFormatting>
        <x14:conditionalFormatting xmlns:xm="http://schemas.microsoft.com/office/excel/2006/main">
          <x14:cfRule type="dataBar" id="{278BBF00-EF5E-4E6C-B33A-0180638D0D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M38</xm:sqref>
        </x14:conditionalFormatting>
        <x14:conditionalFormatting xmlns:xm="http://schemas.microsoft.com/office/excel/2006/main">
          <x14:cfRule type="dataBar" id="{523A28DD-5495-4DA4-A0EC-AA8B814642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N38</xm:sqref>
        </x14:conditionalFormatting>
        <x14:conditionalFormatting xmlns:xm="http://schemas.microsoft.com/office/excel/2006/main">
          <x14:cfRule type="dataBar" id="{92C4C5B6-50D4-4DC3-8E49-DC25034979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M38</xm:sqref>
        </x14:conditionalFormatting>
        <x14:conditionalFormatting xmlns:xm="http://schemas.microsoft.com/office/excel/2006/main">
          <x14:cfRule type="dataBar" id="{E0CF1B01-59E7-4832-B7EB-4E69FCD4A8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M38</xm:sqref>
        </x14:conditionalFormatting>
        <x14:conditionalFormatting xmlns:xm="http://schemas.microsoft.com/office/excel/2006/main">
          <x14:cfRule type="dataBar" id="{F3754C44-BB56-4D26-A4FC-B6FC5C60F3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N38</xm:sqref>
        </x14:conditionalFormatting>
        <x14:conditionalFormatting xmlns:xm="http://schemas.microsoft.com/office/excel/2006/main">
          <x14:cfRule type="dataBar" id="{702E956B-078E-48FE-8479-E1580FA5D1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M38</xm:sqref>
        </x14:conditionalFormatting>
        <x14:conditionalFormatting xmlns:xm="http://schemas.microsoft.com/office/excel/2006/main">
          <x14:cfRule type="dataBar" id="{EFF77505-9143-4EA6-BACE-9C78D77E94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N38</xm:sqref>
        </x14:conditionalFormatting>
        <x14:conditionalFormatting xmlns:xm="http://schemas.microsoft.com/office/excel/2006/main">
          <x14:cfRule type="dataBar" id="{4295C848-CBEF-4232-A236-8E8CDF239F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N38</xm:sqref>
        </x14:conditionalFormatting>
        <x14:conditionalFormatting xmlns:xm="http://schemas.microsoft.com/office/excel/2006/main">
          <x14:cfRule type="dataBar" id="{1BBF2681-2CFF-4CC5-92FE-EB6EC35627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N38</xm:sqref>
        </x14:conditionalFormatting>
        <x14:conditionalFormatting xmlns:xm="http://schemas.microsoft.com/office/excel/2006/main">
          <x14:cfRule type="dataBar" id="{AE489D88-03E5-415A-A33E-F762875CD6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M38</xm:sqref>
        </x14:conditionalFormatting>
        <x14:conditionalFormatting xmlns:xm="http://schemas.microsoft.com/office/excel/2006/main">
          <x14:cfRule type="dataBar" id="{F53C0EC6-3F9E-4543-BECB-6CCBAF0870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M38</xm:sqref>
        </x14:conditionalFormatting>
        <x14:conditionalFormatting xmlns:xm="http://schemas.microsoft.com/office/excel/2006/main">
          <x14:cfRule type="dataBar" id="{91E0822C-9868-4823-8A6B-7C96B65FC4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M25</xm:sqref>
        </x14:conditionalFormatting>
        <x14:conditionalFormatting xmlns:xm="http://schemas.microsoft.com/office/excel/2006/main">
          <x14:cfRule type="dataBar" id="{5957C1E9-D2F0-46F0-ACCB-F0F873E55D92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M25</xm:sqref>
        </x14:conditionalFormatting>
        <x14:conditionalFormatting xmlns:xm="http://schemas.microsoft.com/office/excel/2006/main">
          <x14:cfRule type="dataBar" id="{4DEBD9EF-8036-4B55-97A4-D24793DF754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M25</xm:sqref>
        </x14:conditionalFormatting>
        <x14:conditionalFormatting xmlns:xm="http://schemas.microsoft.com/office/excel/2006/main">
          <x14:cfRule type="dataBar" id="{ECBC4C33-B59E-4FD4-8C8A-82B73707A8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M25</xm:sqref>
        </x14:conditionalFormatting>
        <x14:conditionalFormatting xmlns:xm="http://schemas.microsoft.com/office/excel/2006/main">
          <x14:cfRule type="dataBar" id="{1E6F2197-7142-4F3F-A1BD-A82C1F7247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M25</xm:sqref>
        </x14:conditionalFormatting>
        <x14:conditionalFormatting xmlns:xm="http://schemas.microsoft.com/office/excel/2006/main">
          <x14:cfRule type="dataBar" id="{36975A6E-5520-4690-B4D4-679D4EC456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M25</xm:sqref>
        </x14:conditionalFormatting>
        <x14:conditionalFormatting xmlns:xm="http://schemas.microsoft.com/office/excel/2006/main">
          <x14:cfRule type="dataBar" id="{9D153465-CB2A-4AFA-B5C7-B7937F09C4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M25</xm:sqref>
        </x14:conditionalFormatting>
        <x14:conditionalFormatting xmlns:xm="http://schemas.microsoft.com/office/excel/2006/main">
          <x14:cfRule type="dataBar" id="{05B51A4B-0B98-4D51-AC43-7E6CC6183C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M25</xm:sqref>
        </x14:conditionalFormatting>
        <x14:conditionalFormatting xmlns:xm="http://schemas.microsoft.com/office/excel/2006/main">
          <x14:cfRule type="dataBar" id="{83F28243-F502-4F64-9D2F-72CFBE15B5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M25</xm:sqref>
        </x14:conditionalFormatting>
        <x14:conditionalFormatting xmlns:xm="http://schemas.microsoft.com/office/excel/2006/main">
          <x14:cfRule type="dataBar" id="{F8373950-130D-488A-8B8B-3EC6D9B39B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M25</xm:sqref>
        </x14:conditionalFormatting>
        <x14:conditionalFormatting xmlns:xm="http://schemas.microsoft.com/office/excel/2006/main">
          <x14:cfRule type="dataBar" id="{71CC283F-295D-4ECB-A90A-A66C5761B772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N25</xm:sqref>
        </x14:conditionalFormatting>
        <x14:conditionalFormatting xmlns:xm="http://schemas.microsoft.com/office/excel/2006/main">
          <x14:cfRule type="dataBar" id="{E52F568B-53DA-4DD5-BE92-A94F24B6E0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N25</xm:sqref>
        </x14:conditionalFormatting>
        <x14:conditionalFormatting xmlns:xm="http://schemas.microsoft.com/office/excel/2006/main">
          <x14:cfRule type="dataBar" id="{2640B1DC-5E92-40A4-9FE8-BCEA92F4C6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N25</xm:sqref>
        </x14:conditionalFormatting>
        <x14:conditionalFormatting xmlns:xm="http://schemas.microsoft.com/office/excel/2006/main">
          <x14:cfRule type="dataBar" id="{E1785649-FBA5-4BF9-8B0F-BE5C3EED8B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N25</xm:sqref>
        </x14:conditionalFormatting>
        <x14:conditionalFormatting xmlns:xm="http://schemas.microsoft.com/office/excel/2006/main">
          <x14:cfRule type="dataBar" id="{44D0505D-E427-465E-8E6B-CC28F82B05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N25</xm:sqref>
        </x14:conditionalFormatting>
        <x14:conditionalFormatting xmlns:xm="http://schemas.microsoft.com/office/excel/2006/main">
          <x14:cfRule type="dataBar" id="{F98157E9-0DCC-4FFD-B60E-C20F073E45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N25</xm:sqref>
        </x14:conditionalFormatting>
        <x14:conditionalFormatting xmlns:xm="http://schemas.microsoft.com/office/excel/2006/main">
          <x14:cfRule type="dataBar" id="{C4FFDB8B-6F3E-4D67-A400-17911CA7BC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N25</xm:sqref>
        </x14:conditionalFormatting>
        <x14:conditionalFormatting xmlns:xm="http://schemas.microsoft.com/office/excel/2006/main">
          <x14:cfRule type="dataBar" id="{100D7B19-DAF0-4677-8172-A9D8675E20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N25</xm:sqref>
        </x14:conditionalFormatting>
        <x14:conditionalFormatting xmlns:xm="http://schemas.microsoft.com/office/excel/2006/main">
          <x14:cfRule type="dataBar" id="{67B27791-1AE8-4A74-8C91-15E67E410E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N25</xm:sqref>
        </x14:conditionalFormatting>
        <x14:conditionalFormatting xmlns:xm="http://schemas.microsoft.com/office/excel/2006/main">
          <x14:cfRule type="dataBar" id="{AB5AC70C-C7D8-4CC9-9B90-7025E798C9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N25</xm:sqref>
        </x14:conditionalFormatting>
        <x14:conditionalFormatting xmlns:xm="http://schemas.microsoft.com/office/excel/2006/main">
          <x14:cfRule type="dataBar" id="{A02524CE-EE6B-4AF6-8F35-8B68AE2AA5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M23:M26</xm:sqref>
        </x14:conditionalFormatting>
        <x14:conditionalFormatting xmlns:xm="http://schemas.microsoft.com/office/excel/2006/main">
          <x14:cfRule type="dataBar" id="{40758F54-0C2E-4AF4-BF71-5A16FF55F333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M23:M26</xm:sqref>
        </x14:conditionalFormatting>
        <x14:conditionalFormatting xmlns:xm="http://schemas.microsoft.com/office/excel/2006/main">
          <x14:cfRule type="dataBar" id="{6D1C1B8F-25B9-488D-8D42-813404DE59D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M23:M26</xm:sqref>
        </x14:conditionalFormatting>
        <x14:conditionalFormatting xmlns:xm="http://schemas.microsoft.com/office/excel/2006/main">
          <x14:cfRule type="dataBar" id="{6F6E02BE-1956-4867-9901-AFE136E720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M23:M26</xm:sqref>
        </x14:conditionalFormatting>
        <x14:conditionalFormatting xmlns:xm="http://schemas.microsoft.com/office/excel/2006/main">
          <x14:cfRule type="dataBar" id="{56C2AFAF-B9AE-4002-8DAB-33ACBF1485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M23:M26</xm:sqref>
        </x14:conditionalFormatting>
        <x14:conditionalFormatting xmlns:xm="http://schemas.microsoft.com/office/excel/2006/main">
          <x14:cfRule type="dataBar" id="{A8E7BDF7-1864-4FF5-8444-A6470FC7BD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M23:M26</xm:sqref>
        </x14:conditionalFormatting>
        <x14:conditionalFormatting xmlns:xm="http://schemas.microsoft.com/office/excel/2006/main">
          <x14:cfRule type="dataBar" id="{8A553A73-D7AB-42D8-A5CC-20A7D695FA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M23:M26</xm:sqref>
        </x14:conditionalFormatting>
        <x14:conditionalFormatting xmlns:xm="http://schemas.microsoft.com/office/excel/2006/main">
          <x14:cfRule type="dataBar" id="{7BACA91F-A589-4955-8D2B-6009FE8CF8B6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AA23</xm:sqref>
        </x14:conditionalFormatting>
        <x14:conditionalFormatting xmlns:xm="http://schemas.microsoft.com/office/excel/2006/main">
          <x14:cfRule type="dataBar" id="{796FB482-177A-4146-BAA9-C3345F4ED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AA23</xm:sqref>
        </x14:conditionalFormatting>
        <x14:conditionalFormatting xmlns:xm="http://schemas.microsoft.com/office/excel/2006/main">
          <x14:cfRule type="dataBar" id="{3C4621EA-C313-4A5D-BB05-0970C88F30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AA23</xm:sqref>
        </x14:conditionalFormatting>
        <x14:conditionalFormatting xmlns:xm="http://schemas.microsoft.com/office/excel/2006/main">
          <x14:cfRule type="dataBar" id="{969D6370-5B90-4D1C-B88D-B846D8DF51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AA23</xm:sqref>
        </x14:conditionalFormatting>
        <x14:conditionalFormatting xmlns:xm="http://schemas.microsoft.com/office/excel/2006/main">
          <x14:cfRule type="dataBar" id="{DEDE25A4-ED80-4CF6-B4A6-C51162C53C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AA23</xm:sqref>
        </x14:conditionalFormatting>
        <x14:conditionalFormatting xmlns:xm="http://schemas.microsoft.com/office/excel/2006/main">
          <x14:cfRule type="dataBar" id="{34BD6BFA-15D1-4149-A33B-F21C66C9F6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AA23</xm:sqref>
        </x14:conditionalFormatting>
        <x14:conditionalFormatting xmlns:xm="http://schemas.microsoft.com/office/excel/2006/main">
          <x14:cfRule type="dataBar" id="{4B1E41AE-0AA4-4CE6-8288-FCAEA14193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AA23</xm:sqref>
        </x14:conditionalFormatting>
        <x14:conditionalFormatting xmlns:xm="http://schemas.microsoft.com/office/excel/2006/main">
          <x14:cfRule type="dataBar" id="{3B619DBD-C535-4F8F-8C63-3621CDBCAC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AA23</xm:sqref>
        </x14:conditionalFormatting>
        <x14:conditionalFormatting xmlns:xm="http://schemas.microsoft.com/office/excel/2006/main">
          <x14:cfRule type="dataBar" id="{C847961A-5CED-48A1-8EEE-25249D3D1591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AA24</xm:sqref>
        </x14:conditionalFormatting>
        <x14:conditionalFormatting xmlns:xm="http://schemas.microsoft.com/office/excel/2006/main">
          <x14:cfRule type="dataBar" id="{B52EAA5C-9F19-4430-BD6F-4D0B9CCDF3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AA24</xm:sqref>
        </x14:conditionalFormatting>
        <x14:conditionalFormatting xmlns:xm="http://schemas.microsoft.com/office/excel/2006/main">
          <x14:cfRule type="dataBar" id="{4EB510C6-0B08-42AC-836D-CB44B770B7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AA24</xm:sqref>
        </x14:conditionalFormatting>
        <x14:conditionalFormatting xmlns:xm="http://schemas.microsoft.com/office/excel/2006/main">
          <x14:cfRule type="dataBar" id="{C0FBEAAA-02B7-45CD-BCE9-8BA59E2FC9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AA24</xm:sqref>
        </x14:conditionalFormatting>
        <x14:conditionalFormatting xmlns:xm="http://schemas.microsoft.com/office/excel/2006/main">
          <x14:cfRule type="dataBar" id="{4E4D14AF-56EA-4FD4-8C0D-D21196D1B0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AA24</xm:sqref>
        </x14:conditionalFormatting>
        <x14:conditionalFormatting xmlns:xm="http://schemas.microsoft.com/office/excel/2006/main">
          <x14:cfRule type="dataBar" id="{469581B7-C76B-457C-A39B-6E03A4A17A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AA24</xm:sqref>
        </x14:conditionalFormatting>
        <x14:conditionalFormatting xmlns:xm="http://schemas.microsoft.com/office/excel/2006/main">
          <x14:cfRule type="dataBar" id="{1DC4948E-79FD-4609-A592-B6F0B747A4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AA24</xm:sqref>
        </x14:conditionalFormatting>
        <x14:conditionalFormatting xmlns:xm="http://schemas.microsoft.com/office/excel/2006/main">
          <x14:cfRule type="dataBar" id="{B7596C2C-08F5-438A-B4D5-AD6968B2F7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AA24</xm:sqref>
        </x14:conditionalFormatting>
        <x14:conditionalFormatting xmlns:xm="http://schemas.microsoft.com/office/excel/2006/main">
          <x14:cfRule type="dataBar" id="{5EE2663E-5447-4DDB-9743-C0DD2EE60FC0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AA26:AA27</xm:sqref>
        </x14:conditionalFormatting>
        <x14:conditionalFormatting xmlns:xm="http://schemas.microsoft.com/office/excel/2006/main">
          <x14:cfRule type="dataBar" id="{15BDE171-9F36-4B19-AB98-BB6F2A9D05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AA26:AA27</xm:sqref>
        </x14:conditionalFormatting>
        <x14:conditionalFormatting xmlns:xm="http://schemas.microsoft.com/office/excel/2006/main">
          <x14:cfRule type="dataBar" id="{7F57A1FB-CFB2-4F40-B64D-D9AFF40ABE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AA26:AA27</xm:sqref>
        </x14:conditionalFormatting>
        <x14:conditionalFormatting xmlns:xm="http://schemas.microsoft.com/office/excel/2006/main">
          <x14:cfRule type="dataBar" id="{AF6FC323-80DB-444D-8EBE-A3BE196E9E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AA26:AA27</xm:sqref>
        </x14:conditionalFormatting>
        <x14:conditionalFormatting xmlns:xm="http://schemas.microsoft.com/office/excel/2006/main">
          <x14:cfRule type="dataBar" id="{74088FD0-5304-429C-9EAC-A2CD14A232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AA26:AA27</xm:sqref>
        </x14:conditionalFormatting>
        <x14:conditionalFormatting xmlns:xm="http://schemas.microsoft.com/office/excel/2006/main">
          <x14:cfRule type="dataBar" id="{4831B50F-6348-4557-89DD-F7209B4CFF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AA26:AA27</xm:sqref>
        </x14:conditionalFormatting>
        <x14:conditionalFormatting xmlns:xm="http://schemas.microsoft.com/office/excel/2006/main">
          <x14:cfRule type="dataBar" id="{B36D26D2-8286-49C3-B7DC-82AAB667FE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AA26:AA27</xm:sqref>
        </x14:conditionalFormatting>
        <x14:conditionalFormatting xmlns:xm="http://schemas.microsoft.com/office/excel/2006/main">
          <x14:cfRule type="dataBar" id="{84F57EFC-DF71-45D6-83DB-E7FA1B4197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AA26:AA27</xm:sqref>
        </x14:conditionalFormatting>
        <x14:conditionalFormatting xmlns:xm="http://schemas.microsoft.com/office/excel/2006/main">
          <x14:cfRule type="dataBar" id="{6D3AA344-F86E-4BF3-898C-024E6509BB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AA26:AA27</xm:sqref>
        </x14:conditionalFormatting>
        <x14:conditionalFormatting xmlns:xm="http://schemas.microsoft.com/office/excel/2006/main">
          <x14:cfRule type="dataBar" id="{C1C4745D-C586-487A-9D15-780EBBA4B7CF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AA19</xm:sqref>
        </x14:conditionalFormatting>
        <x14:conditionalFormatting xmlns:xm="http://schemas.microsoft.com/office/excel/2006/main">
          <x14:cfRule type="dataBar" id="{BBD3BDAF-2132-414E-8CF4-71D6F3A16B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AA19</xm:sqref>
        </x14:conditionalFormatting>
        <x14:conditionalFormatting xmlns:xm="http://schemas.microsoft.com/office/excel/2006/main">
          <x14:cfRule type="dataBar" id="{A3D88E85-AED9-4B9F-A72B-3D94C01D4D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AA19</xm:sqref>
        </x14:conditionalFormatting>
        <x14:conditionalFormatting xmlns:xm="http://schemas.microsoft.com/office/excel/2006/main">
          <x14:cfRule type="dataBar" id="{1E92AABA-3607-46C2-822C-E15C549690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AA19</xm:sqref>
        </x14:conditionalFormatting>
        <x14:conditionalFormatting xmlns:xm="http://schemas.microsoft.com/office/excel/2006/main">
          <x14:cfRule type="dataBar" id="{7DB17452-36BF-4608-88F2-66D4D8B729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AA19</xm:sqref>
        </x14:conditionalFormatting>
        <x14:conditionalFormatting xmlns:xm="http://schemas.microsoft.com/office/excel/2006/main">
          <x14:cfRule type="dataBar" id="{855870F5-F233-4C05-B717-560BC1E70C82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AA19</xm:sqref>
        </x14:conditionalFormatting>
        <x14:conditionalFormatting xmlns:xm="http://schemas.microsoft.com/office/excel/2006/main">
          <x14:cfRule type="dataBar" id="{F16352A6-396F-4728-9767-2DE44E02F3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AA19</xm:sqref>
        </x14:conditionalFormatting>
        <x14:conditionalFormatting xmlns:xm="http://schemas.microsoft.com/office/excel/2006/main">
          <x14:cfRule type="dataBar" id="{CC08E4F2-F8BE-4FDE-8552-42DA8C4738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AA19</xm:sqref>
        </x14:conditionalFormatting>
        <x14:conditionalFormatting xmlns:xm="http://schemas.microsoft.com/office/excel/2006/main">
          <x14:cfRule type="dataBar" id="{F8865454-2CC7-43D6-8776-4213515980C6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AA20</xm:sqref>
        </x14:conditionalFormatting>
        <x14:conditionalFormatting xmlns:xm="http://schemas.microsoft.com/office/excel/2006/main">
          <x14:cfRule type="dataBar" id="{9D96C151-CF24-4D44-B35F-167B4F790F1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AA20</xm:sqref>
        </x14:conditionalFormatting>
        <x14:conditionalFormatting xmlns:xm="http://schemas.microsoft.com/office/excel/2006/main">
          <x14:cfRule type="dataBar" id="{AC97CFD8-0FD2-4CA1-9576-D3D2DD8888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AA20</xm:sqref>
        </x14:conditionalFormatting>
        <x14:conditionalFormatting xmlns:xm="http://schemas.microsoft.com/office/excel/2006/main">
          <x14:cfRule type="dataBar" id="{6D9C7456-889C-472A-8A6C-F2F5BBDD58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AA20</xm:sqref>
        </x14:conditionalFormatting>
        <x14:conditionalFormatting xmlns:xm="http://schemas.microsoft.com/office/excel/2006/main">
          <x14:cfRule type="dataBar" id="{C7C4CBA0-AB62-431A-BC69-1EC1B1F260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AA20</xm:sqref>
        </x14:conditionalFormatting>
        <x14:conditionalFormatting xmlns:xm="http://schemas.microsoft.com/office/excel/2006/main">
          <x14:cfRule type="dataBar" id="{BB87FFE6-7DCB-403F-A6FA-1480C373D9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AA20</xm:sqref>
        </x14:conditionalFormatting>
        <x14:conditionalFormatting xmlns:xm="http://schemas.microsoft.com/office/excel/2006/main">
          <x14:cfRule type="dataBar" id="{9531B2EF-4A9A-4CF0-9E16-6C99B1EB84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AA20</xm:sqref>
        </x14:conditionalFormatting>
        <x14:conditionalFormatting xmlns:xm="http://schemas.microsoft.com/office/excel/2006/main">
          <x14:cfRule type="dataBar" id="{B3E561F7-2D51-415B-A9D4-30F72B0832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AA20</xm:sqref>
        </x14:conditionalFormatting>
        <x14:conditionalFormatting xmlns:xm="http://schemas.microsoft.com/office/excel/2006/main">
          <x14:cfRule type="dataBar" id="{7B776E06-3605-4226-A53E-E9821DFA19E3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AA38</xm:sqref>
        </x14:conditionalFormatting>
        <x14:conditionalFormatting xmlns:xm="http://schemas.microsoft.com/office/excel/2006/main">
          <x14:cfRule type="dataBar" id="{2745C5AB-20E0-46F2-9C5D-A3FF93AF27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AA38</xm:sqref>
        </x14:conditionalFormatting>
        <x14:conditionalFormatting xmlns:xm="http://schemas.microsoft.com/office/excel/2006/main">
          <x14:cfRule type="dataBar" id="{7C72BF61-1D87-47E5-ABB1-4B6CEF51EC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AA38</xm:sqref>
        </x14:conditionalFormatting>
        <x14:conditionalFormatting xmlns:xm="http://schemas.microsoft.com/office/excel/2006/main">
          <x14:cfRule type="dataBar" id="{8C8BFC3B-5D52-42FA-9F9B-BA5AEADC8C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AA38</xm:sqref>
        </x14:conditionalFormatting>
        <x14:conditionalFormatting xmlns:xm="http://schemas.microsoft.com/office/excel/2006/main">
          <x14:cfRule type="dataBar" id="{744098DA-A611-436C-8949-3A0B260175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AA38</xm:sqref>
        </x14:conditionalFormatting>
        <x14:conditionalFormatting xmlns:xm="http://schemas.microsoft.com/office/excel/2006/main">
          <x14:cfRule type="dataBar" id="{92DA8A2C-97E5-49CB-85F8-1D57BD5CEF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AA38</xm:sqref>
        </x14:conditionalFormatting>
        <x14:conditionalFormatting xmlns:xm="http://schemas.microsoft.com/office/excel/2006/main">
          <x14:cfRule type="dataBar" id="{E18A5108-D3B4-4781-BD15-D68B04447D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AA38</xm:sqref>
        </x14:conditionalFormatting>
        <x14:conditionalFormatting xmlns:xm="http://schemas.microsoft.com/office/excel/2006/main">
          <x14:cfRule type="dataBar" id="{1CB26A37-A873-4C47-9FB9-39C731D7EC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AA38</xm:sqref>
        </x14:conditionalFormatting>
        <x14:conditionalFormatting xmlns:xm="http://schemas.microsoft.com/office/excel/2006/main">
          <x14:cfRule type="dataBar" id="{9AE3D821-784D-4902-8D03-1302B69FCD16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AA25</xm:sqref>
        </x14:conditionalFormatting>
        <x14:conditionalFormatting xmlns:xm="http://schemas.microsoft.com/office/excel/2006/main">
          <x14:cfRule type="dataBar" id="{675AAF03-7529-4123-BCB2-E96C7D3DF4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AA25</xm:sqref>
        </x14:conditionalFormatting>
        <x14:conditionalFormatting xmlns:xm="http://schemas.microsoft.com/office/excel/2006/main">
          <x14:cfRule type="dataBar" id="{D5F33287-F07A-4E78-91BE-3AED6AB04F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AA25</xm:sqref>
        </x14:conditionalFormatting>
        <x14:conditionalFormatting xmlns:xm="http://schemas.microsoft.com/office/excel/2006/main">
          <x14:cfRule type="dataBar" id="{0EC1605C-174A-4142-A881-728BFAC6F4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AA25</xm:sqref>
        </x14:conditionalFormatting>
        <x14:conditionalFormatting xmlns:xm="http://schemas.microsoft.com/office/excel/2006/main">
          <x14:cfRule type="dataBar" id="{F2E430EA-AC2D-4FB3-9EF5-922B06549A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AA25</xm:sqref>
        </x14:conditionalFormatting>
        <x14:conditionalFormatting xmlns:xm="http://schemas.microsoft.com/office/excel/2006/main">
          <x14:cfRule type="dataBar" id="{D2E957B6-6D94-4B8C-8F7C-54A7A3F9AE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AA25</xm:sqref>
        </x14:conditionalFormatting>
        <x14:conditionalFormatting xmlns:xm="http://schemas.microsoft.com/office/excel/2006/main">
          <x14:cfRule type="dataBar" id="{944426B5-D9FA-4EC6-9B5A-39DB2F4B45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AA25</xm:sqref>
        </x14:conditionalFormatting>
        <x14:conditionalFormatting xmlns:xm="http://schemas.microsoft.com/office/excel/2006/main">
          <x14:cfRule type="dataBar" id="{05D6014F-9E99-450A-82CC-1502F390A9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AA25</xm:sqref>
        </x14:conditionalFormatting>
        <x14:conditionalFormatting xmlns:xm="http://schemas.microsoft.com/office/excel/2006/main">
          <x14:cfRule type="dataBar" id="{B4195A34-939B-4DDE-8EF6-91F739AD9F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AA25</xm:sqref>
        </x14:conditionalFormatting>
        <x14:conditionalFormatting xmlns:xm="http://schemas.microsoft.com/office/excel/2006/main">
          <x14:cfRule type="dataBar" id="{E83EAFE6-2A8E-4026-A271-E44139F2F4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AA25</xm:sqref>
        </x14:conditionalFormatting>
        <x14:conditionalFormatting xmlns:xm="http://schemas.microsoft.com/office/excel/2006/main">
          <x14:cfRule type="dataBar" id="{927B18A0-251F-4856-AAE0-22502A55CE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AA25</xm:sqref>
        </x14:conditionalFormatting>
        <x14:conditionalFormatting xmlns:xm="http://schemas.microsoft.com/office/excel/2006/main">
          <x14:cfRule type="dataBar" id="{FDC93BCF-91A0-4AC0-A9C5-F680BC3E78F5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AA23:AA27</xm:sqref>
        </x14:conditionalFormatting>
        <x14:conditionalFormatting xmlns:xm="http://schemas.microsoft.com/office/excel/2006/main">
          <x14:cfRule type="dataBar" id="{20A4E70A-B91B-465C-9DB8-2C33AE0680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AA23:AA27</xm:sqref>
        </x14:conditionalFormatting>
        <x14:conditionalFormatting xmlns:xm="http://schemas.microsoft.com/office/excel/2006/main">
          <x14:cfRule type="dataBar" id="{F66F7B25-F90B-4480-BADF-9BB17A5FB9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AA23:AA27</xm:sqref>
        </x14:conditionalFormatting>
        <x14:conditionalFormatting xmlns:xm="http://schemas.microsoft.com/office/excel/2006/main">
          <x14:cfRule type="dataBar" id="{9150BD0B-4201-4DC3-84DE-AF2787F615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AA23:AA27</xm:sqref>
        </x14:conditionalFormatting>
        <x14:conditionalFormatting xmlns:xm="http://schemas.microsoft.com/office/excel/2006/main">
          <x14:cfRule type="dataBar" id="{2324A754-B284-4BBF-9E43-832106151F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AA23:AA27</xm:sqref>
        </x14:conditionalFormatting>
        <x14:conditionalFormatting xmlns:xm="http://schemas.microsoft.com/office/excel/2006/main">
          <x14:cfRule type="dataBar" id="{27CBD420-A73B-4515-B497-1E9AD4FF82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AA23:AA27</xm:sqref>
        </x14:conditionalFormatting>
        <x14:conditionalFormatting xmlns:xm="http://schemas.microsoft.com/office/excel/2006/main">
          <x14:cfRule type="dataBar" id="{84FADA36-2458-45C9-B6B6-26902DA037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AA23:AA27</xm:sqref>
        </x14:conditionalFormatting>
        <x14:conditionalFormatting xmlns:xm="http://schemas.microsoft.com/office/excel/2006/main">
          <x14:cfRule type="dataBar" id="{9E4A96C3-8966-4526-B535-FC5520FACE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AA23:AA27</xm:sqref>
        </x14:conditionalFormatting>
        <x14:conditionalFormatting xmlns:xm="http://schemas.microsoft.com/office/excel/2006/main">
          <x14:cfRule type="dataBar" id="{5D1A1F80-A16C-4417-B7F8-6FC659472221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AA28</xm:sqref>
        </x14:conditionalFormatting>
        <x14:conditionalFormatting xmlns:xm="http://schemas.microsoft.com/office/excel/2006/main">
          <x14:cfRule type="dataBar" id="{29D6C256-6FCA-4CD9-A2AE-503B742E7F4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AA28</xm:sqref>
        </x14:conditionalFormatting>
        <x14:conditionalFormatting xmlns:xm="http://schemas.microsoft.com/office/excel/2006/main">
          <x14:cfRule type="dataBar" id="{5B20535C-F1FD-460F-8D0E-2CB7245263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AA28</xm:sqref>
        </x14:conditionalFormatting>
        <x14:conditionalFormatting xmlns:xm="http://schemas.microsoft.com/office/excel/2006/main">
          <x14:cfRule type="dataBar" id="{47158592-DD9F-4008-84AA-F9E969A775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AA28</xm:sqref>
        </x14:conditionalFormatting>
        <x14:conditionalFormatting xmlns:xm="http://schemas.microsoft.com/office/excel/2006/main">
          <x14:cfRule type="dataBar" id="{57B741D7-BB5C-4989-BE35-E9CD6A723C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AA28</xm:sqref>
        </x14:conditionalFormatting>
        <x14:conditionalFormatting xmlns:xm="http://schemas.microsoft.com/office/excel/2006/main">
          <x14:cfRule type="dataBar" id="{CAB2F537-F58D-4C2D-A0F4-7DA46B9FC3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AA28</xm:sqref>
        </x14:conditionalFormatting>
        <x14:conditionalFormatting xmlns:xm="http://schemas.microsoft.com/office/excel/2006/main">
          <x14:cfRule type="dataBar" id="{AC8CDB9E-DBEE-45DC-A4F7-ADCA189C6D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AA28</xm:sqref>
        </x14:conditionalFormatting>
        <x14:conditionalFormatting xmlns:xm="http://schemas.microsoft.com/office/excel/2006/main">
          <x14:cfRule type="dataBar" id="{30229BDD-29CC-4CFB-A997-51544D31E9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AA28</xm:sqref>
        </x14:conditionalFormatting>
        <x14:conditionalFormatting xmlns:xm="http://schemas.microsoft.com/office/excel/2006/main">
          <x14:cfRule type="dataBar" id="{B40AD83A-AF9E-411C-9B99-F057CD9D9900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AA29</xm:sqref>
        </x14:conditionalFormatting>
        <x14:conditionalFormatting xmlns:xm="http://schemas.microsoft.com/office/excel/2006/main">
          <x14:cfRule type="dataBar" id="{0883BF2B-1B2D-4E26-A9D5-38F348D9FF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AA29</xm:sqref>
        </x14:conditionalFormatting>
        <x14:conditionalFormatting xmlns:xm="http://schemas.microsoft.com/office/excel/2006/main">
          <x14:cfRule type="dataBar" id="{FEE0B9D9-283F-47AA-BDEE-526C3A3520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AA29</xm:sqref>
        </x14:conditionalFormatting>
        <x14:conditionalFormatting xmlns:xm="http://schemas.microsoft.com/office/excel/2006/main">
          <x14:cfRule type="dataBar" id="{C3DE2F7E-5A13-40F4-9430-A3F6008778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AA29</xm:sqref>
        </x14:conditionalFormatting>
        <x14:conditionalFormatting xmlns:xm="http://schemas.microsoft.com/office/excel/2006/main">
          <x14:cfRule type="dataBar" id="{79D305D8-0BB4-49C9-A30B-3DC83C2E1F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AA29</xm:sqref>
        </x14:conditionalFormatting>
        <x14:conditionalFormatting xmlns:xm="http://schemas.microsoft.com/office/excel/2006/main">
          <x14:cfRule type="dataBar" id="{C3399558-4B5C-4DAC-92B8-AA66C1156A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AA29</xm:sqref>
        </x14:conditionalFormatting>
        <x14:conditionalFormatting xmlns:xm="http://schemas.microsoft.com/office/excel/2006/main">
          <x14:cfRule type="dataBar" id="{5A5237D7-B6E8-4A3A-AEEA-EE432CA8DB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AA29</xm:sqref>
        </x14:conditionalFormatting>
        <x14:conditionalFormatting xmlns:xm="http://schemas.microsoft.com/office/excel/2006/main">
          <x14:cfRule type="dataBar" id="{221FA8D5-797B-4B78-A07A-582E6B6257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AA29</xm:sqref>
        </x14:conditionalFormatting>
        <x14:conditionalFormatting xmlns:xm="http://schemas.microsoft.com/office/excel/2006/main">
          <x14:cfRule type="dataBar" id="{CEE38E47-5A34-4847-A499-89B3AE002B36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AA28:AA29</xm:sqref>
        </x14:conditionalFormatting>
        <x14:conditionalFormatting xmlns:xm="http://schemas.microsoft.com/office/excel/2006/main">
          <x14:cfRule type="dataBar" id="{609BB3ED-89A5-47C1-96F2-A194796E1F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AA28:AA29</xm:sqref>
        </x14:conditionalFormatting>
        <x14:conditionalFormatting xmlns:xm="http://schemas.microsoft.com/office/excel/2006/main">
          <x14:cfRule type="dataBar" id="{C0397B0B-5AD7-4761-9CCD-DC20DF0971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AA28:AA29</xm:sqref>
        </x14:conditionalFormatting>
        <x14:conditionalFormatting xmlns:xm="http://schemas.microsoft.com/office/excel/2006/main">
          <x14:cfRule type="dataBar" id="{8DE3D5D6-725F-4A3C-B745-E820F3C48E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AA28:AA29</xm:sqref>
        </x14:conditionalFormatting>
        <x14:conditionalFormatting xmlns:xm="http://schemas.microsoft.com/office/excel/2006/main">
          <x14:cfRule type="dataBar" id="{C0B1A025-BE82-4822-9DEA-45E1CA3899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AA28:AA29</xm:sqref>
        </x14:conditionalFormatting>
        <x14:conditionalFormatting xmlns:xm="http://schemas.microsoft.com/office/excel/2006/main">
          <x14:cfRule type="dataBar" id="{7293C9B1-BC95-4EA8-B533-C199DB022D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AA28:AA29</xm:sqref>
        </x14:conditionalFormatting>
        <x14:conditionalFormatting xmlns:xm="http://schemas.microsoft.com/office/excel/2006/main">
          <x14:cfRule type="dataBar" id="{C38DE0A4-65B3-44B8-86E4-6F7B9A6077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AA28:AA29</xm:sqref>
        </x14:conditionalFormatting>
        <x14:conditionalFormatting xmlns:xm="http://schemas.microsoft.com/office/excel/2006/main">
          <x14:cfRule type="dataBar" id="{A352C8DF-C128-4F48-8688-7F68ECE1CC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AA28:AA29</xm:sqref>
        </x14:conditionalFormatting>
        <x14:conditionalFormatting xmlns:xm="http://schemas.microsoft.com/office/excel/2006/main">
          <x14:cfRule type="dataBar" id="{41B12A59-44EB-4B70-8851-CEB30A4D6039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AA32 AA34 AA36 AA38</xm:sqref>
        </x14:conditionalFormatting>
        <x14:conditionalFormatting xmlns:xm="http://schemas.microsoft.com/office/excel/2006/main">
          <x14:cfRule type="dataBar" id="{87D268B5-B911-4E8E-99BD-60C997AB8CF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AA32 AA34 AA36 AA38</xm:sqref>
        </x14:conditionalFormatting>
        <x14:conditionalFormatting xmlns:xm="http://schemas.microsoft.com/office/excel/2006/main">
          <x14:cfRule type="dataBar" id="{E84E81A4-000A-41E9-9C31-0F6CA6BBBD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AA32 AA34 AA36 AA38</xm:sqref>
        </x14:conditionalFormatting>
        <x14:conditionalFormatting xmlns:xm="http://schemas.microsoft.com/office/excel/2006/main">
          <x14:cfRule type="dataBar" id="{17F8FB4B-E16D-42D2-94D1-3FF85C7ADD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AA32 AA34 AA36 AA38</xm:sqref>
        </x14:conditionalFormatting>
        <x14:conditionalFormatting xmlns:xm="http://schemas.microsoft.com/office/excel/2006/main">
          <x14:cfRule type="dataBar" id="{4F6681AE-F33C-47D8-B611-C81475C852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AA32 AA34 AA36 AA38</xm:sqref>
        </x14:conditionalFormatting>
        <x14:conditionalFormatting xmlns:xm="http://schemas.microsoft.com/office/excel/2006/main">
          <x14:cfRule type="dataBar" id="{F155E184-C0DC-4B12-AD85-0C96C60508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AA32</xm:sqref>
        </x14:conditionalFormatting>
        <x14:conditionalFormatting xmlns:xm="http://schemas.microsoft.com/office/excel/2006/main">
          <x14:cfRule type="dataBar" id="{AA151DD5-6599-41A2-AB65-9F100507C8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AA32</xm:sqref>
        </x14:conditionalFormatting>
        <x14:conditionalFormatting xmlns:xm="http://schemas.microsoft.com/office/excel/2006/main">
          <x14:cfRule type="dataBar" id="{9EEBCF85-39AA-4D2F-A433-F11A411BDF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AA32</xm:sqref>
        </x14:conditionalFormatting>
        <x14:conditionalFormatting xmlns:xm="http://schemas.microsoft.com/office/excel/2006/main">
          <x14:cfRule type="dataBar" id="{9BFB07DA-0642-4110-AC88-8C3E22848926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AA31 AA33 AA35 AA37</xm:sqref>
        </x14:conditionalFormatting>
        <x14:conditionalFormatting xmlns:xm="http://schemas.microsoft.com/office/excel/2006/main">
          <x14:cfRule type="dataBar" id="{30E6E534-3B76-496A-A323-5666652ED2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AA31 AA33 AA35 AA37</xm:sqref>
        </x14:conditionalFormatting>
        <x14:conditionalFormatting xmlns:xm="http://schemas.microsoft.com/office/excel/2006/main">
          <x14:cfRule type="dataBar" id="{42BADC78-6B7B-4CF0-9DB5-24CB0CF5A2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AA31 AA33 AA35 AA37</xm:sqref>
        </x14:conditionalFormatting>
        <x14:conditionalFormatting xmlns:xm="http://schemas.microsoft.com/office/excel/2006/main">
          <x14:cfRule type="dataBar" id="{7D71D17D-2814-413E-919F-A732F76689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AA31 AA33 AA35 AA37</xm:sqref>
        </x14:conditionalFormatting>
        <x14:conditionalFormatting xmlns:xm="http://schemas.microsoft.com/office/excel/2006/main">
          <x14:cfRule type="dataBar" id="{6901CAC4-AAE5-4CC8-B9B6-04DE6E9F5C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AA31 AA33 AA35 AA37</xm:sqref>
        </x14:conditionalFormatting>
        <x14:conditionalFormatting xmlns:xm="http://schemas.microsoft.com/office/excel/2006/main">
          <x14:cfRule type="dataBar" id="{9FBAF018-9DC4-4600-A321-4AA55D8BBF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AA33</xm:sqref>
        </x14:conditionalFormatting>
        <x14:conditionalFormatting xmlns:xm="http://schemas.microsoft.com/office/excel/2006/main">
          <x14:cfRule type="dataBar" id="{199E258C-2084-4576-AF60-D187DC2675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AA33</xm:sqref>
        </x14:conditionalFormatting>
        <x14:conditionalFormatting xmlns:xm="http://schemas.microsoft.com/office/excel/2006/main">
          <x14:cfRule type="dataBar" id="{29EB51B8-BCD0-459F-A92C-F721280E7805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AA32</xm:sqref>
        </x14:conditionalFormatting>
        <x14:conditionalFormatting xmlns:xm="http://schemas.microsoft.com/office/excel/2006/main">
          <x14:cfRule type="dataBar" id="{197E463F-7DAF-4983-A7A1-953BBFAB09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AA32</xm:sqref>
        </x14:conditionalFormatting>
        <x14:conditionalFormatting xmlns:xm="http://schemas.microsoft.com/office/excel/2006/main">
          <x14:cfRule type="dataBar" id="{11D5C6ED-FBDC-422E-94DB-E08605C7C2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AA32</xm:sqref>
        </x14:conditionalFormatting>
        <x14:conditionalFormatting xmlns:xm="http://schemas.microsoft.com/office/excel/2006/main">
          <x14:cfRule type="dataBar" id="{57C60926-0C2B-434B-8B55-C24A34F59D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AA32</xm:sqref>
        </x14:conditionalFormatting>
        <x14:conditionalFormatting xmlns:xm="http://schemas.microsoft.com/office/excel/2006/main">
          <x14:cfRule type="dataBar" id="{2C0DC71A-48FA-4F6E-B8D4-48A7AF8B11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AA32</xm:sqref>
        </x14:conditionalFormatting>
        <x14:conditionalFormatting xmlns:xm="http://schemas.microsoft.com/office/excel/2006/main">
          <x14:cfRule type="dataBar" id="{3B135318-E3FA-4F61-8E32-0446B67BEC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AA32</xm:sqref>
        </x14:conditionalFormatting>
        <x14:conditionalFormatting xmlns:xm="http://schemas.microsoft.com/office/excel/2006/main">
          <x14:cfRule type="dataBar" id="{7408B188-4B22-42CB-B2E6-DACB1321EB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AA32</xm:sqref>
        </x14:conditionalFormatting>
        <x14:conditionalFormatting xmlns:xm="http://schemas.microsoft.com/office/excel/2006/main">
          <x14:cfRule type="dataBar" id="{AE93A01C-471D-45AA-93B3-B103A859EE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AA32</xm:sqref>
        </x14:conditionalFormatting>
        <x14:conditionalFormatting xmlns:xm="http://schemas.microsoft.com/office/excel/2006/main">
          <x14:cfRule type="dataBar" id="{E317DA11-7975-4FEF-89B8-643F188CF487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AA31 AA33 AA35 AA37</xm:sqref>
        </x14:conditionalFormatting>
        <x14:conditionalFormatting xmlns:xm="http://schemas.microsoft.com/office/excel/2006/main">
          <x14:cfRule type="dataBar" id="{6FCDFB94-0EFD-47EE-87EC-12CFF43F5C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AA31 AA33 AA35 AA37</xm:sqref>
        </x14:conditionalFormatting>
        <x14:conditionalFormatting xmlns:xm="http://schemas.microsoft.com/office/excel/2006/main">
          <x14:cfRule type="dataBar" id="{B0F644BD-C24E-4A76-9F03-05C8D16133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AA31 AA33 AA35 AA37</xm:sqref>
        </x14:conditionalFormatting>
        <x14:conditionalFormatting xmlns:xm="http://schemas.microsoft.com/office/excel/2006/main">
          <x14:cfRule type="dataBar" id="{5DE32E15-8AE5-4470-AF4B-68E174D4E1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AA31 AA33 AA35 AA37</xm:sqref>
        </x14:conditionalFormatting>
        <x14:conditionalFormatting xmlns:xm="http://schemas.microsoft.com/office/excel/2006/main">
          <x14:cfRule type="dataBar" id="{59BF96A1-6926-4CE2-A415-C76863884C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AA31 AA33 AA35 AA37</xm:sqref>
        </x14:conditionalFormatting>
        <x14:conditionalFormatting xmlns:xm="http://schemas.microsoft.com/office/excel/2006/main">
          <x14:cfRule type="dataBar" id="{82F1F5D5-785E-44FF-B421-6827C14849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AA31</xm:sqref>
        </x14:conditionalFormatting>
        <x14:conditionalFormatting xmlns:xm="http://schemas.microsoft.com/office/excel/2006/main">
          <x14:cfRule type="dataBar" id="{DEF5E215-8E10-476F-9B21-51DBB3E8DF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AA31</xm:sqref>
        </x14:conditionalFormatting>
        <x14:conditionalFormatting xmlns:xm="http://schemas.microsoft.com/office/excel/2006/main">
          <x14:cfRule type="dataBar" id="{5BCBB795-A761-4E83-86DD-179987EDF7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AA31</xm:sqref>
        </x14:conditionalFormatting>
        <x14:conditionalFormatting xmlns:xm="http://schemas.microsoft.com/office/excel/2006/main">
          <x14:cfRule type="dataBar" id="{0A017F88-D0BD-40B8-B506-C91854CE9F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AA42</xm:sqref>
        </x14:conditionalFormatting>
        <x14:conditionalFormatting xmlns:xm="http://schemas.microsoft.com/office/excel/2006/main">
          <x14:cfRule type="dataBar" id="{2160F255-69F4-47C8-BFD3-9B9344AAEA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AA42</xm:sqref>
        </x14:conditionalFormatting>
        <x14:conditionalFormatting xmlns:xm="http://schemas.microsoft.com/office/excel/2006/main">
          <x14:cfRule type="dataBar" id="{080C1969-4866-4A65-BDEF-D464F25113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AA42</xm:sqref>
        </x14:conditionalFormatting>
        <x14:conditionalFormatting xmlns:xm="http://schemas.microsoft.com/office/excel/2006/main">
          <x14:cfRule type="dataBar" id="{3ECE44AB-3213-4D2F-9AEA-051638D978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AA41</xm:sqref>
        </x14:conditionalFormatting>
        <x14:conditionalFormatting xmlns:xm="http://schemas.microsoft.com/office/excel/2006/main">
          <x14:cfRule type="dataBar" id="{7C6DE59B-67F6-4393-A7D2-1D31424321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AA41</xm:sqref>
        </x14:conditionalFormatting>
        <x14:conditionalFormatting xmlns:xm="http://schemas.microsoft.com/office/excel/2006/main">
          <x14:cfRule type="dataBar" id="{5F8CB303-92CA-4B13-936B-01EBADD56F39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AA42</xm:sqref>
        </x14:conditionalFormatting>
        <x14:conditionalFormatting xmlns:xm="http://schemas.microsoft.com/office/excel/2006/main">
          <x14:cfRule type="dataBar" id="{7BB79398-DD87-422D-898F-7EE08984B07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AA40</xm:sqref>
        </x14:conditionalFormatting>
        <x14:conditionalFormatting xmlns:xm="http://schemas.microsoft.com/office/excel/2006/main">
          <x14:cfRule type="dataBar" id="{965FC84E-CD84-4C71-A5E6-24E910ACD1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AA40</xm:sqref>
        </x14:conditionalFormatting>
        <x14:conditionalFormatting xmlns:xm="http://schemas.microsoft.com/office/excel/2006/main">
          <x14:cfRule type="dataBar" id="{50EDBF1B-C7E4-4714-979F-5A4A3EC3C9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AA40</xm:sqref>
        </x14:conditionalFormatting>
        <x14:conditionalFormatting xmlns:xm="http://schemas.microsoft.com/office/excel/2006/main">
          <x14:cfRule type="dataBar" id="{E21D5D1C-6ECF-4486-927C-F5FE5D57A5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AA42</xm:sqref>
        </x14:conditionalFormatting>
        <x14:conditionalFormatting xmlns:xm="http://schemas.microsoft.com/office/excel/2006/main">
          <x14:cfRule type="dataBar" id="{1AA738BE-A2B7-4FE5-9A60-3453F344F1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AA40</xm:sqref>
        </x14:conditionalFormatting>
        <x14:conditionalFormatting xmlns:xm="http://schemas.microsoft.com/office/excel/2006/main">
          <x14:cfRule type="dataBar" id="{ED3553FE-4593-43A8-ADBF-A7F75F6E2B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AA40</xm:sqref>
        </x14:conditionalFormatting>
        <x14:conditionalFormatting xmlns:xm="http://schemas.microsoft.com/office/excel/2006/main">
          <x14:cfRule type="dataBar" id="{BCEE5D62-E249-4D89-8F04-ADF82D9DB0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AA40</xm:sqref>
        </x14:conditionalFormatting>
        <x14:conditionalFormatting xmlns:xm="http://schemas.microsoft.com/office/excel/2006/main">
          <x14:cfRule type="dataBar" id="{3F83E4B1-B761-4B34-8E28-E8FE90D90BBF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AA41</xm:sqref>
        </x14:conditionalFormatting>
        <x14:conditionalFormatting xmlns:xm="http://schemas.microsoft.com/office/excel/2006/main">
          <x14:cfRule type="dataBar" id="{1AB3B7C3-BB9F-4D1C-97EC-0DE503AE4AD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AA41</xm:sqref>
        </x14:conditionalFormatting>
        <x14:conditionalFormatting xmlns:xm="http://schemas.microsoft.com/office/excel/2006/main">
          <x14:cfRule type="dataBar" id="{E42F49A3-41FF-43CE-8FE1-607517BAAC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M17:M21</xm:sqref>
        </x14:conditionalFormatting>
        <x14:conditionalFormatting xmlns:xm="http://schemas.microsoft.com/office/excel/2006/main">
          <x14:cfRule type="dataBar" id="{5C016727-067D-4C51-BF57-4503A1E5AF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AA17:AA21</xm:sqref>
        </x14:conditionalFormatting>
        <x14:conditionalFormatting xmlns:xm="http://schemas.microsoft.com/office/excel/2006/main">
          <x14:cfRule type="dataBar" id="{84767B5A-095D-4472-BE98-25CD573BFD5C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AA40:AA42</xm:sqref>
        </x14:conditionalFormatting>
        <x14:conditionalFormatting xmlns:xm="http://schemas.microsoft.com/office/excel/2006/main">
          <x14:cfRule type="dataBar" id="{0F040D35-F93D-4A2F-8E25-E08384B7B4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AA40:AA42</xm:sqref>
        </x14:conditionalFormatting>
        <x14:conditionalFormatting xmlns:xm="http://schemas.microsoft.com/office/excel/2006/main">
          <x14:cfRule type="dataBar" id="{7647E4FB-E62F-48AB-BA06-21A8DD1A16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AA40:AA42</xm:sqref>
        </x14:conditionalFormatting>
        <x14:conditionalFormatting xmlns:xm="http://schemas.microsoft.com/office/excel/2006/main">
          <x14:cfRule type="dataBar" id="{45E34386-9850-4DE2-8E58-A11C060116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AA40:AA42</xm:sqref>
        </x14:conditionalFormatting>
        <x14:conditionalFormatting xmlns:xm="http://schemas.microsoft.com/office/excel/2006/main">
          <x14:cfRule type="dataBar" id="{392572C0-B96D-421B-8FB6-4ED00163EC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AA40:AA42</xm:sqref>
        </x14:conditionalFormatting>
        <x14:conditionalFormatting xmlns:xm="http://schemas.microsoft.com/office/excel/2006/main">
          <x14:cfRule type="dataBar" id="{5061A53A-3BB8-49EC-99DD-129E19963C5A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AA40 AA42</xm:sqref>
        </x14:conditionalFormatting>
        <x14:conditionalFormatting xmlns:xm="http://schemas.microsoft.com/office/excel/2006/main">
          <x14:cfRule type="dataBar" id="{A7247451-A305-4EA8-B8EB-0F270B32DC3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AA40 AA42</xm:sqref>
        </x14:conditionalFormatting>
        <x14:conditionalFormatting xmlns:xm="http://schemas.microsoft.com/office/excel/2006/main">
          <x14:cfRule type="dataBar" id="{CC340A6B-8CA2-4BB1-9C70-14A1967D5A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AA40 AA42</xm:sqref>
        </x14:conditionalFormatting>
        <x14:conditionalFormatting xmlns:xm="http://schemas.microsoft.com/office/excel/2006/main">
          <x14:cfRule type="dataBar" id="{0B60EB2F-FDF8-4765-8687-76B5071398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AA40 AA42</xm:sqref>
        </x14:conditionalFormatting>
        <x14:conditionalFormatting xmlns:xm="http://schemas.microsoft.com/office/excel/2006/main">
          <x14:cfRule type="dataBar" id="{244FFD73-104D-4786-BD98-CDCDE530BE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AA40 AA42</xm:sqref>
        </x14:conditionalFormatting>
        <x14:conditionalFormatting xmlns:xm="http://schemas.microsoft.com/office/excel/2006/main">
          <x14:cfRule type="dataBar" id="{27934876-ECF5-4D3B-A5BD-3F75E992F1E8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AA41</xm:sqref>
        </x14:conditionalFormatting>
        <x14:conditionalFormatting xmlns:xm="http://schemas.microsoft.com/office/excel/2006/main">
          <x14:cfRule type="dataBar" id="{389F3A46-B5BB-4E73-90DC-6F3290CD74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AA41</xm:sqref>
        </x14:conditionalFormatting>
        <x14:conditionalFormatting xmlns:xm="http://schemas.microsoft.com/office/excel/2006/main">
          <x14:cfRule type="dataBar" id="{EA29C7C5-7602-42EF-A5CF-A34DDD8BA2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AA41</xm:sqref>
        </x14:conditionalFormatting>
        <x14:conditionalFormatting xmlns:xm="http://schemas.microsoft.com/office/excel/2006/main">
          <x14:cfRule type="dataBar" id="{4C077D67-A6B6-4746-83AD-3CEC2D8664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AA41</xm:sqref>
        </x14:conditionalFormatting>
        <x14:conditionalFormatting xmlns:xm="http://schemas.microsoft.com/office/excel/2006/main">
          <x14:cfRule type="dataBar" id="{FDE713DE-572D-44A5-9345-B80F58A1A2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AA41</xm:sqref>
        </x14:conditionalFormatting>
        <x14:conditionalFormatting xmlns:xm="http://schemas.microsoft.com/office/excel/2006/main">
          <x14:cfRule type="dataBar" id="{5E15C436-41AE-4AB4-A98D-ED5B823A7839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AI23</xm:sqref>
        </x14:conditionalFormatting>
        <x14:conditionalFormatting xmlns:xm="http://schemas.microsoft.com/office/excel/2006/main">
          <x14:cfRule type="dataBar" id="{214F1A79-B155-493A-AC6F-58307FFF05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AI23</xm:sqref>
        </x14:conditionalFormatting>
        <x14:conditionalFormatting xmlns:xm="http://schemas.microsoft.com/office/excel/2006/main">
          <x14:cfRule type="dataBar" id="{F049C80E-6FA1-4609-B628-35B0FD88B4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AI23</xm:sqref>
        </x14:conditionalFormatting>
        <x14:conditionalFormatting xmlns:xm="http://schemas.microsoft.com/office/excel/2006/main">
          <x14:cfRule type="dataBar" id="{11E7D4CF-43E2-4E95-9DB9-70CC9BEED8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AI23</xm:sqref>
        </x14:conditionalFormatting>
        <x14:conditionalFormatting xmlns:xm="http://schemas.microsoft.com/office/excel/2006/main">
          <x14:cfRule type="dataBar" id="{2F6A8ADA-D92C-495A-AE4C-4D8412ADCC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AI23</xm:sqref>
        </x14:conditionalFormatting>
        <x14:conditionalFormatting xmlns:xm="http://schemas.microsoft.com/office/excel/2006/main">
          <x14:cfRule type="dataBar" id="{AB462540-1A3E-4CCE-9E46-08CA1F1C06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AI23</xm:sqref>
        </x14:conditionalFormatting>
        <x14:conditionalFormatting xmlns:xm="http://schemas.microsoft.com/office/excel/2006/main">
          <x14:cfRule type="dataBar" id="{B93AB10D-46B4-4E2E-BF57-1AE4B9804F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AI23</xm:sqref>
        </x14:conditionalFormatting>
        <x14:conditionalFormatting xmlns:xm="http://schemas.microsoft.com/office/excel/2006/main">
          <x14:cfRule type="dataBar" id="{DB93E1CE-20A5-449B-A775-66B49CE8FA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AI23</xm:sqref>
        </x14:conditionalFormatting>
        <x14:conditionalFormatting xmlns:xm="http://schemas.microsoft.com/office/excel/2006/main">
          <x14:cfRule type="dataBar" id="{E66683C0-7106-4C03-B7C8-F474A04C2EF3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AI24</xm:sqref>
        </x14:conditionalFormatting>
        <x14:conditionalFormatting xmlns:xm="http://schemas.microsoft.com/office/excel/2006/main">
          <x14:cfRule type="dataBar" id="{5FBBB0CB-5A82-4723-AD9E-54AD2E39CC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AI24</xm:sqref>
        </x14:conditionalFormatting>
        <x14:conditionalFormatting xmlns:xm="http://schemas.microsoft.com/office/excel/2006/main">
          <x14:cfRule type="dataBar" id="{B39881CB-0D02-459C-9D60-8181C3B5BF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AI24</xm:sqref>
        </x14:conditionalFormatting>
        <x14:conditionalFormatting xmlns:xm="http://schemas.microsoft.com/office/excel/2006/main">
          <x14:cfRule type="dataBar" id="{CF953153-51AC-41E4-9228-0309DD49E9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AI24</xm:sqref>
        </x14:conditionalFormatting>
        <x14:conditionalFormatting xmlns:xm="http://schemas.microsoft.com/office/excel/2006/main">
          <x14:cfRule type="dataBar" id="{D65C9C52-FD9A-4D07-A8CD-69964EFEA9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AI24</xm:sqref>
        </x14:conditionalFormatting>
        <x14:conditionalFormatting xmlns:xm="http://schemas.microsoft.com/office/excel/2006/main">
          <x14:cfRule type="dataBar" id="{CE8EE012-346A-46D7-A43E-019922CF36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AI24</xm:sqref>
        </x14:conditionalFormatting>
        <x14:conditionalFormatting xmlns:xm="http://schemas.microsoft.com/office/excel/2006/main">
          <x14:cfRule type="dataBar" id="{4218A3AA-9486-4CEB-AB88-0079C6A8DD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AI24</xm:sqref>
        </x14:conditionalFormatting>
        <x14:conditionalFormatting xmlns:xm="http://schemas.microsoft.com/office/excel/2006/main">
          <x14:cfRule type="dataBar" id="{B9D2E54D-A88A-4F8B-942F-E0FBFD463C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AI24</xm:sqref>
        </x14:conditionalFormatting>
        <x14:conditionalFormatting xmlns:xm="http://schemas.microsoft.com/office/excel/2006/main">
          <x14:cfRule type="dataBar" id="{166B7036-9F46-4DDA-B1FB-F68DC87A8AAC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AI26:AI27</xm:sqref>
        </x14:conditionalFormatting>
        <x14:conditionalFormatting xmlns:xm="http://schemas.microsoft.com/office/excel/2006/main">
          <x14:cfRule type="dataBar" id="{9BC7F1FF-910E-487F-9BBD-639C9C1305A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AI26:AI27</xm:sqref>
        </x14:conditionalFormatting>
        <x14:conditionalFormatting xmlns:xm="http://schemas.microsoft.com/office/excel/2006/main">
          <x14:cfRule type="dataBar" id="{0BB51924-FEBA-43A4-83B9-69007DA9DC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AI26:AI27</xm:sqref>
        </x14:conditionalFormatting>
        <x14:conditionalFormatting xmlns:xm="http://schemas.microsoft.com/office/excel/2006/main">
          <x14:cfRule type="dataBar" id="{994B605D-95AA-4E23-9D74-FA47B26C77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AI26:AI27</xm:sqref>
        </x14:conditionalFormatting>
        <x14:conditionalFormatting xmlns:xm="http://schemas.microsoft.com/office/excel/2006/main">
          <x14:cfRule type="dataBar" id="{8341E87A-9D5C-4889-8C27-3E044DD665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AI26:AI27</xm:sqref>
        </x14:conditionalFormatting>
        <x14:conditionalFormatting xmlns:xm="http://schemas.microsoft.com/office/excel/2006/main">
          <x14:cfRule type="dataBar" id="{D73A59DC-28A2-44EA-A590-AC181D568E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AI26:AI27</xm:sqref>
        </x14:conditionalFormatting>
        <x14:conditionalFormatting xmlns:xm="http://schemas.microsoft.com/office/excel/2006/main">
          <x14:cfRule type="dataBar" id="{CBC973BA-20F9-4B17-B3D4-7A8BC2F6CE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AI26:AI27</xm:sqref>
        </x14:conditionalFormatting>
        <x14:conditionalFormatting xmlns:xm="http://schemas.microsoft.com/office/excel/2006/main">
          <x14:cfRule type="dataBar" id="{D8A42726-3F97-4D81-A0B0-D99CBD1CC7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AI26:AI27</xm:sqref>
        </x14:conditionalFormatting>
        <x14:conditionalFormatting xmlns:xm="http://schemas.microsoft.com/office/excel/2006/main">
          <x14:cfRule type="dataBar" id="{98328872-F26F-4193-980A-CC1AADC532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AI26:AI27</xm:sqref>
        </x14:conditionalFormatting>
        <x14:conditionalFormatting xmlns:xm="http://schemas.microsoft.com/office/excel/2006/main">
          <x14:cfRule type="dataBar" id="{16B56553-8746-48F8-BC63-A17923923E6B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AI19</xm:sqref>
        </x14:conditionalFormatting>
        <x14:conditionalFormatting xmlns:xm="http://schemas.microsoft.com/office/excel/2006/main">
          <x14:cfRule type="dataBar" id="{113CF110-FE2C-43AB-892A-0A757416E89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AI19</xm:sqref>
        </x14:conditionalFormatting>
        <x14:conditionalFormatting xmlns:xm="http://schemas.microsoft.com/office/excel/2006/main">
          <x14:cfRule type="dataBar" id="{6DFEE060-AC39-4C49-9141-E0F96F9E37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AI19</xm:sqref>
        </x14:conditionalFormatting>
        <x14:conditionalFormatting xmlns:xm="http://schemas.microsoft.com/office/excel/2006/main">
          <x14:cfRule type="dataBar" id="{DDD28396-E3EE-443E-A733-1679E710D4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AI19</xm:sqref>
        </x14:conditionalFormatting>
        <x14:conditionalFormatting xmlns:xm="http://schemas.microsoft.com/office/excel/2006/main">
          <x14:cfRule type="dataBar" id="{B1A4EBBE-7EFE-4EBD-8302-6A23FA8AA1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AI19</xm:sqref>
        </x14:conditionalFormatting>
        <x14:conditionalFormatting xmlns:xm="http://schemas.microsoft.com/office/excel/2006/main">
          <x14:cfRule type="dataBar" id="{B218109F-2F43-43C1-8F13-7EE1D829C571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AI19</xm:sqref>
        </x14:conditionalFormatting>
        <x14:conditionalFormatting xmlns:xm="http://schemas.microsoft.com/office/excel/2006/main">
          <x14:cfRule type="dataBar" id="{1AE600AB-262A-43A3-A5B6-FE07F70742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AI19</xm:sqref>
        </x14:conditionalFormatting>
        <x14:conditionalFormatting xmlns:xm="http://schemas.microsoft.com/office/excel/2006/main">
          <x14:cfRule type="dataBar" id="{562675DB-BC26-455E-B47F-AC2DC02B33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AI19</xm:sqref>
        </x14:conditionalFormatting>
        <x14:conditionalFormatting xmlns:xm="http://schemas.microsoft.com/office/excel/2006/main">
          <x14:cfRule type="dataBar" id="{A94D518A-4ECC-4E02-B9D1-07FCAE06AA32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AI20</xm:sqref>
        </x14:conditionalFormatting>
        <x14:conditionalFormatting xmlns:xm="http://schemas.microsoft.com/office/excel/2006/main">
          <x14:cfRule type="dataBar" id="{646520E3-5A8E-4A65-AE30-5F4D069D3E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AI20</xm:sqref>
        </x14:conditionalFormatting>
        <x14:conditionalFormatting xmlns:xm="http://schemas.microsoft.com/office/excel/2006/main">
          <x14:cfRule type="dataBar" id="{B3650455-4F42-4D9C-A929-17BF1FF476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AI20</xm:sqref>
        </x14:conditionalFormatting>
        <x14:conditionalFormatting xmlns:xm="http://schemas.microsoft.com/office/excel/2006/main">
          <x14:cfRule type="dataBar" id="{E2BFB1B5-62E7-4655-8241-9C3CE69D1C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AI20</xm:sqref>
        </x14:conditionalFormatting>
        <x14:conditionalFormatting xmlns:xm="http://schemas.microsoft.com/office/excel/2006/main">
          <x14:cfRule type="dataBar" id="{49F6C1B0-6D20-4783-95C0-9BFA3C22B9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AI20</xm:sqref>
        </x14:conditionalFormatting>
        <x14:conditionalFormatting xmlns:xm="http://schemas.microsoft.com/office/excel/2006/main">
          <x14:cfRule type="dataBar" id="{547AF5E8-F1A7-4452-BCEF-F98F9DCAAA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AI20</xm:sqref>
        </x14:conditionalFormatting>
        <x14:conditionalFormatting xmlns:xm="http://schemas.microsoft.com/office/excel/2006/main">
          <x14:cfRule type="dataBar" id="{786E8B1E-FE33-4925-A7BA-1846687E23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AI20</xm:sqref>
        </x14:conditionalFormatting>
        <x14:conditionalFormatting xmlns:xm="http://schemas.microsoft.com/office/excel/2006/main">
          <x14:cfRule type="dataBar" id="{185485C6-7D84-47E4-B452-1033AD5D36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AI20</xm:sqref>
        </x14:conditionalFormatting>
        <x14:conditionalFormatting xmlns:xm="http://schemas.microsoft.com/office/excel/2006/main">
          <x14:cfRule type="dataBar" id="{1E86DC46-DF7F-4778-8121-626F263DE943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AI38</xm:sqref>
        </x14:conditionalFormatting>
        <x14:conditionalFormatting xmlns:xm="http://schemas.microsoft.com/office/excel/2006/main">
          <x14:cfRule type="dataBar" id="{33C3D289-364D-46EA-BDC7-2ED67AADF3C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AI38</xm:sqref>
        </x14:conditionalFormatting>
        <x14:conditionalFormatting xmlns:xm="http://schemas.microsoft.com/office/excel/2006/main">
          <x14:cfRule type="dataBar" id="{B01DF3E1-017D-45F0-B07F-B564F8CF14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AI38</xm:sqref>
        </x14:conditionalFormatting>
        <x14:conditionalFormatting xmlns:xm="http://schemas.microsoft.com/office/excel/2006/main">
          <x14:cfRule type="dataBar" id="{2F9FD64A-87B7-49E2-ADAC-6A7162A702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AI38</xm:sqref>
        </x14:conditionalFormatting>
        <x14:conditionalFormatting xmlns:xm="http://schemas.microsoft.com/office/excel/2006/main">
          <x14:cfRule type="dataBar" id="{ED860889-492D-4579-A4E9-35C31B28C2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AI38</xm:sqref>
        </x14:conditionalFormatting>
        <x14:conditionalFormatting xmlns:xm="http://schemas.microsoft.com/office/excel/2006/main">
          <x14:cfRule type="dataBar" id="{4123914F-1381-41D9-8B3E-139C63C36C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AI38</xm:sqref>
        </x14:conditionalFormatting>
        <x14:conditionalFormatting xmlns:xm="http://schemas.microsoft.com/office/excel/2006/main">
          <x14:cfRule type="dataBar" id="{E2434F36-EA83-4E0B-A5A1-D0DBF19CCD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AI38</xm:sqref>
        </x14:conditionalFormatting>
        <x14:conditionalFormatting xmlns:xm="http://schemas.microsoft.com/office/excel/2006/main">
          <x14:cfRule type="dataBar" id="{15D19F6D-A8D9-43F2-8956-08006C975D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AI38</xm:sqref>
        </x14:conditionalFormatting>
        <x14:conditionalFormatting xmlns:xm="http://schemas.microsoft.com/office/excel/2006/main">
          <x14:cfRule type="dataBar" id="{8028B799-311A-452D-9024-5B993FA5E47E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AI25</xm:sqref>
        </x14:conditionalFormatting>
        <x14:conditionalFormatting xmlns:xm="http://schemas.microsoft.com/office/excel/2006/main">
          <x14:cfRule type="dataBar" id="{33C29BA6-ABA4-472F-B01F-F3CEA15ED47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AI25</xm:sqref>
        </x14:conditionalFormatting>
        <x14:conditionalFormatting xmlns:xm="http://schemas.microsoft.com/office/excel/2006/main">
          <x14:cfRule type="dataBar" id="{E0A1CD40-5EE4-4689-AA8B-3FB209E15B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AI25</xm:sqref>
        </x14:conditionalFormatting>
        <x14:conditionalFormatting xmlns:xm="http://schemas.microsoft.com/office/excel/2006/main">
          <x14:cfRule type="dataBar" id="{77C95457-09D5-44D1-9E9C-C665326141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AI25</xm:sqref>
        </x14:conditionalFormatting>
        <x14:conditionalFormatting xmlns:xm="http://schemas.microsoft.com/office/excel/2006/main">
          <x14:cfRule type="dataBar" id="{F93EEE25-3B13-4CB4-8730-F6CAAE9763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AI25</xm:sqref>
        </x14:conditionalFormatting>
        <x14:conditionalFormatting xmlns:xm="http://schemas.microsoft.com/office/excel/2006/main">
          <x14:cfRule type="dataBar" id="{0D116F3A-BA46-4C52-BC8F-6BCFFCEE07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AI25</xm:sqref>
        </x14:conditionalFormatting>
        <x14:conditionalFormatting xmlns:xm="http://schemas.microsoft.com/office/excel/2006/main">
          <x14:cfRule type="dataBar" id="{F13285ED-41B4-46C4-B0FA-25E7694B8A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AI25</xm:sqref>
        </x14:conditionalFormatting>
        <x14:conditionalFormatting xmlns:xm="http://schemas.microsoft.com/office/excel/2006/main">
          <x14:cfRule type="dataBar" id="{ECFB659D-CD6C-48C2-9EE1-6FB6798643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AI25</xm:sqref>
        </x14:conditionalFormatting>
        <x14:conditionalFormatting xmlns:xm="http://schemas.microsoft.com/office/excel/2006/main">
          <x14:cfRule type="dataBar" id="{B43D3257-D65C-4EBB-947B-15A39E9933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AI25</xm:sqref>
        </x14:conditionalFormatting>
        <x14:conditionalFormatting xmlns:xm="http://schemas.microsoft.com/office/excel/2006/main">
          <x14:cfRule type="dataBar" id="{58BCBC8B-8026-493A-B71C-1A19750087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AI25</xm:sqref>
        </x14:conditionalFormatting>
        <x14:conditionalFormatting xmlns:xm="http://schemas.microsoft.com/office/excel/2006/main">
          <x14:cfRule type="dataBar" id="{99DE9E71-BF5C-4C7B-93A5-0CF8223E9B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AI25</xm:sqref>
        </x14:conditionalFormatting>
        <x14:conditionalFormatting xmlns:xm="http://schemas.microsoft.com/office/excel/2006/main">
          <x14:cfRule type="dataBar" id="{D3E2F438-46ED-49A4-A881-35673AA35837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AI23:AI27</xm:sqref>
        </x14:conditionalFormatting>
        <x14:conditionalFormatting xmlns:xm="http://schemas.microsoft.com/office/excel/2006/main">
          <x14:cfRule type="dataBar" id="{6283F715-D224-4D23-A38B-C7B8006F3DE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AI23:AI27</xm:sqref>
        </x14:conditionalFormatting>
        <x14:conditionalFormatting xmlns:xm="http://schemas.microsoft.com/office/excel/2006/main">
          <x14:cfRule type="dataBar" id="{2A0656C5-0E1A-484C-90A2-A680EBF719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AI23:AI27</xm:sqref>
        </x14:conditionalFormatting>
        <x14:conditionalFormatting xmlns:xm="http://schemas.microsoft.com/office/excel/2006/main">
          <x14:cfRule type="dataBar" id="{45EA5D60-4AB3-4476-98A7-E5F542CB62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AI23:AI27</xm:sqref>
        </x14:conditionalFormatting>
        <x14:conditionalFormatting xmlns:xm="http://schemas.microsoft.com/office/excel/2006/main">
          <x14:cfRule type="dataBar" id="{89F7D1EB-1B84-4800-B611-053FF87686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AI23:AI27</xm:sqref>
        </x14:conditionalFormatting>
        <x14:conditionalFormatting xmlns:xm="http://schemas.microsoft.com/office/excel/2006/main">
          <x14:cfRule type="dataBar" id="{0E0A1621-0992-4BE4-954A-37FE6C5212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AI23:AI27</xm:sqref>
        </x14:conditionalFormatting>
        <x14:conditionalFormatting xmlns:xm="http://schemas.microsoft.com/office/excel/2006/main">
          <x14:cfRule type="dataBar" id="{80E921E1-B4D0-4937-B73B-DEA2B5C706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AI23:AI27</xm:sqref>
        </x14:conditionalFormatting>
        <x14:conditionalFormatting xmlns:xm="http://schemas.microsoft.com/office/excel/2006/main">
          <x14:cfRule type="dataBar" id="{61D2D181-F9DE-4E1F-91CC-4BADB6F403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AI23:AI27</xm:sqref>
        </x14:conditionalFormatting>
        <x14:conditionalFormatting xmlns:xm="http://schemas.microsoft.com/office/excel/2006/main">
          <x14:cfRule type="dataBar" id="{F512666E-F3CB-4A7C-81EB-FF2A4A372958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AI28</xm:sqref>
        </x14:conditionalFormatting>
        <x14:conditionalFormatting xmlns:xm="http://schemas.microsoft.com/office/excel/2006/main">
          <x14:cfRule type="dataBar" id="{63490D68-4DBD-4A6C-A7C0-207963CA9C3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AI28</xm:sqref>
        </x14:conditionalFormatting>
        <x14:conditionalFormatting xmlns:xm="http://schemas.microsoft.com/office/excel/2006/main">
          <x14:cfRule type="dataBar" id="{9F181E5D-4B1E-45BF-94CA-988BEF2637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AI28</xm:sqref>
        </x14:conditionalFormatting>
        <x14:conditionalFormatting xmlns:xm="http://schemas.microsoft.com/office/excel/2006/main">
          <x14:cfRule type="dataBar" id="{99BD9DE6-4882-43A3-BC36-3EE6F1C04F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AI28</xm:sqref>
        </x14:conditionalFormatting>
        <x14:conditionalFormatting xmlns:xm="http://schemas.microsoft.com/office/excel/2006/main">
          <x14:cfRule type="dataBar" id="{077C1E4F-3307-4217-A0A8-963F57188B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AI28</xm:sqref>
        </x14:conditionalFormatting>
        <x14:conditionalFormatting xmlns:xm="http://schemas.microsoft.com/office/excel/2006/main">
          <x14:cfRule type="dataBar" id="{12E69B8D-8A15-4013-87DC-7389464F3B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AI28</xm:sqref>
        </x14:conditionalFormatting>
        <x14:conditionalFormatting xmlns:xm="http://schemas.microsoft.com/office/excel/2006/main">
          <x14:cfRule type="dataBar" id="{BAF492A1-B31C-4C8D-A8D5-34FFDE2B04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AI28</xm:sqref>
        </x14:conditionalFormatting>
        <x14:conditionalFormatting xmlns:xm="http://schemas.microsoft.com/office/excel/2006/main">
          <x14:cfRule type="dataBar" id="{40C7D388-5D33-4933-B0EC-48B5EC87F4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AI28</xm:sqref>
        </x14:conditionalFormatting>
        <x14:conditionalFormatting xmlns:xm="http://schemas.microsoft.com/office/excel/2006/main">
          <x14:cfRule type="dataBar" id="{8DB1B83C-6D3F-4080-BE16-8B40CD87856A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AI29</xm:sqref>
        </x14:conditionalFormatting>
        <x14:conditionalFormatting xmlns:xm="http://schemas.microsoft.com/office/excel/2006/main">
          <x14:cfRule type="dataBar" id="{C11AE269-C090-4E5F-B374-CA0BB1C29C6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AI29</xm:sqref>
        </x14:conditionalFormatting>
        <x14:conditionalFormatting xmlns:xm="http://schemas.microsoft.com/office/excel/2006/main">
          <x14:cfRule type="dataBar" id="{C82E7FC8-1B59-4274-8FA8-256F3C4F92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AI29</xm:sqref>
        </x14:conditionalFormatting>
        <x14:conditionalFormatting xmlns:xm="http://schemas.microsoft.com/office/excel/2006/main">
          <x14:cfRule type="dataBar" id="{7D6992DB-CF57-48EC-92B5-570C8A9F88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AI29</xm:sqref>
        </x14:conditionalFormatting>
        <x14:conditionalFormatting xmlns:xm="http://schemas.microsoft.com/office/excel/2006/main">
          <x14:cfRule type="dataBar" id="{FBA00241-0D56-4DD4-9464-16A6C3A652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AI29</xm:sqref>
        </x14:conditionalFormatting>
        <x14:conditionalFormatting xmlns:xm="http://schemas.microsoft.com/office/excel/2006/main">
          <x14:cfRule type="dataBar" id="{7282BEF6-9BF0-4CFE-BBEA-BABBAED4DA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AI29</xm:sqref>
        </x14:conditionalFormatting>
        <x14:conditionalFormatting xmlns:xm="http://schemas.microsoft.com/office/excel/2006/main">
          <x14:cfRule type="dataBar" id="{59B52A6B-5A12-4E8E-8577-508AB3F856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AI29</xm:sqref>
        </x14:conditionalFormatting>
        <x14:conditionalFormatting xmlns:xm="http://schemas.microsoft.com/office/excel/2006/main">
          <x14:cfRule type="dataBar" id="{47845FBA-6502-4401-A26B-7D7F2B1985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AI29</xm:sqref>
        </x14:conditionalFormatting>
        <x14:conditionalFormatting xmlns:xm="http://schemas.microsoft.com/office/excel/2006/main">
          <x14:cfRule type="dataBar" id="{94298369-7103-4F7F-8C75-2F6A604E9B5F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AI28:AI29</xm:sqref>
        </x14:conditionalFormatting>
        <x14:conditionalFormatting xmlns:xm="http://schemas.microsoft.com/office/excel/2006/main">
          <x14:cfRule type="dataBar" id="{7E55259C-D60E-4668-BEFF-E9C8D82069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AI28:AI29</xm:sqref>
        </x14:conditionalFormatting>
        <x14:conditionalFormatting xmlns:xm="http://schemas.microsoft.com/office/excel/2006/main">
          <x14:cfRule type="dataBar" id="{8593AC64-E545-41F1-8E30-071066C2EF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AI28:AI29</xm:sqref>
        </x14:conditionalFormatting>
        <x14:conditionalFormatting xmlns:xm="http://schemas.microsoft.com/office/excel/2006/main">
          <x14:cfRule type="dataBar" id="{F239DE35-4A8A-4EB9-8FE4-D7A9D87A28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AI28:AI29</xm:sqref>
        </x14:conditionalFormatting>
        <x14:conditionalFormatting xmlns:xm="http://schemas.microsoft.com/office/excel/2006/main">
          <x14:cfRule type="dataBar" id="{1948D575-BA26-47FE-8669-0638866B67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AI28:AI29</xm:sqref>
        </x14:conditionalFormatting>
        <x14:conditionalFormatting xmlns:xm="http://schemas.microsoft.com/office/excel/2006/main">
          <x14:cfRule type="dataBar" id="{070C8954-4F9E-4784-8600-9167349D6F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AI28:AI29</xm:sqref>
        </x14:conditionalFormatting>
        <x14:conditionalFormatting xmlns:xm="http://schemas.microsoft.com/office/excel/2006/main">
          <x14:cfRule type="dataBar" id="{DF518C27-1960-4441-AB7A-995A0906EF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AI28:AI29</xm:sqref>
        </x14:conditionalFormatting>
        <x14:conditionalFormatting xmlns:xm="http://schemas.microsoft.com/office/excel/2006/main">
          <x14:cfRule type="dataBar" id="{59D28006-C3A1-4450-B3FD-4BFEE63787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AI28:AI29</xm:sqref>
        </x14:conditionalFormatting>
        <x14:conditionalFormatting xmlns:xm="http://schemas.microsoft.com/office/excel/2006/main">
          <x14:cfRule type="dataBar" id="{D002CE31-A271-46A2-A6B6-844AAE6E7821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AI32 AI34 AI36 AI38</xm:sqref>
        </x14:conditionalFormatting>
        <x14:conditionalFormatting xmlns:xm="http://schemas.microsoft.com/office/excel/2006/main">
          <x14:cfRule type="dataBar" id="{6BDD726D-A6AC-4173-B65D-E1F4A96EFA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AI32 AI34 AI36 AI38</xm:sqref>
        </x14:conditionalFormatting>
        <x14:conditionalFormatting xmlns:xm="http://schemas.microsoft.com/office/excel/2006/main">
          <x14:cfRule type="dataBar" id="{5D5E52C0-21CF-4AF5-B565-5E748674F9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AI32 AI34 AI36 AI38</xm:sqref>
        </x14:conditionalFormatting>
        <x14:conditionalFormatting xmlns:xm="http://schemas.microsoft.com/office/excel/2006/main">
          <x14:cfRule type="dataBar" id="{AF904FA8-09FF-4762-B13B-37A306BBD0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AI32 AI34 AI36 AI38</xm:sqref>
        </x14:conditionalFormatting>
        <x14:conditionalFormatting xmlns:xm="http://schemas.microsoft.com/office/excel/2006/main">
          <x14:cfRule type="dataBar" id="{052034E7-76BE-4A41-8A7E-DE1C9E53EB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AI32 AI34 AI36 AI38</xm:sqref>
        </x14:conditionalFormatting>
        <x14:conditionalFormatting xmlns:xm="http://schemas.microsoft.com/office/excel/2006/main">
          <x14:cfRule type="dataBar" id="{E034C201-90BE-4EF5-95A3-F43B71FC39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AI32</xm:sqref>
        </x14:conditionalFormatting>
        <x14:conditionalFormatting xmlns:xm="http://schemas.microsoft.com/office/excel/2006/main">
          <x14:cfRule type="dataBar" id="{22EDF1BA-663E-412B-8D8E-7AADE136EA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AI32</xm:sqref>
        </x14:conditionalFormatting>
        <x14:conditionalFormatting xmlns:xm="http://schemas.microsoft.com/office/excel/2006/main">
          <x14:cfRule type="dataBar" id="{B117CE75-689D-4BEE-A162-4128F341AA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AI32</xm:sqref>
        </x14:conditionalFormatting>
        <x14:conditionalFormatting xmlns:xm="http://schemas.microsoft.com/office/excel/2006/main">
          <x14:cfRule type="dataBar" id="{59BEB4CD-78C2-4575-B3A8-A62F30370573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AI33 AI31 AI35 AI37</xm:sqref>
        </x14:conditionalFormatting>
        <x14:conditionalFormatting xmlns:xm="http://schemas.microsoft.com/office/excel/2006/main">
          <x14:cfRule type="dataBar" id="{F559E7CB-E43D-4220-9301-85E6DB138A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AI33 AI31 AI35 AI37</xm:sqref>
        </x14:conditionalFormatting>
        <x14:conditionalFormatting xmlns:xm="http://schemas.microsoft.com/office/excel/2006/main">
          <x14:cfRule type="dataBar" id="{B32AA54A-FF11-422F-B135-5AC3575AC8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AI33 AI31 AI35 AI37</xm:sqref>
        </x14:conditionalFormatting>
        <x14:conditionalFormatting xmlns:xm="http://schemas.microsoft.com/office/excel/2006/main">
          <x14:cfRule type="dataBar" id="{87FF5BCB-C9A5-4A53-8F44-493F2ABEE1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AI33 AI31 AI35 AI37</xm:sqref>
        </x14:conditionalFormatting>
        <x14:conditionalFormatting xmlns:xm="http://schemas.microsoft.com/office/excel/2006/main">
          <x14:cfRule type="dataBar" id="{3A7C29FA-D2A0-4C72-AC22-CEFCB6EEDD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AI33 AI31 AI35 AI37</xm:sqref>
        </x14:conditionalFormatting>
        <x14:conditionalFormatting xmlns:xm="http://schemas.microsoft.com/office/excel/2006/main">
          <x14:cfRule type="dataBar" id="{9DCA6B79-B519-4583-B7B4-795A92B0F5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AI33</xm:sqref>
        </x14:conditionalFormatting>
        <x14:conditionalFormatting xmlns:xm="http://schemas.microsoft.com/office/excel/2006/main">
          <x14:cfRule type="dataBar" id="{5343BABB-4ABE-47DF-9BDB-984BB9BA52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AI33</xm:sqref>
        </x14:conditionalFormatting>
        <x14:conditionalFormatting xmlns:xm="http://schemas.microsoft.com/office/excel/2006/main">
          <x14:cfRule type="dataBar" id="{9C78E053-EA6A-41CB-8098-E3737A61FD65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AI32</xm:sqref>
        </x14:conditionalFormatting>
        <x14:conditionalFormatting xmlns:xm="http://schemas.microsoft.com/office/excel/2006/main">
          <x14:cfRule type="dataBar" id="{EE270A42-6657-42C8-B235-77405DD9C23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AI32</xm:sqref>
        </x14:conditionalFormatting>
        <x14:conditionalFormatting xmlns:xm="http://schemas.microsoft.com/office/excel/2006/main">
          <x14:cfRule type="dataBar" id="{D695B50B-C096-4AAC-8DA9-AB499DC519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AI32</xm:sqref>
        </x14:conditionalFormatting>
        <x14:conditionalFormatting xmlns:xm="http://schemas.microsoft.com/office/excel/2006/main">
          <x14:cfRule type="dataBar" id="{D2247E23-456B-4888-90C4-F99E3F3C13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AI32</xm:sqref>
        </x14:conditionalFormatting>
        <x14:conditionalFormatting xmlns:xm="http://schemas.microsoft.com/office/excel/2006/main">
          <x14:cfRule type="dataBar" id="{B99EED2F-88BA-4A06-812F-6488429A82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AI32</xm:sqref>
        </x14:conditionalFormatting>
        <x14:conditionalFormatting xmlns:xm="http://schemas.microsoft.com/office/excel/2006/main">
          <x14:cfRule type="dataBar" id="{99F19C73-B112-4CA8-99EC-7A33CAF7A9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AI32</xm:sqref>
        </x14:conditionalFormatting>
        <x14:conditionalFormatting xmlns:xm="http://schemas.microsoft.com/office/excel/2006/main">
          <x14:cfRule type="dataBar" id="{88A4F55B-1829-4144-ACFD-5532606F43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AI32</xm:sqref>
        </x14:conditionalFormatting>
        <x14:conditionalFormatting xmlns:xm="http://schemas.microsoft.com/office/excel/2006/main">
          <x14:cfRule type="dataBar" id="{672AFA2D-2D92-4D14-88AC-2A7F177ABA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AI32</xm:sqref>
        </x14:conditionalFormatting>
        <x14:conditionalFormatting xmlns:xm="http://schemas.microsoft.com/office/excel/2006/main">
          <x14:cfRule type="dataBar" id="{42FDA0BD-834E-4B62-956F-0F91DD03D1B1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AI33 AI31 AI35 AI37</xm:sqref>
        </x14:conditionalFormatting>
        <x14:conditionalFormatting xmlns:xm="http://schemas.microsoft.com/office/excel/2006/main">
          <x14:cfRule type="dataBar" id="{E71D57CD-403C-4041-816A-154BF114EC3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AI33 AI31 AI35 AI37</xm:sqref>
        </x14:conditionalFormatting>
        <x14:conditionalFormatting xmlns:xm="http://schemas.microsoft.com/office/excel/2006/main">
          <x14:cfRule type="dataBar" id="{26B47DFF-E8E0-4521-AAC8-AB2D31854B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AI33 AI31 AI35 AI37</xm:sqref>
        </x14:conditionalFormatting>
        <x14:conditionalFormatting xmlns:xm="http://schemas.microsoft.com/office/excel/2006/main">
          <x14:cfRule type="dataBar" id="{5580521E-2394-452D-ABC2-BB09502A5C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AI33 AI31 AI35 AI37</xm:sqref>
        </x14:conditionalFormatting>
        <x14:conditionalFormatting xmlns:xm="http://schemas.microsoft.com/office/excel/2006/main">
          <x14:cfRule type="dataBar" id="{5E700904-9FDD-492A-B842-4774C46DBF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AI33 AI31 AI35 AI37</xm:sqref>
        </x14:conditionalFormatting>
        <x14:conditionalFormatting xmlns:xm="http://schemas.microsoft.com/office/excel/2006/main">
          <x14:cfRule type="dataBar" id="{8E0046E9-9FD1-4ACB-8F8A-C28D01C890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AI31</xm:sqref>
        </x14:conditionalFormatting>
        <x14:conditionalFormatting xmlns:xm="http://schemas.microsoft.com/office/excel/2006/main">
          <x14:cfRule type="dataBar" id="{EFA177F8-BC62-4B79-9426-DC365209C8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AI31</xm:sqref>
        </x14:conditionalFormatting>
        <x14:conditionalFormatting xmlns:xm="http://schemas.microsoft.com/office/excel/2006/main">
          <x14:cfRule type="dataBar" id="{C1100752-D622-4A1B-97CF-0B383E20D3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AI31</xm:sqref>
        </x14:conditionalFormatting>
        <x14:conditionalFormatting xmlns:xm="http://schemas.microsoft.com/office/excel/2006/main">
          <x14:cfRule type="dataBar" id="{93C2BBB7-442E-436B-9442-32D0015F6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AI42</xm:sqref>
        </x14:conditionalFormatting>
        <x14:conditionalFormatting xmlns:xm="http://schemas.microsoft.com/office/excel/2006/main">
          <x14:cfRule type="dataBar" id="{4E414E94-373A-43F6-B6C0-D7BBB69EF7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AI42</xm:sqref>
        </x14:conditionalFormatting>
        <x14:conditionalFormatting xmlns:xm="http://schemas.microsoft.com/office/excel/2006/main">
          <x14:cfRule type="dataBar" id="{8B3E0477-6E85-4F10-8C06-57A688F2BA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AI42</xm:sqref>
        </x14:conditionalFormatting>
        <x14:conditionalFormatting xmlns:xm="http://schemas.microsoft.com/office/excel/2006/main">
          <x14:cfRule type="dataBar" id="{E371377E-3E94-44B7-96F3-43CD742461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AI41</xm:sqref>
        </x14:conditionalFormatting>
        <x14:conditionalFormatting xmlns:xm="http://schemas.microsoft.com/office/excel/2006/main">
          <x14:cfRule type="dataBar" id="{14FAEA3A-C83E-4A22-A0F9-5ADA9A0145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AI41</xm:sqref>
        </x14:conditionalFormatting>
        <x14:conditionalFormatting xmlns:xm="http://schemas.microsoft.com/office/excel/2006/main">
          <x14:cfRule type="dataBar" id="{4CF68465-AEB6-42AE-AF53-79A01922D935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AI42</xm:sqref>
        </x14:conditionalFormatting>
        <x14:conditionalFormatting xmlns:xm="http://schemas.microsoft.com/office/excel/2006/main">
          <x14:cfRule type="dataBar" id="{43AF0DEA-CB7D-48A8-A203-3915C459103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AI40</xm:sqref>
        </x14:conditionalFormatting>
        <x14:conditionalFormatting xmlns:xm="http://schemas.microsoft.com/office/excel/2006/main">
          <x14:cfRule type="dataBar" id="{5AC53C45-90C5-461A-AA33-2D4DBEF3F2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AI40</xm:sqref>
        </x14:conditionalFormatting>
        <x14:conditionalFormatting xmlns:xm="http://schemas.microsoft.com/office/excel/2006/main">
          <x14:cfRule type="dataBar" id="{20232689-C636-49B4-86B9-B5F8210FA5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AI40</xm:sqref>
        </x14:conditionalFormatting>
        <x14:conditionalFormatting xmlns:xm="http://schemas.microsoft.com/office/excel/2006/main">
          <x14:cfRule type="dataBar" id="{247DBA2E-651A-4D99-85D1-48E78A25DA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AI42</xm:sqref>
        </x14:conditionalFormatting>
        <x14:conditionalFormatting xmlns:xm="http://schemas.microsoft.com/office/excel/2006/main">
          <x14:cfRule type="dataBar" id="{43857C37-BEBC-4AFC-A75E-42B132F3B8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AI40</xm:sqref>
        </x14:conditionalFormatting>
        <x14:conditionalFormatting xmlns:xm="http://schemas.microsoft.com/office/excel/2006/main">
          <x14:cfRule type="dataBar" id="{78602204-031D-4524-A35F-22C9569DD0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AI40</xm:sqref>
        </x14:conditionalFormatting>
        <x14:conditionalFormatting xmlns:xm="http://schemas.microsoft.com/office/excel/2006/main">
          <x14:cfRule type="dataBar" id="{E34ED528-E654-4D01-98B4-8841EDBD7C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AI40</xm:sqref>
        </x14:conditionalFormatting>
        <x14:conditionalFormatting xmlns:xm="http://schemas.microsoft.com/office/excel/2006/main">
          <x14:cfRule type="dataBar" id="{F8C10512-2725-4BF2-AE69-5ACB1D75D62E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AI41</xm:sqref>
        </x14:conditionalFormatting>
        <x14:conditionalFormatting xmlns:xm="http://schemas.microsoft.com/office/excel/2006/main">
          <x14:cfRule type="dataBar" id="{7AD64478-EB0C-46FF-840B-A3C1D8AEE5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AI41</xm:sqref>
        </x14:conditionalFormatting>
        <x14:conditionalFormatting xmlns:xm="http://schemas.microsoft.com/office/excel/2006/main">
          <x14:cfRule type="dataBar" id="{FDDCFC22-5492-4B02-AED0-A6B1B0B6FC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AI17:AI21</xm:sqref>
        </x14:conditionalFormatting>
        <x14:conditionalFormatting xmlns:xm="http://schemas.microsoft.com/office/excel/2006/main">
          <x14:cfRule type="dataBar" id="{7DBAB43B-EA0C-45CA-A67A-DD0AC634267F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AI40:AI42</xm:sqref>
        </x14:conditionalFormatting>
        <x14:conditionalFormatting xmlns:xm="http://schemas.microsoft.com/office/excel/2006/main">
          <x14:cfRule type="dataBar" id="{1B3996C3-3386-4C5F-9440-26851E9DCC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AI40:AI42</xm:sqref>
        </x14:conditionalFormatting>
        <x14:conditionalFormatting xmlns:xm="http://schemas.microsoft.com/office/excel/2006/main">
          <x14:cfRule type="dataBar" id="{9F0EEC4A-49F1-4A0A-87C5-05E98A9CCB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AI40:AI42</xm:sqref>
        </x14:conditionalFormatting>
        <x14:conditionalFormatting xmlns:xm="http://schemas.microsoft.com/office/excel/2006/main">
          <x14:cfRule type="dataBar" id="{AA8B5C20-AAB5-422D-87B5-1E49D80841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AI40:AI42</xm:sqref>
        </x14:conditionalFormatting>
        <x14:conditionalFormatting xmlns:xm="http://schemas.microsoft.com/office/excel/2006/main">
          <x14:cfRule type="dataBar" id="{9B66AEBB-2F77-4D9A-985A-C84B58449F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AI40:AI42</xm:sqref>
        </x14:conditionalFormatting>
        <x14:conditionalFormatting xmlns:xm="http://schemas.microsoft.com/office/excel/2006/main">
          <x14:cfRule type="dataBar" id="{3D736D24-4422-4078-97DE-AD53D6DE8FBD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AI40 AI42</xm:sqref>
        </x14:conditionalFormatting>
        <x14:conditionalFormatting xmlns:xm="http://schemas.microsoft.com/office/excel/2006/main">
          <x14:cfRule type="dataBar" id="{9054798F-CD2A-447C-9DEF-914CB1BD67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AI40 AI42</xm:sqref>
        </x14:conditionalFormatting>
        <x14:conditionalFormatting xmlns:xm="http://schemas.microsoft.com/office/excel/2006/main">
          <x14:cfRule type="dataBar" id="{B14EC276-DE6C-4161-9E2A-B76E37B829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AI40 AI42</xm:sqref>
        </x14:conditionalFormatting>
        <x14:conditionalFormatting xmlns:xm="http://schemas.microsoft.com/office/excel/2006/main">
          <x14:cfRule type="dataBar" id="{20F09B13-8E65-4C10-8A55-418890355C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AI40 AI42</xm:sqref>
        </x14:conditionalFormatting>
        <x14:conditionalFormatting xmlns:xm="http://schemas.microsoft.com/office/excel/2006/main">
          <x14:cfRule type="dataBar" id="{A8C15369-C21E-4BBD-8900-28E56C9C28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AI40 AI42</xm:sqref>
        </x14:conditionalFormatting>
        <x14:conditionalFormatting xmlns:xm="http://schemas.microsoft.com/office/excel/2006/main">
          <x14:cfRule type="dataBar" id="{CC4F64E7-FCAC-4E1E-BE17-655307E441A9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AI41</xm:sqref>
        </x14:conditionalFormatting>
        <x14:conditionalFormatting xmlns:xm="http://schemas.microsoft.com/office/excel/2006/main">
          <x14:cfRule type="dataBar" id="{0892756F-AAD7-4122-A9A6-64E8885FD5C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AI41</xm:sqref>
        </x14:conditionalFormatting>
        <x14:conditionalFormatting xmlns:xm="http://schemas.microsoft.com/office/excel/2006/main">
          <x14:cfRule type="dataBar" id="{2EB2FF2C-43A3-4176-9D79-569F6BE235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AI41</xm:sqref>
        </x14:conditionalFormatting>
        <x14:conditionalFormatting xmlns:xm="http://schemas.microsoft.com/office/excel/2006/main">
          <x14:cfRule type="dataBar" id="{65D19B4C-94FD-481A-9E28-3F7C4A5783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AI41</xm:sqref>
        </x14:conditionalFormatting>
        <x14:conditionalFormatting xmlns:xm="http://schemas.microsoft.com/office/excel/2006/main">
          <x14:cfRule type="dataBar" id="{F0671F85-7033-492C-A3E7-E0C69A7021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AI41</xm:sqref>
        </x14:conditionalFormatting>
        <x14:conditionalFormatting xmlns:xm="http://schemas.microsoft.com/office/excel/2006/main">
          <x14:cfRule type="dataBar" id="{DAE13FC6-4F2C-49D7-AB1F-AFE922F3BFA7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AJ23</xm:sqref>
        </x14:conditionalFormatting>
        <x14:conditionalFormatting xmlns:xm="http://schemas.microsoft.com/office/excel/2006/main">
          <x14:cfRule type="dataBar" id="{A9256237-2B22-495C-A357-272454A65B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AJ23</xm:sqref>
        </x14:conditionalFormatting>
        <x14:conditionalFormatting xmlns:xm="http://schemas.microsoft.com/office/excel/2006/main">
          <x14:cfRule type="dataBar" id="{B39005CB-98A0-471A-8AC2-AAACDE4608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AJ23</xm:sqref>
        </x14:conditionalFormatting>
        <x14:conditionalFormatting xmlns:xm="http://schemas.microsoft.com/office/excel/2006/main">
          <x14:cfRule type="dataBar" id="{FFACC3AB-50AD-47D6-B592-0B242494B4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AJ23</xm:sqref>
        </x14:conditionalFormatting>
        <x14:conditionalFormatting xmlns:xm="http://schemas.microsoft.com/office/excel/2006/main">
          <x14:cfRule type="dataBar" id="{6C96B370-B74A-4EE1-889B-999340CAE0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AJ23</xm:sqref>
        </x14:conditionalFormatting>
        <x14:conditionalFormatting xmlns:xm="http://schemas.microsoft.com/office/excel/2006/main">
          <x14:cfRule type="dataBar" id="{786898D2-AC98-4091-A523-6556D9CC2D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AJ23</xm:sqref>
        </x14:conditionalFormatting>
        <x14:conditionalFormatting xmlns:xm="http://schemas.microsoft.com/office/excel/2006/main">
          <x14:cfRule type="dataBar" id="{83BB3371-065D-4FC2-B8C0-F36E6F85D0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AJ23</xm:sqref>
        </x14:conditionalFormatting>
        <x14:conditionalFormatting xmlns:xm="http://schemas.microsoft.com/office/excel/2006/main">
          <x14:cfRule type="dataBar" id="{3F6EF88B-11CB-4280-BA82-FD9C6D3597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AJ23</xm:sqref>
        </x14:conditionalFormatting>
        <x14:conditionalFormatting xmlns:xm="http://schemas.microsoft.com/office/excel/2006/main">
          <x14:cfRule type="dataBar" id="{16279F46-32B6-4006-88A2-EA9F02E52D8C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AJ24</xm:sqref>
        </x14:conditionalFormatting>
        <x14:conditionalFormatting xmlns:xm="http://schemas.microsoft.com/office/excel/2006/main">
          <x14:cfRule type="dataBar" id="{9C8DB475-0635-430B-A01A-3AE3E973748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AJ24</xm:sqref>
        </x14:conditionalFormatting>
        <x14:conditionalFormatting xmlns:xm="http://schemas.microsoft.com/office/excel/2006/main">
          <x14:cfRule type="dataBar" id="{78D42D55-D717-44A5-AE00-6FF0D84EAA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AJ24</xm:sqref>
        </x14:conditionalFormatting>
        <x14:conditionalFormatting xmlns:xm="http://schemas.microsoft.com/office/excel/2006/main">
          <x14:cfRule type="dataBar" id="{0013B86D-C53E-4983-B021-0F888EE0A3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AJ24</xm:sqref>
        </x14:conditionalFormatting>
        <x14:conditionalFormatting xmlns:xm="http://schemas.microsoft.com/office/excel/2006/main">
          <x14:cfRule type="dataBar" id="{72BDBFD4-68E0-44B6-9862-A13A654E0B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AJ24</xm:sqref>
        </x14:conditionalFormatting>
        <x14:conditionalFormatting xmlns:xm="http://schemas.microsoft.com/office/excel/2006/main">
          <x14:cfRule type="dataBar" id="{DAD8DD3C-A65F-4892-8B4F-C326F7001C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AJ24</xm:sqref>
        </x14:conditionalFormatting>
        <x14:conditionalFormatting xmlns:xm="http://schemas.microsoft.com/office/excel/2006/main">
          <x14:cfRule type="dataBar" id="{3653A702-0825-4C12-8738-69FB1A3320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AJ24</xm:sqref>
        </x14:conditionalFormatting>
        <x14:conditionalFormatting xmlns:xm="http://schemas.microsoft.com/office/excel/2006/main">
          <x14:cfRule type="dataBar" id="{8D31A3B1-E895-43AC-A2FF-9A7C7F2573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AJ24</xm:sqref>
        </x14:conditionalFormatting>
        <x14:conditionalFormatting xmlns:xm="http://schemas.microsoft.com/office/excel/2006/main">
          <x14:cfRule type="dataBar" id="{ABC0F7A6-0B6A-4DB7-B61D-624A54349314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AJ26:AJ27</xm:sqref>
        </x14:conditionalFormatting>
        <x14:conditionalFormatting xmlns:xm="http://schemas.microsoft.com/office/excel/2006/main">
          <x14:cfRule type="dataBar" id="{D9CFD27C-DB3E-4003-A02A-92C9322868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AJ26:AJ27</xm:sqref>
        </x14:conditionalFormatting>
        <x14:conditionalFormatting xmlns:xm="http://schemas.microsoft.com/office/excel/2006/main">
          <x14:cfRule type="dataBar" id="{97CC0583-DEE1-40E8-AF52-A391998E77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AJ26:AJ27</xm:sqref>
        </x14:conditionalFormatting>
        <x14:conditionalFormatting xmlns:xm="http://schemas.microsoft.com/office/excel/2006/main">
          <x14:cfRule type="dataBar" id="{1236396B-EEDE-468B-AFEE-C2B0A6B5F7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AJ26:AJ27</xm:sqref>
        </x14:conditionalFormatting>
        <x14:conditionalFormatting xmlns:xm="http://schemas.microsoft.com/office/excel/2006/main">
          <x14:cfRule type="dataBar" id="{8176778A-C6B9-49CE-89A3-F31387FBFB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AJ26:AJ27</xm:sqref>
        </x14:conditionalFormatting>
        <x14:conditionalFormatting xmlns:xm="http://schemas.microsoft.com/office/excel/2006/main">
          <x14:cfRule type="dataBar" id="{037A5472-F1F3-48C8-9CC1-C3240458F9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AJ26:AJ27</xm:sqref>
        </x14:conditionalFormatting>
        <x14:conditionalFormatting xmlns:xm="http://schemas.microsoft.com/office/excel/2006/main">
          <x14:cfRule type="dataBar" id="{81781EA1-FF5A-4A02-9440-7C71B56E01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AJ26:AJ27</xm:sqref>
        </x14:conditionalFormatting>
        <x14:conditionalFormatting xmlns:xm="http://schemas.microsoft.com/office/excel/2006/main">
          <x14:cfRule type="dataBar" id="{DDB70527-9C85-4A1A-B1E1-53B8D77B8F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AJ26:AJ27</xm:sqref>
        </x14:conditionalFormatting>
        <x14:conditionalFormatting xmlns:xm="http://schemas.microsoft.com/office/excel/2006/main">
          <x14:cfRule type="dataBar" id="{5F7C094A-1337-40EF-849E-6CEF16A29C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AJ26:AJ27</xm:sqref>
        </x14:conditionalFormatting>
        <x14:conditionalFormatting xmlns:xm="http://schemas.microsoft.com/office/excel/2006/main">
          <x14:cfRule type="dataBar" id="{E4BA974A-5C8F-4D53-BD42-C03FBF3B27C3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AJ19</xm:sqref>
        </x14:conditionalFormatting>
        <x14:conditionalFormatting xmlns:xm="http://schemas.microsoft.com/office/excel/2006/main">
          <x14:cfRule type="dataBar" id="{5B3E914F-E050-4E77-975B-895CBF88C62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AJ19</xm:sqref>
        </x14:conditionalFormatting>
        <x14:conditionalFormatting xmlns:xm="http://schemas.microsoft.com/office/excel/2006/main">
          <x14:cfRule type="dataBar" id="{523D04CB-562A-46C0-87D1-AE991ED541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AJ19</xm:sqref>
        </x14:conditionalFormatting>
        <x14:conditionalFormatting xmlns:xm="http://schemas.microsoft.com/office/excel/2006/main">
          <x14:cfRule type="dataBar" id="{AC441518-CB9D-4740-A10E-BF2AA09FF4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AJ19</xm:sqref>
        </x14:conditionalFormatting>
        <x14:conditionalFormatting xmlns:xm="http://schemas.microsoft.com/office/excel/2006/main">
          <x14:cfRule type="dataBar" id="{F9756134-E1CB-4405-BDA1-0AF27D5ABA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AJ19</xm:sqref>
        </x14:conditionalFormatting>
        <x14:conditionalFormatting xmlns:xm="http://schemas.microsoft.com/office/excel/2006/main">
          <x14:cfRule type="dataBar" id="{0257FA0A-CAD1-451B-BCC8-6F0BCF224BD6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AJ19</xm:sqref>
        </x14:conditionalFormatting>
        <x14:conditionalFormatting xmlns:xm="http://schemas.microsoft.com/office/excel/2006/main">
          <x14:cfRule type="dataBar" id="{C230A0A1-4FAD-472A-A762-7745ACE7CA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AJ19</xm:sqref>
        </x14:conditionalFormatting>
        <x14:conditionalFormatting xmlns:xm="http://schemas.microsoft.com/office/excel/2006/main">
          <x14:cfRule type="dataBar" id="{D7066462-E7F9-4525-96B8-EEF4C16BB9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AJ19</xm:sqref>
        </x14:conditionalFormatting>
        <x14:conditionalFormatting xmlns:xm="http://schemas.microsoft.com/office/excel/2006/main">
          <x14:cfRule type="dataBar" id="{77200733-09C7-436F-A2B7-BBA1912A74F5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AJ20</xm:sqref>
        </x14:conditionalFormatting>
        <x14:conditionalFormatting xmlns:xm="http://schemas.microsoft.com/office/excel/2006/main">
          <x14:cfRule type="dataBar" id="{9B8A52A3-AC06-4D97-BCBE-68B48861CD6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AJ20</xm:sqref>
        </x14:conditionalFormatting>
        <x14:conditionalFormatting xmlns:xm="http://schemas.microsoft.com/office/excel/2006/main">
          <x14:cfRule type="dataBar" id="{1E754900-A05C-4BD9-AA7F-869023535B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AJ20</xm:sqref>
        </x14:conditionalFormatting>
        <x14:conditionalFormatting xmlns:xm="http://schemas.microsoft.com/office/excel/2006/main">
          <x14:cfRule type="dataBar" id="{963289B5-F236-4A1B-A1B4-E24F236008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AJ20</xm:sqref>
        </x14:conditionalFormatting>
        <x14:conditionalFormatting xmlns:xm="http://schemas.microsoft.com/office/excel/2006/main">
          <x14:cfRule type="dataBar" id="{51B4F486-1150-4EB2-A9E1-0FDDF6A19A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AJ20</xm:sqref>
        </x14:conditionalFormatting>
        <x14:conditionalFormatting xmlns:xm="http://schemas.microsoft.com/office/excel/2006/main">
          <x14:cfRule type="dataBar" id="{2CE2637F-011F-4B39-8ADF-59068A55F6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AJ20</xm:sqref>
        </x14:conditionalFormatting>
        <x14:conditionalFormatting xmlns:xm="http://schemas.microsoft.com/office/excel/2006/main">
          <x14:cfRule type="dataBar" id="{BB2D6593-3ACC-45AD-8869-163E5458B5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AJ20</xm:sqref>
        </x14:conditionalFormatting>
        <x14:conditionalFormatting xmlns:xm="http://schemas.microsoft.com/office/excel/2006/main">
          <x14:cfRule type="dataBar" id="{640D1EE9-16D0-4DC2-A97E-AA8D84F44B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AJ20</xm:sqref>
        </x14:conditionalFormatting>
        <x14:conditionalFormatting xmlns:xm="http://schemas.microsoft.com/office/excel/2006/main">
          <x14:cfRule type="dataBar" id="{556FE121-53D5-49E9-9B71-CCA41C05171E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AJ38</xm:sqref>
        </x14:conditionalFormatting>
        <x14:conditionalFormatting xmlns:xm="http://schemas.microsoft.com/office/excel/2006/main">
          <x14:cfRule type="dataBar" id="{364A678F-C9E9-4DD2-84E2-C4301010A8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AJ38</xm:sqref>
        </x14:conditionalFormatting>
        <x14:conditionalFormatting xmlns:xm="http://schemas.microsoft.com/office/excel/2006/main">
          <x14:cfRule type="dataBar" id="{742EA683-53C6-429A-A385-38C92CB315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AJ38</xm:sqref>
        </x14:conditionalFormatting>
        <x14:conditionalFormatting xmlns:xm="http://schemas.microsoft.com/office/excel/2006/main">
          <x14:cfRule type="dataBar" id="{72F95123-B562-421E-AB51-128EBAF721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AJ38</xm:sqref>
        </x14:conditionalFormatting>
        <x14:conditionalFormatting xmlns:xm="http://schemas.microsoft.com/office/excel/2006/main">
          <x14:cfRule type="dataBar" id="{46C5DAB2-B5F8-4543-92C4-B199AB117C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AJ38</xm:sqref>
        </x14:conditionalFormatting>
        <x14:conditionalFormatting xmlns:xm="http://schemas.microsoft.com/office/excel/2006/main">
          <x14:cfRule type="dataBar" id="{03C6DF18-78F6-42C5-B7DA-162EA6714D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AJ38</xm:sqref>
        </x14:conditionalFormatting>
        <x14:conditionalFormatting xmlns:xm="http://schemas.microsoft.com/office/excel/2006/main">
          <x14:cfRule type="dataBar" id="{F2A974BA-BF43-49E6-BF58-AC142777FF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AJ38</xm:sqref>
        </x14:conditionalFormatting>
        <x14:conditionalFormatting xmlns:xm="http://schemas.microsoft.com/office/excel/2006/main">
          <x14:cfRule type="dataBar" id="{EB7B12D4-F471-412C-9C02-C35B3F6A2C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AJ38</xm:sqref>
        </x14:conditionalFormatting>
        <x14:conditionalFormatting xmlns:xm="http://schemas.microsoft.com/office/excel/2006/main">
          <x14:cfRule type="dataBar" id="{EA493A44-1E0E-4FD1-B7E6-845A3B52EA32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AJ25</xm:sqref>
        </x14:conditionalFormatting>
        <x14:conditionalFormatting xmlns:xm="http://schemas.microsoft.com/office/excel/2006/main">
          <x14:cfRule type="dataBar" id="{548AD48D-C259-4725-A828-A752698D2B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AJ25</xm:sqref>
        </x14:conditionalFormatting>
        <x14:conditionalFormatting xmlns:xm="http://schemas.microsoft.com/office/excel/2006/main">
          <x14:cfRule type="dataBar" id="{2470ED00-1A46-45EF-8386-C0B66D9553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AJ25</xm:sqref>
        </x14:conditionalFormatting>
        <x14:conditionalFormatting xmlns:xm="http://schemas.microsoft.com/office/excel/2006/main">
          <x14:cfRule type="dataBar" id="{18730BC4-7CFC-4FB0-A423-3E22AE47C1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AJ25</xm:sqref>
        </x14:conditionalFormatting>
        <x14:conditionalFormatting xmlns:xm="http://schemas.microsoft.com/office/excel/2006/main">
          <x14:cfRule type="dataBar" id="{E1CB43F9-53BE-4922-8FD8-75FEB70C81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AJ25</xm:sqref>
        </x14:conditionalFormatting>
        <x14:conditionalFormatting xmlns:xm="http://schemas.microsoft.com/office/excel/2006/main">
          <x14:cfRule type="dataBar" id="{838F86DB-35AA-44F4-B1EC-BDFCCA18FA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AJ25</xm:sqref>
        </x14:conditionalFormatting>
        <x14:conditionalFormatting xmlns:xm="http://schemas.microsoft.com/office/excel/2006/main">
          <x14:cfRule type="dataBar" id="{D3C2E4C4-F445-4B56-A91E-2F00743A0D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AJ25</xm:sqref>
        </x14:conditionalFormatting>
        <x14:conditionalFormatting xmlns:xm="http://schemas.microsoft.com/office/excel/2006/main">
          <x14:cfRule type="dataBar" id="{EB582016-4C4F-4028-B9FE-B7F74AA0E3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AJ25</xm:sqref>
        </x14:conditionalFormatting>
        <x14:conditionalFormatting xmlns:xm="http://schemas.microsoft.com/office/excel/2006/main">
          <x14:cfRule type="dataBar" id="{3BE4E8C3-A9D7-4A96-8167-2AF8E10F15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AJ25</xm:sqref>
        </x14:conditionalFormatting>
        <x14:conditionalFormatting xmlns:xm="http://schemas.microsoft.com/office/excel/2006/main">
          <x14:cfRule type="dataBar" id="{A58B15B5-F507-41C8-950D-34662C8988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AJ25</xm:sqref>
        </x14:conditionalFormatting>
        <x14:conditionalFormatting xmlns:xm="http://schemas.microsoft.com/office/excel/2006/main">
          <x14:cfRule type="dataBar" id="{8B05F1A8-36E4-4FCA-8E38-7FA505B05A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AJ25</xm:sqref>
        </x14:conditionalFormatting>
        <x14:conditionalFormatting xmlns:xm="http://schemas.microsoft.com/office/excel/2006/main">
          <x14:cfRule type="dataBar" id="{49DF6FE0-B3BA-45C9-A725-BEA7935FADA0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AJ23:AJ27</xm:sqref>
        </x14:conditionalFormatting>
        <x14:conditionalFormatting xmlns:xm="http://schemas.microsoft.com/office/excel/2006/main">
          <x14:cfRule type="dataBar" id="{82ED1DB0-F6C2-48EB-9B0F-FF5AF2205F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AJ23:AJ27</xm:sqref>
        </x14:conditionalFormatting>
        <x14:conditionalFormatting xmlns:xm="http://schemas.microsoft.com/office/excel/2006/main">
          <x14:cfRule type="dataBar" id="{E95AB13E-5831-4CE0-A6E6-EBB9677321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AJ23:AJ27</xm:sqref>
        </x14:conditionalFormatting>
        <x14:conditionalFormatting xmlns:xm="http://schemas.microsoft.com/office/excel/2006/main">
          <x14:cfRule type="dataBar" id="{C321A13D-22FF-4800-86D8-37FDD08C40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AJ23:AJ27</xm:sqref>
        </x14:conditionalFormatting>
        <x14:conditionalFormatting xmlns:xm="http://schemas.microsoft.com/office/excel/2006/main">
          <x14:cfRule type="dataBar" id="{43D22990-3D44-488C-B8E7-6E31B9CF22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AJ23:AJ27</xm:sqref>
        </x14:conditionalFormatting>
        <x14:conditionalFormatting xmlns:xm="http://schemas.microsoft.com/office/excel/2006/main">
          <x14:cfRule type="dataBar" id="{AADC4782-39FD-4057-AC3D-AAB3ABC230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AJ23:AJ27</xm:sqref>
        </x14:conditionalFormatting>
        <x14:conditionalFormatting xmlns:xm="http://schemas.microsoft.com/office/excel/2006/main">
          <x14:cfRule type="dataBar" id="{D3C787FD-36B4-4356-8116-8866660997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AJ23:AJ27</xm:sqref>
        </x14:conditionalFormatting>
        <x14:conditionalFormatting xmlns:xm="http://schemas.microsoft.com/office/excel/2006/main">
          <x14:cfRule type="dataBar" id="{07676491-D9E0-4633-9A50-4BCE7E7B02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AJ23:AJ27</xm:sqref>
        </x14:conditionalFormatting>
        <x14:conditionalFormatting xmlns:xm="http://schemas.microsoft.com/office/excel/2006/main">
          <x14:cfRule type="dataBar" id="{D5AF9072-B4EE-4A75-BEE7-A6D677F27FC2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AJ28</xm:sqref>
        </x14:conditionalFormatting>
        <x14:conditionalFormatting xmlns:xm="http://schemas.microsoft.com/office/excel/2006/main">
          <x14:cfRule type="dataBar" id="{3069B703-405D-4BEB-80BB-01299DEE1F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AJ28</xm:sqref>
        </x14:conditionalFormatting>
        <x14:conditionalFormatting xmlns:xm="http://schemas.microsoft.com/office/excel/2006/main">
          <x14:cfRule type="dataBar" id="{574FA1A2-17E1-4364-851F-BB9E398C28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AJ28</xm:sqref>
        </x14:conditionalFormatting>
        <x14:conditionalFormatting xmlns:xm="http://schemas.microsoft.com/office/excel/2006/main">
          <x14:cfRule type="dataBar" id="{441832A1-E5A3-40E9-AD14-2C0705105B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AJ28</xm:sqref>
        </x14:conditionalFormatting>
        <x14:conditionalFormatting xmlns:xm="http://schemas.microsoft.com/office/excel/2006/main">
          <x14:cfRule type="dataBar" id="{038BB433-7F0E-4F08-BD23-9F83F3D7C2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AJ28</xm:sqref>
        </x14:conditionalFormatting>
        <x14:conditionalFormatting xmlns:xm="http://schemas.microsoft.com/office/excel/2006/main">
          <x14:cfRule type="dataBar" id="{84BF304A-3CB2-4244-8F60-5798C22F66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AJ28</xm:sqref>
        </x14:conditionalFormatting>
        <x14:conditionalFormatting xmlns:xm="http://schemas.microsoft.com/office/excel/2006/main">
          <x14:cfRule type="dataBar" id="{F298642A-40F8-410A-9BFA-DF24D62266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AJ28</xm:sqref>
        </x14:conditionalFormatting>
        <x14:conditionalFormatting xmlns:xm="http://schemas.microsoft.com/office/excel/2006/main">
          <x14:cfRule type="dataBar" id="{2FAB135D-177F-4EA6-B212-90C713DC09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AJ28</xm:sqref>
        </x14:conditionalFormatting>
        <x14:conditionalFormatting xmlns:xm="http://schemas.microsoft.com/office/excel/2006/main">
          <x14:cfRule type="dataBar" id="{CCE32A77-C1EC-48B3-9FE6-2ED059EE2CFA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AJ29</xm:sqref>
        </x14:conditionalFormatting>
        <x14:conditionalFormatting xmlns:xm="http://schemas.microsoft.com/office/excel/2006/main">
          <x14:cfRule type="dataBar" id="{46BAD129-E650-4415-AD0E-37B67B4B0CB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AJ29</xm:sqref>
        </x14:conditionalFormatting>
        <x14:conditionalFormatting xmlns:xm="http://schemas.microsoft.com/office/excel/2006/main">
          <x14:cfRule type="dataBar" id="{406F6306-697F-4659-BC4F-F8627EEBA6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AJ29</xm:sqref>
        </x14:conditionalFormatting>
        <x14:conditionalFormatting xmlns:xm="http://schemas.microsoft.com/office/excel/2006/main">
          <x14:cfRule type="dataBar" id="{549C4F36-3BF7-4B35-B9E0-32FF1181B9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AJ29</xm:sqref>
        </x14:conditionalFormatting>
        <x14:conditionalFormatting xmlns:xm="http://schemas.microsoft.com/office/excel/2006/main">
          <x14:cfRule type="dataBar" id="{716B2793-FB99-4B2C-83FA-D7870FF658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AJ29</xm:sqref>
        </x14:conditionalFormatting>
        <x14:conditionalFormatting xmlns:xm="http://schemas.microsoft.com/office/excel/2006/main">
          <x14:cfRule type="dataBar" id="{1CE44D58-9859-4DBD-81B3-6DA479015D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AJ29</xm:sqref>
        </x14:conditionalFormatting>
        <x14:conditionalFormatting xmlns:xm="http://schemas.microsoft.com/office/excel/2006/main">
          <x14:cfRule type="dataBar" id="{46DEDB68-9BD6-4F6A-B9C7-2EAEC656E9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AJ29</xm:sqref>
        </x14:conditionalFormatting>
        <x14:conditionalFormatting xmlns:xm="http://schemas.microsoft.com/office/excel/2006/main">
          <x14:cfRule type="dataBar" id="{3A4D416F-1A94-4823-B198-71B70E1D86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AJ29</xm:sqref>
        </x14:conditionalFormatting>
        <x14:conditionalFormatting xmlns:xm="http://schemas.microsoft.com/office/excel/2006/main">
          <x14:cfRule type="dataBar" id="{F4BE8BDF-EDA1-4D48-9589-DDBA7434BFE2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AJ28:AJ29</xm:sqref>
        </x14:conditionalFormatting>
        <x14:conditionalFormatting xmlns:xm="http://schemas.microsoft.com/office/excel/2006/main">
          <x14:cfRule type="dataBar" id="{31A7EB10-61D0-4151-BCB0-28ACDA544E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AJ28:AJ29</xm:sqref>
        </x14:conditionalFormatting>
        <x14:conditionalFormatting xmlns:xm="http://schemas.microsoft.com/office/excel/2006/main">
          <x14:cfRule type="dataBar" id="{AE8ED79D-7A18-43F2-85D7-D884D6AF9E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AJ28:AJ29</xm:sqref>
        </x14:conditionalFormatting>
        <x14:conditionalFormatting xmlns:xm="http://schemas.microsoft.com/office/excel/2006/main">
          <x14:cfRule type="dataBar" id="{15381B57-0E2E-468C-9951-FBE9CBDFF7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AJ28:AJ29</xm:sqref>
        </x14:conditionalFormatting>
        <x14:conditionalFormatting xmlns:xm="http://schemas.microsoft.com/office/excel/2006/main">
          <x14:cfRule type="dataBar" id="{C5661196-608C-4DB6-BC1B-0BD7842BFC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AJ28:AJ29</xm:sqref>
        </x14:conditionalFormatting>
        <x14:conditionalFormatting xmlns:xm="http://schemas.microsoft.com/office/excel/2006/main">
          <x14:cfRule type="dataBar" id="{7B6F3F16-5D93-4D70-8B97-39F921803D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AJ28:AJ29</xm:sqref>
        </x14:conditionalFormatting>
        <x14:conditionalFormatting xmlns:xm="http://schemas.microsoft.com/office/excel/2006/main">
          <x14:cfRule type="dataBar" id="{9E36A7B4-8D3F-46C0-BCDC-1C454FDD49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AJ28:AJ29</xm:sqref>
        </x14:conditionalFormatting>
        <x14:conditionalFormatting xmlns:xm="http://schemas.microsoft.com/office/excel/2006/main">
          <x14:cfRule type="dataBar" id="{CFA4999B-3F35-4509-8AB0-5BF8A80494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AJ28:AJ29</xm:sqref>
        </x14:conditionalFormatting>
        <x14:conditionalFormatting xmlns:xm="http://schemas.microsoft.com/office/excel/2006/main">
          <x14:cfRule type="dataBar" id="{DF8C39E0-62ED-4A87-939A-AE846EB63A92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AJ32 AJ34 AJ36 AJ38</xm:sqref>
        </x14:conditionalFormatting>
        <x14:conditionalFormatting xmlns:xm="http://schemas.microsoft.com/office/excel/2006/main">
          <x14:cfRule type="dataBar" id="{5A88976E-AB0E-4708-91DA-737946534A1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AJ32 AJ34 AJ36 AJ38</xm:sqref>
        </x14:conditionalFormatting>
        <x14:conditionalFormatting xmlns:xm="http://schemas.microsoft.com/office/excel/2006/main">
          <x14:cfRule type="dataBar" id="{AEAD6E62-B134-4E38-B26C-86A8DEB63E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AJ32 AJ34 AJ36 AJ38</xm:sqref>
        </x14:conditionalFormatting>
        <x14:conditionalFormatting xmlns:xm="http://schemas.microsoft.com/office/excel/2006/main">
          <x14:cfRule type="dataBar" id="{D9F60A8A-63EA-418D-8495-B921CD5318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AJ32 AJ34 AJ36 AJ38</xm:sqref>
        </x14:conditionalFormatting>
        <x14:conditionalFormatting xmlns:xm="http://schemas.microsoft.com/office/excel/2006/main">
          <x14:cfRule type="dataBar" id="{EDD5D6B9-68CA-4C76-AC7C-48A8E5CAF7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AJ32 AJ34 AJ36 AJ38</xm:sqref>
        </x14:conditionalFormatting>
        <x14:conditionalFormatting xmlns:xm="http://schemas.microsoft.com/office/excel/2006/main">
          <x14:cfRule type="dataBar" id="{89330AE2-A149-4FBC-8428-049AA71F85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AJ32</xm:sqref>
        </x14:conditionalFormatting>
        <x14:conditionalFormatting xmlns:xm="http://schemas.microsoft.com/office/excel/2006/main">
          <x14:cfRule type="dataBar" id="{D6AC4F9E-92C6-4785-903F-34194D1CAF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AJ32</xm:sqref>
        </x14:conditionalFormatting>
        <x14:conditionalFormatting xmlns:xm="http://schemas.microsoft.com/office/excel/2006/main">
          <x14:cfRule type="dataBar" id="{209684CD-85F2-4805-B05F-63EE3E8A5B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AJ32</xm:sqref>
        </x14:conditionalFormatting>
        <x14:conditionalFormatting xmlns:xm="http://schemas.microsoft.com/office/excel/2006/main">
          <x14:cfRule type="dataBar" id="{9E48009A-844D-4316-9E30-248CC457F206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AJ33 AJ31 AJ35 AJ37</xm:sqref>
        </x14:conditionalFormatting>
        <x14:conditionalFormatting xmlns:xm="http://schemas.microsoft.com/office/excel/2006/main">
          <x14:cfRule type="dataBar" id="{5FA50498-D6BD-44D3-BFEB-B19C84EDB31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AJ33 AJ31 AJ35 AJ37</xm:sqref>
        </x14:conditionalFormatting>
        <x14:conditionalFormatting xmlns:xm="http://schemas.microsoft.com/office/excel/2006/main">
          <x14:cfRule type="dataBar" id="{513AF7DB-5F10-467E-BF4F-08DC0E8258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AJ33 AJ31 AJ35 AJ37</xm:sqref>
        </x14:conditionalFormatting>
        <x14:conditionalFormatting xmlns:xm="http://schemas.microsoft.com/office/excel/2006/main">
          <x14:cfRule type="dataBar" id="{B857D43F-A8D5-48A0-9DB1-75D364371E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AJ33 AJ31 AJ35 AJ37</xm:sqref>
        </x14:conditionalFormatting>
        <x14:conditionalFormatting xmlns:xm="http://schemas.microsoft.com/office/excel/2006/main">
          <x14:cfRule type="dataBar" id="{D35C4BBE-B8E2-4AEA-BBAC-104CC38C64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AJ33 AJ31 AJ35 AJ37</xm:sqref>
        </x14:conditionalFormatting>
        <x14:conditionalFormatting xmlns:xm="http://schemas.microsoft.com/office/excel/2006/main">
          <x14:cfRule type="dataBar" id="{CB76DD0C-D6B8-4F36-B18C-8A6C0A98C7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AJ33</xm:sqref>
        </x14:conditionalFormatting>
        <x14:conditionalFormatting xmlns:xm="http://schemas.microsoft.com/office/excel/2006/main">
          <x14:cfRule type="dataBar" id="{0BD9096B-1852-42E2-B230-B3423C882C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AJ33</xm:sqref>
        </x14:conditionalFormatting>
        <x14:conditionalFormatting xmlns:xm="http://schemas.microsoft.com/office/excel/2006/main">
          <x14:cfRule type="dataBar" id="{2F0A942F-8BC7-450F-97D5-9FDE26BCFDFF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AJ32</xm:sqref>
        </x14:conditionalFormatting>
        <x14:conditionalFormatting xmlns:xm="http://schemas.microsoft.com/office/excel/2006/main">
          <x14:cfRule type="dataBar" id="{0EBC7E03-D622-40B8-B972-DF2FB3781B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AJ32</xm:sqref>
        </x14:conditionalFormatting>
        <x14:conditionalFormatting xmlns:xm="http://schemas.microsoft.com/office/excel/2006/main">
          <x14:cfRule type="dataBar" id="{7819E1D6-5C1D-4DC1-BC7C-12D12449FE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AJ32</xm:sqref>
        </x14:conditionalFormatting>
        <x14:conditionalFormatting xmlns:xm="http://schemas.microsoft.com/office/excel/2006/main">
          <x14:cfRule type="dataBar" id="{7493E699-AE9A-4226-AB20-57931AEB64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AJ32</xm:sqref>
        </x14:conditionalFormatting>
        <x14:conditionalFormatting xmlns:xm="http://schemas.microsoft.com/office/excel/2006/main">
          <x14:cfRule type="dataBar" id="{33656A56-F928-47C5-A310-7A8AA62170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AJ32</xm:sqref>
        </x14:conditionalFormatting>
        <x14:conditionalFormatting xmlns:xm="http://schemas.microsoft.com/office/excel/2006/main">
          <x14:cfRule type="dataBar" id="{653D0D47-80B5-4C0B-99C7-99144A5937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AJ32</xm:sqref>
        </x14:conditionalFormatting>
        <x14:conditionalFormatting xmlns:xm="http://schemas.microsoft.com/office/excel/2006/main">
          <x14:cfRule type="dataBar" id="{ECFFA10E-8E60-47E3-B8FB-649F2E02BC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AJ32</xm:sqref>
        </x14:conditionalFormatting>
        <x14:conditionalFormatting xmlns:xm="http://schemas.microsoft.com/office/excel/2006/main">
          <x14:cfRule type="dataBar" id="{875CCD27-5CE4-4B6C-9B22-99D91AD324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AJ32</xm:sqref>
        </x14:conditionalFormatting>
        <x14:conditionalFormatting xmlns:xm="http://schemas.microsoft.com/office/excel/2006/main">
          <x14:cfRule type="dataBar" id="{154A60B0-A5F0-432D-A9E6-F7077A91D33E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AJ33 AJ31 AJ35 AJ37</xm:sqref>
        </x14:conditionalFormatting>
        <x14:conditionalFormatting xmlns:xm="http://schemas.microsoft.com/office/excel/2006/main">
          <x14:cfRule type="dataBar" id="{095A2F5E-1E49-46D5-B1CE-AA0F94E7A9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AJ33 AJ31 AJ35 AJ37</xm:sqref>
        </x14:conditionalFormatting>
        <x14:conditionalFormatting xmlns:xm="http://schemas.microsoft.com/office/excel/2006/main">
          <x14:cfRule type="dataBar" id="{9C36CFBE-FF21-4E40-BB93-789611C96F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AJ33 AJ31 AJ35 AJ37</xm:sqref>
        </x14:conditionalFormatting>
        <x14:conditionalFormatting xmlns:xm="http://schemas.microsoft.com/office/excel/2006/main">
          <x14:cfRule type="dataBar" id="{B3026F6F-8E0B-4A6A-B905-078205F649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AJ33 AJ31 AJ35 AJ37</xm:sqref>
        </x14:conditionalFormatting>
        <x14:conditionalFormatting xmlns:xm="http://schemas.microsoft.com/office/excel/2006/main">
          <x14:cfRule type="dataBar" id="{A1470DA1-454E-48D9-A8AA-0C01AB568C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AJ33 AJ31 AJ35 AJ37</xm:sqref>
        </x14:conditionalFormatting>
        <x14:conditionalFormatting xmlns:xm="http://schemas.microsoft.com/office/excel/2006/main">
          <x14:cfRule type="dataBar" id="{08B3275F-167E-4432-BF45-6A86144E37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AJ31</xm:sqref>
        </x14:conditionalFormatting>
        <x14:conditionalFormatting xmlns:xm="http://schemas.microsoft.com/office/excel/2006/main">
          <x14:cfRule type="dataBar" id="{1BECC30D-6993-4D23-B3CE-90E835A648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AJ31</xm:sqref>
        </x14:conditionalFormatting>
        <x14:conditionalFormatting xmlns:xm="http://schemas.microsoft.com/office/excel/2006/main">
          <x14:cfRule type="dataBar" id="{B5CE7D7C-37A3-4D07-8446-843BB4323C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AJ31</xm:sqref>
        </x14:conditionalFormatting>
        <x14:conditionalFormatting xmlns:xm="http://schemas.microsoft.com/office/excel/2006/main">
          <x14:cfRule type="dataBar" id="{240DF67E-5054-45D5-9004-378C39DC2D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AJ42</xm:sqref>
        </x14:conditionalFormatting>
        <x14:conditionalFormatting xmlns:xm="http://schemas.microsoft.com/office/excel/2006/main">
          <x14:cfRule type="dataBar" id="{743EDD05-9C12-4BFA-93FC-92194BC476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AJ42</xm:sqref>
        </x14:conditionalFormatting>
        <x14:conditionalFormatting xmlns:xm="http://schemas.microsoft.com/office/excel/2006/main">
          <x14:cfRule type="dataBar" id="{2EB4C1D8-B514-4729-9DF2-276241AD46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AJ42</xm:sqref>
        </x14:conditionalFormatting>
        <x14:conditionalFormatting xmlns:xm="http://schemas.microsoft.com/office/excel/2006/main">
          <x14:cfRule type="dataBar" id="{16E5F6CE-6059-47AA-8C9E-3936BDF7E2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AJ41</xm:sqref>
        </x14:conditionalFormatting>
        <x14:conditionalFormatting xmlns:xm="http://schemas.microsoft.com/office/excel/2006/main">
          <x14:cfRule type="dataBar" id="{B4F05777-FB17-4433-AF36-A28CCCF946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AJ41</xm:sqref>
        </x14:conditionalFormatting>
        <x14:conditionalFormatting xmlns:xm="http://schemas.microsoft.com/office/excel/2006/main">
          <x14:cfRule type="dataBar" id="{AA1F7755-56E5-4CAA-A1FA-0CB145276641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AJ42</xm:sqref>
        </x14:conditionalFormatting>
        <x14:conditionalFormatting xmlns:xm="http://schemas.microsoft.com/office/excel/2006/main">
          <x14:cfRule type="dataBar" id="{E59558AD-D59A-43DE-8F35-2BA4225324F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AJ40</xm:sqref>
        </x14:conditionalFormatting>
        <x14:conditionalFormatting xmlns:xm="http://schemas.microsoft.com/office/excel/2006/main">
          <x14:cfRule type="dataBar" id="{BCC145AB-9703-4F21-B67D-60E9FBFFD4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AJ40</xm:sqref>
        </x14:conditionalFormatting>
        <x14:conditionalFormatting xmlns:xm="http://schemas.microsoft.com/office/excel/2006/main">
          <x14:cfRule type="dataBar" id="{CA1F6B15-048A-4346-BF8F-3C328CE485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AJ40</xm:sqref>
        </x14:conditionalFormatting>
        <x14:conditionalFormatting xmlns:xm="http://schemas.microsoft.com/office/excel/2006/main">
          <x14:cfRule type="dataBar" id="{1C77621A-25FD-4D37-8A3F-E153DC0E4B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AJ42</xm:sqref>
        </x14:conditionalFormatting>
        <x14:conditionalFormatting xmlns:xm="http://schemas.microsoft.com/office/excel/2006/main">
          <x14:cfRule type="dataBar" id="{874CE276-898F-4BF1-83FE-7AAE787596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AJ40</xm:sqref>
        </x14:conditionalFormatting>
        <x14:conditionalFormatting xmlns:xm="http://schemas.microsoft.com/office/excel/2006/main">
          <x14:cfRule type="dataBar" id="{3603FE40-A379-46B1-A03D-940CEB8011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AJ40</xm:sqref>
        </x14:conditionalFormatting>
        <x14:conditionalFormatting xmlns:xm="http://schemas.microsoft.com/office/excel/2006/main">
          <x14:cfRule type="dataBar" id="{8D20E4B7-A792-4C43-B089-B8D20EDD2B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AJ40</xm:sqref>
        </x14:conditionalFormatting>
        <x14:conditionalFormatting xmlns:xm="http://schemas.microsoft.com/office/excel/2006/main">
          <x14:cfRule type="dataBar" id="{74D07EAD-75D9-4712-BE58-986C7A46F952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AJ41</xm:sqref>
        </x14:conditionalFormatting>
        <x14:conditionalFormatting xmlns:xm="http://schemas.microsoft.com/office/excel/2006/main">
          <x14:cfRule type="dataBar" id="{72DDC08C-048C-4AC9-BA59-98BB135109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AJ41</xm:sqref>
        </x14:conditionalFormatting>
        <x14:conditionalFormatting xmlns:xm="http://schemas.microsoft.com/office/excel/2006/main">
          <x14:cfRule type="dataBar" id="{EBDD04A2-3C0A-4324-A619-CB07BD5ED5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AJ17:AJ21</xm:sqref>
        </x14:conditionalFormatting>
        <x14:conditionalFormatting xmlns:xm="http://schemas.microsoft.com/office/excel/2006/main">
          <x14:cfRule type="dataBar" id="{6F30286C-7F18-4D89-AF24-23EC9CD82AC0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AJ40:AJ42</xm:sqref>
        </x14:conditionalFormatting>
        <x14:conditionalFormatting xmlns:xm="http://schemas.microsoft.com/office/excel/2006/main">
          <x14:cfRule type="dataBar" id="{004D511A-38F7-4551-B30A-C49DD67D5D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AJ40:AJ42</xm:sqref>
        </x14:conditionalFormatting>
        <x14:conditionalFormatting xmlns:xm="http://schemas.microsoft.com/office/excel/2006/main">
          <x14:cfRule type="dataBar" id="{4839E141-39C3-44AD-A23B-8D06E4298A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AJ40:AJ42</xm:sqref>
        </x14:conditionalFormatting>
        <x14:conditionalFormatting xmlns:xm="http://schemas.microsoft.com/office/excel/2006/main">
          <x14:cfRule type="dataBar" id="{F335D1DB-7AAD-49DB-9472-1657878987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AJ40:AJ42</xm:sqref>
        </x14:conditionalFormatting>
        <x14:conditionalFormatting xmlns:xm="http://schemas.microsoft.com/office/excel/2006/main">
          <x14:cfRule type="dataBar" id="{33A8B499-A77F-45E5-AB4C-353A870627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AJ40:AJ42</xm:sqref>
        </x14:conditionalFormatting>
        <x14:conditionalFormatting xmlns:xm="http://schemas.microsoft.com/office/excel/2006/main">
          <x14:cfRule type="dataBar" id="{53C2A1F2-41F9-42E1-93AD-19C15FAAF89A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AJ40 AJ42</xm:sqref>
        </x14:conditionalFormatting>
        <x14:conditionalFormatting xmlns:xm="http://schemas.microsoft.com/office/excel/2006/main">
          <x14:cfRule type="dataBar" id="{73BA6F57-BAD3-4A38-984E-7FE8B3B7FB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AJ40 AJ42</xm:sqref>
        </x14:conditionalFormatting>
        <x14:conditionalFormatting xmlns:xm="http://schemas.microsoft.com/office/excel/2006/main">
          <x14:cfRule type="dataBar" id="{683756AD-037A-4B8B-B2B1-02A2FC7A9B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AJ40 AJ42</xm:sqref>
        </x14:conditionalFormatting>
        <x14:conditionalFormatting xmlns:xm="http://schemas.microsoft.com/office/excel/2006/main">
          <x14:cfRule type="dataBar" id="{44187BBC-A8BC-4B2A-A5FA-B769C7E61C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AJ40 AJ42</xm:sqref>
        </x14:conditionalFormatting>
        <x14:conditionalFormatting xmlns:xm="http://schemas.microsoft.com/office/excel/2006/main">
          <x14:cfRule type="dataBar" id="{C3D6F6D6-9C0E-4DA3-B663-0A38C77C89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AJ40 AJ42</xm:sqref>
        </x14:conditionalFormatting>
        <x14:conditionalFormatting xmlns:xm="http://schemas.microsoft.com/office/excel/2006/main">
          <x14:cfRule type="dataBar" id="{54DCFF5E-C406-41A9-96F0-2E9E435E1E76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AJ41</xm:sqref>
        </x14:conditionalFormatting>
        <x14:conditionalFormatting xmlns:xm="http://schemas.microsoft.com/office/excel/2006/main">
          <x14:cfRule type="dataBar" id="{AACC163B-A86B-47E4-AD8C-959B37F017B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AJ41</xm:sqref>
        </x14:conditionalFormatting>
        <x14:conditionalFormatting xmlns:xm="http://schemas.microsoft.com/office/excel/2006/main">
          <x14:cfRule type="dataBar" id="{3C7339F2-FFB1-4172-A832-3DD0456980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AJ41</xm:sqref>
        </x14:conditionalFormatting>
        <x14:conditionalFormatting xmlns:xm="http://schemas.microsoft.com/office/excel/2006/main">
          <x14:cfRule type="dataBar" id="{79516D9A-64D3-46F3-8C04-1FC5715CE7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AJ41</xm:sqref>
        </x14:conditionalFormatting>
        <x14:conditionalFormatting xmlns:xm="http://schemas.microsoft.com/office/excel/2006/main">
          <x14:cfRule type="dataBar" id="{BADD6339-F6E7-4303-B632-FA31AE1416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AJ41</xm:sqref>
        </x14:conditionalFormatting>
        <x14:conditionalFormatting xmlns:xm="http://schemas.microsoft.com/office/excel/2006/main">
          <x14:cfRule type="dataBar" id="{A937B914-D2CB-4752-A466-52134D5FBCDB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AK23</xm:sqref>
        </x14:conditionalFormatting>
        <x14:conditionalFormatting xmlns:xm="http://schemas.microsoft.com/office/excel/2006/main">
          <x14:cfRule type="dataBar" id="{B1A6085A-344E-4311-84D0-33F109D7F8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AK23</xm:sqref>
        </x14:conditionalFormatting>
        <x14:conditionalFormatting xmlns:xm="http://schemas.microsoft.com/office/excel/2006/main">
          <x14:cfRule type="dataBar" id="{3B0190CE-AC68-4615-9E05-CDCAA0F39A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AK23</xm:sqref>
        </x14:conditionalFormatting>
        <x14:conditionalFormatting xmlns:xm="http://schemas.microsoft.com/office/excel/2006/main">
          <x14:cfRule type="dataBar" id="{1B9D1225-8049-4F01-9A14-72689C0AFF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AK23</xm:sqref>
        </x14:conditionalFormatting>
        <x14:conditionalFormatting xmlns:xm="http://schemas.microsoft.com/office/excel/2006/main">
          <x14:cfRule type="dataBar" id="{6E1B32A3-48CD-4E0E-AF1E-785237A02C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AK23</xm:sqref>
        </x14:conditionalFormatting>
        <x14:conditionalFormatting xmlns:xm="http://schemas.microsoft.com/office/excel/2006/main">
          <x14:cfRule type="dataBar" id="{9DD42DAD-C964-481D-95CC-EDC6A5F8E9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AK23</xm:sqref>
        </x14:conditionalFormatting>
        <x14:conditionalFormatting xmlns:xm="http://schemas.microsoft.com/office/excel/2006/main">
          <x14:cfRule type="dataBar" id="{4843120D-904C-4725-B58A-6B0C34D430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AK23</xm:sqref>
        </x14:conditionalFormatting>
        <x14:conditionalFormatting xmlns:xm="http://schemas.microsoft.com/office/excel/2006/main">
          <x14:cfRule type="dataBar" id="{357257AE-652A-4E56-981B-F85D9FE731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AK23</xm:sqref>
        </x14:conditionalFormatting>
        <x14:conditionalFormatting xmlns:xm="http://schemas.microsoft.com/office/excel/2006/main">
          <x14:cfRule type="dataBar" id="{716363E0-D3A6-4FA3-A5C9-1A59B237076A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AK24</xm:sqref>
        </x14:conditionalFormatting>
        <x14:conditionalFormatting xmlns:xm="http://schemas.microsoft.com/office/excel/2006/main">
          <x14:cfRule type="dataBar" id="{1463A7B6-9E29-4EB3-9521-6B7B03873CC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AK24</xm:sqref>
        </x14:conditionalFormatting>
        <x14:conditionalFormatting xmlns:xm="http://schemas.microsoft.com/office/excel/2006/main">
          <x14:cfRule type="dataBar" id="{5896A3DF-959D-4DDF-96CC-F5C2EFD0FE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AK24</xm:sqref>
        </x14:conditionalFormatting>
        <x14:conditionalFormatting xmlns:xm="http://schemas.microsoft.com/office/excel/2006/main">
          <x14:cfRule type="dataBar" id="{CE4C5CD1-59A1-44DE-BFC4-DBDDD091F3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AK24</xm:sqref>
        </x14:conditionalFormatting>
        <x14:conditionalFormatting xmlns:xm="http://schemas.microsoft.com/office/excel/2006/main">
          <x14:cfRule type="dataBar" id="{98B328A7-2F0D-4255-A917-6B97C13160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AK24</xm:sqref>
        </x14:conditionalFormatting>
        <x14:conditionalFormatting xmlns:xm="http://schemas.microsoft.com/office/excel/2006/main">
          <x14:cfRule type="dataBar" id="{2D36A75D-2FE2-4941-ACBA-ED37551752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AK24</xm:sqref>
        </x14:conditionalFormatting>
        <x14:conditionalFormatting xmlns:xm="http://schemas.microsoft.com/office/excel/2006/main">
          <x14:cfRule type="dataBar" id="{F63FF162-C04A-44DE-8E75-CD19E9A50B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AK24</xm:sqref>
        </x14:conditionalFormatting>
        <x14:conditionalFormatting xmlns:xm="http://schemas.microsoft.com/office/excel/2006/main">
          <x14:cfRule type="dataBar" id="{D094CE27-2CDF-48CE-9126-48D652DAE3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AK24</xm:sqref>
        </x14:conditionalFormatting>
        <x14:conditionalFormatting xmlns:xm="http://schemas.microsoft.com/office/excel/2006/main">
          <x14:cfRule type="dataBar" id="{F2B37826-BC45-4A32-BB3D-BC5EA3C2D9A1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AK26:AK27</xm:sqref>
        </x14:conditionalFormatting>
        <x14:conditionalFormatting xmlns:xm="http://schemas.microsoft.com/office/excel/2006/main">
          <x14:cfRule type="dataBar" id="{E4A5F43B-975A-4024-915F-69ED8ACBE8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AK26:AK27</xm:sqref>
        </x14:conditionalFormatting>
        <x14:conditionalFormatting xmlns:xm="http://schemas.microsoft.com/office/excel/2006/main">
          <x14:cfRule type="dataBar" id="{DEE8149D-FD74-4B54-9045-CFDD4BD060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AK26:AK27</xm:sqref>
        </x14:conditionalFormatting>
        <x14:conditionalFormatting xmlns:xm="http://schemas.microsoft.com/office/excel/2006/main">
          <x14:cfRule type="dataBar" id="{C0C789B0-E8C7-4A12-BA1C-AB7577383E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AK26:AK27</xm:sqref>
        </x14:conditionalFormatting>
        <x14:conditionalFormatting xmlns:xm="http://schemas.microsoft.com/office/excel/2006/main">
          <x14:cfRule type="dataBar" id="{8DB49814-A9E8-4997-B4C2-C51B8F2C1F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AK26:AK27</xm:sqref>
        </x14:conditionalFormatting>
        <x14:conditionalFormatting xmlns:xm="http://schemas.microsoft.com/office/excel/2006/main">
          <x14:cfRule type="dataBar" id="{55FEAD81-65DB-4878-977B-910E1C07D5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AK26:AK27</xm:sqref>
        </x14:conditionalFormatting>
        <x14:conditionalFormatting xmlns:xm="http://schemas.microsoft.com/office/excel/2006/main">
          <x14:cfRule type="dataBar" id="{A6D6516E-0D22-4E8D-ADCE-4D1FBEB9B1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AK26:AK27</xm:sqref>
        </x14:conditionalFormatting>
        <x14:conditionalFormatting xmlns:xm="http://schemas.microsoft.com/office/excel/2006/main">
          <x14:cfRule type="dataBar" id="{59DB8874-B926-4D95-ABB3-A21891D452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AK26:AK27</xm:sqref>
        </x14:conditionalFormatting>
        <x14:conditionalFormatting xmlns:xm="http://schemas.microsoft.com/office/excel/2006/main">
          <x14:cfRule type="dataBar" id="{732AEA4C-9330-47AA-B457-97648CEBD4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AK26:AK27</xm:sqref>
        </x14:conditionalFormatting>
        <x14:conditionalFormatting xmlns:xm="http://schemas.microsoft.com/office/excel/2006/main">
          <x14:cfRule type="dataBar" id="{DF9A9345-FC01-44EB-9E1C-E77092D7FC2F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AK19</xm:sqref>
        </x14:conditionalFormatting>
        <x14:conditionalFormatting xmlns:xm="http://schemas.microsoft.com/office/excel/2006/main">
          <x14:cfRule type="dataBar" id="{9AD91D83-5D02-48D5-8728-BBCA3288BC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AK19</xm:sqref>
        </x14:conditionalFormatting>
        <x14:conditionalFormatting xmlns:xm="http://schemas.microsoft.com/office/excel/2006/main">
          <x14:cfRule type="dataBar" id="{65520EA5-AA3E-4BC1-8A7B-46A51B952C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AK19</xm:sqref>
        </x14:conditionalFormatting>
        <x14:conditionalFormatting xmlns:xm="http://schemas.microsoft.com/office/excel/2006/main">
          <x14:cfRule type="dataBar" id="{8AA1455B-1B5E-4913-B627-4B2BDE9662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AK19</xm:sqref>
        </x14:conditionalFormatting>
        <x14:conditionalFormatting xmlns:xm="http://schemas.microsoft.com/office/excel/2006/main">
          <x14:cfRule type="dataBar" id="{F53A162D-F5FC-44D9-9ABF-A28EA226D7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AK19</xm:sqref>
        </x14:conditionalFormatting>
        <x14:conditionalFormatting xmlns:xm="http://schemas.microsoft.com/office/excel/2006/main">
          <x14:cfRule type="dataBar" id="{D3E2BB2A-A65C-4AFF-8B96-CAC1B8F110CE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AK19</xm:sqref>
        </x14:conditionalFormatting>
        <x14:conditionalFormatting xmlns:xm="http://schemas.microsoft.com/office/excel/2006/main">
          <x14:cfRule type="dataBar" id="{2D8256FD-2D74-4104-8FD1-E2717E4183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AK19</xm:sqref>
        </x14:conditionalFormatting>
        <x14:conditionalFormatting xmlns:xm="http://schemas.microsoft.com/office/excel/2006/main">
          <x14:cfRule type="dataBar" id="{1917DC41-711E-4DDB-90FF-8F72688357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AK19</xm:sqref>
        </x14:conditionalFormatting>
        <x14:conditionalFormatting xmlns:xm="http://schemas.microsoft.com/office/excel/2006/main">
          <x14:cfRule type="dataBar" id="{45D20157-C17A-41D0-A368-3C12257307D5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AK20</xm:sqref>
        </x14:conditionalFormatting>
        <x14:conditionalFormatting xmlns:xm="http://schemas.microsoft.com/office/excel/2006/main">
          <x14:cfRule type="dataBar" id="{6BADD993-31D8-4BB7-A015-5E013C2FCFB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AK20</xm:sqref>
        </x14:conditionalFormatting>
        <x14:conditionalFormatting xmlns:xm="http://schemas.microsoft.com/office/excel/2006/main">
          <x14:cfRule type="dataBar" id="{1036F110-6E2F-4D28-82C7-E1AB07A9B2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AK20</xm:sqref>
        </x14:conditionalFormatting>
        <x14:conditionalFormatting xmlns:xm="http://schemas.microsoft.com/office/excel/2006/main">
          <x14:cfRule type="dataBar" id="{B623B011-8A85-4AA6-A5A0-8681AC415C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AK20</xm:sqref>
        </x14:conditionalFormatting>
        <x14:conditionalFormatting xmlns:xm="http://schemas.microsoft.com/office/excel/2006/main">
          <x14:cfRule type="dataBar" id="{C7672578-7CFF-4DC8-A22D-C215490E5A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AK20</xm:sqref>
        </x14:conditionalFormatting>
        <x14:conditionalFormatting xmlns:xm="http://schemas.microsoft.com/office/excel/2006/main">
          <x14:cfRule type="dataBar" id="{F59F9848-4869-4BDC-A53D-5E0F4FE63C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AK20</xm:sqref>
        </x14:conditionalFormatting>
        <x14:conditionalFormatting xmlns:xm="http://schemas.microsoft.com/office/excel/2006/main">
          <x14:cfRule type="dataBar" id="{2B6F698D-8FAF-463E-B0AF-9323A98822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AK20</xm:sqref>
        </x14:conditionalFormatting>
        <x14:conditionalFormatting xmlns:xm="http://schemas.microsoft.com/office/excel/2006/main">
          <x14:cfRule type="dataBar" id="{A851D16B-15CD-49BB-9D41-95244290F2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AK20</xm:sqref>
        </x14:conditionalFormatting>
        <x14:conditionalFormatting xmlns:xm="http://schemas.microsoft.com/office/excel/2006/main">
          <x14:cfRule type="dataBar" id="{3438B10C-0714-4E92-9D7F-45FB6B8360A4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AK38</xm:sqref>
        </x14:conditionalFormatting>
        <x14:conditionalFormatting xmlns:xm="http://schemas.microsoft.com/office/excel/2006/main">
          <x14:cfRule type="dataBar" id="{D7ECB13B-CD50-45E0-812B-C87CC1EB27B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AK38</xm:sqref>
        </x14:conditionalFormatting>
        <x14:conditionalFormatting xmlns:xm="http://schemas.microsoft.com/office/excel/2006/main">
          <x14:cfRule type="dataBar" id="{CC2CCACF-BC47-4782-B572-DF94561643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AK38</xm:sqref>
        </x14:conditionalFormatting>
        <x14:conditionalFormatting xmlns:xm="http://schemas.microsoft.com/office/excel/2006/main">
          <x14:cfRule type="dataBar" id="{B011DF5D-FBD9-434B-9ED6-64CC1239A2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AK38</xm:sqref>
        </x14:conditionalFormatting>
        <x14:conditionalFormatting xmlns:xm="http://schemas.microsoft.com/office/excel/2006/main">
          <x14:cfRule type="dataBar" id="{7E69BB03-A360-456D-87FA-F981CCFD3D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AK38</xm:sqref>
        </x14:conditionalFormatting>
        <x14:conditionalFormatting xmlns:xm="http://schemas.microsoft.com/office/excel/2006/main">
          <x14:cfRule type="dataBar" id="{5C1ADC50-A0D5-4A7C-A22E-DEFF426816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AK38</xm:sqref>
        </x14:conditionalFormatting>
        <x14:conditionalFormatting xmlns:xm="http://schemas.microsoft.com/office/excel/2006/main">
          <x14:cfRule type="dataBar" id="{0EA69570-331C-4E5A-9B4C-6C46B06F15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AK38</xm:sqref>
        </x14:conditionalFormatting>
        <x14:conditionalFormatting xmlns:xm="http://schemas.microsoft.com/office/excel/2006/main">
          <x14:cfRule type="dataBar" id="{573D2145-F5FD-4DFD-B52F-EC0C9FA8CB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AK38</xm:sqref>
        </x14:conditionalFormatting>
        <x14:conditionalFormatting xmlns:xm="http://schemas.microsoft.com/office/excel/2006/main">
          <x14:cfRule type="dataBar" id="{1E684D9F-0643-4482-94CA-F2D3D7CC4E76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AK25</xm:sqref>
        </x14:conditionalFormatting>
        <x14:conditionalFormatting xmlns:xm="http://schemas.microsoft.com/office/excel/2006/main">
          <x14:cfRule type="dataBar" id="{623D83F4-0365-452D-9DDC-E8E184C3F73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AK25</xm:sqref>
        </x14:conditionalFormatting>
        <x14:conditionalFormatting xmlns:xm="http://schemas.microsoft.com/office/excel/2006/main">
          <x14:cfRule type="dataBar" id="{C2174663-AE85-47BA-9B94-BD2189D650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AK25</xm:sqref>
        </x14:conditionalFormatting>
        <x14:conditionalFormatting xmlns:xm="http://schemas.microsoft.com/office/excel/2006/main">
          <x14:cfRule type="dataBar" id="{608E943B-B3DA-454E-B08F-3FC3C8FC7C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AK25</xm:sqref>
        </x14:conditionalFormatting>
        <x14:conditionalFormatting xmlns:xm="http://schemas.microsoft.com/office/excel/2006/main">
          <x14:cfRule type="dataBar" id="{B4462927-DB30-4F6D-A39B-1F5EC0C628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AK25</xm:sqref>
        </x14:conditionalFormatting>
        <x14:conditionalFormatting xmlns:xm="http://schemas.microsoft.com/office/excel/2006/main">
          <x14:cfRule type="dataBar" id="{226209C9-DB27-4B02-81D2-B0A45482DD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AK25</xm:sqref>
        </x14:conditionalFormatting>
        <x14:conditionalFormatting xmlns:xm="http://schemas.microsoft.com/office/excel/2006/main">
          <x14:cfRule type="dataBar" id="{F31D7DAD-E8AA-452B-A20C-15A5E457AB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AK25</xm:sqref>
        </x14:conditionalFormatting>
        <x14:conditionalFormatting xmlns:xm="http://schemas.microsoft.com/office/excel/2006/main">
          <x14:cfRule type="dataBar" id="{67ED1D5C-03FE-4A5E-B794-E3B1622988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AK25</xm:sqref>
        </x14:conditionalFormatting>
        <x14:conditionalFormatting xmlns:xm="http://schemas.microsoft.com/office/excel/2006/main">
          <x14:cfRule type="dataBar" id="{34EC1678-0281-4A30-A9DB-C8F5680CE9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AK25</xm:sqref>
        </x14:conditionalFormatting>
        <x14:conditionalFormatting xmlns:xm="http://schemas.microsoft.com/office/excel/2006/main">
          <x14:cfRule type="dataBar" id="{4C27BDBF-4B04-4AC9-90DC-CAD0F9BBDD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AK25</xm:sqref>
        </x14:conditionalFormatting>
        <x14:conditionalFormatting xmlns:xm="http://schemas.microsoft.com/office/excel/2006/main">
          <x14:cfRule type="dataBar" id="{7ABA52CF-DAFF-454E-A249-3D9DCFE5A8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AK25</xm:sqref>
        </x14:conditionalFormatting>
        <x14:conditionalFormatting xmlns:xm="http://schemas.microsoft.com/office/excel/2006/main">
          <x14:cfRule type="dataBar" id="{815A3B6A-4B31-40B2-A6AF-D054EC17969A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AK23:AK27</xm:sqref>
        </x14:conditionalFormatting>
        <x14:conditionalFormatting xmlns:xm="http://schemas.microsoft.com/office/excel/2006/main">
          <x14:cfRule type="dataBar" id="{3750F1DC-B8EB-453D-960A-D27359DC56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AK23:AK27</xm:sqref>
        </x14:conditionalFormatting>
        <x14:conditionalFormatting xmlns:xm="http://schemas.microsoft.com/office/excel/2006/main">
          <x14:cfRule type="dataBar" id="{AF0C027A-CA91-448C-BE02-C73EE28BFA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AK23:AK27</xm:sqref>
        </x14:conditionalFormatting>
        <x14:conditionalFormatting xmlns:xm="http://schemas.microsoft.com/office/excel/2006/main">
          <x14:cfRule type="dataBar" id="{AF4783CD-388B-49CB-9E67-BD89CD119D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AK23:AK27</xm:sqref>
        </x14:conditionalFormatting>
        <x14:conditionalFormatting xmlns:xm="http://schemas.microsoft.com/office/excel/2006/main">
          <x14:cfRule type="dataBar" id="{9B9002AA-D59E-44D3-8740-9B7E121849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AK23:AK27</xm:sqref>
        </x14:conditionalFormatting>
        <x14:conditionalFormatting xmlns:xm="http://schemas.microsoft.com/office/excel/2006/main">
          <x14:cfRule type="dataBar" id="{D1C90EDA-D9E8-4A48-B404-23C10CE418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AK23:AK27</xm:sqref>
        </x14:conditionalFormatting>
        <x14:conditionalFormatting xmlns:xm="http://schemas.microsoft.com/office/excel/2006/main">
          <x14:cfRule type="dataBar" id="{7F038734-3F79-4D89-AA03-197888A375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AK23:AK27</xm:sqref>
        </x14:conditionalFormatting>
        <x14:conditionalFormatting xmlns:xm="http://schemas.microsoft.com/office/excel/2006/main">
          <x14:cfRule type="dataBar" id="{FB7708D5-1E8D-4A9B-BC56-BF9650B7C1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AK23:AK27</xm:sqref>
        </x14:conditionalFormatting>
        <x14:conditionalFormatting xmlns:xm="http://schemas.microsoft.com/office/excel/2006/main">
          <x14:cfRule type="dataBar" id="{9FF063BD-4932-495C-ACDF-7550E31297A2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AK28</xm:sqref>
        </x14:conditionalFormatting>
        <x14:conditionalFormatting xmlns:xm="http://schemas.microsoft.com/office/excel/2006/main">
          <x14:cfRule type="dataBar" id="{B43E55FE-06A0-4BC8-83CB-2F1DC9A879F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AK28</xm:sqref>
        </x14:conditionalFormatting>
        <x14:conditionalFormatting xmlns:xm="http://schemas.microsoft.com/office/excel/2006/main">
          <x14:cfRule type="dataBar" id="{3609AE1D-2E00-4ADF-853D-DB40C9E7CD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AK28</xm:sqref>
        </x14:conditionalFormatting>
        <x14:conditionalFormatting xmlns:xm="http://schemas.microsoft.com/office/excel/2006/main">
          <x14:cfRule type="dataBar" id="{5933EE60-4991-4142-85C1-90408B5B69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AK28</xm:sqref>
        </x14:conditionalFormatting>
        <x14:conditionalFormatting xmlns:xm="http://schemas.microsoft.com/office/excel/2006/main">
          <x14:cfRule type="dataBar" id="{49325685-D1EB-4774-97B1-3BCFE7313E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AK28</xm:sqref>
        </x14:conditionalFormatting>
        <x14:conditionalFormatting xmlns:xm="http://schemas.microsoft.com/office/excel/2006/main">
          <x14:cfRule type="dataBar" id="{CA6AD2A4-53AD-4995-9ADB-2733F53D4C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AK28</xm:sqref>
        </x14:conditionalFormatting>
        <x14:conditionalFormatting xmlns:xm="http://schemas.microsoft.com/office/excel/2006/main">
          <x14:cfRule type="dataBar" id="{FBD6790D-29A4-4940-A5D9-253FE313C1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AK28</xm:sqref>
        </x14:conditionalFormatting>
        <x14:conditionalFormatting xmlns:xm="http://schemas.microsoft.com/office/excel/2006/main">
          <x14:cfRule type="dataBar" id="{ACD1BC77-4AA2-4F62-981E-9D7618BA0B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AK28</xm:sqref>
        </x14:conditionalFormatting>
        <x14:conditionalFormatting xmlns:xm="http://schemas.microsoft.com/office/excel/2006/main">
          <x14:cfRule type="dataBar" id="{17B93EBF-1574-4567-91F1-80C6B63B3805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AK29</xm:sqref>
        </x14:conditionalFormatting>
        <x14:conditionalFormatting xmlns:xm="http://schemas.microsoft.com/office/excel/2006/main">
          <x14:cfRule type="dataBar" id="{C85A71FA-6B57-4968-A474-4DECB8343C7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AK29</xm:sqref>
        </x14:conditionalFormatting>
        <x14:conditionalFormatting xmlns:xm="http://schemas.microsoft.com/office/excel/2006/main">
          <x14:cfRule type="dataBar" id="{E677FFAD-0463-4B16-80C0-9B0CA0D404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AK29</xm:sqref>
        </x14:conditionalFormatting>
        <x14:conditionalFormatting xmlns:xm="http://schemas.microsoft.com/office/excel/2006/main">
          <x14:cfRule type="dataBar" id="{320FE4B7-BEF2-437B-B6CF-F6A6B60F1D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AK29</xm:sqref>
        </x14:conditionalFormatting>
        <x14:conditionalFormatting xmlns:xm="http://schemas.microsoft.com/office/excel/2006/main">
          <x14:cfRule type="dataBar" id="{77E74D80-EE43-434D-AD05-138C70C04F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AK29</xm:sqref>
        </x14:conditionalFormatting>
        <x14:conditionalFormatting xmlns:xm="http://schemas.microsoft.com/office/excel/2006/main">
          <x14:cfRule type="dataBar" id="{0ACFEA77-7105-4B50-B1EC-3CCC648993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AK29</xm:sqref>
        </x14:conditionalFormatting>
        <x14:conditionalFormatting xmlns:xm="http://schemas.microsoft.com/office/excel/2006/main">
          <x14:cfRule type="dataBar" id="{ED58E52F-0617-43C0-833B-5D3F074E8D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AK29</xm:sqref>
        </x14:conditionalFormatting>
        <x14:conditionalFormatting xmlns:xm="http://schemas.microsoft.com/office/excel/2006/main">
          <x14:cfRule type="dataBar" id="{7B3F9572-6323-4807-96DC-3F11B559E3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AK29</xm:sqref>
        </x14:conditionalFormatting>
        <x14:conditionalFormatting xmlns:xm="http://schemas.microsoft.com/office/excel/2006/main">
          <x14:cfRule type="dataBar" id="{7FB7F23E-5996-4434-AB8E-9117E6DECA7F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AK28:AK29</xm:sqref>
        </x14:conditionalFormatting>
        <x14:conditionalFormatting xmlns:xm="http://schemas.microsoft.com/office/excel/2006/main">
          <x14:cfRule type="dataBar" id="{22E9A2ED-3EB7-4039-AE1A-37EFD0DB40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AK28:AK29</xm:sqref>
        </x14:conditionalFormatting>
        <x14:conditionalFormatting xmlns:xm="http://schemas.microsoft.com/office/excel/2006/main">
          <x14:cfRule type="dataBar" id="{E1F6BEBB-97A3-465C-95D6-CBDBA8F72F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AK28:AK29</xm:sqref>
        </x14:conditionalFormatting>
        <x14:conditionalFormatting xmlns:xm="http://schemas.microsoft.com/office/excel/2006/main">
          <x14:cfRule type="dataBar" id="{47023718-8671-4A49-ADDF-9C98794D89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AK28:AK29</xm:sqref>
        </x14:conditionalFormatting>
        <x14:conditionalFormatting xmlns:xm="http://schemas.microsoft.com/office/excel/2006/main">
          <x14:cfRule type="dataBar" id="{8BE2C0B8-3E09-427A-A713-D832049978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AK28:AK29</xm:sqref>
        </x14:conditionalFormatting>
        <x14:conditionalFormatting xmlns:xm="http://schemas.microsoft.com/office/excel/2006/main">
          <x14:cfRule type="dataBar" id="{3BC8D6D4-B46F-49C4-ACBA-F4C963A9A0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AK28:AK29</xm:sqref>
        </x14:conditionalFormatting>
        <x14:conditionalFormatting xmlns:xm="http://schemas.microsoft.com/office/excel/2006/main">
          <x14:cfRule type="dataBar" id="{3137A040-DE9F-4BC4-B335-7640640F97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AK28:AK29</xm:sqref>
        </x14:conditionalFormatting>
        <x14:conditionalFormatting xmlns:xm="http://schemas.microsoft.com/office/excel/2006/main">
          <x14:cfRule type="dataBar" id="{2CF0905B-D27D-4F2D-8EB9-91058C25DD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AK28:AK29</xm:sqref>
        </x14:conditionalFormatting>
        <x14:conditionalFormatting xmlns:xm="http://schemas.microsoft.com/office/excel/2006/main">
          <x14:cfRule type="dataBar" id="{1AE96065-B6A3-44B4-95E3-40A126E079D5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AK32 AK34 AK36 AK38</xm:sqref>
        </x14:conditionalFormatting>
        <x14:conditionalFormatting xmlns:xm="http://schemas.microsoft.com/office/excel/2006/main">
          <x14:cfRule type="dataBar" id="{E105DA5E-AEAA-4CD6-B057-E7C19914C3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AK34 AK32 AK36 AK38</xm:sqref>
        </x14:conditionalFormatting>
        <x14:conditionalFormatting xmlns:xm="http://schemas.microsoft.com/office/excel/2006/main">
          <x14:cfRule type="dataBar" id="{98AC55A9-5207-4EB4-9314-0332953464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AK32 AK34 AK36 AK38</xm:sqref>
        </x14:conditionalFormatting>
        <x14:conditionalFormatting xmlns:xm="http://schemas.microsoft.com/office/excel/2006/main">
          <x14:cfRule type="dataBar" id="{2D1D052C-FC4C-4309-BA92-71F649AFED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AK32 AK34 AK36 AK38</xm:sqref>
        </x14:conditionalFormatting>
        <x14:conditionalFormatting xmlns:xm="http://schemas.microsoft.com/office/excel/2006/main">
          <x14:cfRule type="dataBar" id="{0570A36F-BC15-4832-B62B-32E641BD5A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AK34 AK32 AK36 AK38</xm:sqref>
        </x14:conditionalFormatting>
        <x14:conditionalFormatting xmlns:xm="http://schemas.microsoft.com/office/excel/2006/main">
          <x14:cfRule type="dataBar" id="{122CBF95-723D-4543-AC34-4BBDBA8FFC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AK32</xm:sqref>
        </x14:conditionalFormatting>
        <x14:conditionalFormatting xmlns:xm="http://schemas.microsoft.com/office/excel/2006/main">
          <x14:cfRule type="dataBar" id="{311E3ACA-FD39-43D2-8C85-F2BB9A31A7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AK32</xm:sqref>
        </x14:conditionalFormatting>
        <x14:conditionalFormatting xmlns:xm="http://schemas.microsoft.com/office/excel/2006/main">
          <x14:cfRule type="dataBar" id="{D4F44380-F230-40B7-BF47-548CDD7DF1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AK32</xm:sqref>
        </x14:conditionalFormatting>
        <x14:conditionalFormatting xmlns:xm="http://schemas.microsoft.com/office/excel/2006/main">
          <x14:cfRule type="dataBar" id="{EDE2A088-EF44-42DC-8984-D8E16A5893F7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AK31 AK33 AK35 AK37</xm:sqref>
        </x14:conditionalFormatting>
        <x14:conditionalFormatting xmlns:xm="http://schemas.microsoft.com/office/excel/2006/main">
          <x14:cfRule type="dataBar" id="{8D278CC4-D73E-42F4-A8EC-92D89EFC6E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AK33 AK31 AK35 AK37</xm:sqref>
        </x14:conditionalFormatting>
        <x14:conditionalFormatting xmlns:xm="http://schemas.microsoft.com/office/excel/2006/main">
          <x14:cfRule type="dataBar" id="{BD5ECFCC-D499-44F1-A211-6F59FECC4A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AK33 AK31 AK35 AK37</xm:sqref>
        </x14:conditionalFormatting>
        <x14:conditionalFormatting xmlns:xm="http://schemas.microsoft.com/office/excel/2006/main">
          <x14:cfRule type="dataBar" id="{DB55A7AB-0BE1-46A1-BDF0-33B35F4C9F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AK31 AK33 AK35 AK37</xm:sqref>
        </x14:conditionalFormatting>
        <x14:conditionalFormatting xmlns:xm="http://schemas.microsoft.com/office/excel/2006/main">
          <x14:cfRule type="dataBar" id="{7232D9CB-F749-4726-A2CC-2C9FCB568B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AK31 AK33 AK35 AK37</xm:sqref>
        </x14:conditionalFormatting>
        <x14:conditionalFormatting xmlns:xm="http://schemas.microsoft.com/office/excel/2006/main">
          <x14:cfRule type="dataBar" id="{E492B7FB-16E7-40E4-959A-0534E27F73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AK33</xm:sqref>
        </x14:conditionalFormatting>
        <x14:conditionalFormatting xmlns:xm="http://schemas.microsoft.com/office/excel/2006/main">
          <x14:cfRule type="dataBar" id="{C438BE67-5BAA-4E45-9BC2-ACA98797A5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AK33</xm:sqref>
        </x14:conditionalFormatting>
        <x14:conditionalFormatting xmlns:xm="http://schemas.microsoft.com/office/excel/2006/main">
          <x14:cfRule type="dataBar" id="{CA639B57-AEBB-4694-AA31-5C8E08214263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AK32</xm:sqref>
        </x14:conditionalFormatting>
        <x14:conditionalFormatting xmlns:xm="http://schemas.microsoft.com/office/excel/2006/main">
          <x14:cfRule type="dataBar" id="{C7E99F30-F794-4032-8829-1E299DAFEC1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AK32</xm:sqref>
        </x14:conditionalFormatting>
        <x14:conditionalFormatting xmlns:xm="http://schemas.microsoft.com/office/excel/2006/main">
          <x14:cfRule type="dataBar" id="{3A5961D4-3C14-415E-9273-C7DB481767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AK32</xm:sqref>
        </x14:conditionalFormatting>
        <x14:conditionalFormatting xmlns:xm="http://schemas.microsoft.com/office/excel/2006/main">
          <x14:cfRule type="dataBar" id="{E7A48E7F-E604-4793-B071-2A977BB6E6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AK32</xm:sqref>
        </x14:conditionalFormatting>
        <x14:conditionalFormatting xmlns:xm="http://schemas.microsoft.com/office/excel/2006/main">
          <x14:cfRule type="dataBar" id="{19886993-3D70-4EBD-8401-A84FC6EDD6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AK32</xm:sqref>
        </x14:conditionalFormatting>
        <x14:conditionalFormatting xmlns:xm="http://schemas.microsoft.com/office/excel/2006/main">
          <x14:cfRule type="dataBar" id="{2168F322-6A84-424E-BCE1-B10F28B885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AK32</xm:sqref>
        </x14:conditionalFormatting>
        <x14:conditionalFormatting xmlns:xm="http://schemas.microsoft.com/office/excel/2006/main">
          <x14:cfRule type="dataBar" id="{2D814C96-2B3A-4731-A674-2963263A27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AK32</xm:sqref>
        </x14:conditionalFormatting>
        <x14:conditionalFormatting xmlns:xm="http://schemas.microsoft.com/office/excel/2006/main">
          <x14:cfRule type="dataBar" id="{B2A77F93-B4F6-4F70-AAEC-CC294198DF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AK32</xm:sqref>
        </x14:conditionalFormatting>
        <x14:conditionalFormatting xmlns:xm="http://schemas.microsoft.com/office/excel/2006/main">
          <x14:cfRule type="dataBar" id="{BE47A1BB-EE4B-4DD9-9E4C-D4797EDBB7AA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AK31 AK33 AK35 AK37</xm:sqref>
        </x14:conditionalFormatting>
        <x14:conditionalFormatting xmlns:xm="http://schemas.microsoft.com/office/excel/2006/main">
          <x14:cfRule type="dataBar" id="{147010D1-1F9B-4863-8985-4ED921D1CDC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AK33 AK31 AK35 AK37</xm:sqref>
        </x14:conditionalFormatting>
        <x14:conditionalFormatting xmlns:xm="http://schemas.microsoft.com/office/excel/2006/main">
          <x14:cfRule type="dataBar" id="{548C3AEC-55ED-44F0-A9D1-7E23E5EEF1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AK31 AK33 AK35 AK37</xm:sqref>
        </x14:conditionalFormatting>
        <x14:conditionalFormatting xmlns:xm="http://schemas.microsoft.com/office/excel/2006/main">
          <x14:cfRule type="dataBar" id="{DD9C43A3-70A5-477F-BD03-9D2C8B4A9C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AK31 AK33 AK35 AK37</xm:sqref>
        </x14:conditionalFormatting>
        <x14:conditionalFormatting xmlns:xm="http://schemas.microsoft.com/office/excel/2006/main">
          <x14:cfRule type="dataBar" id="{3DDFBEBC-46F1-4C6A-896E-09B5EFD875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AK31 AK33 AK35 AK37</xm:sqref>
        </x14:conditionalFormatting>
        <x14:conditionalFormatting xmlns:xm="http://schemas.microsoft.com/office/excel/2006/main">
          <x14:cfRule type="dataBar" id="{95935043-980F-4956-BA60-F04499073D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AK31</xm:sqref>
        </x14:conditionalFormatting>
        <x14:conditionalFormatting xmlns:xm="http://schemas.microsoft.com/office/excel/2006/main">
          <x14:cfRule type="dataBar" id="{465C5283-5B78-4E1E-BC48-629A0CC6C9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AK31</xm:sqref>
        </x14:conditionalFormatting>
        <x14:conditionalFormatting xmlns:xm="http://schemas.microsoft.com/office/excel/2006/main">
          <x14:cfRule type="dataBar" id="{426C94B0-B50E-4C9F-BA9B-5422BC1D34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AK31</xm:sqref>
        </x14:conditionalFormatting>
        <x14:conditionalFormatting xmlns:xm="http://schemas.microsoft.com/office/excel/2006/main">
          <x14:cfRule type="dataBar" id="{A77E67CA-6925-4609-BA26-4352B38850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AK42</xm:sqref>
        </x14:conditionalFormatting>
        <x14:conditionalFormatting xmlns:xm="http://schemas.microsoft.com/office/excel/2006/main">
          <x14:cfRule type="dataBar" id="{75CCAF8F-0A1B-4CC2-9C32-AD6ADAA3AB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AK42</xm:sqref>
        </x14:conditionalFormatting>
        <x14:conditionalFormatting xmlns:xm="http://schemas.microsoft.com/office/excel/2006/main">
          <x14:cfRule type="dataBar" id="{153853B1-C074-4C51-8AB4-F7E2F96197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AK42</xm:sqref>
        </x14:conditionalFormatting>
        <x14:conditionalFormatting xmlns:xm="http://schemas.microsoft.com/office/excel/2006/main">
          <x14:cfRule type="dataBar" id="{FC38F1C0-1B40-4E01-A970-C0E8F64CD2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AK41</xm:sqref>
        </x14:conditionalFormatting>
        <x14:conditionalFormatting xmlns:xm="http://schemas.microsoft.com/office/excel/2006/main">
          <x14:cfRule type="dataBar" id="{A238DC38-EE52-46C7-87C9-EE0AB9E3B0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AK41</xm:sqref>
        </x14:conditionalFormatting>
        <x14:conditionalFormatting xmlns:xm="http://schemas.microsoft.com/office/excel/2006/main">
          <x14:cfRule type="dataBar" id="{A2AEDD45-7019-40D4-BD35-2CC6536CFA33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AK42</xm:sqref>
        </x14:conditionalFormatting>
        <x14:conditionalFormatting xmlns:xm="http://schemas.microsoft.com/office/excel/2006/main">
          <x14:cfRule type="dataBar" id="{DF2C6634-9848-4566-A5BF-D2DA2A6235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AK40</xm:sqref>
        </x14:conditionalFormatting>
        <x14:conditionalFormatting xmlns:xm="http://schemas.microsoft.com/office/excel/2006/main">
          <x14:cfRule type="dataBar" id="{C0A92365-5C30-4362-A212-96BCCCFAA0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AK40</xm:sqref>
        </x14:conditionalFormatting>
        <x14:conditionalFormatting xmlns:xm="http://schemas.microsoft.com/office/excel/2006/main">
          <x14:cfRule type="dataBar" id="{B57EA3A5-BC3D-4BD1-8BF3-E34AD4B0FA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AK40</xm:sqref>
        </x14:conditionalFormatting>
        <x14:conditionalFormatting xmlns:xm="http://schemas.microsoft.com/office/excel/2006/main">
          <x14:cfRule type="dataBar" id="{1D6220E5-6550-4756-B28B-22454E6107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AK42</xm:sqref>
        </x14:conditionalFormatting>
        <x14:conditionalFormatting xmlns:xm="http://schemas.microsoft.com/office/excel/2006/main">
          <x14:cfRule type="dataBar" id="{6BCAFFBE-89E2-43E2-B522-1952FF9DFD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AK40</xm:sqref>
        </x14:conditionalFormatting>
        <x14:conditionalFormatting xmlns:xm="http://schemas.microsoft.com/office/excel/2006/main">
          <x14:cfRule type="dataBar" id="{21E6A352-C84F-4B1C-9A36-3D66A311E9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AK40</xm:sqref>
        </x14:conditionalFormatting>
        <x14:conditionalFormatting xmlns:xm="http://schemas.microsoft.com/office/excel/2006/main">
          <x14:cfRule type="dataBar" id="{15BF83E3-15E3-4615-B447-A2E3D808BF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AK40</xm:sqref>
        </x14:conditionalFormatting>
        <x14:conditionalFormatting xmlns:xm="http://schemas.microsoft.com/office/excel/2006/main">
          <x14:cfRule type="dataBar" id="{75703DD4-FA46-4D07-B39D-D8554DE3B315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AK41</xm:sqref>
        </x14:conditionalFormatting>
        <x14:conditionalFormatting xmlns:xm="http://schemas.microsoft.com/office/excel/2006/main">
          <x14:cfRule type="dataBar" id="{180CCBA9-418B-45B6-9DD4-9839FEA007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AK41</xm:sqref>
        </x14:conditionalFormatting>
        <x14:conditionalFormatting xmlns:xm="http://schemas.microsoft.com/office/excel/2006/main">
          <x14:cfRule type="dataBar" id="{03892AF4-8D1D-4E6A-B232-10573C8774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AK17:AK21</xm:sqref>
        </x14:conditionalFormatting>
        <x14:conditionalFormatting xmlns:xm="http://schemas.microsoft.com/office/excel/2006/main">
          <x14:cfRule type="dataBar" id="{79C0B229-982A-443D-811C-1E512676E8A2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AK40:AK42</xm:sqref>
        </x14:conditionalFormatting>
        <x14:conditionalFormatting xmlns:xm="http://schemas.microsoft.com/office/excel/2006/main">
          <x14:cfRule type="dataBar" id="{88FE06C5-862D-4F6E-9C78-795727E46E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AK40:AK42</xm:sqref>
        </x14:conditionalFormatting>
        <x14:conditionalFormatting xmlns:xm="http://schemas.microsoft.com/office/excel/2006/main">
          <x14:cfRule type="dataBar" id="{A4F2436C-59EF-44BA-8B1B-27CA9447A2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AK40:AK42</xm:sqref>
        </x14:conditionalFormatting>
        <x14:conditionalFormatting xmlns:xm="http://schemas.microsoft.com/office/excel/2006/main">
          <x14:cfRule type="dataBar" id="{0973C80E-DDA5-4289-8722-CEDD9153E6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AK40:AK42</xm:sqref>
        </x14:conditionalFormatting>
        <x14:conditionalFormatting xmlns:xm="http://schemas.microsoft.com/office/excel/2006/main">
          <x14:cfRule type="dataBar" id="{AD96FD12-7193-4619-ACEB-FCBEB78F5C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AK40:AK42</xm:sqref>
        </x14:conditionalFormatting>
        <x14:conditionalFormatting xmlns:xm="http://schemas.microsoft.com/office/excel/2006/main">
          <x14:cfRule type="dataBar" id="{2FA33741-739D-43A5-90EF-8FFDB401E8B2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AK40 AK42</xm:sqref>
        </x14:conditionalFormatting>
        <x14:conditionalFormatting xmlns:xm="http://schemas.microsoft.com/office/excel/2006/main">
          <x14:cfRule type="dataBar" id="{6CBB92D1-E671-4935-82A2-D3E3644B58D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AK40 AK42</xm:sqref>
        </x14:conditionalFormatting>
        <x14:conditionalFormatting xmlns:xm="http://schemas.microsoft.com/office/excel/2006/main">
          <x14:cfRule type="dataBar" id="{EE352CDC-906A-4FFB-962B-CF4F0A35A4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AK40 AK42</xm:sqref>
        </x14:conditionalFormatting>
        <x14:conditionalFormatting xmlns:xm="http://schemas.microsoft.com/office/excel/2006/main">
          <x14:cfRule type="dataBar" id="{992E1D68-6594-4BD5-BA1E-4C391A5A76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AK40 AK42</xm:sqref>
        </x14:conditionalFormatting>
        <x14:conditionalFormatting xmlns:xm="http://schemas.microsoft.com/office/excel/2006/main">
          <x14:cfRule type="dataBar" id="{19E08045-254A-40DE-8F5E-C2F2754FCB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AK40 AK42</xm:sqref>
        </x14:conditionalFormatting>
        <x14:conditionalFormatting xmlns:xm="http://schemas.microsoft.com/office/excel/2006/main">
          <x14:cfRule type="dataBar" id="{6F2BB1F2-62A7-4D0D-A485-7ABA7F07054C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AK41</xm:sqref>
        </x14:conditionalFormatting>
        <x14:conditionalFormatting xmlns:xm="http://schemas.microsoft.com/office/excel/2006/main">
          <x14:cfRule type="dataBar" id="{18FDA543-1048-469A-A1AB-8162A062E9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AK41</xm:sqref>
        </x14:conditionalFormatting>
        <x14:conditionalFormatting xmlns:xm="http://schemas.microsoft.com/office/excel/2006/main">
          <x14:cfRule type="dataBar" id="{1CCF958C-782E-4E78-BA02-C323A6974D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AK41</xm:sqref>
        </x14:conditionalFormatting>
        <x14:conditionalFormatting xmlns:xm="http://schemas.microsoft.com/office/excel/2006/main">
          <x14:cfRule type="dataBar" id="{91B05366-0A0F-4BF3-A58F-68E7275739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AK41</xm:sqref>
        </x14:conditionalFormatting>
        <x14:conditionalFormatting xmlns:xm="http://schemas.microsoft.com/office/excel/2006/main">
          <x14:cfRule type="dataBar" id="{C70E745D-B578-4412-9876-EF34C3D7F6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AK41</xm:sqref>
        </x14:conditionalFormatting>
        <x14:conditionalFormatting xmlns:xm="http://schemas.microsoft.com/office/excel/2006/main">
          <x14:cfRule type="dataBar" id="{C608D7A4-A1EC-4224-874B-BBD78EFE2CDB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AL23</xm:sqref>
        </x14:conditionalFormatting>
        <x14:conditionalFormatting xmlns:xm="http://schemas.microsoft.com/office/excel/2006/main">
          <x14:cfRule type="dataBar" id="{934F72A8-4520-4B55-96CD-3EBD1A51F38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AL23</xm:sqref>
        </x14:conditionalFormatting>
        <x14:conditionalFormatting xmlns:xm="http://schemas.microsoft.com/office/excel/2006/main">
          <x14:cfRule type="dataBar" id="{5D0F0D5E-B176-4C95-9A63-8272D237AA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AL23</xm:sqref>
        </x14:conditionalFormatting>
        <x14:conditionalFormatting xmlns:xm="http://schemas.microsoft.com/office/excel/2006/main">
          <x14:cfRule type="dataBar" id="{6E3E6D5B-5CA0-4C28-99B4-24A83BA5F3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AL23</xm:sqref>
        </x14:conditionalFormatting>
        <x14:conditionalFormatting xmlns:xm="http://schemas.microsoft.com/office/excel/2006/main">
          <x14:cfRule type="dataBar" id="{6236B648-03CE-4E2D-AB16-66F89C9E28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AL23</xm:sqref>
        </x14:conditionalFormatting>
        <x14:conditionalFormatting xmlns:xm="http://schemas.microsoft.com/office/excel/2006/main">
          <x14:cfRule type="dataBar" id="{AEA260A0-55D8-4E22-958F-2F0E7B94F3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AL23</xm:sqref>
        </x14:conditionalFormatting>
        <x14:conditionalFormatting xmlns:xm="http://schemas.microsoft.com/office/excel/2006/main">
          <x14:cfRule type="dataBar" id="{DCDFDB5C-1737-4F8E-8A93-732D197C59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AL23</xm:sqref>
        </x14:conditionalFormatting>
        <x14:conditionalFormatting xmlns:xm="http://schemas.microsoft.com/office/excel/2006/main">
          <x14:cfRule type="dataBar" id="{F0E6EA41-06C2-4DD4-8935-5E74C396DE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AL23</xm:sqref>
        </x14:conditionalFormatting>
        <x14:conditionalFormatting xmlns:xm="http://schemas.microsoft.com/office/excel/2006/main">
          <x14:cfRule type="dataBar" id="{2F4C6E0E-41D7-4309-8934-534F8025D283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AL24</xm:sqref>
        </x14:conditionalFormatting>
        <x14:conditionalFormatting xmlns:xm="http://schemas.microsoft.com/office/excel/2006/main">
          <x14:cfRule type="dataBar" id="{72B59DD4-5759-4592-ACBE-0AF40BEA07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AL24</xm:sqref>
        </x14:conditionalFormatting>
        <x14:conditionalFormatting xmlns:xm="http://schemas.microsoft.com/office/excel/2006/main">
          <x14:cfRule type="dataBar" id="{994E9B12-B256-4B99-A0F5-55B7889B9D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AL24</xm:sqref>
        </x14:conditionalFormatting>
        <x14:conditionalFormatting xmlns:xm="http://schemas.microsoft.com/office/excel/2006/main">
          <x14:cfRule type="dataBar" id="{89175F4A-FE73-4408-A94A-A8131E8C41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AL24</xm:sqref>
        </x14:conditionalFormatting>
        <x14:conditionalFormatting xmlns:xm="http://schemas.microsoft.com/office/excel/2006/main">
          <x14:cfRule type="dataBar" id="{2C146965-5C8E-4BEC-80FF-897182DA81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AL24</xm:sqref>
        </x14:conditionalFormatting>
        <x14:conditionalFormatting xmlns:xm="http://schemas.microsoft.com/office/excel/2006/main">
          <x14:cfRule type="dataBar" id="{E0C312D5-F2D0-4F49-BCCE-C6003866E0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AL24</xm:sqref>
        </x14:conditionalFormatting>
        <x14:conditionalFormatting xmlns:xm="http://schemas.microsoft.com/office/excel/2006/main">
          <x14:cfRule type="dataBar" id="{94E1AA2C-0B62-4BA2-84ED-DAD9E86D2C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AL24</xm:sqref>
        </x14:conditionalFormatting>
        <x14:conditionalFormatting xmlns:xm="http://schemas.microsoft.com/office/excel/2006/main">
          <x14:cfRule type="dataBar" id="{2DACA005-D7B9-4442-9CEE-5EB36CD8E3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AL24</xm:sqref>
        </x14:conditionalFormatting>
        <x14:conditionalFormatting xmlns:xm="http://schemas.microsoft.com/office/excel/2006/main">
          <x14:cfRule type="dataBar" id="{93A1FA78-0479-4882-8863-790247F7FBF4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AL26:AL27</xm:sqref>
        </x14:conditionalFormatting>
        <x14:conditionalFormatting xmlns:xm="http://schemas.microsoft.com/office/excel/2006/main">
          <x14:cfRule type="dataBar" id="{DB22202E-B82D-431A-A4E5-B74FA6BEC4B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AL26:AL27</xm:sqref>
        </x14:conditionalFormatting>
        <x14:conditionalFormatting xmlns:xm="http://schemas.microsoft.com/office/excel/2006/main">
          <x14:cfRule type="dataBar" id="{6951E61D-E2F0-4762-B1F0-CB6CC92882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AL26:AL27</xm:sqref>
        </x14:conditionalFormatting>
        <x14:conditionalFormatting xmlns:xm="http://schemas.microsoft.com/office/excel/2006/main">
          <x14:cfRule type="dataBar" id="{FE4C9E55-E0B0-432F-B698-F8C901660E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AL26:AL27</xm:sqref>
        </x14:conditionalFormatting>
        <x14:conditionalFormatting xmlns:xm="http://schemas.microsoft.com/office/excel/2006/main">
          <x14:cfRule type="dataBar" id="{724493AF-AB57-4C72-8395-4921A74968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AL26:AL27</xm:sqref>
        </x14:conditionalFormatting>
        <x14:conditionalFormatting xmlns:xm="http://schemas.microsoft.com/office/excel/2006/main">
          <x14:cfRule type="dataBar" id="{ED591199-EE59-4696-8C1A-9EF316EF66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AL26:AL27</xm:sqref>
        </x14:conditionalFormatting>
        <x14:conditionalFormatting xmlns:xm="http://schemas.microsoft.com/office/excel/2006/main">
          <x14:cfRule type="dataBar" id="{37959281-2AF2-42FA-9209-818F197719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AL26:AL27</xm:sqref>
        </x14:conditionalFormatting>
        <x14:conditionalFormatting xmlns:xm="http://schemas.microsoft.com/office/excel/2006/main">
          <x14:cfRule type="dataBar" id="{58EB6B80-7F79-4558-B022-F43B86028C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AL26:AL27</xm:sqref>
        </x14:conditionalFormatting>
        <x14:conditionalFormatting xmlns:xm="http://schemas.microsoft.com/office/excel/2006/main">
          <x14:cfRule type="dataBar" id="{47309E9B-D66F-467F-9938-29FC5E9866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AL26:AL27</xm:sqref>
        </x14:conditionalFormatting>
        <x14:conditionalFormatting xmlns:xm="http://schemas.microsoft.com/office/excel/2006/main">
          <x14:cfRule type="dataBar" id="{6F0157C9-CCA5-4975-AC25-0D24D17EC82D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AL19</xm:sqref>
        </x14:conditionalFormatting>
        <x14:conditionalFormatting xmlns:xm="http://schemas.microsoft.com/office/excel/2006/main">
          <x14:cfRule type="dataBar" id="{EB89D893-E165-4E2C-9B12-FD312684AA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AL19</xm:sqref>
        </x14:conditionalFormatting>
        <x14:conditionalFormatting xmlns:xm="http://schemas.microsoft.com/office/excel/2006/main">
          <x14:cfRule type="dataBar" id="{00D96A1C-1A5E-4794-93E5-9949130119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AL19</xm:sqref>
        </x14:conditionalFormatting>
        <x14:conditionalFormatting xmlns:xm="http://schemas.microsoft.com/office/excel/2006/main">
          <x14:cfRule type="dataBar" id="{DDE28900-4E1A-418A-B1C1-7431F8AD95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AL19</xm:sqref>
        </x14:conditionalFormatting>
        <x14:conditionalFormatting xmlns:xm="http://schemas.microsoft.com/office/excel/2006/main">
          <x14:cfRule type="dataBar" id="{9486CABE-CC1B-4E77-9997-DD079B5655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AL19</xm:sqref>
        </x14:conditionalFormatting>
        <x14:conditionalFormatting xmlns:xm="http://schemas.microsoft.com/office/excel/2006/main">
          <x14:cfRule type="dataBar" id="{F9C8B44B-578E-4BFA-A411-0CE329904315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AL19</xm:sqref>
        </x14:conditionalFormatting>
        <x14:conditionalFormatting xmlns:xm="http://schemas.microsoft.com/office/excel/2006/main">
          <x14:cfRule type="dataBar" id="{A12DAE14-ADBC-42D4-B97C-3984B0EA4F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AL19</xm:sqref>
        </x14:conditionalFormatting>
        <x14:conditionalFormatting xmlns:xm="http://schemas.microsoft.com/office/excel/2006/main">
          <x14:cfRule type="dataBar" id="{47AD87D2-119A-4560-933D-D1363CCB1D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AL19</xm:sqref>
        </x14:conditionalFormatting>
        <x14:conditionalFormatting xmlns:xm="http://schemas.microsoft.com/office/excel/2006/main">
          <x14:cfRule type="dataBar" id="{FF4929CD-2149-4837-ABF0-AEF04048C6DE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AL20</xm:sqref>
        </x14:conditionalFormatting>
        <x14:conditionalFormatting xmlns:xm="http://schemas.microsoft.com/office/excel/2006/main">
          <x14:cfRule type="dataBar" id="{D604BED7-D421-49F1-8574-64B61A5D854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AL20</xm:sqref>
        </x14:conditionalFormatting>
        <x14:conditionalFormatting xmlns:xm="http://schemas.microsoft.com/office/excel/2006/main">
          <x14:cfRule type="dataBar" id="{345CF006-A513-4AF4-B74B-AA728807B0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AL20</xm:sqref>
        </x14:conditionalFormatting>
        <x14:conditionalFormatting xmlns:xm="http://schemas.microsoft.com/office/excel/2006/main">
          <x14:cfRule type="dataBar" id="{9B02C9F5-FF2B-4B15-BB8D-458E9A339C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AL20</xm:sqref>
        </x14:conditionalFormatting>
        <x14:conditionalFormatting xmlns:xm="http://schemas.microsoft.com/office/excel/2006/main">
          <x14:cfRule type="dataBar" id="{90C641D1-E78F-49CD-BFCF-5BDCA11D80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AL20</xm:sqref>
        </x14:conditionalFormatting>
        <x14:conditionalFormatting xmlns:xm="http://schemas.microsoft.com/office/excel/2006/main">
          <x14:cfRule type="dataBar" id="{34AF6D0F-62A2-4255-8E9E-EF832936C5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AL20</xm:sqref>
        </x14:conditionalFormatting>
        <x14:conditionalFormatting xmlns:xm="http://schemas.microsoft.com/office/excel/2006/main">
          <x14:cfRule type="dataBar" id="{1C7A7D2D-4E21-4715-8571-70343A6894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AL20</xm:sqref>
        </x14:conditionalFormatting>
        <x14:conditionalFormatting xmlns:xm="http://schemas.microsoft.com/office/excel/2006/main">
          <x14:cfRule type="dataBar" id="{31D0049A-FCC1-407C-A6A6-672AB852E2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AL20</xm:sqref>
        </x14:conditionalFormatting>
        <x14:conditionalFormatting xmlns:xm="http://schemas.microsoft.com/office/excel/2006/main">
          <x14:cfRule type="dataBar" id="{01C23B59-5BF3-4A31-9282-F92A8F39FB6E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AL38</xm:sqref>
        </x14:conditionalFormatting>
        <x14:conditionalFormatting xmlns:xm="http://schemas.microsoft.com/office/excel/2006/main">
          <x14:cfRule type="dataBar" id="{2424F33B-C354-4EA9-8623-6A81242598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AL38</xm:sqref>
        </x14:conditionalFormatting>
        <x14:conditionalFormatting xmlns:xm="http://schemas.microsoft.com/office/excel/2006/main">
          <x14:cfRule type="dataBar" id="{75D92779-0723-45CE-B819-EBC1635EBE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AL38</xm:sqref>
        </x14:conditionalFormatting>
        <x14:conditionalFormatting xmlns:xm="http://schemas.microsoft.com/office/excel/2006/main">
          <x14:cfRule type="dataBar" id="{1C5FDE3D-E8B8-4CCB-BF6A-BDD0B0245D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AL38</xm:sqref>
        </x14:conditionalFormatting>
        <x14:conditionalFormatting xmlns:xm="http://schemas.microsoft.com/office/excel/2006/main">
          <x14:cfRule type="dataBar" id="{6FA68A74-E3AB-404B-80EA-3CA7714FD7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AL38</xm:sqref>
        </x14:conditionalFormatting>
        <x14:conditionalFormatting xmlns:xm="http://schemas.microsoft.com/office/excel/2006/main">
          <x14:cfRule type="dataBar" id="{4AF8C9E0-503B-4369-B671-A64EB1D2E0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AL38</xm:sqref>
        </x14:conditionalFormatting>
        <x14:conditionalFormatting xmlns:xm="http://schemas.microsoft.com/office/excel/2006/main">
          <x14:cfRule type="dataBar" id="{9DE332FA-ECDA-45A8-8741-9085D1B2D1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AL38</xm:sqref>
        </x14:conditionalFormatting>
        <x14:conditionalFormatting xmlns:xm="http://schemas.microsoft.com/office/excel/2006/main">
          <x14:cfRule type="dataBar" id="{2AA92E5C-53E7-48D8-9E37-5CDE0CDCFE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AL38</xm:sqref>
        </x14:conditionalFormatting>
        <x14:conditionalFormatting xmlns:xm="http://schemas.microsoft.com/office/excel/2006/main">
          <x14:cfRule type="dataBar" id="{C3A1D715-698B-463E-8D0C-F0FD5ACE86A2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AL25</xm:sqref>
        </x14:conditionalFormatting>
        <x14:conditionalFormatting xmlns:xm="http://schemas.microsoft.com/office/excel/2006/main">
          <x14:cfRule type="dataBar" id="{FF322F34-01D4-4A7A-BBA7-337143AB9B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AL25</xm:sqref>
        </x14:conditionalFormatting>
        <x14:conditionalFormatting xmlns:xm="http://schemas.microsoft.com/office/excel/2006/main">
          <x14:cfRule type="dataBar" id="{8B10F7CA-743B-4650-91B8-5448453135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AL25</xm:sqref>
        </x14:conditionalFormatting>
        <x14:conditionalFormatting xmlns:xm="http://schemas.microsoft.com/office/excel/2006/main">
          <x14:cfRule type="dataBar" id="{5994C56E-5187-4D28-A3F0-EFCB950A3F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AL25</xm:sqref>
        </x14:conditionalFormatting>
        <x14:conditionalFormatting xmlns:xm="http://schemas.microsoft.com/office/excel/2006/main">
          <x14:cfRule type="dataBar" id="{9CFD9539-6136-4053-A217-09469EB6C7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AL25</xm:sqref>
        </x14:conditionalFormatting>
        <x14:conditionalFormatting xmlns:xm="http://schemas.microsoft.com/office/excel/2006/main">
          <x14:cfRule type="dataBar" id="{73B35915-C231-43DF-A81A-45FF3A6FCC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AL25</xm:sqref>
        </x14:conditionalFormatting>
        <x14:conditionalFormatting xmlns:xm="http://schemas.microsoft.com/office/excel/2006/main">
          <x14:cfRule type="dataBar" id="{A6A0CCDB-5CD6-4C19-975E-540D01E6BA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AL25</xm:sqref>
        </x14:conditionalFormatting>
        <x14:conditionalFormatting xmlns:xm="http://schemas.microsoft.com/office/excel/2006/main">
          <x14:cfRule type="dataBar" id="{1C337AEF-1A3D-42F4-ABAB-FF404DB859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AL25</xm:sqref>
        </x14:conditionalFormatting>
        <x14:conditionalFormatting xmlns:xm="http://schemas.microsoft.com/office/excel/2006/main">
          <x14:cfRule type="dataBar" id="{568855C3-7378-402E-B5D0-DE0B34E61C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AL25</xm:sqref>
        </x14:conditionalFormatting>
        <x14:conditionalFormatting xmlns:xm="http://schemas.microsoft.com/office/excel/2006/main">
          <x14:cfRule type="dataBar" id="{9FCB01D5-3D74-4197-9F38-C72E8DAF1D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AL25</xm:sqref>
        </x14:conditionalFormatting>
        <x14:conditionalFormatting xmlns:xm="http://schemas.microsoft.com/office/excel/2006/main">
          <x14:cfRule type="dataBar" id="{49463527-5839-4171-B811-26EE27008D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AL25</xm:sqref>
        </x14:conditionalFormatting>
        <x14:conditionalFormatting xmlns:xm="http://schemas.microsoft.com/office/excel/2006/main">
          <x14:cfRule type="dataBar" id="{4695DA22-E35E-44AC-8EDE-E50DDEA8F50C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AL23:AL27</xm:sqref>
        </x14:conditionalFormatting>
        <x14:conditionalFormatting xmlns:xm="http://schemas.microsoft.com/office/excel/2006/main">
          <x14:cfRule type="dataBar" id="{2440E5B7-5291-4635-9569-8EC04DFCC3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AL23:AL27</xm:sqref>
        </x14:conditionalFormatting>
        <x14:conditionalFormatting xmlns:xm="http://schemas.microsoft.com/office/excel/2006/main">
          <x14:cfRule type="dataBar" id="{A31A0E04-678C-47FA-88AA-E923760558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AL23:AL27</xm:sqref>
        </x14:conditionalFormatting>
        <x14:conditionalFormatting xmlns:xm="http://schemas.microsoft.com/office/excel/2006/main">
          <x14:cfRule type="dataBar" id="{832AE96F-2700-472D-9944-5554BC68FB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AL23:AL27</xm:sqref>
        </x14:conditionalFormatting>
        <x14:conditionalFormatting xmlns:xm="http://schemas.microsoft.com/office/excel/2006/main">
          <x14:cfRule type="dataBar" id="{51B86477-1FAC-40D0-A734-1406970C0A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AL23:AL27</xm:sqref>
        </x14:conditionalFormatting>
        <x14:conditionalFormatting xmlns:xm="http://schemas.microsoft.com/office/excel/2006/main">
          <x14:cfRule type="dataBar" id="{2A131F11-AB6B-4C0C-8131-03A90457B1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AL23:AL27</xm:sqref>
        </x14:conditionalFormatting>
        <x14:conditionalFormatting xmlns:xm="http://schemas.microsoft.com/office/excel/2006/main">
          <x14:cfRule type="dataBar" id="{7F7B6FE8-9E8B-41AA-B003-5AAF7ED7F4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AL23:AL27</xm:sqref>
        </x14:conditionalFormatting>
        <x14:conditionalFormatting xmlns:xm="http://schemas.microsoft.com/office/excel/2006/main">
          <x14:cfRule type="dataBar" id="{EEB5BB75-7BB3-40DE-ABA8-0058A2C251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AL23:AL27</xm:sqref>
        </x14:conditionalFormatting>
        <x14:conditionalFormatting xmlns:xm="http://schemas.microsoft.com/office/excel/2006/main">
          <x14:cfRule type="dataBar" id="{31A26C0A-ED93-43BF-A0AA-117DC2E9127D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AL28</xm:sqref>
        </x14:conditionalFormatting>
        <x14:conditionalFormatting xmlns:xm="http://schemas.microsoft.com/office/excel/2006/main">
          <x14:cfRule type="dataBar" id="{151D746E-BD7E-4815-8C08-08E20FC401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AL28</xm:sqref>
        </x14:conditionalFormatting>
        <x14:conditionalFormatting xmlns:xm="http://schemas.microsoft.com/office/excel/2006/main">
          <x14:cfRule type="dataBar" id="{E0B020EC-80CF-4E83-8071-0F9DC47A49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AL28</xm:sqref>
        </x14:conditionalFormatting>
        <x14:conditionalFormatting xmlns:xm="http://schemas.microsoft.com/office/excel/2006/main">
          <x14:cfRule type="dataBar" id="{B4AF9E51-E829-4AB7-9E59-8296B5DD58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AL28</xm:sqref>
        </x14:conditionalFormatting>
        <x14:conditionalFormatting xmlns:xm="http://schemas.microsoft.com/office/excel/2006/main">
          <x14:cfRule type="dataBar" id="{47BC7837-0C31-4EE7-88BE-0C4689C7C3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AL28</xm:sqref>
        </x14:conditionalFormatting>
        <x14:conditionalFormatting xmlns:xm="http://schemas.microsoft.com/office/excel/2006/main">
          <x14:cfRule type="dataBar" id="{3AEDDC25-1EA3-4442-AF93-0B7DF517FB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AL28</xm:sqref>
        </x14:conditionalFormatting>
        <x14:conditionalFormatting xmlns:xm="http://schemas.microsoft.com/office/excel/2006/main">
          <x14:cfRule type="dataBar" id="{754BB9B1-4573-4204-8188-620FE1AC0C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AL28</xm:sqref>
        </x14:conditionalFormatting>
        <x14:conditionalFormatting xmlns:xm="http://schemas.microsoft.com/office/excel/2006/main">
          <x14:cfRule type="dataBar" id="{6D82AFC7-66C5-4DC2-9D0B-6BC4077E6A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AL28</xm:sqref>
        </x14:conditionalFormatting>
        <x14:conditionalFormatting xmlns:xm="http://schemas.microsoft.com/office/excel/2006/main">
          <x14:cfRule type="dataBar" id="{10FCABAD-BDBB-454D-8FB7-D8C8F7535409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AL29</xm:sqref>
        </x14:conditionalFormatting>
        <x14:conditionalFormatting xmlns:xm="http://schemas.microsoft.com/office/excel/2006/main">
          <x14:cfRule type="dataBar" id="{1A1DBB2C-6235-4B23-9914-9A234AB9C0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AL29</xm:sqref>
        </x14:conditionalFormatting>
        <x14:conditionalFormatting xmlns:xm="http://schemas.microsoft.com/office/excel/2006/main">
          <x14:cfRule type="dataBar" id="{B5C178D1-AC0C-464A-89D9-7FC88DCBA4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AL29</xm:sqref>
        </x14:conditionalFormatting>
        <x14:conditionalFormatting xmlns:xm="http://schemas.microsoft.com/office/excel/2006/main">
          <x14:cfRule type="dataBar" id="{F2CC66E8-D19C-47E4-A4A1-842EF01F2C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AL29</xm:sqref>
        </x14:conditionalFormatting>
        <x14:conditionalFormatting xmlns:xm="http://schemas.microsoft.com/office/excel/2006/main">
          <x14:cfRule type="dataBar" id="{2FF610A2-C37E-422C-8D23-4FDA43DA34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AL29</xm:sqref>
        </x14:conditionalFormatting>
        <x14:conditionalFormatting xmlns:xm="http://schemas.microsoft.com/office/excel/2006/main">
          <x14:cfRule type="dataBar" id="{C32D7942-F111-4436-8FE3-7EB049E554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AL29</xm:sqref>
        </x14:conditionalFormatting>
        <x14:conditionalFormatting xmlns:xm="http://schemas.microsoft.com/office/excel/2006/main">
          <x14:cfRule type="dataBar" id="{730D4B6B-48B2-48A6-BBB2-8D6F9155B0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AL29</xm:sqref>
        </x14:conditionalFormatting>
        <x14:conditionalFormatting xmlns:xm="http://schemas.microsoft.com/office/excel/2006/main">
          <x14:cfRule type="dataBar" id="{A0A2DA88-B8E8-46CE-A699-723E444534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AL29</xm:sqref>
        </x14:conditionalFormatting>
        <x14:conditionalFormatting xmlns:xm="http://schemas.microsoft.com/office/excel/2006/main">
          <x14:cfRule type="dataBar" id="{9BD8A35D-78A7-433F-9360-5FFAB950BE4D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AL28:AL29</xm:sqref>
        </x14:conditionalFormatting>
        <x14:conditionalFormatting xmlns:xm="http://schemas.microsoft.com/office/excel/2006/main">
          <x14:cfRule type="dataBar" id="{43E443CF-60E3-4747-B4BA-0F11F52038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AL28:AL29</xm:sqref>
        </x14:conditionalFormatting>
        <x14:conditionalFormatting xmlns:xm="http://schemas.microsoft.com/office/excel/2006/main">
          <x14:cfRule type="dataBar" id="{3C187BFC-8D63-4D14-845E-F8945D9A26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AL28:AL29</xm:sqref>
        </x14:conditionalFormatting>
        <x14:conditionalFormatting xmlns:xm="http://schemas.microsoft.com/office/excel/2006/main">
          <x14:cfRule type="dataBar" id="{9D7BF562-091C-4DF6-B258-C970F262C1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AL28:AL29</xm:sqref>
        </x14:conditionalFormatting>
        <x14:conditionalFormatting xmlns:xm="http://schemas.microsoft.com/office/excel/2006/main">
          <x14:cfRule type="dataBar" id="{8558EB2A-0657-4677-A07A-6822333009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AL28:AL29</xm:sqref>
        </x14:conditionalFormatting>
        <x14:conditionalFormatting xmlns:xm="http://schemas.microsoft.com/office/excel/2006/main">
          <x14:cfRule type="dataBar" id="{576BBA1A-0F84-411E-991A-EBD290D220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AL28:AL29</xm:sqref>
        </x14:conditionalFormatting>
        <x14:conditionalFormatting xmlns:xm="http://schemas.microsoft.com/office/excel/2006/main">
          <x14:cfRule type="dataBar" id="{49CA927E-0631-40B1-9BD0-E3107A677D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AL28:AL29</xm:sqref>
        </x14:conditionalFormatting>
        <x14:conditionalFormatting xmlns:xm="http://schemas.microsoft.com/office/excel/2006/main">
          <x14:cfRule type="dataBar" id="{7D6F4E8A-EDEA-4B96-A3D3-A3F0559B05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AL28:AL29</xm:sqref>
        </x14:conditionalFormatting>
        <x14:conditionalFormatting xmlns:xm="http://schemas.microsoft.com/office/excel/2006/main">
          <x14:cfRule type="dataBar" id="{2A870E07-CF34-4AE9-B8A7-C2D47DCBB527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AL34 AL32 AL36 AL38</xm:sqref>
        </x14:conditionalFormatting>
        <x14:conditionalFormatting xmlns:xm="http://schemas.microsoft.com/office/excel/2006/main">
          <x14:cfRule type="dataBar" id="{EFCD4436-0C7B-48EA-9FCC-E3EDDB7C25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AL34 AL32 AL36 AL38</xm:sqref>
        </x14:conditionalFormatting>
        <x14:conditionalFormatting xmlns:xm="http://schemas.microsoft.com/office/excel/2006/main">
          <x14:cfRule type="dataBar" id="{AF2612B0-65AD-463C-A646-D6A79A7538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AL34 AL32 AL36 AL38</xm:sqref>
        </x14:conditionalFormatting>
        <x14:conditionalFormatting xmlns:xm="http://schemas.microsoft.com/office/excel/2006/main">
          <x14:cfRule type="dataBar" id="{98D128E1-BB38-40D9-B21F-31A904E973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AL34 AL32 AL36 AL38</xm:sqref>
        </x14:conditionalFormatting>
        <x14:conditionalFormatting xmlns:xm="http://schemas.microsoft.com/office/excel/2006/main">
          <x14:cfRule type="dataBar" id="{E702AFA5-45A0-49EA-BC6B-2849281CE5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AL34 AL32 AL36 AL38</xm:sqref>
        </x14:conditionalFormatting>
        <x14:conditionalFormatting xmlns:xm="http://schemas.microsoft.com/office/excel/2006/main">
          <x14:cfRule type="dataBar" id="{2C6B7499-8482-49E1-AB57-79C27B3E62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AL32</xm:sqref>
        </x14:conditionalFormatting>
        <x14:conditionalFormatting xmlns:xm="http://schemas.microsoft.com/office/excel/2006/main">
          <x14:cfRule type="dataBar" id="{AC70F78D-E0F3-4D20-A079-E711FF56A1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AL32</xm:sqref>
        </x14:conditionalFormatting>
        <x14:conditionalFormatting xmlns:xm="http://schemas.microsoft.com/office/excel/2006/main">
          <x14:cfRule type="dataBar" id="{40DBD4E6-2AFA-4831-8E6F-368C7832E4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AL32</xm:sqref>
        </x14:conditionalFormatting>
        <x14:conditionalFormatting xmlns:xm="http://schemas.microsoft.com/office/excel/2006/main">
          <x14:cfRule type="dataBar" id="{99299E15-B15F-4D46-99CB-6B461C995DC6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AL33 AL31 AL35 AL37</xm:sqref>
        </x14:conditionalFormatting>
        <x14:conditionalFormatting xmlns:xm="http://schemas.microsoft.com/office/excel/2006/main">
          <x14:cfRule type="dataBar" id="{490628A0-54DF-4063-9FBD-CAE62F110C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AL33 AL31 AL35 AL37</xm:sqref>
        </x14:conditionalFormatting>
        <x14:conditionalFormatting xmlns:xm="http://schemas.microsoft.com/office/excel/2006/main">
          <x14:cfRule type="dataBar" id="{FF79463A-B85D-491E-86E3-18B705E5CB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AL33 AL31 AL35 AL37</xm:sqref>
        </x14:conditionalFormatting>
        <x14:conditionalFormatting xmlns:xm="http://schemas.microsoft.com/office/excel/2006/main">
          <x14:cfRule type="dataBar" id="{72865AF9-3D2B-4870-8CDD-2E8C968596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AL33 AL31 AL35 AL37</xm:sqref>
        </x14:conditionalFormatting>
        <x14:conditionalFormatting xmlns:xm="http://schemas.microsoft.com/office/excel/2006/main">
          <x14:cfRule type="dataBar" id="{FAB52032-9C7E-4B31-A430-437E6966D2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AL33 AL31 AL35 AL37</xm:sqref>
        </x14:conditionalFormatting>
        <x14:conditionalFormatting xmlns:xm="http://schemas.microsoft.com/office/excel/2006/main">
          <x14:cfRule type="dataBar" id="{2065146C-46A1-4B05-8078-1DF972C4E5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AL33</xm:sqref>
        </x14:conditionalFormatting>
        <x14:conditionalFormatting xmlns:xm="http://schemas.microsoft.com/office/excel/2006/main">
          <x14:cfRule type="dataBar" id="{8D0AA003-DD31-4892-A877-2A485AFBCA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AL33</xm:sqref>
        </x14:conditionalFormatting>
        <x14:conditionalFormatting xmlns:xm="http://schemas.microsoft.com/office/excel/2006/main">
          <x14:cfRule type="dataBar" id="{CC3632B5-BE6C-4585-87E5-CFCF743F04C6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AL32</xm:sqref>
        </x14:conditionalFormatting>
        <x14:conditionalFormatting xmlns:xm="http://schemas.microsoft.com/office/excel/2006/main">
          <x14:cfRule type="dataBar" id="{F4C36F61-5B0E-43C7-8272-E88820200B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AL32</xm:sqref>
        </x14:conditionalFormatting>
        <x14:conditionalFormatting xmlns:xm="http://schemas.microsoft.com/office/excel/2006/main">
          <x14:cfRule type="dataBar" id="{3EA7B55F-5174-4C9D-A386-A4CBEBD071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AL32</xm:sqref>
        </x14:conditionalFormatting>
        <x14:conditionalFormatting xmlns:xm="http://schemas.microsoft.com/office/excel/2006/main">
          <x14:cfRule type="dataBar" id="{289C1428-6D7F-4A6E-BBB0-F8DFE720B1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AL32</xm:sqref>
        </x14:conditionalFormatting>
        <x14:conditionalFormatting xmlns:xm="http://schemas.microsoft.com/office/excel/2006/main">
          <x14:cfRule type="dataBar" id="{A2DEDD7E-3FEA-4BEA-9D93-DC457EB756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AL32</xm:sqref>
        </x14:conditionalFormatting>
        <x14:conditionalFormatting xmlns:xm="http://schemas.microsoft.com/office/excel/2006/main">
          <x14:cfRule type="dataBar" id="{8F21F815-7C9D-41E6-A303-0EEA8E4AFF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AL32</xm:sqref>
        </x14:conditionalFormatting>
        <x14:conditionalFormatting xmlns:xm="http://schemas.microsoft.com/office/excel/2006/main">
          <x14:cfRule type="dataBar" id="{F7C3AEAE-25E6-44EA-9CD6-A957DE6446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AL32</xm:sqref>
        </x14:conditionalFormatting>
        <x14:conditionalFormatting xmlns:xm="http://schemas.microsoft.com/office/excel/2006/main">
          <x14:cfRule type="dataBar" id="{1DC0D3D1-CEE8-4EFB-B716-69D6B7DD41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AL32</xm:sqref>
        </x14:conditionalFormatting>
        <x14:conditionalFormatting xmlns:xm="http://schemas.microsoft.com/office/excel/2006/main">
          <x14:cfRule type="dataBar" id="{73F6D817-0B36-48D4-9F95-AFC11C7A5708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AL33 AL31 AL35 AL37</xm:sqref>
        </x14:conditionalFormatting>
        <x14:conditionalFormatting xmlns:xm="http://schemas.microsoft.com/office/excel/2006/main">
          <x14:cfRule type="dataBar" id="{394AB3A6-31B2-47BB-A0FC-11B8BF557FD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AL33 AL31 AL35 AL37</xm:sqref>
        </x14:conditionalFormatting>
        <x14:conditionalFormatting xmlns:xm="http://schemas.microsoft.com/office/excel/2006/main">
          <x14:cfRule type="dataBar" id="{8F1CA380-2739-469F-AFD5-7F0F9BB15E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AL33 AL31 AL35 AL37</xm:sqref>
        </x14:conditionalFormatting>
        <x14:conditionalFormatting xmlns:xm="http://schemas.microsoft.com/office/excel/2006/main">
          <x14:cfRule type="dataBar" id="{BBC2920F-E841-481A-B94D-27CE86CAC1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AL33 AL31 AL35 AL37</xm:sqref>
        </x14:conditionalFormatting>
        <x14:conditionalFormatting xmlns:xm="http://schemas.microsoft.com/office/excel/2006/main">
          <x14:cfRule type="dataBar" id="{ED4D3A54-6AD2-4888-B032-80E228ED83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AL33 AL31 AL35 AL37</xm:sqref>
        </x14:conditionalFormatting>
        <x14:conditionalFormatting xmlns:xm="http://schemas.microsoft.com/office/excel/2006/main">
          <x14:cfRule type="dataBar" id="{87E808F7-D3D4-42D1-BA24-54B3073830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AL31</xm:sqref>
        </x14:conditionalFormatting>
        <x14:conditionalFormatting xmlns:xm="http://schemas.microsoft.com/office/excel/2006/main">
          <x14:cfRule type="dataBar" id="{77D18EFC-1164-46A0-B6E0-74289DC28A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AL31</xm:sqref>
        </x14:conditionalFormatting>
        <x14:conditionalFormatting xmlns:xm="http://schemas.microsoft.com/office/excel/2006/main">
          <x14:cfRule type="dataBar" id="{44B96B6A-DC4C-490D-A92C-16E2EC760E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AL31</xm:sqref>
        </x14:conditionalFormatting>
        <x14:conditionalFormatting xmlns:xm="http://schemas.microsoft.com/office/excel/2006/main">
          <x14:cfRule type="dataBar" id="{8CD915FB-81CE-4993-A7D0-E76D28EF42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AL42</xm:sqref>
        </x14:conditionalFormatting>
        <x14:conditionalFormatting xmlns:xm="http://schemas.microsoft.com/office/excel/2006/main">
          <x14:cfRule type="dataBar" id="{6AFFC918-FED1-4332-9138-1D68EAB3F2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AL42</xm:sqref>
        </x14:conditionalFormatting>
        <x14:conditionalFormatting xmlns:xm="http://schemas.microsoft.com/office/excel/2006/main">
          <x14:cfRule type="dataBar" id="{706867ED-90BD-4BB2-95AE-742F8A2D8D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AL42</xm:sqref>
        </x14:conditionalFormatting>
        <x14:conditionalFormatting xmlns:xm="http://schemas.microsoft.com/office/excel/2006/main">
          <x14:cfRule type="dataBar" id="{5B4B27BC-9141-4E78-B824-88C3018936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AL41</xm:sqref>
        </x14:conditionalFormatting>
        <x14:conditionalFormatting xmlns:xm="http://schemas.microsoft.com/office/excel/2006/main">
          <x14:cfRule type="dataBar" id="{A1EE46A4-CADD-4246-8932-5D5DCDE3ED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AL41</xm:sqref>
        </x14:conditionalFormatting>
        <x14:conditionalFormatting xmlns:xm="http://schemas.microsoft.com/office/excel/2006/main">
          <x14:cfRule type="dataBar" id="{F237E8E3-F597-41B5-8533-19A1D010F863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AL42</xm:sqref>
        </x14:conditionalFormatting>
        <x14:conditionalFormatting xmlns:xm="http://schemas.microsoft.com/office/excel/2006/main">
          <x14:cfRule type="dataBar" id="{A663DF73-4517-412C-887B-C465995528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AL40</xm:sqref>
        </x14:conditionalFormatting>
        <x14:conditionalFormatting xmlns:xm="http://schemas.microsoft.com/office/excel/2006/main">
          <x14:cfRule type="dataBar" id="{E24BED46-00A4-4F0C-B18F-82496EF605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AL40</xm:sqref>
        </x14:conditionalFormatting>
        <x14:conditionalFormatting xmlns:xm="http://schemas.microsoft.com/office/excel/2006/main">
          <x14:cfRule type="dataBar" id="{B7F61980-6670-4FA7-8611-70E3A1202B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AL40</xm:sqref>
        </x14:conditionalFormatting>
        <x14:conditionalFormatting xmlns:xm="http://schemas.microsoft.com/office/excel/2006/main">
          <x14:cfRule type="dataBar" id="{F26BA3F8-1937-42D3-B30A-B577D89FF1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AL42</xm:sqref>
        </x14:conditionalFormatting>
        <x14:conditionalFormatting xmlns:xm="http://schemas.microsoft.com/office/excel/2006/main">
          <x14:cfRule type="dataBar" id="{603501CA-CE96-49C9-8442-A2956C3D19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AL40</xm:sqref>
        </x14:conditionalFormatting>
        <x14:conditionalFormatting xmlns:xm="http://schemas.microsoft.com/office/excel/2006/main">
          <x14:cfRule type="dataBar" id="{A80A0487-E668-4FE3-B3DA-5F3F623F94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AL40</xm:sqref>
        </x14:conditionalFormatting>
        <x14:conditionalFormatting xmlns:xm="http://schemas.microsoft.com/office/excel/2006/main">
          <x14:cfRule type="dataBar" id="{3250FCD8-717F-48C9-A2A8-1F0CD555CB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AL40</xm:sqref>
        </x14:conditionalFormatting>
        <x14:conditionalFormatting xmlns:xm="http://schemas.microsoft.com/office/excel/2006/main">
          <x14:cfRule type="dataBar" id="{549DF2FC-C78C-4DDD-81BE-9DC902567AF4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AL41</xm:sqref>
        </x14:conditionalFormatting>
        <x14:conditionalFormatting xmlns:xm="http://schemas.microsoft.com/office/excel/2006/main">
          <x14:cfRule type="dataBar" id="{BBAA7158-7AF4-41C6-B54F-DE124E20D5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AL41</xm:sqref>
        </x14:conditionalFormatting>
        <x14:conditionalFormatting xmlns:xm="http://schemas.microsoft.com/office/excel/2006/main">
          <x14:cfRule type="dataBar" id="{809B6B41-B9A2-4C1A-9C89-11B7A21206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AL17:AL21</xm:sqref>
        </x14:conditionalFormatting>
        <x14:conditionalFormatting xmlns:xm="http://schemas.microsoft.com/office/excel/2006/main">
          <x14:cfRule type="dataBar" id="{6B1270C5-F74C-4B2B-A25F-9D0BA152B9BC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AL40:AL42</xm:sqref>
        </x14:conditionalFormatting>
        <x14:conditionalFormatting xmlns:xm="http://schemas.microsoft.com/office/excel/2006/main">
          <x14:cfRule type="dataBar" id="{E7EBF181-C493-4FCA-A752-13AA1B6CDA3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AL40:AL42</xm:sqref>
        </x14:conditionalFormatting>
        <x14:conditionalFormatting xmlns:xm="http://schemas.microsoft.com/office/excel/2006/main">
          <x14:cfRule type="dataBar" id="{42820CA2-82F4-4A39-90B2-3B067854ED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AL40:AL42</xm:sqref>
        </x14:conditionalFormatting>
        <x14:conditionalFormatting xmlns:xm="http://schemas.microsoft.com/office/excel/2006/main">
          <x14:cfRule type="dataBar" id="{E56C3A2A-17F2-41DB-BB1B-CEA2F55F94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AL40:AL42</xm:sqref>
        </x14:conditionalFormatting>
        <x14:conditionalFormatting xmlns:xm="http://schemas.microsoft.com/office/excel/2006/main">
          <x14:cfRule type="dataBar" id="{53ED85D3-7595-4BCE-9769-264D0E73FC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AL40:AL42</xm:sqref>
        </x14:conditionalFormatting>
        <x14:conditionalFormatting xmlns:xm="http://schemas.microsoft.com/office/excel/2006/main">
          <x14:cfRule type="dataBar" id="{1E3294A4-B93D-4778-B839-8ED9F98B5217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AL40 AL42</xm:sqref>
        </x14:conditionalFormatting>
        <x14:conditionalFormatting xmlns:xm="http://schemas.microsoft.com/office/excel/2006/main">
          <x14:cfRule type="dataBar" id="{B27BBE0E-206E-4722-830F-7E0F16FA57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AL40 AL42</xm:sqref>
        </x14:conditionalFormatting>
        <x14:conditionalFormatting xmlns:xm="http://schemas.microsoft.com/office/excel/2006/main">
          <x14:cfRule type="dataBar" id="{6D170317-694F-47FA-A188-23B79DF1A1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AL40 AL42</xm:sqref>
        </x14:conditionalFormatting>
        <x14:conditionalFormatting xmlns:xm="http://schemas.microsoft.com/office/excel/2006/main">
          <x14:cfRule type="dataBar" id="{2802C369-3140-4E3D-B289-75ACA290E0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AL40 AL42</xm:sqref>
        </x14:conditionalFormatting>
        <x14:conditionalFormatting xmlns:xm="http://schemas.microsoft.com/office/excel/2006/main">
          <x14:cfRule type="dataBar" id="{C706E90F-1922-4C3D-AEBA-4E79550B4B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AL40 AL42</xm:sqref>
        </x14:conditionalFormatting>
        <x14:conditionalFormatting xmlns:xm="http://schemas.microsoft.com/office/excel/2006/main">
          <x14:cfRule type="dataBar" id="{02CC6BE3-472A-402B-BA6D-3E2CD4EBBBDD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AL41</xm:sqref>
        </x14:conditionalFormatting>
        <x14:conditionalFormatting xmlns:xm="http://schemas.microsoft.com/office/excel/2006/main">
          <x14:cfRule type="dataBar" id="{6B935E1F-AA14-4774-9132-975E8632BE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AL41</xm:sqref>
        </x14:conditionalFormatting>
        <x14:conditionalFormatting xmlns:xm="http://schemas.microsoft.com/office/excel/2006/main">
          <x14:cfRule type="dataBar" id="{896D33C7-3B8F-4997-A7D6-B5E70D8099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AL41</xm:sqref>
        </x14:conditionalFormatting>
        <x14:conditionalFormatting xmlns:xm="http://schemas.microsoft.com/office/excel/2006/main">
          <x14:cfRule type="dataBar" id="{7DBB5AB9-249F-4A35-8785-ABE8CCFF3C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AL41</xm:sqref>
        </x14:conditionalFormatting>
        <x14:conditionalFormatting xmlns:xm="http://schemas.microsoft.com/office/excel/2006/main">
          <x14:cfRule type="dataBar" id="{776EB848-AF64-4B76-916D-8143505DA5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AL41</xm:sqref>
        </x14:conditionalFormatting>
        <x14:conditionalFormatting xmlns:xm="http://schemas.microsoft.com/office/excel/2006/main">
          <x14:cfRule type="dataBar" id="{DBE2184B-10E5-4F21-95ED-B3E0A92470E0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N40:N42</xm:sqref>
        </x14:conditionalFormatting>
        <x14:conditionalFormatting xmlns:xm="http://schemas.microsoft.com/office/excel/2006/main">
          <x14:cfRule type="dataBar" id="{D4F77140-42FB-4E5C-9F15-76BD8DA784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N40:N42</xm:sqref>
        </x14:conditionalFormatting>
        <x14:conditionalFormatting xmlns:xm="http://schemas.microsoft.com/office/excel/2006/main">
          <x14:cfRule type="dataBar" id="{5448DB20-6631-4340-90A4-DDF11ED785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N40:N42</xm:sqref>
        </x14:conditionalFormatting>
        <x14:conditionalFormatting xmlns:xm="http://schemas.microsoft.com/office/excel/2006/main">
          <x14:cfRule type="dataBar" id="{9488AE71-0A59-4103-95BC-82778FA68E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M40:M42</xm:sqref>
        </x14:conditionalFormatting>
        <x14:conditionalFormatting xmlns:xm="http://schemas.microsoft.com/office/excel/2006/main">
          <x14:cfRule type="dataBar" id="{89904913-C159-46B1-B147-41D1700FC2EC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M40:M42</xm:sqref>
        </x14:conditionalFormatting>
        <x14:conditionalFormatting xmlns:xm="http://schemas.microsoft.com/office/excel/2006/main">
          <x14:cfRule type="dataBar" id="{59189336-FD6F-4B64-89A4-7DEF550ED2C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M40:M42</xm:sqref>
        </x14:conditionalFormatting>
        <x14:conditionalFormatting xmlns:xm="http://schemas.microsoft.com/office/excel/2006/main">
          <x14:cfRule type="dataBar" id="{446622F6-91CB-45E6-BFD2-506E705D75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N40:N42</xm:sqref>
        </x14:conditionalFormatting>
        <x14:conditionalFormatting xmlns:xm="http://schemas.microsoft.com/office/excel/2006/main">
          <x14:cfRule type="dataBar" id="{905C1377-59D6-482C-902C-2DAE21243B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M40:M42</xm:sqref>
        </x14:conditionalFormatting>
        <x14:conditionalFormatting xmlns:xm="http://schemas.microsoft.com/office/excel/2006/main">
          <x14:cfRule type="dataBar" id="{65E7DDD2-D508-4B3F-9A58-234EC69FFF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N40:N42</xm:sqref>
        </x14:conditionalFormatting>
        <x14:conditionalFormatting xmlns:xm="http://schemas.microsoft.com/office/excel/2006/main">
          <x14:cfRule type="dataBar" id="{CDD053D5-25F3-4253-9D29-0E9F815CB3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M40:M42</xm:sqref>
        </x14:conditionalFormatting>
        <x14:conditionalFormatting xmlns:xm="http://schemas.microsoft.com/office/excel/2006/main">
          <x14:cfRule type="dataBar" id="{DA770524-C326-4437-B44B-4E6AD5E698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M40:M42</xm:sqref>
        </x14:conditionalFormatting>
        <x14:conditionalFormatting xmlns:xm="http://schemas.microsoft.com/office/excel/2006/main">
          <x14:cfRule type="dataBar" id="{69C70500-F4F8-4EB3-83EF-C3B7117C42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N39:N42 N11:N18 N28:N37 N21:N22</xm:sqref>
        </x14:conditionalFormatting>
        <x14:conditionalFormatting xmlns:xm="http://schemas.microsoft.com/office/excel/2006/main">
          <x14:cfRule type="dataBar" id="{F8B6C394-99CB-474A-A277-59A4E74059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N39:N42 N11:N18 N28:N37 N21:N24</xm:sqref>
        </x14:conditionalFormatting>
        <x14:conditionalFormatting xmlns:xm="http://schemas.microsoft.com/office/excel/2006/main">
          <x14:cfRule type="dataBar" id="{EE3BEDCE-723A-4369-8C4A-F5377B301F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AA17:AA21</xm:sqref>
        </x14:conditionalFormatting>
        <x14:conditionalFormatting xmlns:xm="http://schemas.microsoft.com/office/excel/2006/main">
          <x14:cfRule type="dataBar" id="{801F6EC9-A11E-4CF3-9838-5B11D1150FAF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AA25</xm:sqref>
        </x14:conditionalFormatting>
        <x14:conditionalFormatting xmlns:xm="http://schemas.microsoft.com/office/excel/2006/main">
          <x14:cfRule type="dataBar" id="{27636827-EBB5-4955-AB2A-CADF8A7AAD9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AA25</xm:sqref>
        </x14:conditionalFormatting>
        <x14:conditionalFormatting xmlns:xm="http://schemas.microsoft.com/office/excel/2006/main">
          <x14:cfRule type="dataBar" id="{467A396B-AAF1-4983-A305-7C18931FB1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AA25</xm:sqref>
        </x14:conditionalFormatting>
        <x14:conditionalFormatting xmlns:xm="http://schemas.microsoft.com/office/excel/2006/main">
          <x14:cfRule type="dataBar" id="{E47FA51A-A3CC-4C22-BE57-137582AAD0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AA25</xm:sqref>
        </x14:conditionalFormatting>
        <x14:conditionalFormatting xmlns:xm="http://schemas.microsoft.com/office/excel/2006/main">
          <x14:cfRule type="dataBar" id="{C4549D8C-A15C-474A-BAF7-B805D13639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AA25</xm:sqref>
        </x14:conditionalFormatting>
        <x14:conditionalFormatting xmlns:xm="http://schemas.microsoft.com/office/excel/2006/main">
          <x14:cfRule type="dataBar" id="{6B9A6C11-7B44-4E6A-9ECE-F2E3928491A1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AA25</xm:sqref>
        </x14:conditionalFormatting>
        <x14:conditionalFormatting xmlns:xm="http://schemas.microsoft.com/office/excel/2006/main">
          <x14:cfRule type="dataBar" id="{CBFFAD7D-9E29-4E9D-8B99-1F4C6E8B43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AA25</xm:sqref>
        </x14:conditionalFormatting>
        <x14:conditionalFormatting xmlns:xm="http://schemas.microsoft.com/office/excel/2006/main">
          <x14:cfRule type="dataBar" id="{D4D7F6DA-6717-4698-A40F-EC99F77552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AA25</xm:sqref>
        </x14:conditionalFormatting>
        <x14:conditionalFormatting xmlns:xm="http://schemas.microsoft.com/office/excel/2006/main">
          <x14:cfRule type="dataBar" id="{E17A2A4C-7614-4954-9296-7011E0461EAA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AA26</xm:sqref>
        </x14:conditionalFormatting>
        <x14:conditionalFormatting xmlns:xm="http://schemas.microsoft.com/office/excel/2006/main">
          <x14:cfRule type="dataBar" id="{E41353A5-130C-4ADA-99CD-15E711B163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AA26</xm:sqref>
        </x14:conditionalFormatting>
        <x14:conditionalFormatting xmlns:xm="http://schemas.microsoft.com/office/excel/2006/main">
          <x14:cfRule type="dataBar" id="{A9E30B9B-E92D-4D33-8D7D-FF5C56A4B6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AA26</xm:sqref>
        </x14:conditionalFormatting>
        <x14:conditionalFormatting xmlns:xm="http://schemas.microsoft.com/office/excel/2006/main">
          <x14:cfRule type="dataBar" id="{3C98B4BC-9D06-432B-932B-173F1923B3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AA26</xm:sqref>
        </x14:conditionalFormatting>
        <x14:conditionalFormatting xmlns:xm="http://schemas.microsoft.com/office/excel/2006/main">
          <x14:cfRule type="dataBar" id="{9B071524-FE1C-41BB-9452-A1FAF7DF96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AA26</xm:sqref>
        </x14:conditionalFormatting>
        <x14:conditionalFormatting xmlns:xm="http://schemas.microsoft.com/office/excel/2006/main">
          <x14:cfRule type="dataBar" id="{8A9CFADA-862F-4466-94DE-C272F16800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AA26</xm:sqref>
        </x14:conditionalFormatting>
        <x14:conditionalFormatting xmlns:xm="http://schemas.microsoft.com/office/excel/2006/main">
          <x14:cfRule type="dataBar" id="{732D6B4E-3A36-4B8C-A153-823636F92F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AA26</xm:sqref>
        </x14:conditionalFormatting>
        <x14:conditionalFormatting xmlns:xm="http://schemas.microsoft.com/office/excel/2006/main">
          <x14:cfRule type="dataBar" id="{5E2332BE-EDE7-48C6-B0BC-2F93F37EA0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AA26</xm:sqref>
        </x14:conditionalFormatting>
        <x14:conditionalFormatting xmlns:xm="http://schemas.microsoft.com/office/excel/2006/main">
          <x14:cfRule type="dataBar" id="{157F9F2F-1BA4-4DAE-90D6-435F660D94EA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AA23:AA26</xm:sqref>
        </x14:conditionalFormatting>
        <x14:conditionalFormatting xmlns:xm="http://schemas.microsoft.com/office/excel/2006/main">
          <x14:cfRule type="dataBar" id="{E86E07DA-FAEA-4594-A168-4EA6D797ACE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AA23:AA26</xm:sqref>
        </x14:conditionalFormatting>
        <x14:conditionalFormatting xmlns:xm="http://schemas.microsoft.com/office/excel/2006/main">
          <x14:cfRule type="dataBar" id="{E807E8EF-EC01-4194-A1E6-FD6725DBA8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AA23:AA26</xm:sqref>
        </x14:conditionalFormatting>
        <x14:conditionalFormatting xmlns:xm="http://schemas.microsoft.com/office/excel/2006/main">
          <x14:cfRule type="dataBar" id="{5E1448F2-6F8C-4310-998C-AA27A776AD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AA23:AA26</xm:sqref>
        </x14:conditionalFormatting>
        <x14:conditionalFormatting xmlns:xm="http://schemas.microsoft.com/office/excel/2006/main">
          <x14:cfRule type="dataBar" id="{F3899DE2-057C-4F6F-AA58-6BB1A68349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AA23:AA26</xm:sqref>
        </x14:conditionalFormatting>
        <x14:conditionalFormatting xmlns:xm="http://schemas.microsoft.com/office/excel/2006/main">
          <x14:cfRule type="dataBar" id="{8A763279-65A3-450F-BD1D-C1FCDF83A3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AA23:AA26</xm:sqref>
        </x14:conditionalFormatting>
        <x14:conditionalFormatting xmlns:xm="http://schemas.microsoft.com/office/excel/2006/main">
          <x14:cfRule type="dataBar" id="{E4854E41-CB36-495E-BE68-BD5F04D413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AA23:AA24</xm:sqref>
        </x14:conditionalFormatting>
        <x14:conditionalFormatting xmlns:xm="http://schemas.microsoft.com/office/excel/2006/main">
          <x14:cfRule type="dataBar" id="{C49F38F0-7048-496D-A4DC-CAA931DC4D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AA23:AA26</xm:sqref>
        </x14:conditionalFormatting>
        <x14:conditionalFormatting xmlns:xm="http://schemas.microsoft.com/office/excel/2006/main">
          <x14:cfRule type="dataBar" id="{CBBD5509-2961-4229-99F1-9D5F525A1E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AA23:AA26</xm:sqref>
        </x14:conditionalFormatting>
        <x14:conditionalFormatting xmlns:xm="http://schemas.microsoft.com/office/excel/2006/main">
          <x14:cfRule type="dataBar" id="{BF14B0EF-99FB-49ED-ADE5-9827D0938152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AA44:AA45</xm:sqref>
        </x14:conditionalFormatting>
        <x14:conditionalFormatting xmlns:xm="http://schemas.microsoft.com/office/excel/2006/main">
          <x14:cfRule type="dataBar" id="{F935CFF0-A1E8-47FE-A1B3-ABF5FAB05FD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AA44:AA45</xm:sqref>
        </x14:conditionalFormatting>
        <x14:conditionalFormatting xmlns:xm="http://schemas.microsoft.com/office/excel/2006/main">
          <x14:cfRule type="dataBar" id="{9836EBDE-7388-43CF-A0C5-8DF9AD75EA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AA44:AA45</xm:sqref>
        </x14:conditionalFormatting>
        <x14:conditionalFormatting xmlns:xm="http://schemas.microsoft.com/office/excel/2006/main">
          <x14:cfRule type="dataBar" id="{394C7EE7-4666-41D5-AB78-E69CA15CA7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AA44:AA45</xm:sqref>
        </x14:conditionalFormatting>
        <x14:conditionalFormatting xmlns:xm="http://schemas.microsoft.com/office/excel/2006/main">
          <x14:cfRule type="dataBar" id="{29EAA514-B6CA-486F-82F9-C3C56A8DEA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AA44:AA45</xm:sqref>
        </x14:conditionalFormatting>
        <x14:conditionalFormatting xmlns:xm="http://schemas.microsoft.com/office/excel/2006/main">
          <x14:cfRule type="dataBar" id="{CC2C95A0-E39B-4DCB-9AF7-F9587CE720C6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AI44:AI45</xm:sqref>
        </x14:conditionalFormatting>
        <x14:conditionalFormatting xmlns:xm="http://schemas.microsoft.com/office/excel/2006/main">
          <x14:cfRule type="dataBar" id="{9270744F-C1A8-4D7F-A0D1-FD2CAE5E4E1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AI44:AI45</xm:sqref>
        </x14:conditionalFormatting>
        <x14:conditionalFormatting xmlns:xm="http://schemas.microsoft.com/office/excel/2006/main">
          <x14:cfRule type="dataBar" id="{76F972B0-13DB-4E8A-93BC-2FF6C407F4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AI44:AI45</xm:sqref>
        </x14:conditionalFormatting>
        <x14:conditionalFormatting xmlns:xm="http://schemas.microsoft.com/office/excel/2006/main">
          <x14:cfRule type="dataBar" id="{A6B12C84-953C-4A57-9E32-787ECF7FED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AI44:AI45</xm:sqref>
        </x14:conditionalFormatting>
        <x14:conditionalFormatting xmlns:xm="http://schemas.microsoft.com/office/excel/2006/main">
          <x14:cfRule type="dataBar" id="{472A1845-82C0-4EE2-9B74-B496571F32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AI44:AI45</xm:sqref>
        </x14:conditionalFormatting>
        <x14:conditionalFormatting xmlns:xm="http://schemas.microsoft.com/office/excel/2006/main">
          <x14:cfRule type="dataBar" id="{B245C23B-294B-49F3-A423-4BE0AE981DE7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AJ44:AJ45</xm:sqref>
        </x14:conditionalFormatting>
        <x14:conditionalFormatting xmlns:xm="http://schemas.microsoft.com/office/excel/2006/main">
          <x14:cfRule type="dataBar" id="{9448919A-4C44-4379-B0DD-8587033FB6D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AJ44:AJ45</xm:sqref>
        </x14:conditionalFormatting>
        <x14:conditionalFormatting xmlns:xm="http://schemas.microsoft.com/office/excel/2006/main">
          <x14:cfRule type="dataBar" id="{44E29C67-23A2-4578-A978-C25ED53F89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AJ44:AJ45</xm:sqref>
        </x14:conditionalFormatting>
        <x14:conditionalFormatting xmlns:xm="http://schemas.microsoft.com/office/excel/2006/main">
          <x14:cfRule type="dataBar" id="{A552C43D-D3B3-47EC-9FDE-CC66D4C325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AJ44:AJ45</xm:sqref>
        </x14:conditionalFormatting>
        <x14:conditionalFormatting xmlns:xm="http://schemas.microsoft.com/office/excel/2006/main">
          <x14:cfRule type="dataBar" id="{92CE718E-379D-4D73-8484-11F4866A76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AJ44:AJ45</xm:sqref>
        </x14:conditionalFormatting>
        <x14:conditionalFormatting xmlns:xm="http://schemas.microsoft.com/office/excel/2006/main">
          <x14:cfRule type="dataBar" id="{9BDC2C08-7873-43C8-A624-A11F9CF99750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AK44:AK45</xm:sqref>
        </x14:conditionalFormatting>
        <x14:conditionalFormatting xmlns:xm="http://schemas.microsoft.com/office/excel/2006/main">
          <x14:cfRule type="dataBar" id="{FF336C17-7663-429F-BD6D-0F861E1BC58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AK44:AK45</xm:sqref>
        </x14:conditionalFormatting>
        <x14:conditionalFormatting xmlns:xm="http://schemas.microsoft.com/office/excel/2006/main">
          <x14:cfRule type="dataBar" id="{69DA4042-6208-4442-9073-4C8AA26CE9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AK44:AK45</xm:sqref>
        </x14:conditionalFormatting>
        <x14:conditionalFormatting xmlns:xm="http://schemas.microsoft.com/office/excel/2006/main">
          <x14:cfRule type="dataBar" id="{E3CF25AD-F47B-4B65-943F-5AA18F45FA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AK44:AK45</xm:sqref>
        </x14:conditionalFormatting>
        <x14:conditionalFormatting xmlns:xm="http://schemas.microsoft.com/office/excel/2006/main">
          <x14:cfRule type="dataBar" id="{856EA73B-C9CB-457F-8050-6CFC153ED5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AK44:AK45</xm:sqref>
        </x14:conditionalFormatting>
        <x14:conditionalFormatting xmlns:xm="http://schemas.microsoft.com/office/excel/2006/main">
          <x14:cfRule type="dataBar" id="{75EC0B7D-6B54-48D5-94AE-1B5CE584FD6D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AL44:AL45</xm:sqref>
        </x14:conditionalFormatting>
        <x14:conditionalFormatting xmlns:xm="http://schemas.microsoft.com/office/excel/2006/main">
          <x14:cfRule type="dataBar" id="{74B20584-8B4F-4D24-8488-E1901BB3598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AL44:AL45</xm:sqref>
        </x14:conditionalFormatting>
        <x14:conditionalFormatting xmlns:xm="http://schemas.microsoft.com/office/excel/2006/main">
          <x14:cfRule type="dataBar" id="{82D8A2EB-4834-45B3-8E91-4B43B5DD9C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AL44:AL45</xm:sqref>
        </x14:conditionalFormatting>
        <x14:conditionalFormatting xmlns:xm="http://schemas.microsoft.com/office/excel/2006/main">
          <x14:cfRule type="dataBar" id="{0E5F2877-2ADD-47C8-8E2E-94FB578C0A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AL44:AL45</xm:sqref>
        </x14:conditionalFormatting>
        <x14:conditionalFormatting xmlns:xm="http://schemas.microsoft.com/office/excel/2006/main">
          <x14:cfRule type="dataBar" id="{4490F035-11B9-4C81-A4A5-F7AA7589C5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AL44:AL45</xm:sqref>
        </x14:conditionalFormatting>
        <x14:conditionalFormatting xmlns:xm="http://schemas.microsoft.com/office/excel/2006/main">
          <x14:cfRule type="dataBar" id="{745E49E8-E0D4-49A6-9E8C-F9FFDAC307AF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AA28:AA38 AA43 AA11:AA22</xm:sqref>
        </x14:conditionalFormatting>
        <x14:conditionalFormatting xmlns:xm="http://schemas.microsoft.com/office/excel/2006/main">
          <x14:cfRule type="dataBar" id="{73365E13-F15E-478D-8183-8E39767D0A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AA28:AA38 AA43 AA11:AA22</xm:sqref>
        </x14:conditionalFormatting>
        <x14:conditionalFormatting xmlns:xm="http://schemas.microsoft.com/office/excel/2006/main">
          <x14:cfRule type="dataBar" id="{4E1D6FCA-755D-40CD-BA64-9102DADEE4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AA28:AA38 AA43 AA11:AA22</xm:sqref>
        </x14:conditionalFormatting>
        <x14:conditionalFormatting xmlns:xm="http://schemas.microsoft.com/office/excel/2006/main">
          <x14:cfRule type="dataBar" id="{991DBA02-3B5D-4349-9578-14F48C8780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AA43</xm:sqref>
        </x14:conditionalFormatting>
        <x14:conditionalFormatting xmlns:xm="http://schemas.microsoft.com/office/excel/2006/main">
          <x14:cfRule type="dataBar" id="{58B8CDFE-DBC3-4793-8E10-458172E078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AA28:AA38 AA43 AA11:AA22</xm:sqref>
        </x14:conditionalFormatting>
        <x14:conditionalFormatting xmlns:xm="http://schemas.microsoft.com/office/excel/2006/main">
          <x14:cfRule type="dataBar" id="{C2DFF318-AAF0-43AC-AF0A-84001AA6D6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AA43</xm:sqref>
        </x14:conditionalFormatting>
        <x14:conditionalFormatting xmlns:xm="http://schemas.microsoft.com/office/excel/2006/main">
          <x14:cfRule type="dataBar" id="{DB40D8B7-E9B2-4F34-A361-1A218273CB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AA43</xm:sqref>
        </x14:conditionalFormatting>
        <x14:conditionalFormatting xmlns:xm="http://schemas.microsoft.com/office/excel/2006/main">
          <x14:cfRule type="dataBar" id="{AB10F3CB-5486-4716-8BFD-AAC62525A1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AA28:AA38 AA43 AA11:AA22</xm:sqref>
        </x14:conditionalFormatting>
        <x14:conditionalFormatting xmlns:xm="http://schemas.microsoft.com/office/excel/2006/main">
          <x14:cfRule type="dataBar" id="{B7D18ADC-3FF4-4A52-ACDC-16713BD3512A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AI11:AI22 AI43 AI28:AI38</xm:sqref>
        </x14:conditionalFormatting>
        <x14:conditionalFormatting xmlns:xm="http://schemas.microsoft.com/office/excel/2006/main">
          <x14:cfRule type="dataBar" id="{374034F3-869E-4692-A971-DD0E724D50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AI11:AI22 AI43 AI28:AI38</xm:sqref>
        </x14:conditionalFormatting>
        <x14:conditionalFormatting xmlns:xm="http://schemas.microsoft.com/office/excel/2006/main">
          <x14:cfRule type="dataBar" id="{BC238BAA-B13C-4F3F-B656-391924008B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AI11:AI22 AI43 AI28:AI38</xm:sqref>
        </x14:conditionalFormatting>
        <x14:conditionalFormatting xmlns:xm="http://schemas.microsoft.com/office/excel/2006/main">
          <x14:cfRule type="dataBar" id="{E8FFBD12-3B11-427A-9B2D-F15C644A9A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AI43</xm:sqref>
        </x14:conditionalFormatting>
        <x14:conditionalFormatting xmlns:xm="http://schemas.microsoft.com/office/excel/2006/main">
          <x14:cfRule type="dataBar" id="{31F26E22-0D04-4202-AC51-61B98743EE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AI11:AI22 AI43 AI28:AI38</xm:sqref>
        </x14:conditionalFormatting>
        <x14:conditionalFormatting xmlns:xm="http://schemas.microsoft.com/office/excel/2006/main">
          <x14:cfRule type="dataBar" id="{9137EE61-C422-44D8-AE4D-89D2F68B37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AI43</xm:sqref>
        </x14:conditionalFormatting>
        <x14:conditionalFormatting xmlns:xm="http://schemas.microsoft.com/office/excel/2006/main">
          <x14:cfRule type="dataBar" id="{4D0DAD01-0E16-4A97-B035-A253FE70EE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AI43</xm:sqref>
        </x14:conditionalFormatting>
        <x14:conditionalFormatting xmlns:xm="http://schemas.microsoft.com/office/excel/2006/main">
          <x14:cfRule type="dataBar" id="{479BC15D-33F4-4C27-9853-67BCE78695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AI11:AI22 AI43 AI28:AI38</xm:sqref>
        </x14:conditionalFormatting>
        <x14:conditionalFormatting xmlns:xm="http://schemas.microsoft.com/office/excel/2006/main">
          <x14:cfRule type="dataBar" id="{7A03DE11-AB54-4754-85DC-F876D75C8A5C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AJ11:AJ22 AJ43 AJ28:AJ38</xm:sqref>
        </x14:conditionalFormatting>
        <x14:conditionalFormatting xmlns:xm="http://schemas.microsoft.com/office/excel/2006/main">
          <x14:cfRule type="dataBar" id="{505AE782-3ACD-4DDC-BEF3-03AC21E2026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AJ11:AJ22 AJ43 AJ28:AJ38</xm:sqref>
        </x14:conditionalFormatting>
        <x14:conditionalFormatting xmlns:xm="http://schemas.microsoft.com/office/excel/2006/main">
          <x14:cfRule type="dataBar" id="{4D6ACD52-F6FB-4D37-8A72-34FE683C8A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AJ11:AJ22 AJ43 AJ28:AJ38</xm:sqref>
        </x14:conditionalFormatting>
        <x14:conditionalFormatting xmlns:xm="http://schemas.microsoft.com/office/excel/2006/main">
          <x14:cfRule type="dataBar" id="{42D6E11B-9A72-4E8E-A85F-89E4E5B01D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AJ43</xm:sqref>
        </x14:conditionalFormatting>
        <x14:conditionalFormatting xmlns:xm="http://schemas.microsoft.com/office/excel/2006/main">
          <x14:cfRule type="dataBar" id="{50718856-9BE9-4428-B497-E37361F7B4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AJ11:AJ22 AJ43 AJ28:AJ38</xm:sqref>
        </x14:conditionalFormatting>
        <x14:conditionalFormatting xmlns:xm="http://schemas.microsoft.com/office/excel/2006/main">
          <x14:cfRule type="dataBar" id="{F9EF3916-F420-4F0D-9AEA-F009D6ED01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AJ43</xm:sqref>
        </x14:conditionalFormatting>
        <x14:conditionalFormatting xmlns:xm="http://schemas.microsoft.com/office/excel/2006/main">
          <x14:cfRule type="dataBar" id="{0FFD285A-6E9D-4B5B-BA3A-A2BEA263C5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AJ43</xm:sqref>
        </x14:conditionalFormatting>
        <x14:conditionalFormatting xmlns:xm="http://schemas.microsoft.com/office/excel/2006/main">
          <x14:cfRule type="dataBar" id="{6B501490-3C2C-4CC1-A504-C51C3AA1BE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AJ11:AJ22 AJ43 AJ28:AJ38</xm:sqref>
        </x14:conditionalFormatting>
        <x14:conditionalFormatting xmlns:xm="http://schemas.microsoft.com/office/excel/2006/main">
          <x14:cfRule type="dataBar" id="{92FA227B-F3A1-49DF-9FD7-C4B51A02633D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AK11:AK22 AK43 AK28:AK38</xm:sqref>
        </x14:conditionalFormatting>
        <x14:conditionalFormatting xmlns:xm="http://schemas.microsoft.com/office/excel/2006/main">
          <x14:cfRule type="dataBar" id="{0C3C364B-0CC2-4F41-B4B2-1608B75F9D6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AK11:AK22 AK43 AK28:AK38</xm:sqref>
        </x14:conditionalFormatting>
        <x14:conditionalFormatting xmlns:xm="http://schemas.microsoft.com/office/excel/2006/main">
          <x14:cfRule type="dataBar" id="{428F0BCF-130F-44EE-B549-ABACB101E4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AK11:AK22 AK43 AK28:AK38</xm:sqref>
        </x14:conditionalFormatting>
        <x14:conditionalFormatting xmlns:xm="http://schemas.microsoft.com/office/excel/2006/main">
          <x14:cfRule type="dataBar" id="{397406A8-2EB8-4F39-BD70-4CC9BD54D4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AK43</xm:sqref>
        </x14:conditionalFormatting>
        <x14:conditionalFormatting xmlns:xm="http://schemas.microsoft.com/office/excel/2006/main">
          <x14:cfRule type="dataBar" id="{0C8C49E6-54F0-49E5-AD87-2994A1C990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AK11:AK22 AK43 AK28:AK38</xm:sqref>
        </x14:conditionalFormatting>
        <x14:conditionalFormatting xmlns:xm="http://schemas.microsoft.com/office/excel/2006/main">
          <x14:cfRule type="dataBar" id="{C09C4DB2-16F0-469A-B882-AFCF497885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AK43</xm:sqref>
        </x14:conditionalFormatting>
        <x14:conditionalFormatting xmlns:xm="http://schemas.microsoft.com/office/excel/2006/main">
          <x14:cfRule type="dataBar" id="{D899FCD7-95F0-409F-AAA7-0734EF2936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AK43</xm:sqref>
        </x14:conditionalFormatting>
        <x14:conditionalFormatting xmlns:xm="http://schemas.microsoft.com/office/excel/2006/main">
          <x14:cfRule type="dataBar" id="{2CF5E6F5-338D-4EBF-9D13-2F9BCCF047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AK11:AK22 AK43 AK28:AK38</xm:sqref>
        </x14:conditionalFormatting>
        <x14:conditionalFormatting xmlns:xm="http://schemas.microsoft.com/office/excel/2006/main">
          <x14:cfRule type="dataBar" id="{D7FFB3DC-6F1F-456B-AD81-70E9A3D5E148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AL11:AL22 AL43 AL28:AL38</xm:sqref>
        </x14:conditionalFormatting>
        <x14:conditionalFormatting xmlns:xm="http://schemas.microsoft.com/office/excel/2006/main">
          <x14:cfRule type="dataBar" id="{E756998D-3994-4621-91B5-464AD19D10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AL11:AL22 AL43 AL28:AL38</xm:sqref>
        </x14:conditionalFormatting>
        <x14:conditionalFormatting xmlns:xm="http://schemas.microsoft.com/office/excel/2006/main">
          <x14:cfRule type="dataBar" id="{0E015AE1-CD86-4B17-94F0-0413527328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AL11:AL22 AL43 AL28:AL38</xm:sqref>
        </x14:conditionalFormatting>
        <x14:conditionalFormatting xmlns:xm="http://schemas.microsoft.com/office/excel/2006/main">
          <x14:cfRule type="dataBar" id="{2FE4A6D8-10A1-4CAB-9D97-17F1184F781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AL43</xm:sqref>
        </x14:conditionalFormatting>
        <x14:conditionalFormatting xmlns:xm="http://schemas.microsoft.com/office/excel/2006/main">
          <x14:cfRule type="dataBar" id="{133BDD6C-115F-49CF-9143-C1E620A64A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AL11:AL22 AL43 AL28:AL38</xm:sqref>
        </x14:conditionalFormatting>
        <x14:conditionalFormatting xmlns:xm="http://schemas.microsoft.com/office/excel/2006/main">
          <x14:cfRule type="dataBar" id="{94C43D47-4D96-43B8-BC08-6852D6C3A4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AL43</xm:sqref>
        </x14:conditionalFormatting>
        <x14:conditionalFormatting xmlns:xm="http://schemas.microsoft.com/office/excel/2006/main">
          <x14:cfRule type="dataBar" id="{C1D88B82-3A5A-4EE0-A0DB-904959EF63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AL43</xm:sqref>
        </x14:conditionalFormatting>
        <x14:conditionalFormatting xmlns:xm="http://schemas.microsoft.com/office/excel/2006/main">
          <x14:cfRule type="dataBar" id="{918B57E7-ED0A-4D8B-8681-9595FB3C08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AL11:AL22 AL43 AL28:AL38</xm:sqref>
        </x14:conditionalFormatting>
        <x14:conditionalFormatting xmlns:xm="http://schemas.microsoft.com/office/excel/2006/main">
          <x14:cfRule type="dataBar" id="{37BB2365-CD25-4E45-81B6-A3DC899CCEF5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N43:N45 N11:N18 N21:N22 N39 N28:N37</xm:sqref>
        </x14:conditionalFormatting>
        <x14:conditionalFormatting xmlns:xm="http://schemas.microsoft.com/office/excel/2006/main">
          <x14:cfRule type="dataBar" id="{15431B4E-4ACD-4F86-83C9-E6F3956FC6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N43:N45 N11:N18 N21:N22 N39 N28:N37</xm:sqref>
        </x14:conditionalFormatting>
        <x14:conditionalFormatting xmlns:xm="http://schemas.microsoft.com/office/excel/2006/main">
          <x14:cfRule type="dataBar" id="{6EAE3C22-D4D9-4FF3-99C6-481FB0D0FA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N43:N45 N11:N18 N21:N22 N39 N28:N37</xm:sqref>
        </x14:conditionalFormatting>
        <x14:conditionalFormatting xmlns:xm="http://schemas.microsoft.com/office/excel/2006/main">
          <x14:cfRule type="dataBar" id="{E59C0126-936D-4B06-A178-B3C0A8E13E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M43:M45 M11:M22 M28:M39</xm:sqref>
        </x14:conditionalFormatting>
        <x14:conditionalFormatting xmlns:xm="http://schemas.microsoft.com/office/excel/2006/main">
          <x14:cfRule type="dataBar" id="{247C9081-761A-482A-87B7-7742C621D504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M43:M45 M11:M22 M28:M39</xm:sqref>
        </x14:conditionalFormatting>
        <x14:conditionalFormatting xmlns:xm="http://schemas.microsoft.com/office/excel/2006/main">
          <x14:cfRule type="dataBar" id="{21910CF1-B056-4A6A-983C-C7F2B95156E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M43:M45 M11:M22 M28:M39</xm:sqref>
        </x14:conditionalFormatting>
        <x14:conditionalFormatting xmlns:xm="http://schemas.microsoft.com/office/excel/2006/main">
          <x14:cfRule type="dataBar" id="{E055F7D3-2A75-4D8A-81D8-E8BA372426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N43:N45 N11:N18 N21:N22 N39 N28:N37</xm:sqref>
        </x14:conditionalFormatting>
        <x14:conditionalFormatting xmlns:xm="http://schemas.microsoft.com/office/excel/2006/main">
          <x14:cfRule type="dataBar" id="{27BBBB40-707D-459B-A6A4-8C020BB6FB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M43:M45 M11:M22 M28:M39</xm:sqref>
        </x14:conditionalFormatting>
        <x14:conditionalFormatting xmlns:xm="http://schemas.microsoft.com/office/excel/2006/main">
          <x14:cfRule type="dataBar" id="{BF8852E7-B9F6-4EBF-A0E4-E494D51E5F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N43:N45 N11:N18 N21:N22 N39 N28:N37</xm:sqref>
        </x14:conditionalFormatting>
        <x14:conditionalFormatting xmlns:xm="http://schemas.microsoft.com/office/excel/2006/main">
          <x14:cfRule type="dataBar" id="{4145A5B1-78DC-4262-A812-60F037461A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M43:M45 M11:M22 M28:M39</xm:sqref>
        </x14:conditionalFormatting>
        <x14:conditionalFormatting xmlns:xm="http://schemas.microsoft.com/office/excel/2006/main">
          <x14:cfRule type="dataBar" id="{EA565E79-6CD1-4A87-9D4C-03A8CCF0B4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M43:M45 M11:M22 M28:M39</xm:sqref>
        </x14:conditionalFormatting>
        <x14:conditionalFormatting xmlns:xm="http://schemas.microsoft.com/office/excel/2006/main">
          <x14:cfRule type="dataBar" id="{4AC989BF-1FB4-43D0-93B5-A4E78BA491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N43:N45</xm:sqref>
        </x14:conditionalFormatting>
        <x14:conditionalFormatting xmlns:xm="http://schemas.microsoft.com/office/excel/2006/main">
          <x14:cfRule type="dataBar" id="{3E6F605A-C327-4A93-B266-B04409421A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N39:N45 N11:N18 N28:N37 N21:N22</xm:sqref>
        </x14:conditionalFormatting>
        <x14:conditionalFormatting xmlns:xm="http://schemas.microsoft.com/office/excel/2006/main">
          <x14:cfRule type="dataBar" id="{F149BE4B-8EA5-4528-A9CC-F29C2631F2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M31:M38</xm:sqref>
        </x14:conditionalFormatting>
        <x14:conditionalFormatting xmlns:xm="http://schemas.microsoft.com/office/excel/2006/main">
          <x14:cfRule type="dataBar" id="{B0EC99BF-21EE-4F4E-BCA1-6645220FB645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AA31:AA38</xm:sqref>
        </x14:conditionalFormatting>
        <x14:conditionalFormatting xmlns:xm="http://schemas.microsoft.com/office/excel/2006/main">
          <x14:cfRule type="dataBar" id="{3EDA976F-BD05-451A-8EEE-905DA19D37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AA31:AA38</xm:sqref>
        </x14:conditionalFormatting>
        <x14:conditionalFormatting xmlns:xm="http://schemas.microsoft.com/office/excel/2006/main">
          <x14:cfRule type="dataBar" id="{2D95F767-2146-43D3-8D48-D800E32AEB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AA31:AA38</xm:sqref>
        </x14:conditionalFormatting>
        <x14:conditionalFormatting xmlns:xm="http://schemas.microsoft.com/office/excel/2006/main">
          <x14:cfRule type="dataBar" id="{55BD4C94-CDB1-492F-BFA1-643F278252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AA31:AA38</xm:sqref>
        </x14:conditionalFormatting>
        <x14:conditionalFormatting xmlns:xm="http://schemas.microsoft.com/office/excel/2006/main">
          <x14:cfRule type="dataBar" id="{9B114460-6F63-4ECD-A578-7052A7E820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AA31:AA38</xm:sqref>
        </x14:conditionalFormatting>
        <x14:conditionalFormatting xmlns:xm="http://schemas.microsoft.com/office/excel/2006/main">
          <x14:cfRule type="dataBar" id="{9FB7EF31-A8CB-4640-896B-295349DF3A75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AA31:AA38</xm:sqref>
        </x14:conditionalFormatting>
        <x14:conditionalFormatting xmlns:xm="http://schemas.microsoft.com/office/excel/2006/main">
          <x14:cfRule type="dataBar" id="{DE5F0FA3-5D2F-42B0-A96C-075B529875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AA31:AA38</xm:sqref>
        </x14:conditionalFormatting>
        <x14:conditionalFormatting xmlns:xm="http://schemas.microsoft.com/office/excel/2006/main">
          <x14:cfRule type="dataBar" id="{D096296C-3FB1-4441-8CAA-A03248509C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AA31:AA38</xm:sqref>
        </x14:conditionalFormatting>
        <x14:conditionalFormatting xmlns:xm="http://schemas.microsoft.com/office/excel/2006/main">
          <x14:cfRule type="dataBar" id="{4697A7C6-90BA-45F6-A18A-E170A3A2C2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AA31:AA38</xm:sqref>
        </x14:conditionalFormatting>
        <x14:conditionalFormatting xmlns:xm="http://schemas.microsoft.com/office/excel/2006/main">
          <x14:cfRule type="dataBar" id="{257F2B0F-B671-4F4E-BEED-287705627A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AA31:AA38</xm:sqref>
        </x14:conditionalFormatting>
        <x14:conditionalFormatting xmlns:xm="http://schemas.microsoft.com/office/excel/2006/main">
          <x14:cfRule type="dataBar" id="{B48D7A75-73A8-48A8-8F9E-B98DF4B64AB8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AI31:AI38</xm:sqref>
        </x14:conditionalFormatting>
        <x14:conditionalFormatting xmlns:xm="http://schemas.microsoft.com/office/excel/2006/main">
          <x14:cfRule type="dataBar" id="{A60A4D56-C65C-409A-A273-6420FBB71D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AI31:AI38</xm:sqref>
        </x14:conditionalFormatting>
        <x14:conditionalFormatting xmlns:xm="http://schemas.microsoft.com/office/excel/2006/main">
          <x14:cfRule type="dataBar" id="{A0B1B389-8636-4B9C-9EF4-24314FE2F0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AI31:AI38</xm:sqref>
        </x14:conditionalFormatting>
        <x14:conditionalFormatting xmlns:xm="http://schemas.microsoft.com/office/excel/2006/main">
          <x14:cfRule type="dataBar" id="{4BDF13CE-2C54-49AD-84C5-058E538200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AI31:AI38</xm:sqref>
        </x14:conditionalFormatting>
        <x14:conditionalFormatting xmlns:xm="http://schemas.microsoft.com/office/excel/2006/main">
          <x14:cfRule type="dataBar" id="{D698D401-8CCD-4CF6-BC29-ECD437543D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AI31:AI38</xm:sqref>
        </x14:conditionalFormatting>
        <x14:conditionalFormatting xmlns:xm="http://schemas.microsoft.com/office/excel/2006/main">
          <x14:cfRule type="dataBar" id="{6BC6AD39-978A-47DC-9DDA-7D93A4CF1F7B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AI31:AI38</xm:sqref>
        </x14:conditionalFormatting>
        <x14:conditionalFormatting xmlns:xm="http://schemas.microsoft.com/office/excel/2006/main">
          <x14:cfRule type="dataBar" id="{5BB36CDC-8AA7-48A5-9582-94AB30CC348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AI31:AI38</xm:sqref>
        </x14:conditionalFormatting>
        <x14:conditionalFormatting xmlns:xm="http://schemas.microsoft.com/office/excel/2006/main">
          <x14:cfRule type="dataBar" id="{BF2C2D94-4C3B-44DA-9ED4-EE68ACC084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AI31:AI38</xm:sqref>
        </x14:conditionalFormatting>
        <x14:conditionalFormatting xmlns:xm="http://schemas.microsoft.com/office/excel/2006/main">
          <x14:cfRule type="dataBar" id="{5DD07671-6FF4-476C-8B91-2D9A0DEB07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AI31:AI38</xm:sqref>
        </x14:conditionalFormatting>
        <x14:conditionalFormatting xmlns:xm="http://schemas.microsoft.com/office/excel/2006/main">
          <x14:cfRule type="dataBar" id="{49D47262-8435-4A1F-A359-73DADD5524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AI31:AI38</xm:sqref>
        </x14:conditionalFormatting>
        <x14:conditionalFormatting xmlns:xm="http://schemas.microsoft.com/office/excel/2006/main">
          <x14:cfRule type="dataBar" id="{21EBD871-F6BD-42DA-BA79-295B9D3A18F5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AJ31:AJ38</xm:sqref>
        </x14:conditionalFormatting>
        <x14:conditionalFormatting xmlns:xm="http://schemas.microsoft.com/office/excel/2006/main">
          <x14:cfRule type="dataBar" id="{9919CF22-208C-41FA-A768-A739B31F68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AJ31:AJ38</xm:sqref>
        </x14:conditionalFormatting>
        <x14:conditionalFormatting xmlns:xm="http://schemas.microsoft.com/office/excel/2006/main">
          <x14:cfRule type="dataBar" id="{F58B42EB-D225-4DCC-A5CB-C29A522D6E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AJ31:AJ38</xm:sqref>
        </x14:conditionalFormatting>
        <x14:conditionalFormatting xmlns:xm="http://schemas.microsoft.com/office/excel/2006/main">
          <x14:cfRule type="dataBar" id="{4D67DFD3-4C06-461B-BD9A-AD486A9F1A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AJ31:AJ38</xm:sqref>
        </x14:conditionalFormatting>
        <x14:conditionalFormatting xmlns:xm="http://schemas.microsoft.com/office/excel/2006/main">
          <x14:cfRule type="dataBar" id="{B0148823-9A7A-4CD5-85DE-34E76347A4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AJ31:AJ38</xm:sqref>
        </x14:conditionalFormatting>
        <x14:conditionalFormatting xmlns:xm="http://schemas.microsoft.com/office/excel/2006/main">
          <x14:cfRule type="dataBar" id="{2A09BEB6-9D5E-474B-B6E4-B09EABAE67B4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AJ31:AJ38</xm:sqref>
        </x14:conditionalFormatting>
        <x14:conditionalFormatting xmlns:xm="http://schemas.microsoft.com/office/excel/2006/main">
          <x14:cfRule type="dataBar" id="{CE6DE8F7-26C3-498F-B965-63ACDCFBC88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AJ31:AJ38</xm:sqref>
        </x14:conditionalFormatting>
        <x14:conditionalFormatting xmlns:xm="http://schemas.microsoft.com/office/excel/2006/main">
          <x14:cfRule type="dataBar" id="{E644F9EB-32A7-4460-88B1-180353DD33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AJ31:AJ38</xm:sqref>
        </x14:conditionalFormatting>
        <x14:conditionalFormatting xmlns:xm="http://schemas.microsoft.com/office/excel/2006/main">
          <x14:cfRule type="dataBar" id="{17174DA8-B00A-431D-B854-719E349B5B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AJ31:AJ38</xm:sqref>
        </x14:conditionalFormatting>
        <x14:conditionalFormatting xmlns:xm="http://schemas.microsoft.com/office/excel/2006/main">
          <x14:cfRule type="dataBar" id="{9511EC21-D332-43A3-BD3A-20ADAB1C62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AJ31:AJ38</xm:sqref>
        </x14:conditionalFormatting>
        <x14:conditionalFormatting xmlns:xm="http://schemas.microsoft.com/office/excel/2006/main">
          <x14:cfRule type="dataBar" id="{B8F1DFA1-44BD-4862-8B38-49872E4E38FC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AK31:AK38</xm:sqref>
        </x14:conditionalFormatting>
        <x14:conditionalFormatting xmlns:xm="http://schemas.microsoft.com/office/excel/2006/main">
          <x14:cfRule type="dataBar" id="{9EF91363-8FC8-4837-BFAA-1CB31CC07D7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AK31:AK38</xm:sqref>
        </x14:conditionalFormatting>
        <x14:conditionalFormatting xmlns:xm="http://schemas.microsoft.com/office/excel/2006/main">
          <x14:cfRule type="dataBar" id="{F261FB28-463E-47C7-BE05-7C2AE5D0BC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AK31:AK38</xm:sqref>
        </x14:conditionalFormatting>
        <x14:conditionalFormatting xmlns:xm="http://schemas.microsoft.com/office/excel/2006/main">
          <x14:cfRule type="dataBar" id="{DB5870E4-58F7-4EDE-A517-9445F25EEA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AK31:AK38</xm:sqref>
        </x14:conditionalFormatting>
        <x14:conditionalFormatting xmlns:xm="http://schemas.microsoft.com/office/excel/2006/main">
          <x14:cfRule type="dataBar" id="{0F73C8D7-DC96-4606-BACC-B148F14D88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AK31:AK38</xm:sqref>
        </x14:conditionalFormatting>
        <x14:conditionalFormatting xmlns:xm="http://schemas.microsoft.com/office/excel/2006/main">
          <x14:cfRule type="dataBar" id="{97E65F1C-E00C-4BF8-91DF-A19ADB735259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AK31:AK38</xm:sqref>
        </x14:conditionalFormatting>
        <x14:conditionalFormatting xmlns:xm="http://schemas.microsoft.com/office/excel/2006/main">
          <x14:cfRule type="dataBar" id="{A5037C81-592E-4F6D-BA8C-CD0AF6F4B9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AK31:AK38</xm:sqref>
        </x14:conditionalFormatting>
        <x14:conditionalFormatting xmlns:xm="http://schemas.microsoft.com/office/excel/2006/main">
          <x14:cfRule type="dataBar" id="{34B5F509-AB51-4D77-95FA-1472D38546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AK31:AK38</xm:sqref>
        </x14:conditionalFormatting>
        <x14:conditionalFormatting xmlns:xm="http://schemas.microsoft.com/office/excel/2006/main">
          <x14:cfRule type="dataBar" id="{82738CED-B6C4-4CB3-8596-7AA98B29F5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AK31:AK38</xm:sqref>
        </x14:conditionalFormatting>
        <x14:conditionalFormatting xmlns:xm="http://schemas.microsoft.com/office/excel/2006/main">
          <x14:cfRule type="dataBar" id="{53A96E59-4463-4CB0-B18E-03A6F3CFAE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AK31:AK38</xm:sqref>
        </x14:conditionalFormatting>
        <x14:conditionalFormatting xmlns:xm="http://schemas.microsoft.com/office/excel/2006/main">
          <x14:cfRule type="dataBar" id="{8CD104D3-65EF-466F-A7C9-DA0CB7099C71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AL31:AL38</xm:sqref>
        </x14:conditionalFormatting>
        <x14:conditionalFormatting xmlns:xm="http://schemas.microsoft.com/office/excel/2006/main">
          <x14:cfRule type="dataBar" id="{B73CD53A-7DD4-441E-B6DE-3BF9C29EA4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AL31:AL38</xm:sqref>
        </x14:conditionalFormatting>
        <x14:conditionalFormatting xmlns:xm="http://schemas.microsoft.com/office/excel/2006/main">
          <x14:cfRule type="dataBar" id="{8B7A2DB7-D4DC-4B20-867E-35C2E999EA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AL31:AL38</xm:sqref>
        </x14:conditionalFormatting>
        <x14:conditionalFormatting xmlns:xm="http://schemas.microsoft.com/office/excel/2006/main">
          <x14:cfRule type="dataBar" id="{3CE6C32E-138B-4257-8151-44E6039487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AL31:AL38</xm:sqref>
        </x14:conditionalFormatting>
        <x14:conditionalFormatting xmlns:xm="http://schemas.microsoft.com/office/excel/2006/main">
          <x14:cfRule type="dataBar" id="{54C60090-13E0-406B-9E14-EA1D885117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AL31:AL38</xm:sqref>
        </x14:conditionalFormatting>
        <x14:conditionalFormatting xmlns:xm="http://schemas.microsoft.com/office/excel/2006/main">
          <x14:cfRule type="dataBar" id="{B61B4050-B617-4636-B788-E9D5B02F92A3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AL31:AL38</xm:sqref>
        </x14:conditionalFormatting>
        <x14:conditionalFormatting xmlns:xm="http://schemas.microsoft.com/office/excel/2006/main">
          <x14:cfRule type="dataBar" id="{2F47470C-E3DE-40A3-BD35-8F2BDBDA9B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AL31:AL38</xm:sqref>
        </x14:conditionalFormatting>
        <x14:conditionalFormatting xmlns:xm="http://schemas.microsoft.com/office/excel/2006/main">
          <x14:cfRule type="dataBar" id="{24F4A15D-77C4-4762-995F-FB09314ACE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AL31:AL38</xm:sqref>
        </x14:conditionalFormatting>
        <x14:conditionalFormatting xmlns:xm="http://schemas.microsoft.com/office/excel/2006/main">
          <x14:cfRule type="dataBar" id="{2D52B248-1F0C-452B-899F-71917D2972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AL31:AL38</xm:sqref>
        </x14:conditionalFormatting>
        <x14:conditionalFormatting xmlns:xm="http://schemas.microsoft.com/office/excel/2006/main">
          <x14:cfRule type="dataBar" id="{FB24D9DD-68E2-4DE9-808D-0EA840C00E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AL31:AL38</xm:sqref>
        </x14:conditionalFormatting>
        <x14:conditionalFormatting xmlns:xm="http://schemas.microsoft.com/office/excel/2006/main">
          <x14:cfRule type="dataBar" id="{BEB8E443-860B-4DC1-91C4-D829B6489E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AA40:AA43 AA21:AA22 AA17:AA18 AA28:AA38</xm:sqref>
        </x14:conditionalFormatting>
        <x14:conditionalFormatting xmlns:xm="http://schemas.microsoft.com/office/excel/2006/main">
          <x14:cfRule type="dataBar" id="{61673E5F-0D5D-478B-8D5B-04FEB4BB2C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AA40:AA43 AA28:AA38 AA11:AA22</xm:sqref>
        </x14:conditionalFormatting>
        <x14:conditionalFormatting xmlns:xm="http://schemas.microsoft.com/office/excel/2006/main">
          <x14:cfRule type="dataBar" id="{F06FF928-30BB-4E33-AEA9-F6379B9DAC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AI40:AI43 AI21:AI22 AI17:AI18 AI28:AI38</xm:sqref>
        </x14:conditionalFormatting>
        <x14:conditionalFormatting xmlns:xm="http://schemas.microsoft.com/office/excel/2006/main">
          <x14:cfRule type="dataBar" id="{18B1F848-8706-495D-B8D9-B691434BCD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AI40:AI43 AI28:AI38 AI11:AI22</xm:sqref>
        </x14:conditionalFormatting>
        <x14:conditionalFormatting xmlns:xm="http://schemas.microsoft.com/office/excel/2006/main">
          <x14:cfRule type="dataBar" id="{BA966C89-3726-48F1-A35F-AA1D73DB96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AJ40:AJ43 AJ21:AJ22 AJ17:AJ18 AJ28:AJ38</xm:sqref>
        </x14:conditionalFormatting>
        <x14:conditionalFormatting xmlns:xm="http://schemas.microsoft.com/office/excel/2006/main">
          <x14:cfRule type="dataBar" id="{1C724D63-B087-47D3-B3AB-160D84B700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AJ40:AJ43 AJ28:AJ38 AJ11:AJ22</xm:sqref>
        </x14:conditionalFormatting>
        <x14:conditionalFormatting xmlns:xm="http://schemas.microsoft.com/office/excel/2006/main">
          <x14:cfRule type="dataBar" id="{EDE698D8-316C-4560-B12F-10DEA8845D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AK40:AK43 AK21:AK22 AK17:AK18 AK28:AK38</xm:sqref>
        </x14:conditionalFormatting>
        <x14:conditionalFormatting xmlns:xm="http://schemas.microsoft.com/office/excel/2006/main">
          <x14:cfRule type="dataBar" id="{E1F53313-1C04-4B8B-838E-B916707EC2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AK40:AK43 AK28:AK38 AK11:AK22</xm:sqref>
        </x14:conditionalFormatting>
        <x14:conditionalFormatting xmlns:xm="http://schemas.microsoft.com/office/excel/2006/main">
          <x14:cfRule type="dataBar" id="{93B6ACBA-EF6E-4F99-B6FC-AE45FCFD1E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AL40:AL43 AL21:AL22 AL17:AL18 AL28:AL38</xm:sqref>
        </x14:conditionalFormatting>
        <x14:conditionalFormatting xmlns:xm="http://schemas.microsoft.com/office/excel/2006/main">
          <x14:cfRule type="dataBar" id="{5140C010-217F-41CD-9DB0-8D197AD347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AL40:AL43 AL28:AL38 AL11:AL22</xm:sqref>
        </x14:conditionalFormatting>
        <x14:conditionalFormatting xmlns:xm="http://schemas.microsoft.com/office/excel/2006/main">
          <x14:cfRule type="dataBar" id="{E1C3B8DE-42FD-4CF9-88F1-37932F3085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AA40:AA43 AA13:AA38</xm:sqref>
        </x14:conditionalFormatting>
        <x14:conditionalFormatting xmlns:xm="http://schemas.microsoft.com/office/excel/2006/main">
          <x14:cfRule type="dataBar" id="{8779BD73-E256-4DE0-B47D-9C892DC0A7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AI40:AI43 AI13:AI38</xm:sqref>
        </x14:conditionalFormatting>
        <x14:conditionalFormatting xmlns:xm="http://schemas.microsoft.com/office/excel/2006/main">
          <x14:cfRule type="dataBar" id="{B0E91027-D750-4374-AE08-70483D7755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AJ40:AJ43 AJ13:AJ38</xm:sqref>
        </x14:conditionalFormatting>
        <x14:conditionalFormatting xmlns:xm="http://schemas.microsoft.com/office/excel/2006/main">
          <x14:cfRule type="dataBar" id="{C890B19C-E36C-4AFD-BA65-46A1D16486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AK40:AK43 AK13:AK38</xm:sqref>
        </x14:conditionalFormatting>
        <x14:conditionalFormatting xmlns:xm="http://schemas.microsoft.com/office/excel/2006/main">
          <x14:cfRule type="dataBar" id="{6E525946-51E6-4AF9-9FB2-DAC5D848AB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AL40:AL43 AL13:AL38</xm:sqref>
        </x14:conditionalFormatting>
        <x14:conditionalFormatting xmlns:xm="http://schemas.microsoft.com/office/excel/2006/main">
          <x14:cfRule type="dataBar" id="{1A6BE7AE-903B-41E3-ABE3-FE052A0756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AA40:AA45 AA11:AA38</xm:sqref>
        </x14:conditionalFormatting>
        <x14:conditionalFormatting xmlns:xm="http://schemas.microsoft.com/office/excel/2006/main">
          <x14:cfRule type="dataBar" id="{182F7A59-8DF9-45E3-9A02-78B2F52656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AA40:AA44 AA11:AA38</xm:sqref>
        </x14:conditionalFormatting>
        <x14:conditionalFormatting xmlns:xm="http://schemas.microsoft.com/office/excel/2006/main">
          <x14:cfRule type="dataBar" id="{816E7D15-2691-4F18-ABC4-2F3F527D40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AI40:AI45 AI11:AI38</xm:sqref>
        </x14:conditionalFormatting>
        <x14:conditionalFormatting xmlns:xm="http://schemas.microsoft.com/office/excel/2006/main">
          <x14:cfRule type="dataBar" id="{22E70A1B-2BF7-4AD2-982D-7BE47EDEBC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AJ40:AJ45 AJ11:AJ38</xm:sqref>
        </x14:conditionalFormatting>
        <x14:conditionalFormatting xmlns:xm="http://schemas.microsoft.com/office/excel/2006/main">
          <x14:cfRule type="dataBar" id="{270A3F66-70E7-4891-9178-542BC05567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AK40:AK45 AK11:AK38</xm:sqref>
        </x14:conditionalFormatting>
        <x14:conditionalFormatting xmlns:xm="http://schemas.microsoft.com/office/excel/2006/main">
          <x14:cfRule type="dataBar" id="{552BF9D6-4C00-44A6-9E99-3F365CB8D6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AL40:AL45 AL11:AL38</xm:sqref>
        </x14:conditionalFormatting>
        <x14:conditionalFormatting xmlns:xm="http://schemas.microsoft.com/office/excel/2006/main">
          <x14:cfRule type="dataBar" id="{59191E99-2D92-4A9D-BD9F-20519DCCAC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AA40:AA43 AA11:AA38</xm:sqref>
        </x14:conditionalFormatting>
        <x14:conditionalFormatting xmlns:xm="http://schemas.microsoft.com/office/excel/2006/main">
          <x14:cfRule type="dataBar" id="{104F17D4-3D89-4C2D-8DEB-6A9CA1930A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AI40:AI43 AI11:AI38</xm:sqref>
        </x14:conditionalFormatting>
        <x14:conditionalFormatting xmlns:xm="http://schemas.microsoft.com/office/excel/2006/main">
          <x14:cfRule type="dataBar" id="{0F706959-6E4B-4AAE-98D7-AC4D2D1681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AJ40:AJ43 AJ11:AJ38</xm:sqref>
        </x14:conditionalFormatting>
        <x14:conditionalFormatting xmlns:xm="http://schemas.microsoft.com/office/excel/2006/main">
          <x14:cfRule type="dataBar" id="{51640661-6006-4055-858F-E46BA755AA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AK40:AK43 AK11:AK38</xm:sqref>
        </x14:conditionalFormatting>
        <x14:conditionalFormatting xmlns:xm="http://schemas.microsoft.com/office/excel/2006/main">
          <x14:cfRule type="dataBar" id="{7A2374D5-BC62-4604-953A-4563E8B999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AL40:AL43 AL11:AL38</xm:sqref>
        </x14:conditionalFormatting>
        <x14:conditionalFormatting xmlns:xm="http://schemas.microsoft.com/office/excel/2006/main">
          <x14:cfRule type="dataBar" id="{C012F34C-4FB4-4E42-9558-CE4FC46927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AB42</xm:sqref>
        </x14:conditionalFormatting>
        <x14:conditionalFormatting xmlns:xm="http://schemas.microsoft.com/office/excel/2006/main">
          <x14:cfRule type="dataBar" id="{84524305-D454-44B4-9CB9-E458CAB00D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AB42</xm:sqref>
        </x14:conditionalFormatting>
        <x14:conditionalFormatting xmlns:xm="http://schemas.microsoft.com/office/excel/2006/main">
          <x14:cfRule type="dataBar" id="{B2E55410-5BAB-4770-B2DD-8A44167F73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AB42</xm:sqref>
        </x14:conditionalFormatting>
        <x14:conditionalFormatting xmlns:xm="http://schemas.microsoft.com/office/excel/2006/main">
          <x14:cfRule type="dataBar" id="{6DAAA874-A3F0-423E-A3BF-F4AE862259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AB41</xm:sqref>
        </x14:conditionalFormatting>
        <x14:conditionalFormatting xmlns:xm="http://schemas.microsoft.com/office/excel/2006/main">
          <x14:cfRule type="dataBar" id="{69AADDB9-F1F6-4B7D-BA76-3B10A329A9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AB41</xm:sqref>
        </x14:conditionalFormatting>
        <x14:conditionalFormatting xmlns:xm="http://schemas.microsoft.com/office/excel/2006/main">
          <x14:cfRule type="dataBar" id="{E8D105E7-C1C4-48B8-80DF-B98E80ADB51C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AB42</xm:sqref>
        </x14:conditionalFormatting>
        <x14:conditionalFormatting xmlns:xm="http://schemas.microsoft.com/office/excel/2006/main">
          <x14:cfRule type="dataBar" id="{8A6C9DAE-2AEC-487B-B075-3C8EFEB921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AB40</xm:sqref>
        </x14:conditionalFormatting>
        <x14:conditionalFormatting xmlns:xm="http://schemas.microsoft.com/office/excel/2006/main">
          <x14:cfRule type="dataBar" id="{1B414229-3F38-43FA-B06E-3297DB8C0B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AB40</xm:sqref>
        </x14:conditionalFormatting>
        <x14:conditionalFormatting xmlns:xm="http://schemas.microsoft.com/office/excel/2006/main">
          <x14:cfRule type="dataBar" id="{D1D36326-F5C2-4F52-8DE4-95A03258A8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AB40</xm:sqref>
        </x14:conditionalFormatting>
        <x14:conditionalFormatting xmlns:xm="http://schemas.microsoft.com/office/excel/2006/main">
          <x14:cfRule type="dataBar" id="{4C57F6A0-C421-4A88-BB45-4DA3104915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AB42</xm:sqref>
        </x14:conditionalFormatting>
        <x14:conditionalFormatting xmlns:xm="http://schemas.microsoft.com/office/excel/2006/main">
          <x14:cfRule type="dataBar" id="{8C60AF3D-24D1-4CA7-9863-E5267C1634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AB40</xm:sqref>
        </x14:conditionalFormatting>
        <x14:conditionalFormatting xmlns:xm="http://schemas.microsoft.com/office/excel/2006/main">
          <x14:cfRule type="dataBar" id="{FF873A58-0874-454B-B6F5-89110E7FDE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AB40</xm:sqref>
        </x14:conditionalFormatting>
        <x14:conditionalFormatting xmlns:xm="http://schemas.microsoft.com/office/excel/2006/main">
          <x14:cfRule type="dataBar" id="{DC0C7A08-F5EF-4537-80BE-6BFBFCDC54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AB40</xm:sqref>
        </x14:conditionalFormatting>
        <x14:conditionalFormatting xmlns:xm="http://schemas.microsoft.com/office/excel/2006/main">
          <x14:cfRule type="dataBar" id="{92901ACA-30FE-4FB2-89D6-D71C22DA01E2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AB41</xm:sqref>
        </x14:conditionalFormatting>
        <x14:conditionalFormatting xmlns:xm="http://schemas.microsoft.com/office/excel/2006/main">
          <x14:cfRule type="dataBar" id="{0D8F5CCA-F4C8-4AD3-9849-F936F6CC267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AB41</xm:sqref>
        </x14:conditionalFormatting>
        <x14:conditionalFormatting xmlns:xm="http://schemas.microsoft.com/office/excel/2006/main">
          <x14:cfRule type="dataBar" id="{4670C0A3-5AD5-4DC9-864C-73AD71BB8AC7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AB40:AB42</xm:sqref>
        </x14:conditionalFormatting>
        <x14:conditionalFormatting xmlns:xm="http://schemas.microsoft.com/office/excel/2006/main">
          <x14:cfRule type="dataBar" id="{E4BA586C-6E5A-4EB2-840F-12DDFA4152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AB40:AB42</xm:sqref>
        </x14:conditionalFormatting>
        <x14:conditionalFormatting xmlns:xm="http://schemas.microsoft.com/office/excel/2006/main">
          <x14:cfRule type="dataBar" id="{6CF48ED6-590F-4F72-81DD-5092DD8F83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AB40:AB42</xm:sqref>
        </x14:conditionalFormatting>
        <x14:conditionalFormatting xmlns:xm="http://schemas.microsoft.com/office/excel/2006/main">
          <x14:cfRule type="dataBar" id="{84ADF7F5-BE8D-411B-B0F4-462DEECCA7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AB40:AB42</xm:sqref>
        </x14:conditionalFormatting>
        <x14:conditionalFormatting xmlns:xm="http://schemas.microsoft.com/office/excel/2006/main">
          <x14:cfRule type="dataBar" id="{BBCD4824-A5DC-4B3D-A31B-E128497E7E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AB40:AB42</xm:sqref>
        </x14:conditionalFormatting>
        <x14:conditionalFormatting xmlns:xm="http://schemas.microsoft.com/office/excel/2006/main">
          <x14:cfRule type="dataBar" id="{41A328B6-AD10-4AC1-9DDE-723153E44EF2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AB42 AB40</xm:sqref>
        </x14:conditionalFormatting>
        <x14:conditionalFormatting xmlns:xm="http://schemas.microsoft.com/office/excel/2006/main">
          <x14:cfRule type="dataBar" id="{994885E6-4E9A-4921-9432-75AB306638F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AB42 AB40</xm:sqref>
        </x14:conditionalFormatting>
        <x14:conditionalFormatting xmlns:xm="http://schemas.microsoft.com/office/excel/2006/main">
          <x14:cfRule type="dataBar" id="{A7B06475-65AC-419F-9441-525A57F4C2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AB42 AB40</xm:sqref>
        </x14:conditionalFormatting>
        <x14:conditionalFormatting xmlns:xm="http://schemas.microsoft.com/office/excel/2006/main">
          <x14:cfRule type="dataBar" id="{B0B1DB34-F7C9-427A-8172-CF3ECA8E9D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AB40 AB42</xm:sqref>
        </x14:conditionalFormatting>
        <x14:conditionalFormatting xmlns:xm="http://schemas.microsoft.com/office/excel/2006/main">
          <x14:cfRule type="dataBar" id="{EEABC87A-CF80-45B6-9901-FF0FDC4561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AB42 AB40</xm:sqref>
        </x14:conditionalFormatting>
        <x14:conditionalFormatting xmlns:xm="http://schemas.microsoft.com/office/excel/2006/main">
          <x14:cfRule type="dataBar" id="{A177C60E-CFD0-42EB-8DB7-29B7FB84EE8F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AB41</xm:sqref>
        </x14:conditionalFormatting>
        <x14:conditionalFormatting xmlns:xm="http://schemas.microsoft.com/office/excel/2006/main">
          <x14:cfRule type="dataBar" id="{3A71266E-2BF9-4E38-9E81-77C160CCD2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AB41</xm:sqref>
        </x14:conditionalFormatting>
        <x14:conditionalFormatting xmlns:xm="http://schemas.microsoft.com/office/excel/2006/main">
          <x14:cfRule type="dataBar" id="{D1AA52AB-7ABD-43D1-9125-265AC4A5A0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AB41</xm:sqref>
        </x14:conditionalFormatting>
        <x14:conditionalFormatting xmlns:xm="http://schemas.microsoft.com/office/excel/2006/main">
          <x14:cfRule type="dataBar" id="{8A4D0DB5-6AB8-48DB-9FD4-5A067731E3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AB41</xm:sqref>
        </x14:conditionalFormatting>
        <x14:conditionalFormatting xmlns:xm="http://schemas.microsoft.com/office/excel/2006/main">
          <x14:cfRule type="dataBar" id="{F78C5E30-1E8D-40EB-83A8-AF0016D21B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AB41</xm:sqref>
        </x14:conditionalFormatting>
        <x14:conditionalFormatting xmlns:xm="http://schemas.microsoft.com/office/excel/2006/main">
          <x14:cfRule type="dataBar" id="{CA176940-4D3B-47B4-A4C4-69A88E4FA4A5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AB44:AB45</xm:sqref>
        </x14:conditionalFormatting>
        <x14:conditionalFormatting xmlns:xm="http://schemas.microsoft.com/office/excel/2006/main">
          <x14:cfRule type="dataBar" id="{A0C9A587-F6FF-45DE-92AD-E2F24C5D8B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AB44:AB45</xm:sqref>
        </x14:conditionalFormatting>
        <x14:conditionalFormatting xmlns:xm="http://schemas.microsoft.com/office/excel/2006/main">
          <x14:cfRule type="dataBar" id="{D4B0D136-0470-4239-BCB8-5085356363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AB44:AB45</xm:sqref>
        </x14:conditionalFormatting>
        <x14:conditionalFormatting xmlns:xm="http://schemas.microsoft.com/office/excel/2006/main">
          <x14:cfRule type="dataBar" id="{FD52370E-2730-4E9A-B0EA-4ECC763B0D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AB44:AB45</xm:sqref>
        </x14:conditionalFormatting>
        <x14:conditionalFormatting xmlns:xm="http://schemas.microsoft.com/office/excel/2006/main">
          <x14:cfRule type="dataBar" id="{E9B24D90-E267-4868-94B0-81CF956135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AB44:AB45</xm:sqref>
        </x14:conditionalFormatting>
        <x14:conditionalFormatting xmlns:xm="http://schemas.microsoft.com/office/excel/2006/main">
          <x14:cfRule type="dataBar" id="{A9C78E67-643F-4EC1-A9B4-147ADE715C9C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AB43</xm:sqref>
        </x14:conditionalFormatting>
        <x14:conditionalFormatting xmlns:xm="http://schemas.microsoft.com/office/excel/2006/main">
          <x14:cfRule type="dataBar" id="{AB256A53-3E9D-49F1-9413-1C79A7333F9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AB43</xm:sqref>
        </x14:conditionalFormatting>
        <x14:conditionalFormatting xmlns:xm="http://schemas.microsoft.com/office/excel/2006/main">
          <x14:cfRule type="dataBar" id="{7C73D5A8-E185-448B-B84F-9FDAD0A154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AB43</xm:sqref>
        </x14:conditionalFormatting>
        <x14:conditionalFormatting xmlns:xm="http://schemas.microsoft.com/office/excel/2006/main">
          <x14:cfRule type="dataBar" id="{EB80F1A8-7552-4DA9-B92C-F169D58163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AB43</xm:sqref>
        </x14:conditionalFormatting>
        <x14:conditionalFormatting xmlns:xm="http://schemas.microsoft.com/office/excel/2006/main">
          <x14:cfRule type="dataBar" id="{08DAF7DF-3645-4C2F-A36E-5BB67D601A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AB43</xm:sqref>
        </x14:conditionalFormatting>
        <x14:conditionalFormatting xmlns:xm="http://schemas.microsoft.com/office/excel/2006/main">
          <x14:cfRule type="dataBar" id="{4460715C-6955-4580-9255-BA6703644F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AB43</xm:sqref>
        </x14:conditionalFormatting>
        <x14:conditionalFormatting xmlns:xm="http://schemas.microsoft.com/office/excel/2006/main">
          <x14:cfRule type="dataBar" id="{15888388-7FAF-473E-9549-6F39EC45C4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AB43</xm:sqref>
        </x14:conditionalFormatting>
        <x14:conditionalFormatting xmlns:xm="http://schemas.microsoft.com/office/excel/2006/main">
          <x14:cfRule type="dataBar" id="{19D05BEC-E321-4CEF-ACAD-3D8A016DB2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AB43</xm:sqref>
        </x14:conditionalFormatting>
        <x14:conditionalFormatting xmlns:xm="http://schemas.microsoft.com/office/excel/2006/main">
          <x14:cfRule type="dataBar" id="{303CC451-E47C-40C5-A543-BAF5DF0C82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AB40:AB43</xm:sqref>
        </x14:conditionalFormatting>
        <x14:conditionalFormatting xmlns:xm="http://schemas.microsoft.com/office/excel/2006/main">
          <x14:cfRule type="dataBar" id="{BBCB4151-1D5E-47BA-BD99-139D42FE9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AB40:AB43</xm:sqref>
        </x14:conditionalFormatting>
        <x14:conditionalFormatting xmlns:xm="http://schemas.microsoft.com/office/excel/2006/main">
          <x14:cfRule type="dataBar" id="{CFD6BA26-3BB0-4751-93FE-920EC1ED23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AB40:AB43</xm:sqref>
        </x14:conditionalFormatting>
        <x14:conditionalFormatting xmlns:xm="http://schemas.microsoft.com/office/excel/2006/main">
          <x14:cfRule type="dataBar" id="{2C2F2E37-00A7-4725-8683-0770DC3F98E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AB40:AB45</xm:sqref>
        </x14:conditionalFormatting>
        <x14:conditionalFormatting xmlns:xm="http://schemas.microsoft.com/office/excel/2006/main">
          <x14:cfRule type="dataBar" id="{E066403D-4A68-42BC-85A8-DEAFB166A1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AB40:AB44</xm:sqref>
        </x14:conditionalFormatting>
        <x14:conditionalFormatting xmlns:xm="http://schemas.microsoft.com/office/excel/2006/main">
          <x14:cfRule type="dataBar" id="{981B5CFB-8C37-4745-81C9-D9D88FCC80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AB40:AB43</xm:sqref>
        </x14:conditionalFormatting>
        <x14:conditionalFormatting xmlns:xm="http://schemas.microsoft.com/office/excel/2006/main">
          <x14:cfRule type="dataBar" id="{46971488-4A3A-43B0-AA07-18AB961CC4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AC42</xm:sqref>
        </x14:conditionalFormatting>
        <x14:conditionalFormatting xmlns:xm="http://schemas.microsoft.com/office/excel/2006/main">
          <x14:cfRule type="dataBar" id="{C01E15C1-577C-49DE-A50B-412E819AF3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AC42</xm:sqref>
        </x14:conditionalFormatting>
        <x14:conditionalFormatting xmlns:xm="http://schemas.microsoft.com/office/excel/2006/main">
          <x14:cfRule type="dataBar" id="{9A19EB63-C63B-464F-9772-1DD4E413E2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AC42</xm:sqref>
        </x14:conditionalFormatting>
        <x14:conditionalFormatting xmlns:xm="http://schemas.microsoft.com/office/excel/2006/main">
          <x14:cfRule type="dataBar" id="{02D6ED73-2C03-43D8-BF83-80C515F8B7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AC41</xm:sqref>
        </x14:conditionalFormatting>
        <x14:conditionalFormatting xmlns:xm="http://schemas.microsoft.com/office/excel/2006/main">
          <x14:cfRule type="dataBar" id="{E9E7F469-1A44-4155-8F0D-DB4A7DE414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AC41</xm:sqref>
        </x14:conditionalFormatting>
        <x14:conditionalFormatting xmlns:xm="http://schemas.microsoft.com/office/excel/2006/main">
          <x14:cfRule type="dataBar" id="{DF2CB8F0-8022-4F88-BE99-B7AD11AAC736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AC42</xm:sqref>
        </x14:conditionalFormatting>
        <x14:conditionalFormatting xmlns:xm="http://schemas.microsoft.com/office/excel/2006/main">
          <x14:cfRule type="dataBar" id="{5D4AADFC-D297-401D-992A-2E2858D0AB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AC40</xm:sqref>
        </x14:conditionalFormatting>
        <x14:conditionalFormatting xmlns:xm="http://schemas.microsoft.com/office/excel/2006/main">
          <x14:cfRule type="dataBar" id="{1A50500B-B180-4B60-9F54-3ECB305FCF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AC40</xm:sqref>
        </x14:conditionalFormatting>
        <x14:conditionalFormatting xmlns:xm="http://schemas.microsoft.com/office/excel/2006/main">
          <x14:cfRule type="dataBar" id="{F990E7BF-2F94-42C4-A106-C2FB6291FE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AC40</xm:sqref>
        </x14:conditionalFormatting>
        <x14:conditionalFormatting xmlns:xm="http://schemas.microsoft.com/office/excel/2006/main">
          <x14:cfRule type="dataBar" id="{48F7E8E5-4944-40AF-951E-B8BC5C253B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AC42</xm:sqref>
        </x14:conditionalFormatting>
        <x14:conditionalFormatting xmlns:xm="http://schemas.microsoft.com/office/excel/2006/main">
          <x14:cfRule type="dataBar" id="{3EDF3667-505E-49C1-96E5-77109BF56F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AC40</xm:sqref>
        </x14:conditionalFormatting>
        <x14:conditionalFormatting xmlns:xm="http://schemas.microsoft.com/office/excel/2006/main">
          <x14:cfRule type="dataBar" id="{F74B2039-6EA6-481D-958C-44FAD5816D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AC40</xm:sqref>
        </x14:conditionalFormatting>
        <x14:conditionalFormatting xmlns:xm="http://schemas.microsoft.com/office/excel/2006/main">
          <x14:cfRule type="dataBar" id="{7BB634B9-2CAE-4CCB-8381-9210A45EA9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AC40</xm:sqref>
        </x14:conditionalFormatting>
        <x14:conditionalFormatting xmlns:xm="http://schemas.microsoft.com/office/excel/2006/main">
          <x14:cfRule type="dataBar" id="{EB0CBF43-69B0-4456-AC22-8D7B9BAC2A4A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AC41</xm:sqref>
        </x14:conditionalFormatting>
        <x14:conditionalFormatting xmlns:xm="http://schemas.microsoft.com/office/excel/2006/main">
          <x14:cfRule type="dataBar" id="{D9BD42DD-082C-41A6-8E0F-3665732DFBA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AC41</xm:sqref>
        </x14:conditionalFormatting>
        <x14:conditionalFormatting xmlns:xm="http://schemas.microsoft.com/office/excel/2006/main">
          <x14:cfRule type="dataBar" id="{14591C80-7940-49AD-9714-94F846C44D7C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AC40:AC42</xm:sqref>
        </x14:conditionalFormatting>
        <x14:conditionalFormatting xmlns:xm="http://schemas.microsoft.com/office/excel/2006/main">
          <x14:cfRule type="dataBar" id="{3C3C6FAC-1C24-45C9-9FE0-ED82D1E65C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AC40:AC42</xm:sqref>
        </x14:conditionalFormatting>
        <x14:conditionalFormatting xmlns:xm="http://schemas.microsoft.com/office/excel/2006/main">
          <x14:cfRule type="dataBar" id="{B132D9DB-EAA0-4D27-BC26-FB79C4DF82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AC40:AC42</xm:sqref>
        </x14:conditionalFormatting>
        <x14:conditionalFormatting xmlns:xm="http://schemas.microsoft.com/office/excel/2006/main">
          <x14:cfRule type="dataBar" id="{84C83415-B120-455E-92BA-A1851E69D6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AC40:AC42</xm:sqref>
        </x14:conditionalFormatting>
        <x14:conditionalFormatting xmlns:xm="http://schemas.microsoft.com/office/excel/2006/main">
          <x14:cfRule type="dataBar" id="{4DFC1655-D8FD-4FFA-817E-1D2E0147BD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AC40:AC42</xm:sqref>
        </x14:conditionalFormatting>
        <x14:conditionalFormatting xmlns:xm="http://schemas.microsoft.com/office/excel/2006/main">
          <x14:cfRule type="dataBar" id="{18B5C199-7A19-4935-B177-C4FAD1846489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AC40 AC42</xm:sqref>
        </x14:conditionalFormatting>
        <x14:conditionalFormatting xmlns:xm="http://schemas.microsoft.com/office/excel/2006/main">
          <x14:cfRule type="dataBar" id="{BDD10DAB-642E-4CB3-8518-C33B1C40910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AC40 AC42</xm:sqref>
        </x14:conditionalFormatting>
        <x14:conditionalFormatting xmlns:xm="http://schemas.microsoft.com/office/excel/2006/main">
          <x14:cfRule type="dataBar" id="{47DF3981-4F0C-4DE1-AC13-5D9E513D1A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AC40 AC42</xm:sqref>
        </x14:conditionalFormatting>
        <x14:conditionalFormatting xmlns:xm="http://schemas.microsoft.com/office/excel/2006/main">
          <x14:cfRule type="dataBar" id="{9F2EBA33-C0FD-484A-BA18-94B4DF42AD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AC40 AC42</xm:sqref>
        </x14:conditionalFormatting>
        <x14:conditionalFormatting xmlns:xm="http://schemas.microsoft.com/office/excel/2006/main">
          <x14:cfRule type="dataBar" id="{40B33594-13DA-468C-88DE-BB485697C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AC40 AC42</xm:sqref>
        </x14:conditionalFormatting>
        <x14:conditionalFormatting xmlns:xm="http://schemas.microsoft.com/office/excel/2006/main">
          <x14:cfRule type="dataBar" id="{84E35B02-97FD-4E1C-B5F7-27FD2FF298D1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AC41</xm:sqref>
        </x14:conditionalFormatting>
        <x14:conditionalFormatting xmlns:xm="http://schemas.microsoft.com/office/excel/2006/main">
          <x14:cfRule type="dataBar" id="{569A0C2B-E970-4251-BA03-ED1646C09DB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AC41</xm:sqref>
        </x14:conditionalFormatting>
        <x14:conditionalFormatting xmlns:xm="http://schemas.microsoft.com/office/excel/2006/main">
          <x14:cfRule type="dataBar" id="{CFF26C8C-137F-4807-BE18-9CE1C0BAAF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AC41</xm:sqref>
        </x14:conditionalFormatting>
        <x14:conditionalFormatting xmlns:xm="http://schemas.microsoft.com/office/excel/2006/main">
          <x14:cfRule type="dataBar" id="{FCE31ABE-7C2A-4C95-B51D-3143945FCE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AC41</xm:sqref>
        </x14:conditionalFormatting>
        <x14:conditionalFormatting xmlns:xm="http://schemas.microsoft.com/office/excel/2006/main">
          <x14:cfRule type="dataBar" id="{52E27358-E629-4565-BD6F-59D38BCA7F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AC41</xm:sqref>
        </x14:conditionalFormatting>
        <x14:conditionalFormatting xmlns:xm="http://schemas.microsoft.com/office/excel/2006/main">
          <x14:cfRule type="dataBar" id="{FB8CE607-2971-4638-A3DC-9B6341A2823D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AC44:AC45</xm:sqref>
        </x14:conditionalFormatting>
        <x14:conditionalFormatting xmlns:xm="http://schemas.microsoft.com/office/excel/2006/main">
          <x14:cfRule type="dataBar" id="{C5F79229-B76F-4EB6-AF65-172E0243F3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AC44:AC45</xm:sqref>
        </x14:conditionalFormatting>
        <x14:conditionalFormatting xmlns:xm="http://schemas.microsoft.com/office/excel/2006/main">
          <x14:cfRule type="dataBar" id="{43D30C31-5654-4A3E-9F08-0EF43BCD3D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AC44:AC45</xm:sqref>
        </x14:conditionalFormatting>
        <x14:conditionalFormatting xmlns:xm="http://schemas.microsoft.com/office/excel/2006/main">
          <x14:cfRule type="dataBar" id="{CB8FC8CD-B4A4-4765-A65E-4B48384E88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AC44:AC45</xm:sqref>
        </x14:conditionalFormatting>
        <x14:conditionalFormatting xmlns:xm="http://schemas.microsoft.com/office/excel/2006/main">
          <x14:cfRule type="dataBar" id="{AD9AECFB-8AD3-4EB5-B516-6569B44AB2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AC44:AC45</xm:sqref>
        </x14:conditionalFormatting>
        <x14:conditionalFormatting xmlns:xm="http://schemas.microsoft.com/office/excel/2006/main">
          <x14:cfRule type="dataBar" id="{94180D2D-1ABA-49F1-AD65-E39217C13E00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AC43</xm:sqref>
        </x14:conditionalFormatting>
        <x14:conditionalFormatting xmlns:xm="http://schemas.microsoft.com/office/excel/2006/main">
          <x14:cfRule type="dataBar" id="{917BB8DF-801E-423A-BFB5-FE430C6D44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AC43</xm:sqref>
        </x14:conditionalFormatting>
        <x14:conditionalFormatting xmlns:xm="http://schemas.microsoft.com/office/excel/2006/main">
          <x14:cfRule type="dataBar" id="{BE183490-E50B-448C-8B64-85AF86E563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AC43</xm:sqref>
        </x14:conditionalFormatting>
        <x14:conditionalFormatting xmlns:xm="http://schemas.microsoft.com/office/excel/2006/main">
          <x14:cfRule type="dataBar" id="{35BAECE7-2D1F-4B1A-8D49-6C6B9D17863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AC43</xm:sqref>
        </x14:conditionalFormatting>
        <x14:conditionalFormatting xmlns:xm="http://schemas.microsoft.com/office/excel/2006/main">
          <x14:cfRule type="dataBar" id="{74B597FC-E522-4B3E-A2F2-85C5FAC5AC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AC43</xm:sqref>
        </x14:conditionalFormatting>
        <x14:conditionalFormatting xmlns:xm="http://schemas.microsoft.com/office/excel/2006/main">
          <x14:cfRule type="dataBar" id="{85A42C5E-AB37-4A84-87AD-3D30A79888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AC43</xm:sqref>
        </x14:conditionalFormatting>
        <x14:conditionalFormatting xmlns:xm="http://schemas.microsoft.com/office/excel/2006/main">
          <x14:cfRule type="dataBar" id="{66820993-6D91-4C67-AB03-C09838C9F1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AC43</xm:sqref>
        </x14:conditionalFormatting>
        <x14:conditionalFormatting xmlns:xm="http://schemas.microsoft.com/office/excel/2006/main">
          <x14:cfRule type="dataBar" id="{9A5399F6-9F44-413B-9F42-F2612C7710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AC43</xm:sqref>
        </x14:conditionalFormatting>
        <x14:conditionalFormatting xmlns:xm="http://schemas.microsoft.com/office/excel/2006/main">
          <x14:cfRule type="dataBar" id="{B0662AF1-E294-403F-B19E-95D766E788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AC40:AC43</xm:sqref>
        </x14:conditionalFormatting>
        <x14:conditionalFormatting xmlns:xm="http://schemas.microsoft.com/office/excel/2006/main">
          <x14:cfRule type="dataBar" id="{201D3901-C88B-43A7-BD29-849069A66D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AC40:AC43</xm:sqref>
        </x14:conditionalFormatting>
        <x14:conditionalFormatting xmlns:xm="http://schemas.microsoft.com/office/excel/2006/main">
          <x14:cfRule type="dataBar" id="{CCC578D5-28B2-4FFF-B879-C438005D4E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AC40:AC43</xm:sqref>
        </x14:conditionalFormatting>
        <x14:conditionalFormatting xmlns:xm="http://schemas.microsoft.com/office/excel/2006/main">
          <x14:cfRule type="dataBar" id="{7490D50C-3BF0-4211-B633-F5EADF1219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AC40:AC45</xm:sqref>
        </x14:conditionalFormatting>
        <x14:conditionalFormatting xmlns:xm="http://schemas.microsoft.com/office/excel/2006/main">
          <x14:cfRule type="dataBar" id="{332F6ACD-E2F3-4465-82A8-1B4BFEB7FB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AC40:AC44</xm:sqref>
        </x14:conditionalFormatting>
        <x14:conditionalFormatting xmlns:xm="http://schemas.microsoft.com/office/excel/2006/main">
          <x14:cfRule type="dataBar" id="{F62C975E-DFCF-42AD-9161-F5FC6BC5B5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AC40:AC43</xm:sqref>
        </x14:conditionalFormatting>
        <x14:conditionalFormatting xmlns:xm="http://schemas.microsoft.com/office/excel/2006/main">
          <x14:cfRule type="dataBar" id="{0FFF97A5-7696-453E-ABA4-C77468A9BD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AD42</xm:sqref>
        </x14:conditionalFormatting>
        <x14:conditionalFormatting xmlns:xm="http://schemas.microsoft.com/office/excel/2006/main">
          <x14:cfRule type="dataBar" id="{5AE2D577-2A20-42C8-A872-4D8DEF7B3E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AD42</xm:sqref>
        </x14:conditionalFormatting>
        <x14:conditionalFormatting xmlns:xm="http://schemas.microsoft.com/office/excel/2006/main">
          <x14:cfRule type="dataBar" id="{5D678BD3-3414-4D5A-98FA-B90E72605B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AD42</xm:sqref>
        </x14:conditionalFormatting>
        <x14:conditionalFormatting xmlns:xm="http://schemas.microsoft.com/office/excel/2006/main">
          <x14:cfRule type="dataBar" id="{7CA00860-34BE-40EA-8D28-98CA9FF4AB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AD41</xm:sqref>
        </x14:conditionalFormatting>
        <x14:conditionalFormatting xmlns:xm="http://schemas.microsoft.com/office/excel/2006/main">
          <x14:cfRule type="dataBar" id="{FC6A6A6A-4A94-4423-9F0F-F83E01A9EC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AD41</xm:sqref>
        </x14:conditionalFormatting>
        <x14:conditionalFormatting xmlns:xm="http://schemas.microsoft.com/office/excel/2006/main">
          <x14:cfRule type="dataBar" id="{67953301-60EF-4A8D-9D72-9841A4BE0233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AD42</xm:sqref>
        </x14:conditionalFormatting>
        <x14:conditionalFormatting xmlns:xm="http://schemas.microsoft.com/office/excel/2006/main">
          <x14:cfRule type="dataBar" id="{DEA8357A-3E7D-4111-BEE8-8EC6F1B9B1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AD40</xm:sqref>
        </x14:conditionalFormatting>
        <x14:conditionalFormatting xmlns:xm="http://schemas.microsoft.com/office/excel/2006/main">
          <x14:cfRule type="dataBar" id="{96F3F59B-3618-477C-90AF-8750194641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AD40</xm:sqref>
        </x14:conditionalFormatting>
        <x14:conditionalFormatting xmlns:xm="http://schemas.microsoft.com/office/excel/2006/main">
          <x14:cfRule type="dataBar" id="{A1E989D0-9E0F-4EE1-BD4C-75F3B6AA1B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AD40</xm:sqref>
        </x14:conditionalFormatting>
        <x14:conditionalFormatting xmlns:xm="http://schemas.microsoft.com/office/excel/2006/main">
          <x14:cfRule type="dataBar" id="{4F1315E1-649D-480A-9CCE-EC27734074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AD42</xm:sqref>
        </x14:conditionalFormatting>
        <x14:conditionalFormatting xmlns:xm="http://schemas.microsoft.com/office/excel/2006/main">
          <x14:cfRule type="dataBar" id="{A031B75E-7679-43B8-AF13-5EF2D238F9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AD40</xm:sqref>
        </x14:conditionalFormatting>
        <x14:conditionalFormatting xmlns:xm="http://schemas.microsoft.com/office/excel/2006/main">
          <x14:cfRule type="dataBar" id="{A0F95B53-CEA5-4F9C-B17E-77F73A5DCF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AD40</xm:sqref>
        </x14:conditionalFormatting>
        <x14:conditionalFormatting xmlns:xm="http://schemas.microsoft.com/office/excel/2006/main">
          <x14:cfRule type="dataBar" id="{4377E7A6-DFEF-43E2-97FC-308AAA13BB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AD40</xm:sqref>
        </x14:conditionalFormatting>
        <x14:conditionalFormatting xmlns:xm="http://schemas.microsoft.com/office/excel/2006/main">
          <x14:cfRule type="dataBar" id="{BB2A7A60-612A-49B1-95BF-F720C6C143DD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AD41</xm:sqref>
        </x14:conditionalFormatting>
        <x14:conditionalFormatting xmlns:xm="http://schemas.microsoft.com/office/excel/2006/main">
          <x14:cfRule type="dataBar" id="{1A67FB3C-37AD-4619-A0B7-382FFDA122F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AD41</xm:sqref>
        </x14:conditionalFormatting>
        <x14:conditionalFormatting xmlns:xm="http://schemas.microsoft.com/office/excel/2006/main">
          <x14:cfRule type="dataBar" id="{10992BA6-F14A-4A99-8EE7-A0D96ABFF157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AD40:AD42</xm:sqref>
        </x14:conditionalFormatting>
        <x14:conditionalFormatting xmlns:xm="http://schemas.microsoft.com/office/excel/2006/main">
          <x14:cfRule type="dataBar" id="{093E2483-AA05-414D-BD17-0D02F86E26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AD40:AD42</xm:sqref>
        </x14:conditionalFormatting>
        <x14:conditionalFormatting xmlns:xm="http://schemas.microsoft.com/office/excel/2006/main">
          <x14:cfRule type="dataBar" id="{948E8C48-1A84-4B75-A9F6-B542920A1E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AD40:AD42</xm:sqref>
        </x14:conditionalFormatting>
        <x14:conditionalFormatting xmlns:xm="http://schemas.microsoft.com/office/excel/2006/main">
          <x14:cfRule type="dataBar" id="{6F870FBC-E679-4A9C-A29C-E9279DC7C6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AD40:AD42</xm:sqref>
        </x14:conditionalFormatting>
        <x14:conditionalFormatting xmlns:xm="http://schemas.microsoft.com/office/excel/2006/main">
          <x14:cfRule type="dataBar" id="{17309859-E3B9-44C9-B859-7DC5373AB6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AD40:AD42</xm:sqref>
        </x14:conditionalFormatting>
        <x14:conditionalFormatting xmlns:xm="http://schemas.microsoft.com/office/excel/2006/main">
          <x14:cfRule type="dataBar" id="{7793A47A-65E2-4174-9C23-A831205F949E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AD40 AD42</xm:sqref>
        </x14:conditionalFormatting>
        <x14:conditionalFormatting xmlns:xm="http://schemas.microsoft.com/office/excel/2006/main">
          <x14:cfRule type="dataBar" id="{D68F22AC-B594-4B0C-BCC7-1F4F7D484E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AD40 AD42</xm:sqref>
        </x14:conditionalFormatting>
        <x14:conditionalFormatting xmlns:xm="http://schemas.microsoft.com/office/excel/2006/main">
          <x14:cfRule type="dataBar" id="{CE43EB70-51D7-42A3-98B6-9DAA97666D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AD40 AD42</xm:sqref>
        </x14:conditionalFormatting>
        <x14:conditionalFormatting xmlns:xm="http://schemas.microsoft.com/office/excel/2006/main">
          <x14:cfRule type="dataBar" id="{E8ED77DE-814F-497A-A82B-CEAE13D8DA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AD40 AD42</xm:sqref>
        </x14:conditionalFormatting>
        <x14:conditionalFormatting xmlns:xm="http://schemas.microsoft.com/office/excel/2006/main">
          <x14:cfRule type="dataBar" id="{1E89EEB9-ECE5-4B79-94C1-8840FA1A2F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AD40 AD42</xm:sqref>
        </x14:conditionalFormatting>
        <x14:conditionalFormatting xmlns:xm="http://schemas.microsoft.com/office/excel/2006/main">
          <x14:cfRule type="dataBar" id="{924B0170-E0DB-44FD-AC37-399E7AF45123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AD41</xm:sqref>
        </x14:conditionalFormatting>
        <x14:conditionalFormatting xmlns:xm="http://schemas.microsoft.com/office/excel/2006/main">
          <x14:cfRule type="dataBar" id="{17596C4D-A97E-4F55-AEB0-3689D488BF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AD41</xm:sqref>
        </x14:conditionalFormatting>
        <x14:conditionalFormatting xmlns:xm="http://schemas.microsoft.com/office/excel/2006/main">
          <x14:cfRule type="dataBar" id="{20903AD7-81F4-4F52-B7C5-F81B4FB424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AD41</xm:sqref>
        </x14:conditionalFormatting>
        <x14:conditionalFormatting xmlns:xm="http://schemas.microsoft.com/office/excel/2006/main">
          <x14:cfRule type="dataBar" id="{1CACBEDA-7C9B-4AF1-A2D0-3CDAC29047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AD41</xm:sqref>
        </x14:conditionalFormatting>
        <x14:conditionalFormatting xmlns:xm="http://schemas.microsoft.com/office/excel/2006/main">
          <x14:cfRule type="dataBar" id="{F08337BA-EB16-4F1A-9DA4-652463F3F6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AD41</xm:sqref>
        </x14:conditionalFormatting>
        <x14:conditionalFormatting xmlns:xm="http://schemas.microsoft.com/office/excel/2006/main">
          <x14:cfRule type="dataBar" id="{A7A639C7-C388-4AC8-9E08-C2B1F1B674AB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AD44:AD45</xm:sqref>
        </x14:conditionalFormatting>
        <x14:conditionalFormatting xmlns:xm="http://schemas.microsoft.com/office/excel/2006/main">
          <x14:cfRule type="dataBar" id="{D78A57B2-0C32-4771-9D98-D5C7F9C13E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AD44:AD45</xm:sqref>
        </x14:conditionalFormatting>
        <x14:conditionalFormatting xmlns:xm="http://schemas.microsoft.com/office/excel/2006/main">
          <x14:cfRule type="dataBar" id="{3EF37220-122C-480A-B499-0E3F40F069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AD44:AD45</xm:sqref>
        </x14:conditionalFormatting>
        <x14:conditionalFormatting xmlns:xm="http://schemas.microsoft.com/office/excel/2006/main">
          <x14:cfRule type="dataBar" id="{C4DB03D6-8C9D-45A6-9E76-0E2FFB25A4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AD44:AD45</xm:sqref>
        </x14:conditionalFormatting>
        <x14:conditionalFormatting xmlns:xm="http://schemas.microsoft.com/office/excel/2006/main">
          <x14:cfRule type="dataBar" id="{BD8E956C-9798-4768-9971-81D9C1FBDA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AD44:AD45</xm:sqref>
        </x14:conditionalFormatting>
        <x14:conditionalFormatting xmlns:xm="http://schemas.microsoft.com/office/excel/2006/main">
          <x14:cfRule type="dataBar" id="{0167702A-F208-4887-825B-F497C4F6076E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AD43</xm:sqref>
        </x14:conditionalFormatting>
        <x14:conditionalFormatting xmlns:xm="http://schemas.microsoft.com/office/excel/2006/main">
          <x14:cfRule type="dataBar" id="{A0E5A388-54CC-48DB-B205-9F0BB9F135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AD43</xm:sqref>
        </x14:conditionalFormatting>
        <x14:conditionalFormatting xmlns:xm="http://schemas.microsoft.com/office/excel/2006/main">
          <x14:cfRule type="dataBar" id="{94AFF3FB-4468-4649-A300-F934D109DF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AD43</xm:sqref>
        </x14:conditionalFormatting>
        <x14:conditionalFormatting xmlns:xm="http://schemas.microsoft.com/office/excel/2006/main">
          <x14:cfRule type="dataBar" id="{B6DEB3F5-F0B7-467E-A82B-E8D12D25DF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AD43</xm:sqref>
        </x14:conditionalFormatting>
        <x14:conditionalFormatting xmlns:xm="http://schemas.microsoft.com/office/excel/2006/main">
          <x14:cfRule type="dataBar" id="{5E1101F5-FDBC-4B5D-940F-5C80B8DD7A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AD43</xm:sqref>
        </x14:conditionalFormatting>
        <x14:conditionalFormatting xmlns:xm="http://schemas.microsoft.com/office/excel/2006/main">
          <x14:cfRule type="dataBar" id="{5C712DDD-87CD-44A7-824A-6E508EE374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AD43</xm:sqref>
        </x14:conditionalFormatting>
        <x14:conditionalFormatting xmlns:xm="http://schemas.microsoft.com/office/excel/2006/main">
          <x14:cfRule type="dataBar" id="{37F1B0F6-8801-4587-B930-6888F7F255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AD43</xm:sqref>
        </x14:conditionalFormatting>
        <x14:conditionalFormatting xmlns:xm="http://schemas.microsoft.com/office/excel/2006/main">
          <x14:cfRule type="dataBar" id="{33A926BD-DED8-4ED0-9115-C2B2AD3FA2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AD43</xm:sqref>
        </x14:conditionalFormatting>
        <x14:conditionalFormatting xmlns:xm="http://schemas.microsoft.com/office/excel/2006/main">
          <x14:cfRule type="dataBar" id="{BBBDFC46-8D11-4413-B175-C63C808A35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AD40:AD43</xm:sqref>
        </x14:conditionalFormatting>
        <x14:conditionalFormatting xmlns:xm="http://schemas.microsoft.com/office/excel/2006/main">
          <x14:cfRule type="dataBar" id="{A477C8AE-1A2D-4BC7-B213-D14F21EE25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AD40:AD43</xm:sqref>
        </x14:conditionalFormatting>
        <x14:conditionalFormatting xmlns:xm="http://schemas.microsoft.com/office/excel/2006/main">
          <x14:cfRule type="dataBar" id="{CA7BFF5F-9E30-4778-ADE7-075CBDEC78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AD40:AD43</xm:sqref>
        </x14:conditionalFormatting>
        <x14:conditionalFormatting xmlns:xm="http://schemas.microsoft.com/office/excel/2006/main">
          <x14:cfRule type="dataBar" id="{86A74FA5-F1E9-4E52-B6EA-70E4631D3C0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AD40:AD45</xm:sqref>
        </x14:conditionalFormatting>
        <x14:conditionalFormatting xmlns:xm="http://schemas.microsoft.com/office/excel/2006/main">
          <x14:cfRule type="dataBar" id="{CD139088-0335-4382-8E37-1BA9C6B7DA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AD40:AD44</xm:sqref>
        </x14:conditionalFormatting>
        <x14:conditionalFormatting xmlns:xm="http://schemas.microsoft.com/office/excel/2006/main">
          <x14:cfRule type="dataBar" id="{BF695F15-EBAC-4E83-BA42-77B0613ECE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AD40:AD43</xm:sqref>
        </x14:conditionalFormatting>
        <x14:conditionalFormatting xmlns:xm="http://schemas.microsoft.com/office/excel/2006/main">
          <x14:cfRule type="dataBar" id="{EF3A1363-F4E6-4C3B-8359-D71672784F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AE42</xm:sqref>
        </x14:conditionalFormatting>
        <x14:conditionalFormatting xmlns:xm="http://schemas.microsoft.com/office/excel/2006/main">
          <x14:cfRule type="dataBar" id="{D18F0EEC-5687-4AD8-8E35-FF0952E50C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AE42</xm:sqref>
        </x14:conditionalFormatting>
        <x14:conditionalFormatting xmlns:xm="http://schemas.microsoft.com/office/excel/2006/main">
          <x14:cfRule type="dataBar" id="{E409A319-9C97-46E7-BE93-F7993F453C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AE42</xm:sqref>
        </x14:conditionalFormatting>
        <x14:conditionalFormatting xmlns:xm="http://schemas.microsoft.com/office/excel/2006/main">
          <x14:cfRule type="dataBar" id="{97343707-1F6E-4855-BA38-9552C7CDDE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AE41</xm:sqref>
        </x14:conditionalFormatting>
        <x14:conditionalFormatting xmlns:xm="http://schemas.microsoft.com/office/excel/2006/main">
          <x14:cfRule type="dataBar" id="{5A7382D9-0D73-4D77-B790-C4DFE4FA92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AE41</xm:sqref>
        </x14:conditionalFormatting>
        <x14:conditionalFormatting xmlns:xm="http://schemas.microsoft.com/office/excel/2006/main">
          <x14:cfRule type="dataBar" id="{00524F49-9BB9-4401-B18A-3FC6866EF8D9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AE42</xm:sqref>
        </x14:conditionalFormatting>
        <x14:conditionalFormatting xmlns:xm="http://schemas.microsoft.com/office/excel/2006/main">
          <x14:cfRule type="dataBar" id="{8326BDAE-9458-4CA4-A3A0-E7A1D6CD40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AE40</xm:sqref>
        </x14:conditionalFormatting>
        <x14:conditionalFormatting xmlns:xm="http://schemas.microsoft.com/office/excel/2006/main">
          <x14:cfRule type="dataBar" id="{48BF3CCE-9DF6-4EFA-82E8-284AA30279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AE40</xm:sqref>
        </x14:conditionalFormatting>
        <x14:conditionalFormatting xmlns:xm="http://schemas.microsoft.com/office/excel/2006/main">
          <x14:cfRule type="dataBar" id="{15647A50-C693-4DDE-8240-E6AC43372F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AE40</xm:sqref>
        </x14:conditionalFormatting>
        <x14:conditionalFormatting xmlns:xm="http://schemas.microsoft.com/office/excel/2006/main">
          <x14:cfRule type="dataBar" id="{1904FC2A-A277-4A4A-91AB-3BAA900EE9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AE42</xm:sqref>
        </x14:conditionalFormatting>
        <x14:conditionalFormatting xmlns:xm="http://schemas.microsoft.com/office/excel/2006/main">
          <x14:cfRule type="dataBar" id="{D7D97BD6-E42A-4D71-ADE1-23548F8FDB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AE40</xm:sqref>
        </x14:conditionalFormatting>
        <x14:conditionalFormatting xmlns:xm="http://schemas.microsoft.com/office/excel/2006/main">
          <x14:cfRule type="dataBar" id="{3AABD251-1FD4-4E00-8BE6-BCEAF6A5A8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AE40</xm:sqref>
        </x14:conditionalFormatting>
        <x14:conditionalFormatting xmlns:xm="http://schemas.microsoft.com/office/excel/2006/main">
          <x14:cfRule type="dataBar" id="{B3159B48-DC3A-4A97-96C1-D8DFE84A54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AE40</xm:sqref>
        </x14:conditionalFormatting>
        <x14:conditionalFormatting xmlns:xm="http://schemas.microsoft.com/office/excel/2006/main">
          <x14:cfRule type="dataBar" id="{8E2077B2-4205-4A71-8092-5EA944067E22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AE41</xm:sqref>
        </x14:conditionalFormatting>
        <x14:conditionalFormatting xmlns:xm="http://schemas.microsoft.com/office/excel/2006/main">
          <x14:cfRule type="dataBar" id="{AD9D5258-F13A-4F95-9A7E-10DA862ECF1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AE41</xm:sqref>
        </x14:conditionalFormatting>
        <x14:conditionalFormatting xmlns:xm="http://schemas.microsoft.com/office/excel/2006/main">
          <x14:cfRule type="dataBar" id="{9F13A9C6-9DFE-4440-A34B-641A784A0D42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AE40:AE42</xm:sqref>
        </x14:conditionalFormatting>
        <x14:conditionalFormatting xmlns:xm="http://schemas.microsoft.com/office/excel/2006/main">
          <x14:cfRule type="dataBar" id="{51CC78EB-E6AF-4AA1-B1BA-FE7A2843F9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AE40:AE42</xm:sqref>
        </x14:conditionalFormatting>
        <x14:conditionalFormatting xmlns:xm="http://schemas.microsoft.com/office/excel/2006/main">
          <x14:cfRule type="dataBar" id="{AD7E6458-94B9-437A-BDB7-00B7D8BB8C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AE40:AE42</xm:sqref>
        </x14:conditionalFormatting>
        <x14:conditionalFormatting xmlns:xm="http://schemas.microsoft.com/office/excel/2006/main">
          <x14:cfRule type="dataBar" id="{9C2988D9-1251-4E12-B50B-21148055A4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AE40:AE42</xm:sqref>
        </x14:conditionalFormatting>
        <x14:conditionalFormatting xmlns:xm="http://schemas.microsoft.com/office/excel/2006/main">
          <x14:cfRule type="dataBar" id="{DBEF6FFA-6EBE-4D7C-AB67-2BA211AB97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AE40:AE42</xm:sqref>
        </x14:conditionalFormatting>
        <x14:conditionalFormatting xmlns:xm="http://schemas.microsoft.com/office/excel/2006/main">
          <x14:cfRule type="dataBar" id="{7107AF5E-C934-4329-83FE-65699875A1FD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AE40 AE42</xm:sqref>
        </x14:conditionalFormatting>
        <x14:conditionalFormatting xmlns:xm="http://schemas.microsoft.com/office/excel/2006/main">
          <x14:cfRule type="dataBar" id="{882CA325-5765-4ADD-B5D4-801402466C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AE40 AE42</xm:sqref>
        </x14:conditionalFormatting>
        <x14:conditionalFormatting xmlns:xm="http://schemas.microsoft.com/office/excel/2006/main">
          <x14:cfRule type="dataBar" id="{ADDCD369-1D26-4CBE-B349-FA036AC722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AE40 AE42</xm:sqref>
        </x14:conditionalFormatting>
        <x14:conditionalFormatting xmlns:xm="http://schemas.microsoft.com/office/excel/2006/main">
          <x14:cfRule type="dataBar" id="{89D8D42E-5F61-4BC8-8F21-C8D892E0D0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AE40 AE42</xm:sqref>
        </x14:conditionalFormatting>
        <x14:conditionalFormatting xmlns:xm="http://schemas.microsoft.com/office/excel/2006/main">
          <x14:cfRule type="dataBar" id="{C0341FA1-5F97-43B6-AD64-CD9D94A4CD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AE40 AE42</xm:sqref>
        </x14:conditionalFormatting>
        <x14:conditionalFormatting xmlns:xm="http://schemas.microsoft.com/office/excel/2006/main">
          <x14:cfRule type="dataBar" id="{3122C20A-6054-4301-9AEE-20CEDC7DD5A1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AE41</xm:sqref>
        </x14:conditionalFormatting>
        <x14:conditionalFormatting xmlns:xm="http://schemas.microsoft.com/office/excel/2006/main">
          <x14:cfRule type="dataBar" id="{DE9414BD-D1EE-4875-8795-CC6ACB73E8F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AE41</xm:sqref>
        </x14:conditionalFormatting>
        <x14:conditionalFormatting xmlns:xm="http://schemas.microsoft.com/office/excel/2006/main">
          <x14:cfRule type="dataBar" id="{A8829F9E-BDDA-410A-8EAC-4979F54ECF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AE41</xm:sqref>
        </x14:conditionalFormatting>
        <x14:conditionalFormatting xmlns:xm="http://schemas.microsoft.com/office/excel/2006/main">
          <x14:cfRule type="dataBar" id="{59DDA5B5-362B-4D0A-BBEF-3109B2E2CE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AE41</xm:sqref>
        </x14:conditionalFormatting>
        <x14:conditionalFormatting xmlns:xm="http://schemas.microsoft.com/office/excel/2006/main">
          <x14:cfRule type="dataBar" id="{6A6C7FCD-7838-4CA6-8BE8-04029D0131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AE41</xm:sqref>
        </x14:conditionalFormatting>
        <x14:conditionalFormatting xmlns:xm="http://schemas.microsoft.com/office/excel/2006/main">
          <x14:cfRule type="dataBar" id="{0B1222FD-8AF7-4C7E-98D6-09A556B5E152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AE44:AE45</xm:sqref>
        </x14:conditionalFormatting>
        <x14:conditionalFormatting xmlns:xm="http://schemas.microsoft.com/office/excel/2006/main">
          <x14:cfRule type="dataBar" id="{12E1B4FF-09DD-41B3-A213-CD4D1DEFC4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AE44:AE45</xm:sqref>
        </x14:conditionalFormatting>
        <x14:conditionalFormatting xmlns:xm="http://schemas.microsoft.com/office/excel/2006/main">
          <x14:cfRule type="dataBar" id="{7AC8C3FC-745F-4AA7-80E8-59D39374B3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AE44:AE45</xm:sqref>
        </x14:conditionalFormatting>
        <x14:conditionalFormatting xmlns:xm="http://schemas.microsoft.com/office/excel/2006/main">
          <x14:cfRule type="dataBar" id="{166B5C8F-7A03-48D7-874B-94F9D86085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AE44:AE45</xm:sqref>
        </x14:conditionalFormatting>
        <x14:conditionalFormatting xmlns:xm="http://schemas.microsoft.com/office/excel/2006/main">
          <x14:cfRule type="dataBar" id="{12738B40-710C-4F24-B597-10EB372440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AE44:AE45</xm:sqref>
        </x14:conditionalFormatting>
        <x14:conditionalFormatting xmlns:xm="http://schemas.microsoft.com/office/excel/2006/main">
          <x14:cfRule type="dataBar" id="{6852C339-2D8D-4304-BB24-40406DD245F2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AE43</xm:sqref>
        </x14:conditionalFormatting>
        <x14:conditionalFormatting xmlns:xm="http://schemas.microsoft.com/office/excel/2006/main">
          <x14:cfRule type="dataBar" id="{AD7C6221-99FA-4757-AE24-E096355FE2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AE43</xm:sqref>
        </x14:conditionalFormatting>
        <x14:conditionalFormatting xmlns:xm="http://schemas.microsoft.com/office/excel/2006/main">
          <x14:cfRule type="dataBar" id="{5A7F53C7-7BD4-47F9-B972-3C25D2D1D9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AE43</xm:sqref>
        </x14:conditionalFormatting>
        <x14:conditionalFormatting xmlns:xm="http://schemas.microsoft.com/office/excel/2006/main">
          <x14:cfRule type="dataBar" id="{F61F18E6-14DE-43BF-80A9-72D8C2708E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AE43</xm:sqref>
        </x14:conditionalFormatting>
        <x14:conditionalFormatting xmlns:xm="http://schemas.microsoft.com/office/excel/2006/main">
          <x14:cfRule type="dataBar" id="{C465EC4C-92F2-4F33-AF4A-DCE448852D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AE43</xm:sqref>
        </x14:conditionalFormatting>
        <x14:conditionalFormatting xmlns:xm="http://schemas.microsoft.com/office/excel/2006/main">
          <x14:cfRule type="dataBar" id="{DA1AA360-65BF-426E-9865-05BF1CDD15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AE43</xm:sqref>
        </x14:conditionalFormatting>
        <x14:conditionalFormatting xmlns:xm="http://schemas.microsoft.com/office/excel/2006/main">
          <x14:cfRule type="dataBar" id="{39C6BD6B-C742-4DF0-9021-1266AF51EE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AE43</xm:sqref>
        </x14:conditionalFormatting>
        <x14:conditionalFormatting xmlns:xm="http://schemas.microsoft.com/office/excel/2006/main">
          <x14:cfRule type="dataBar" id="{B7FA6072-D93A-4D1D-B91B-9704966A98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AE43</xm:sqref>
        </x14:conditionalFormatting>
        <x14:conditionalFormatting xmlns:xm="http://schemas.microsoft.com/office/excel/2006/main">
          <x14:cfRule type="dataBar" id="{5F221534-5DEA-47A2-9EF8-77A92935EF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AE40:AE43</xm:sqref>
        </x14:conditionalFormatting>
        <x14:conditionalFormatting xmlns:xm="http://schemas.microsoft.com/office/excel/2006/main">
          <x14:cfRule type="dataBar" id="{18CB7767-D149-4839-9444-832A5F6F56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AE40:AE43</xm:sqref>
        </x14:conditionalFormatting>
        <x14:conditionalFormatting xmlns:xm="http://schemas.microsoft.com/office/excel/2006/main">
          <x14:cfRule type="dataBar" id="{E6D19DC5-3BB8-4393-898F-8E245D1A8E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AE40:AE43</xm:sqref>
        </x14:conditionalFormatting>
        <x14:conditionalFormatting xmlns:xm="http://schemas.microsoft.com/office/excel/2006/main">
          <x14:cfRule type="dataBar" id="{6B10BCD6-875C-49B2-930A-242F5806A75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AE40:AE45</xm:sqref>
        </x14:conditionalFormatting>
        <x14:conditionalFormatting xmlns:xm="http://schemas.microsoft.com/office/excel/2006/main">
          <x14:cfRule type="dataBar" id="{3F4A7AF7-1210-42CA-BEC6-3685D16B81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AE40:AE44</xm:sqref>
        </x14:conditionalFormatting>
        <x14:conditionalFormatting xmlns:xm="http://schemas.microsoft.com/office/excel/2006/main">
          <x14:cfRule type="dataBar" id="{99D18F4C-D21D-4CCD-A30C-61BAE3324D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AE40:AE43</xm:sqref>
        </x14:conditionalFormatting>
        <x14:conditionalFormatting xmlns:xm="http://schemas.microsoft.com/office/excel/2006/main">
          <x14:cfRule type="dataBar" id="{15539306-730C-4AA2-A77D-232E6E7DC2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AF42</xm:sqref>
        </x14:conditionalFormatting>
        <x14:conditionalFormatting xmlns:xm="http://schemas.microsoft.com/office/excel/2006/main">
          <x14:cfRule type="dataBar" id="{478DC793-E2C9-4838-9C7E-06FFD3C3D7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AF42</xm:sqref>
        </x14:conditionalFormatting>
        <x14:conditionalFormatting xmlns:xm="http://schemas.microsoft.com/office/excel/2006/main">
          <x14:cfRule type="dataBar" id="{D156C1E7-60ED-415B-B2D0-32D0469FE3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AF42</xm:sqref>
        </x14:conditionalFormatting>
        <x14:conditionalFormatting xmlns:xm="http://schemas.microsoft.com/office/excel/2006/main">
          <x14:cfRule type="dataBar" id="{04167938-1C6C-43CD-B7CE-8D45FC7AAB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AF41</xm:sqref>
        </x14:conditionalFormatting>
        <x14:conditionalFormatting xmlns:xm="http://schemas.microsoft.com/office/excel/2006/main">
          <x14:cfRule type="dataBar" id="{F72DD5F9-4083-4B30-A26E-C78ECB3E3C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AF41</xm:sqref>
        </x14:conditionalFormatting>
        <x14:conditionalFormatting xmlns:xm="http://schemas.microsoft.com/office/excel/2006/main">
          <x14:cfRule type="dataBar" id="{5B8BA58C-2EDF-4B30-872B-87F904C0EB8F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AF42</xm:sqref>
        </x14:conditionalFormatting>
        <x14:conditionalFormatting xmlns:xm="http://schemas.microsoft.com/office/excel/2006/main">
          <x14:cfRule type="dataBar" id="{D840699F-DC6A-4C09-9C2B-F8DC6F16E4A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AF40</xm:sqref>
        </x14:conditionalFormatting>
        <x14:conditionalFormatting xmlns:xm="http://schemas.microsoft.com/office/excel/2006/main">
          <x14:cfRule type="dataBar" id="{7C48599A-1281-467E-9618-47271995C7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AF40</xm:sqref>
        </x14:conditionalFormatting>
        <x14:conditionalFormatting xmlns:xm="http://schemas.microsoft.com/office/excel/2006/main">
          <x14:cfRule type="dataBar" id="{67B20087-FC84-4C3F-BC39-F2E46AC242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AF40</xm:sqref>
        </x14:conditionalFormatting>
        <x14:conditionalFormatting xmlns:xm="http://schemas.microsoft.com/office/excel/2006/main">
          <x14:cfRule type="dataBar" id="{613FEFB8-BB31-4417-9999-30FDFC41E8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AF42</xm:sqref>
        </x14:conditionalFormatting>
        <x14:conditionalFormatting xmlns:xm="http://schemas.microsoft.com/office/excel/2006/main">
          <x14:cfRule type="dataBar" id="{8CAF4D6F-BF84-40D9-910B-D3B8203858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AF40</xm:sqref>
        </x14:conditionalFormatting>
        <x14:conditionalFormatting xmlns:xm="http://schemas.microsoft.com/office/excel/2006/main">
          <x14:cfRule type="dataBar" id="{2435C2CA-8267-4123-ACFA-C18EE50CFC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AF40</xm:sqref>
        </x14:conditionalFormatting>
        <x14:conditionalFormatting xmlns:xm="http://schemas.microsoft.com/office/excel/2006/main">
          <x14:cfRule type="dataBar" id="{DD5B183D-F4AD-4BC5-BA8B-4062088A06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AF40</xm:sqref>
        </x14:conditionalFormatting>
        <x14:conditionalFormatting xmlns:xm="http://schemas.microsoft.com/office/excel/2006/main">
          <x14:cfRule type="dataBar" id="{6542AD25-AD68-4044-94AC-0012716367D7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AF41</xm:sqref>
        </x14:conditionalFormatting>
        <x14:conditionalFormatting xmlns:xm="http://schemas.microsoft.com/office/excel/2006/main">
          <x14:cfRule type="dataBar" id="{01F9EEE0-9A06-4750-9FEE-0AD3CA2AA31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AF41</xm:sqref>
        </x14:conditionalFormatting>
        <x14:conditionalFormatting xmlns:xm="http://schemas.microsoft.com/office/excel/2006/main">
          <x14:cfRule type="dataBar" id="{B3A95692-507B-4E7B-B5D8-E5E9DB16BF0A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AF40:AF42</xm:sqref>
        </x14:conditionalFormatting>
        <x14:conditionalFormatting xmlns:xm="http://schemas.microsoft.com/office/excel/2006/main">
          <x14:cfRule type="dataBar" id="{C296494D-7FCD-4C15-85F9-3E423F30030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AF40:AF42</xm:sqref>
        </x14:conditionalFormatting>
        <x14:conditionalFormatting xmlns:xm="http://schemas.microsoft.com/office/excel/2006/main">
          <x14:cfRule type="dataBar" id="{0FFAFF48-C36C-457F-ADF0-AA1BA87793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AF40:AF42</xm:sqref>
        </x14:conditionalFormatting>
        <x14:conditionalFormatting xmlns:xm="http://schemas.microsoft.com/office/excel/2006/main">
          <x14:cfRule type="dataBar" id="{7F4B6334-656F-4573-A4B4-0AFD11B1E3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AF40:AF42</xm:sqref>
        </x14:conditionalFormatting>
        <x14:conditionalFormatting xmlns:xm="http://schemas.microsoft.com/office/excel/2006/main">
          <x14:cfRule type="dataBar" id="{46074BE5-8131-4421-B3C0-7F186E435B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AF40:AF42</xm:sqref>
        </x14:conditionalFormatting>
        <x14:conditionalFormatting xmlns:xm="http://schemas.microsoft.com/office/excel/2006/main">
          <x14:cfRule type="dataBar" id="{980FF818-536C-4AB9-8052-0A0683934331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AF40 AF42</xm:sqref>
        </x14:conditionalFormatting>
        <x14:conditionalFormatting xmlns:xm="http://schemas.microsoft.com/office/excel/2006/main">
          <x14:cfRule type="dataBar" id="{10D49B14-7519-4D55-AF8A-6BA9B81B6B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AF40 AF42</xm:sqref>
        </x14:conditionalFormatting>
        <x14:conditionalFormatting xmlns:xm="http://schemas.microsoft.com/office/excel/2006/main">
          <x14:cfRule type="dataBar" id="{21EFADEE-3267-4D0A-9705-514D4C2AC5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AF40 AF42</xm:sqref>
        </x14:conditionalFormatting>
        <x14:conditionalFormatting xmlns:xm="http://schemas.microsoft.com/office/excel/2006/main">
          <x14:cfRule type="dataBar" id="{1311C873-ED34-45C6-AE4F-A2B99A74C5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AF40 AF42</xm:sqref>
        </x14:conditionalFormatting>
        <x14:conditionalFormatting xmlns:xm="http://schemas.microsoft.com/office/excel/2006/main">
          <x14:cfRule type="dataBar" id="{5AE9453D-B417-4411-A719-696C7D6B20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AF40 AF42</xm:sqref>
        </x14:conditionalFormatting>
        <x14:conditionalFormatting xmlns:xm="http://schemas.microsoft.com/office/excel/2006/main">
          <x14:cfRule type="dataBar" id="{C60CF34E-5A01-4637-9B97-087B2001A4E9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AF41</xm:sqref>
        </x14:conditionalFormatting>
        <x14:conditionalFormatting xmlns:xm="http://schemas.microsoft.com/office/excel/2006/main">
          <x14:cfRule type="dataBar" id="{3119D210-ACC1-4236-8DB4-8BBC780C016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AF41</xm:sqref>
        </x14:conditionalFormatting>
        <x14:conditionalFormatting xmlns:xm="http://schemas.microsoft.com/office/excel/2006/main">
          <x14:cfRule type="dataBar" id="{E7721385-3FF6-4113-BC98-D631638490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AF41</xm:sqref>
        </x14:conditionalFormatting>
        <x14:conditionalFormatting xmlns:xm="http://schemas.microsoft.com/office/excel/2006/main">
          <x14:cfRule type="dataBar" id="{4BB2530F-0596-42D0-9586-E1D3E030C6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AF41</xm:sqref>
        </x14:conditionalFormatting>
        <x14:conditionalFormatting xmlns:xm="http://schemas.microsoft.com/office/excel/2006/main">
          <x14:cfRule type="dataBar" id="{A0CF8089-B26F-47F1-8B80-935735D7D2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AF41</xm:sqref>
        </x14:conditionalFormatting>
        <x14:conditionalFormatting xmlns:xm="http://schemas.microsoft.com/office/excel/2006/main">
          <x14:cfRule type="dataBar" id="{65F8DBEC-C394-45F6-A16F-65D709C9CDD4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AF44:AF45</xm:sqref>
        </x14:conditionalFormatting>
        <x14:conditionalFormatting xmlns:xm="http://schemas.microsoft.com/office/excel/2006/main">
          <x14:cfRule type="dataBar" id="{6B377CA0-4321-4FCD-B10D-AF6D8A2DF71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AF44:AF45</xm:sqref>
        </x14:conditionalFormatting>
        <x14:conditionalFormatting xmlns:xm="http://schemas.microsoft.com/office/excel/2006/main">
          <x14:cfRule type="dataBar" id="{160401B9-5E3B-4474-AB9C-00914D02DA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AF44:AF45</xm:sqref>
        </x14:conditionalFormatting>
        <x14:conditionalFormatting xmlns:xm="http://schemas.microsoft.com/office/excel/2006/main">
          <x14:cfRule type="dataBar" id="{9EBCB8AC-E1A6-437D-8FBF-8525D5E683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AF44:AF45</xm:sqref>
        </x14:conditionalFormatting>
        <x14:conditionalFormatting xmlns:xm="http://schemas.microsoft.com/office/excel/2006/main">
          <x14:cfRule type="dataBar" id="{7F768C56-A9C8-4128-9C25-7D4EA0FD1E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AF44:AF45</xm:sqref>
        </x14:conditionalFormatting>
        <x14:conditionalFormatting xmlns:xm="http://schemas.microsoft.com/office/excel/2006/main">
          <x14:cfRule type="dataBar" id="{7A24E8E7-97FA-4F09-86B2-485AD7C6C49E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AF43</xm:sqref>
        </x14:conditionalFormatting>
        <x14:conditionalFormatting xmlns:xm="http://schemas.microsoft.com/office/excel/2006/main">
          <x14:cfRule type="dataBar" id="{D711635A-ED74-4EC2-B2D0-BAB40308A9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AF43</xm:sqref>
        </x14:conditionalFormatting>
        <x14:conditionalFormatting xmlns:xm="http://schemas.microsoft.com/office/excel/2006/main">
          <x14:cfRule type="dataBar" id="{3593AE4E-64F5-44DB-B5CF-ECECE17C16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AF43</xm:sqref>
        </x14:conditionalFormatting>
        <x14:conditionalFormatting xmlns:xm="http://schemas.microsoft.com/office/excel/2006/main">
          <x14:cfRule type="dataBar" id="{A62880CD-BCE8-43BA-80FA-505E2521C3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AF43</xm:sqref>
        </x14:conditionalFormatting>
        <x14:conditionalFormatting xmlns:xm="http://schemas.microsoft.com/office/excel/2006/main">
          <x14:cfRule type="dataBar" id="{2D420CE9-3B65-42D3-AB93-C44E06CDAF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AF43</xm:sqref>
        </x14:conditionalFormatting>
        <x14:conditionalFormatting xmlns:xm="http://schemas.microsoft.com/office/excel/2006/main">
          <x14:cfRule type="dataBar" id="{8B0CAC61-A7B7-4534-B6F4-134E385C72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AF43</xm:sqref>
        </x14:conditionalFormatting>
        <x14:conditionalFormatting xmlns:xm="http://schemas.microsoft.com/office/excel/2006/main">
          <x14:cfRule type="dataBar" id="{21714627-1641-4422-94FE-8546B029A6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AF43</xm:sqref>
        </x14:conditionalFormatting>
        <x14:conditionalFormatting xmlns:xm="http://schemas.microsoft.com/office/excel/2006/main">
          <x14:cfRule type="dataBar" id="{58A5BE74-A9B5-4795-A2ED-2DEF52E303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AF43</xm:sqref>
        </x14:conditionalFormatting>
        <x14:conditionalFormatting xmlns:xm="http://schemas.microsoft.com/office/excel/2006/main">
          <x14:cfRule type="dataBar" id="{05CE43AD-727F-4A9D-B22E-2487C68FA6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AF40:AF43</xm:sqref>
        </x14:conditionalFormatting>
        <x14:conditionalFormatting xmlns:xm="http://schemas.microsoft.com/office/excel/2006/main">
          <x14:cfRule type="dataBar" id="{CEAAB356-120E-4339-BF63-8ED54BDCF2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AF40:AF43</xm:sqref>
        </x14:conditionalFormatting>
        <x14:conditionalFormatting xmlns:xm="http://schemas.microsoft.com/office/excel/2006/main">
          <x14:cfRule type="dataBar" id="{52E3F562-7812-424A-9C7D-E8249F1A9F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AF40:AF43</xm:sqref>
        </x14:conditionalFormatting>
        <x14:conditionalFormatting xmlns:xm="http://schemas.microsoft.com/office/excel/2006/main">
          <x14:cfRule type="dataBar" id="{B40A3B17-B3DE-4749-A492-0F130D74E81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AF40:AF45</xm:sqref>
        </x14:conditionalFormatting>
        <x14:conditionalFormatting xmlns:xm="http://schemas.microsoft.com/office/excel/2006/main">
          <x14:cfRule type="dataBar" id="{4EAC19BE-AE5B-436A-B37D-FC72C18BB3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AF40:AF44</xm:sqref>
        </x14:conditionalFormatting>
        <x14:conditionalFormatting xmlns:xm="http://schemas.microsoft.com/office/excel/2006/main">
          <x14:cfRule type="dataBar" id="{E1870F8B-355D-434B-8405-B5848F8DFC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AF40:AF43</xm:sqref>
        </x14:conditionalFormatting>
        <x14:conditionalFormatting xmlns:xm="http://schemas.microsoft.com/office/excel/2006/main">
          <x14:cfRule type="dataBar" id="{75E67D36-7D12-4317-8F23-C73AD17FFA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AG42</xm:sqref>
        </x14:conditionalFormatting>
        <x14:conditionalFormatting xmlns:xm="http://schemas.microsoft.com/office/excel/2006/main">
          <x14:cfRule type="dataBar" id="{0D5FFC9F-EBF7-4247-B362-9BB7D9F8D3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AG42</xm:sqref>
        </x14:conditionalFormatting>
        <x14:conditionalFormatting xmlns:xm="http://schemas.microsoft.com/office/excel/2006/main">
          <x14:cfRule type="dataBar" id="{090DD449-126D-4DBD-9FCD-96C679821A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AG42</xm:sqref>
        </x14:conditionalFormatting>
        <x14:conditionalFormatting xmlns:xm="http://schemas.microsoft.com/office/excel/2006/main">
          <x14:cfRule type="dataBar" id="{057F9B9A-860E-469B-BC6A-18475275A6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AG41</xm:sqref>
        </x14:conditionalFormatting>
        <x14:conditionalFormatting xmlns:xm="http://schemas.microsoft.com/office/excel/2006/main">
          <x14:cfRule type="dataBar" id="{22AF03A1-C04C-46BE-8C78-42E3BFDADA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AG41</xm:sqref>
        </x14:conditionalFormatting>
        <x14:conditionalFormatting xmlns:xm="http://schemas.microsoft.com/office/excel/2006/main">
          <x14:cfRule type="dataBar" id="{508B7E98-51FE-4F9C-8E4B-249D140BA22B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AG42</xm:sqref>
        </x14:conditionalFormatting>
        <x14:conditionalFormatting xmlns:xm="http://schemas.microsoft.com/office/excel/2006/main">
          <x14:cfRule type="dataBar" id="{81DBA1FD-02F9-4D22-9B01-FB9DE87289C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AG40</xm:sqref>
        </x14:conditionalFormatting>
        <x14:conditionalFormatting xmlns:xm="http://schemas.microsoft.com/office/excel/2006/main">
          <x14:cfRule type="dataBar" id="{9E7C5F24-B64C-48E9-AD6D-B7642CABD1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AG40</xm:sqref>
        </x14:conditionalFormatting>
        <x14:conditionalFormatting xmlns:xm="http://schemas.microsoft.com/office/excel/2006/main">
          <x14:cfRule type="dataBar" id="{AB10A50D-AD19-4B70-B8CC-58A4637667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AG40</xm:sqref>
        </x14:conditionalFormatting>
        <x14:conditionalFormatting xmlns:xm="http://schemas.microsoft.com/office/excel/2006/main">
          <x14:cfRule type="dataBar" id="{204871B3-CDAD-41B2-8978-555891B3FD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AG42</xm:sqref>
        </x14:conditionalFormatting>
        <x14:conditionalFormatting xmlns:xm="http://schemas.microsoft.com/office/excel/2006/main">
          <x14:cfRule type="dataBar" id="{A098CD2F-E3AC-400C-9FAD-961748ACC7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AG40</xm:sqref>
        </x14:conditionalFormatting>
        <x14:conditionalFormatting xmlns:xm="http://schemas.microsoft.com/office/excel/2006/main">
          <x14:cfRule type="dataBar" id="{9E50AD2B-EE4E-4B73-9C2D-7D37E148B9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AG40</xm:sqref>
        </x14:conditionalFormatting>
        <x14:conditionalFormatting xmlns:xm="http://schemas.microsoft.com/office/excel/2006/main">
          <x14:cfRule type="dataBar" id="{2D454D8E-F7BA-4DC2-9310-BEF2D8D032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AG40</xm:sqref>
        </x14:conditionalFormatting>
        <x14:conditionalFormatting xmlns:xm="http://schemas.microsoft.com/office/excel/2006/main">
          <x14:cfRule type="dataBar" id="{7DDDE383-69DC-4EA5-B152-F7FCAB5C7059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AG41</xm:sqref>
        </x14:conditionalFormatting>
        <x14:conditionalFormatting xmlns:xm="http://schemas.microsoft.com/office/excel/2006/main">
          <x14:cfRule type="dataBar" id="{BF5B6B09-0250-4408-B00D-CEEAF64F4F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AG41</xm:sqref>
        </x14:conditionalFormatting>
        <x14:conditionalFormatting xmlns:xm="http://schemas.microsoft.com/office/excel/2006/main">
          <x14:cfRule type="dataBar" id="{60A3BDFE-0716-4FEB-A63A-E99AF4B21CA7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AG40:AG42</xm:sqref>
        </x14:conditionalFormatting>
        <x14:conditionalFormatting xmlns:xm="http://schemas.microsoft.com/office/excel/2006/main">
          <x14:cfRule type="dataBar" id="{12AF5049-F5FD-4E3C-A30D-38BEE8438BC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AG40:AG42</xm:sqref>
        </x14:conditionalFormatting>
        <x14:conditionalFormatting xmlns:xm="http://schemas.microsoft.com/office/excel/2006/main">
          <x14:cfRule type="dataBar" id="{3BFB0CA2-A3AB-4AB5-8AE4-BFAD63E4FB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AG40:AG42</xm:sqref>
        </x14:conditionalFormatting>
        <x14:conditionalFormatting xmlns:xm="http://schemas.microsoft.com/office/excel/2006/main">
          <x14:cfRule type="dataBar" id="{2EF3BDA8-0BF7-4886-B876-748E0A9D31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AG40:AG42</xm:sqref>
        </x14:conditionalFormatting>
        <x14:conditionalFormatting xmlns:xm="http://schemas.microsoft.com/office/excel/2006/main">
          <x14:cfRule type="dataBar" id="{5D78BB67-E782-4E68-BD68-D2D0A651AB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AG40:AG42</xm:sqref>
        </x14:conditionalFormatting>
        <x14:conditionalFormatting xmlns:xm="http://schemas.microsoft.com/office/excel/2006/main">
          <x14:cfRule type="dataBar" id="{4ED7F70C-B81E-4B97-BEE2-6646B37E3F21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AG40 AG42</xm:sqref>
        </x14:conditionalFormatting>
        <x14:conditionalFormatting xmlns:xm="http://schemas.microsoft.com/office/excel/2006/main">
          <x14:cfRule type="dataBar" id="{CB7E10F4-3FE1-4DA9-B41D-B2B2E378C9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AG40 AG42</xm:sqref>
        </x14:conditionalFormatting>
        <x14:conditionalFormatting xmlns:xm="http://schemas.microsoft.com/office/excel/2006/main">
          <x14:cfRule type="dataBar" id="{55F15A06-D128-4195-92AC-1AE150367A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AG40 AG42</xm:sqref>
        </x14:conditionalFormatting>
        <x14:conditionalFormatting xmlns:xm="http://schemas.microsoft.com/office/excel/2006/main">
          <x14:cfRule type="dataBar" id="{900D0352-F0C9-44F4-8F8B-21F8DC9CA8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AG40 AG42</xm:sqref>
        </x14:conditionalFormatting>
        <x14:conditionalFormatting xmlns:xm="http://schemas.microsoft.com/office/excel/2006/main">
          <x14:cfRule type="dataBar" id="{5BF58CCE-3E1A-439A-B43B-BC906968F5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AG40 AG42</xm:sqref>
        </x14:conditionalFormatting>
        <x14:conditionalFormatting xmlns:xm="http://schemas.microsoft.com/office/excel/2006/main">
          <x14:cfRule type="dataBar" id="{10CC4702-5EE7-48B1-A77D-73CF66D6F882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AG41</xm:sqref>
        </x14:conditionalFormatting>
        <x14:conditionalFormatting xmlns:xm="http://schemas.microsoft.com/office/excel/2006/main">
          <x14:cfRule type="dataBar" id="{76DBBFC2-C2F1-4D53-B67F-0DE7297CB8B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AG41</xm:sqref>
        </x14:conditionalFormatting>
        <x14:conditionalFormatting xmlns:xm="http://schemas.microsoft.com/office/excel/2006/main">
          <x14:cfRule type="dataBar" id="{8DF4F8EB-D6DD-4D3C-86D6-4D857F4223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AG41</xm:sqref>
        </x14:conditionalFormatting>
        <x14:conditionalFormatting xmlns:xm="http://schemas.microsoft.com/office/excel/2006/main">
          <x14:cfRule type="dataBar" id="{1BA53C8D-DB37-466A-A883-FA518F2465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AG41</xm:sqref>
        </x14:conditionalFormatting>
        <x14:conditionalFormatting xmlns:xm="http://schemas.microsoft.com/office/excel/2006/main">
          <x14:cfRule type="dataBar" id="{70E1E310-1EDA-46CD-80E2-9F825D0F9C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AG41</xm:sqref>
        </x14:conditionalFormatting>
        <x14:conditionalFormatting xmlns:xm="http://schemas.microsoft.com/office/excel/2006/main">
          <x14:cfRule type="dataBar" id="{2543BF3E-55AB-4782-926F-283CF28E71F6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AG44:AG45</xm:sqref>
        </x14:conditionalFormatting>
        <x14:conditionalFormatting xmlns:xm="http://schemas.microsoft.com/office/excel/2006/main">
          <x14:cfRule type="dataBar" id="{028041ED-CC5F-4EB4-9963-2668936D8C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AG44:AG45</xm:sqref>
        </x14:conditionalFormatting>
        <x14:conditionalFormatting xmlns:xm="http://schemas.microsoft.com/office/excel/2006/main">
          <x14:cfRule type="dataBar" id="{872694FB-CC60-41E2-9D5C-F68F71EE22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AG44:AG45</xm:sqref>
        </x14:conditionalFormatting>
        <x14:conditionalFormatting xmlns:xm="http://schemas.microsoft.com/office/excel/2006/main">
          <x14:cfRule type="dataBar" id="{189544D6-EF97-4391-8D24-7C6F141FD4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AG44:AG45</xm:sqref>
        </x14:conditionalFormatting>
        <x14:conditionalFormatting xmlns:xm="http://schemas.microsoft.com/office/excel/2006/main">
          <x14:cfRule type="dataBar" id="{F6570597-B8E8-4636-A859-DAB936E955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AG44:AG45</xm:sqref>
        </x14:conditionalFormatting>
        <x14:conditionalFormatting xmlns:xm="http://schemas.microsoft.com/office/excel/2006/main">
          <x14:cfRule type="dataBar" id="{67D24698-E53A-44B2-80DE-C93A1C71AE43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AG43</xm:sqref>
        </x14:conditionalFormatting>
        <x14:conditionalFormatting xmlns:xm="http://schemas.microsoft.com/office/excel/2006/main">
          <x14:cfRule type="dataBar" id="{89A9EAF1-3554-4B5B-AEB2-179688BF2C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AG43</xm:sqref>
        </x14:conditionalFormatting>
        <x14:conditionalFormatting xmlns:xm="http://schemas.microsoft.com/office/excel/2006/main">
          <x14:cfRule type="dataBar" id="{1F5D457E-7770-4439-8EC6-369235D322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AG43</xm:sqref>
        </x14:conditionalFormatting>
        <x14:conditionalFormatting xmlns:xm="http://schemas.microsoft.com/office/excel/2006/main">
          <x14:cfRule type="dataBar" id="{D94816E0-8C2F-4400-A9F8-02F820789A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AG43</xm:sqref>
        </x14:conditionalFormatting>
        <x14:conditionalFormatting xmlns:xm="http://schemas.microsoft.com/office/excel/2006/main">
          <x14:cfRule type="dataBar" id="{8CF23EC5-FFB1-465F-A7ED-20937C3FDB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AG43</xm:sqref>
        </x14:conditionalFormatting>
        <x14:conditionalFormatting xmlns:xm="http://schemas.microsoft.com/office/excel/2006/main">
          <x14:cfRule type="dataBar" id="{F714BAE1-75C4-48A5-B765-A7C33BA1A3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AG43</xm:sqref>
        </x14:conditionalFormatting>
        <x14:conditionalFormatting xmlns:xm="http://schemas.microsoft.com/office/excel/2006/main">
          <x14:cfRule type="dataBar" id="{E32B66C9-0B40-4CE8-BC68-B047B5C0EF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AG43</xm:sqref>
        </x14:conditionalFormatting>
        <x14:conditionalFormatting xmlns:xm="http://schemas.microsoft.com/office/excel/2006/main">
          <x14:cfRule type="dataBar" id="{877EA1C0-8E19-4303-B80F-3E9D908739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AG43</xm:sqref>
        </x14:conditionalFormatting>
        <x14:conditionalFormatting xmlns:xm="http://schemas.microsoft.com/office/excel/2006/main">
          <x14:cfRule type="dataBar" id="{769C60CB-F546-4F03-BD7D-3BC4AF4340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AG40:AG43</xm:sqref>
        </x14:conditionalFormatting>
        <x14:conditionalFormatting xmlns:xm="http://schemas.microsoft.com/office/excel/2006/main">
          <x14:cfRule type="dataBar" id="{2CACAEB7-24D1-43A6-AA18-B97B3DBB38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AG40:AG43</xm:sqref>
        </x14:conditionalFormatting>
        <x14:conditionalFormatting xmlns:xm="http://schemas.microsoft.com/office/excel/2006/main">
          <x14:cfRule type="dataBar" id="{F20574C9-2D55-4E38-B990-E97498D56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AG40:AG43</xm:sqref>
        </x14:conditionalFormatting>
        <x14:conditionalFormatting xmlns:xm="http://schemas.microsoft.com/office/excel/2006/main">
          <x14:cfRule type="dataBar" id="{8043A2E8-EB6F-4B16-8C51-2E35F442C47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AG40:AG45</xm:sqref>
        </x14:conditionalFormatting>
        <x14:conditionalFormatting xmlns:xm="http://schemas.microsoft.com/office/excel/2006/main">
          <x14:cfRule type="dataBar" id="{956AE0B3-7480-4EB3-BC19-FA48B2C2B6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AG40:AG44</xm:sqref>
        </x14:conditionalFormatting>
        <x14:conditionalFormatting xmlns:xm="http://schemas.microsoft.com/office/excel/2006/main">
          <x14:cfRule type="dataBar" id="{F2EA214F-3A9E-4A56-BE4F-D91EF59590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AG40:AG43</xm:sqref>
        </x14:conditionalFormatting>
        <x14:conditionalFormatting xmlns:xm="http://schemas.microsoft.com/office/excel/2006/main">
          <x14:cfRule type="dataBar" id="{8D93DB9E-21E6-40D8-A6BA-D9599A00B1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AH42</xm:sqref>
        </x14:conditionalFormatting>
        <x14:conditionalFormatting xmlns:xm="http://schemas.microsoft.com/office/excel/2006/main">
          <x14:cfRule type="dataBar" id="{62EDC634-E251-4753-8597-BB24459F85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AH42</xm:sqref>
        </x14:conditionalFormatting>
        <x14:conditionalFormatting xmlns:xm="http://schemas.microsoft.com/office/excel/2006/main">
          <x14:cfRule type="dataBar" id="{2D1671AD-2E1D-409D-86EE-270FE0F45F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AH42</xm:sqref>
        </x14:conditionalFormatting>
        <x14:conditionalFormatting xmlns:xm="http://schemas.microsoft.com/office/excel/2006/main">
          <x14:cfRule type="dataBar" id="{0DEFFF50-E265-489C-AEEE-EEFF008E39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AH41</xm:sqref>
        </x14:conditionalFormatting>
        <x14:conditionalFormatting xmlns:xm="http://schemas.microsoft.com/office/excel/2006/main">
          <x14:cfRule type="dataBar" id="{9A2FAFC3-4371-488A-B026-B004DF010B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AH41</xm:sqref>
        </x14:conditionalFormatting>
        <x14:conditionalFormatting xmlns:xm="http://schemas.microsoft.com/office/excel/2006/main">
          <x14:cfRule type="dataBar" id="{C07D65AC-E4F5-42DF-85F3-141F5ABC3F7C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AH42</xm:sqref>
        </x14:conditionalFormatting>
        <x14:conditionalFormatting xmlns:xm="http://schemas.microsoft.com/office/excel/2006/main">
          <x14:cfRule type="dataBar" id="{70EBD2B8-8FD2-46D9-A3E9-735D00E6441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AH40</xm:sqref>
        </x14:conditionalFormatting>
        <x14:conditionalFormatting xmlns:xm="http://schemas.microsoft.com/office/excel/2006/main">
          <x14:cfRule type="dataBar" id="{4F123BBD-08AD-49AB-A67D-3B0700B324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AH40</xm:sqref>
        </x14:conditionalFormatting>
        <x14:conditionalFormatting xmlns:xm="http://schemas.microsoft.com/office/excel/2006/main">
          <x14:cfRule type="dataBar" id="{1AD7BC75-B1C1-4341-AB5B-DA218C518B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AH40</xm:sqref>
        </x14:conditionalFormatting>
        <x14:conditionalFormatting xmlns:xm="http://schemas.microsoft.com/office/excel/2006/main">
          <x14:cfRule type="dataBar" id="{28FA5FDB-0AAB-4B77-A87B-981ACA6BB3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AH42</xm:sqref>
        </x14:conditionalFormatting>
        <x14:conditionalFormatting xmlns:xm="http://schemas.microsoft.com/office/excel/2006/main">
          <x14:cfRule type="dataBar" id="{D0408F53-27C3-4C3E-B37C-EDB132C22C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AH40</xm:sqref>
        </x14:conditionalFormatting>
        <x14:conditionalFormatting xmlns:xm="http://schemas.microsoft.com/office/excel/2006/main">
          <x14:cfRule type="dataBar" id="{5E2CD424-EDEF-4AEF-847C-716ADA5419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AH40</xm:sqref>
        </x14:conditionalFormatting>
        <x14:conditionalFormatting xmlns:xm="http://schemas.microsoft.com/office/excel/2006/main">
          <x14:cfRule type="dataBar" id="{EFD422CD-2211-4BCF-9CEF-D7471FD66B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AH40</xm:sqref>
        </x14:conditionalFormatting>
        <x14:conditionalFormatting xmlns:xm="http://schemas.microsoft.com/office/excel/2006/main">
          <x14:cfRule type="dataBar" id="{C694E343-0228-4C1B-93D0-F51C152D8A6A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AH41</xm:sqref>
        </x14:conditionalFormatting>
        <x14:conditionalFormatting xmlns:xm="http://schemas.microsoft.com/office/excel/2006/main">
          <x14:cfRule type="dataBar" id="{23D2D583-6B6E-4CB8-A9EB-40EAF201CE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AH41</xm:sqref>
        </x14:conditionalFormatting>
        <x14:conditionalFormatting xmlns:xm="http://schemas.microsoft.com/office/excel/2006/main">
          <x14:cfRule type="dataBar" id="{ECC7DB09-B767-44E0-AD19-D7E4A4C32969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AH40:AH42</xm:sqref>
        </x14:conditionalFormatting>
        <x14:conditionalFormatting xmlns:xm="http://schemas.microsoft.com/office/excel/2006/main">
          <x14:cfRule type="dataBar" id="{31ED696F-9455-4D3B-8C37-CE3FC87DAF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AH40:AH42</xm:sqref>
        </x14:conditionalFormatting>
        <x14:conditionalFormatting xmlns:xm="http://schemas.microsoft.com/office/excel/2006/main">
          <x14:cfRule type="dataBar" id="{999A7F29-FE44-4A74-A164-0FDE0B5818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AH40:AH42</xm:sqref>
        </x14:conditionalFormatting>
        <x14:conditionalFormatting xmlns:xm="http://schemas.microsoft.com/office/excel/2006/main">
          <x14:cfRule type="dataBar" id="{2195D112-23FD-4E30-A494-56D62D15F6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AH40:AH42</xm:sqref>
        </x14:conditionalFormatting>
        <x14:conditionalFormatting xmlns:xm="http://schemas.microsoft.com/office/excel/2006/main">
          <x14:cfRule type="dataBar" id="{04462DC3-5C56-4EDA-9CD9-9DA7CD641D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AH40:AH42</xm:sqref>
        </x14:conditionalFormatting>
        <x14:conditionalFormatting xmlns:xm="http://schemas.microsoft.com/office/excel/2006/main">
          <x14:cfRule type="dataBar" id="{E0771B7A-EAD1-4E65-82C6-94E337210BA1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AH42 AH40</xm:sqref>
        </x14:conditionalFormatting>
        <x14:conditionalFormatting xmlns:xm="http://schemas.microsoft.com/office/excel/2006/main">
          <x14:cfRule type="dataBar" id="{F1C60EAE-E48A-4D76-BC27-6F1A8D052CF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AH40 AH42</xm:sqref>
        </x14:conditionalFormatting>
        <x14:conditionalFormatting xmlns:xm="http://schemas.microsoft.com/office/excel/2006/main">
          <x14:cfRule type="dataBar" id="{05820BC6-86AB-4AAF-9F21-EBEA56A06D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AH42 AH40</xm:sqref>
        </x14:conditionalFormatting>
        <x14:conditionalFormatting xmlns:xm="http://schemas.microsoft.com/office/excel/2006/main">
          <x14:cfRule type="dataBar" id="{D2C2CD89-9E32-482F-AA22-6E21026025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AH40 AH42</xm:sqref>
        </x14:conditionalFormatting>
        <x14:conditionalFormatting xmlns:xm="http://schemas.microsoft.com/office/excel/2006/main">
          <x14:cfRule type="dataBar" id="{1B67630B-F37D-4C8B-8A7F-E0040D8F4E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AH40 AH42</xm:sqref>
        </x14:conditionalFormatting>
        <x14:conditionalFormatting xmlns:xm="http://schemas.microsoft.com/office/excel/2006/main">
          <x14:cfRule type="dataBar" id="{7037C51D-DE9C-46BB-9F33-4CD7FAED5527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AH41</xm:sqref>
        </x14:conditionalFormatting>
        <x14:conditionalFormatting xmlns:xm="http://schemas.microsoft.com/office/excel/2006/main">
          <x14:cfRule type="dataBar" id="{8ABDA281-3B1E-481C-9FDF-91E1F3C74DF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AH41</xm:sqref>
        </x14:conditionalFormatting>
        <x14:conditionalFormatting xmlns:xm="http://schemas.microsoft.com/office/excel/2006/main">
          <x14:cfRule type="dataBar" id="{0AE01A9A-E4BD-4103-8083-85FA86E529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AH41</xm:sqref>
        </x14:conditionalFormatting>
        <x14:conditionalFormatting xmlns:xm="http://schemas.microsoft.com/office/excel/2006/main">
          <x14:cfRule type="dataBar" id="{36971E82-4BA2-46F2-9051-EDB26B1D8E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AH41</xm:sqref>
        </x14:conditionalFormatting>
        <x14:conditionalFormatting xmlns:xm="http://schemas.microsoft.com/office/excel/2006/main">
          <x14:cfRule type="dataBar" id="{8342E482-DD11-44C6-864E-13FDCCEFCA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AH41</xm:sqref>
        </x14:conditionalFormatting>
        <x14:conditionalFormatting xmlns:xm="http://schemas.microsoft.com/office/excel/2006/main">
          <x14:cfRule type="dataBar" id="{68922160-A229-4585-A26E-F6543EBB2AC4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AH44:AH45</xm:sqref>
        </x14:conditionalFormatting>
        <x14:conditionalFormatting xmlns:xm="http://schemas.microsoft.com/office/excel/2006/main">
          <x14:cfRule type="dataBar" id="{D72DB575-5FF6-4224-B452-5EEEF11EFCC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AH44:AH45</xm:sqref>
        </x14:conditionalFormatting>
        <x14:conditionalFormatting xmlns:xm="http://schemas.microsoft.com/office/excel/2006/main">
          <x14:cfRule type="dataBar" id="{6C880299-7BDE-4B7E-8ADB-A606E3E07F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AH44:AH45</xm:sqref>
        </x14:conditionalFormatting>
        <x14:conditionalFormatting xmlns:xm="http://schemas.microsoft.com/office/excel/2006/main">
          <x14:cfRule type="dataBar" id="{7BD7A033-EDFC-4E60-A159-54D637DD0E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AH44:AH45</xm:sqref>
        </x14:conditionalFormatting>
        <x14:conditionalFormatting xmlns:xm="http://schemas.microsoft.com/office/excel/2006/main">
          <x14:cfRule type="dataBar" id="{4F8F2310-2EE2-40B8-B6DF-20CDCC520F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AH44:AH45</xm:sqref>
        </x14:conditionalFormatting>
        <x14:conditionalFormatting xmlns:xm="http://schemas.microsoft.com/office/excel/2006/main">
          <x14:cfRule type="dataBar" id="{9DA67552-65FE-438C-8DD6-AFAD25C58CC3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AH43</xm:sqref>
        </x14:conditionalFormatting>
        <x14:conditionalFormatting xmlns:xm="http://schemas.microsoft.com/office/excel/2006/main">
          <x14:cfRule type="dataBar" id="{B31D7931-BC1D-424A-8F51-B1CBE262E31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AH43</xm:sqref>
        </x14:conditionalFormatting>
        <x14:conditionalFormatting xmlns:xm="http://schemas.microsoft.com/office/excel/2006/main">
          <x14:cfRule type="dataBar" id="{B17A350F-E4F9-469B-9BAA-0AAB35CA40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AH43</xm:sqref>
        </x14:conditionalFormatting>
        <x14:conditionalFormatting xmlns:xm="http://schemas.microsoft.com/office/excel/2006/main">
          <x14:cfRule type="dataBar" id="{59927ABE-76D3-48DB-9321-B5E3D841B3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AH43</xm:sqref>
        </x14:conditionalFormatting>
        <x14:conditionalFormatting xmlns:xm="http://schemas.microsoft.com/office/excel/2006/main">
          <x14:cfRule type="dataBar" id="{32A5CDA2-C9B0-42EC-AF45-06F417EA8F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AH43</xm:sqref>
        </x14:conditionalFormatting>
        <x14:conditionalFormatting xmlns:xm="http://schemas.microsoft.com/office/excel/2006/main">
          <x14:cfRule type="dataBar" id="{FA549DE6-2077-49BA-A4D8-2240DB71CD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AH43</xm:sqref>
        </x14:conditionalFormatting>
        <x14:conditionalFormatting xmlns:xm="http://schemas.microsoft.com/office/excel/2006/main">
          <x14:cfRule type="dataBar" id="{217218FD-C76F-451B-A9C8-D09DC95C70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AH43</xm:sqref>
        </x14:conditionalFormatting>
        <x14:conditionalFormatting xmlns:xm="http://schemas.microsoft.com/office/excel/2006/main">
          <x14:cfRule type="dataBar" id="{7CA2978C-B902-4288-BD69-5BF7FD6FF0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AH43</xm:sqref>
        </x14:conditionalFormatting>
        <x14:conditionalFormatting xmlns:xm="http://schemas.microsoft.com/office/excel/2006/main">
          <x14:cfRule type="dataBar" id="{E807D0F1-3ECE-442E-A801-CB7E2D05ED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AH40:AH43</xm:sqref>
        </x14:conditionalFormatting>
        <x14:conditionalFormatting xmlns:xm="http://schemas.microsoft.com/office/excel/2006/main">
          <x14:cfRule type="dataBar" id="{92BC83B8-0C51-47F3-A5C4-7E90F803A1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AH40:AH43</xm:sqref>
        </x14:conditionalFormatting>
        <x14:conditionalFormatting xmlns:xm="http://schemas.microsoft.com/office/excel/2006/main">
          <x14:cfRule type="dataBar" id="{8012054F-CAD1-4E72-957E-5407CDF5C3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AH40:AH43</xm:sqref>
        </x14:conditionalFormatting>
        <x14:conditionalFormatting xmlns:xm="http://schemas.microsoft.com/office/excel/2006/main">
          <x14:cfRule type="dataBar" id="{49D59BB3-92AD-4231-AC62-00EB7DBA180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AH40:AH45</xm:sqref>
        </x14:conditionalFormatting>
        <x14:conditionalFormatting xmlns:xm="http://schemas.microsoft.com/office/excel/2006/main">
          <x14:cfRule type="dataBar" id="{AB156423-DE00-49D8-83A9-5ADA4A2B46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AH40:AH44</xm:sqref>
        </x14:conditionalFormatting>
        <x14:conditionalFormatting xmlns:xm="http://schemas.microsoft.com/office/excel/2006/main">
          <x14:cfRule type="dataBar" id="{0C47B761-0B96-4622-8CEA-1056CA1096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AH40:AH43</xm:sqref>
        </x14:conditionalFormatting>
        <x14:conditionalFormatting xmlns:xm="http://schemas.microsoft.com/office/excel/2006/main">
          <x14:cfRule type="dataBar" id="{4B88BB0B-499A-474B-94ED-888A3624356B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AM23</xm:sqref>
        </x14:conditionalFormatting>
        <x14:conditionalFormatting xmlns:xm="http://schemas.microsoft.com/office/excel/2006/main">
          <x14:cfRule type="dataBar" id="{F4391356-4AFC-41DE-8C92-A5FD652BBB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AM23</xm:sqref>
        </x14:conditionalFormatting>
        <x14:conditionalFormatting xmlns:xm="http://schemas.microsoft.com/office/excel/2006/main">
          <x14:cfRule type="dataBar" id="{859B5333-97C5-485C-B6E1-7D5A77156D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AM23</xm:sqref>
        </x14:conditionalFormatting>
        <x14:conditionalFormatting xmlns:xm="http://schemas.microsoft.com/office/excel/2006/main">
          <x14:cfRule type="dataBar" id="{C9E2140D-B679-4621-8D52-C3DE8C976D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AM23</xm:sqref>
        </x14:conditionalFormatting>
        <x14:conditionalFormatting xmlns:xm="http://schemas.microsoft.com/office/excel/2006/main">
          <x14:cfRule type="dataBar" id="{0D847DE4-DFD8-44ED-81A4-A787C1749E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AM23</xm:sqref>
        </x14:conditionalFormatting>
        <x14:conditionalFormatting xmlns:xm="http://schemas.microsoft.com/office/excel/2006/main">
          <x14:cfRule type="dataBar" id="{06EC7B5B-EC26-4595-9ACB-677B048D4E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AM23</xm:sqref>
        </x14:conditionalFormatting>
        <x14:conditionalFormatting xmlns:xm="http://schemas.microsoft.com/office/excel/2006/main">
          <x14:cfRule type="dataBar" id="{4AAAEE06-7E5A-4AAA-9340-6EEB57C3AE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AM23</xm:sqref>
        </x14:conditionalFormatting>
        <x14:conditionalFormatting xmlns:xm="http://schemas.microsoft.com/office/excel/2006/main">
          <x14:cfRule type="dataBar" id="{4DCA5B43-5230-4760-B439-4451996B46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AM23</xm:sqref>
        </x14:conditionalFormatting>
        <x14:conditionalFormatting xmlns:xm="http://schemas.microsoft.com/office/excel/2006/main">
          <x14:cfRule type="dataBar" id="{7E89FDF2-74E3-479C-BAF1-807DC5C10B69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AM24</xm:sqref>
        </x14:conditionalFormatting>
        <x14:conditionalFormatting xmlns:xm="http://schemas.microsoft.com/office/excel/2006/main">
          <x14:cfRule type="dataBar" id="{761851C6-2555-4984-9C3D-AEB418203B7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AM24</xm:sqref>
        </x14:conditionalFormatting>
        <x14:conditionalFormatting xmlns:xm="http://schemas.microsoft.com/office/excel/2006/main">
          <x14:cfRule type="dataBar" id="{248C2F79-EF6F-47C0-8352-E301A0096F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AM24</xm:sqref>
        </x14:conditionalFormatting>
        <x14:conditionalFormatting xmlns:xm="http://schemas.microsoft.com/office/excel/2006/main">
          <x14:cfRule type="dataBar" id="{DA7A35DB-7123-41D9-B9FC-F7DF073D77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AM24</xm:sqref>
        </x14:conditionalFormatting>
        <x14:conditionalFormatting xmlns:xm="http://schemas.microsoft.com/office/excel/2006/main">
          <x14:cfRule type="dataBar" id="{9F34A306-2632-4A7C-899E-F5A71A57C6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AM24</xm:sqref>
        </x14:conditionalFormatting>
        <x14:conditionalFormatting xmlns:xm="http://schemas.microsoft.com/office/excel/2006/main">
          <x14:cfRule type="dataBar" id="{664127A4-6579-4665-B1EF-BB47187D6F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AM24</xm:sqref>
        </x14:conditionalFormatting>
        <x14:conditionalFormatting xmlns:xm="http://schemas.microsoft.com/office/excel/2006/main">
          <x14:cfRule type="dataBar" id="{DE344D09-696A-4198-B4C5-BD35664C0E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AM24</xm:sqref>
        </x14:conditionalFormatting>
        <x14:conditionalFormatting xmlns:xm="http://schemas.microsoft.com/office/excel/2006/main">
          <x14:cfRule type="dataBar" id="{F109806F-76F9-4ABE-83BB-2456C35374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AM24</xm:sqref>
        </x14:conditionalFormatting>
        <x14:conditionalFormatting xmlns:xm="http://schemas.microsoft.com/office/excel/2006/main">
          <x14:cfRule type="dataBar" id="{DE522456-71E4-4816-8E79-DA13E7972AD9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AM26:AM27</xm:sqref>
        </x14:conditionalFormatting>
        <x14:conditionalFormatting xmlns:xm="http://schemas.microsoft.com/office/excel/2006/main">
          <x14:cfRule type="dataBar" id="{728B3F2B-864E-434C-B52F-DE28F28C3B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AM26:AM27</xm:sqref>
        </x14:conditionalFormatting>
        <x14:conditionalFormatting xmlns:xm="http://schemas.microsoft.com/office/excel/2006/main">
          <x14:cfRule type="dataBar" id="{60132828-E614-40D9-B556-571FC32138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AM26:AM27</xm:sqref>
        </x14:conditionalFormatting>
        <x14:conditionalFormatting xmlns:xm="http://schemas.microsoft.com/office/excel/2006/main">
          <x14:cfRule type="dataBar" id="{D2D03271-5289-46B4-81EE-5F7F94C191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AM26:AM27</xm:sqref>
        </x14:conditionalFormatting>
        <x14:conditionalFormatting xmlns:xm="http://schemas.microsoft.com/office/excel/2006/main">
          <x14:cfRule type="dataBar" id="{C32AB734-7614-4397-9FBE-7D0281749A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AM26:AM27</xm:sqref>
        </x14:conditionalFormatting>
        <x14:conditionalFormatting xmlns:xm="http://schemas.microsoft.com/office/excel/2006/main">
          <x14:cfRule type="dataBar" id="{59CB6E58-2A38-4656-89A7-AFE2681A31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AM26:AM27</xm:sqref>
        </x14:conditionalFormatting>
        <x14:conditionalFormatting xmlns:xm="http://schemas.microsoft.com/office/excel/2006/main">
          <x14:cfRule type="dataBar" id="{82DB4FB5-2EB9-4996-85AC-EBC84E4019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AM26:AM27</xm:sqref>
        </x14:conditionalFormatting>
        <x14:conditionalFormatting xmlns:xm="http://schemas.microsoft.com/office/excel/2006/main">
          <x14:cfRule type="dataBar" id="{E6F4C4D7-B449-4356-81DC-941B107D47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AM26:AM27</xm:sqref>
        </x14:conditionalFormatting>
        <x14:conditionalFormatting xmlns:xm="http://schemas.microsoft.com/office/excel/2006/main">
          <x14:cfRule type="dataBar" id="{A93C6423-F209-437F-9801-119F7FBEF3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AM26:AM27</xm:sqref>
        </x14:conditionalFormatting>
        <x14:conditionalFormatting xmlns:xm="http://schemas.microsoft.com/office/excel/2006/main">
          <x14:cfRule type="dataBar" id="{D79B5C8B-79B9-4C2E-BF10-380E877FD51A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AM19</xm:sqref>
        </x14:conditionalFormatting>
        <x14:conditionalFormatting xmlns:xm="http://schemas.microsoft.com/office/excel/2006/main">
          <x14:cfRule type="dataBar" id="{C4D250BC-188D-466D-A3DD-4F488E1367A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AM19</xm:sqref>
        </x14:conditionalFormatting>
        <x14:conditionalFormatting xmlns:xm="http://schemas.microsoft.com/office/excel/2006/main">
          <x14:cfRule type="dataBar" id="{A8494778-5184-4E7D-9758-B5D72922C4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AM19</xm:sqref>
        </x14:conditionalFormatting>
        <x14:conditionalFormatting xmlns:xm="http://schemas.microsoft.com/office/excel/2006/main">
          <x14:cfRule type="dataBar" id="{F704D043-1FBE-4D1D-AE5B-4B99F81FE6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AM19</xm:sqref>
        </x14:conditionalFormatting>
        <x14:conditionalFormatting xmlns:xm="http://schemas.microsoft.com/office/excel/2006/main">
          <x14:cfRule type="dataBar" id="{3296CFC5-6FB6-4D1C-BE77-BD6118D9C0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AM19</xm:sqref>
        </x14:conditionalFormatting>
        <x14:conditionalFormatting xmlns:xm="http://schemas.microsoft.com/office/excel/2006/main">
          <x14:cfRule type="dataBar" id="{BE068630-49DA-4EE3-A62D-427D9855EA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AM19</xm:sqref>
        </x14:conditionalFormatting>
        <x14:conditionalFormatting xmlns:xm="http://schemas.microsoft.com/office/excel/2006/main">
          <x14:cfRule type="dataBar" id="{6446D5A6-3B48-4889-B0D2-DEB577F5D3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AM19</xm:sqref>
        </x14:conditionalFormatting>
        <x14:conditionalFormatting xmlns:xm="http://schemas.microsoft.com/office/excel/2006/main">
          <x14:cfRule type="dataBar" id="{48F07933-404D-445F-AFDB-0EE9F6E7A5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AM19</xm:sqref>
        </x14:conditionalFormatting>
        <x14:conditionalFormatting xmlns:xm="http://schemas.microsoft.com/office/excel/2006/main">
          <x14:cfRule type="dataBar" id="{2B53B4FD-4237-403F-A3F5-197CF5853C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AM19</xm:sqref>
        </x14:conditionalFormatting>
        <x14:conditionalFormatting xmlns:xm="http://schemas.microsoft.com/office/excel/2006/main">
          <x14:cfRule type="dataBar" id="{80C115FA-74C1-4001-BA59-45AC5CBD1FC4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AM20</xm:sqref>
        </x14:conditionalFormatting>
        <x14:conditionalFormatting xmlns:xm="http://schemas.microsoft.com/office/excel/2006/main">
          <x14:cfRule type="dataBar" id="{CB11EB70-2CFC-4942-8A4D-43579F8612C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AM20</xm:sqref>
        </x14:conditionalFormatting>
        <x14:conditionalFormatting xmlns:xm="http://schemas.microsoft.com/office/excel/2006/main">
          <x14:cfRule type="dataBar" id="{022CC0F3-7178-443E-BD92-2E4BB08083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AM20</xm:sqref>
        </x14:conditionalFormatting>
        <x14:conditionalFormatting xmlns:xm="http://schemas.microsoft.com/office/excel/2006/main">
          <x14:cfRule type="dataBar" id="{14A08733-23DB-4071-953B-1481FAF108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AM20</xm:sqref>
        </x14:conditionalFormatting>
        <x14:conditionalFormatting xmlns:xm="http://schemas.microsoft.com/office/excel/2006/main">
          <x14:cfRule type="dataBar" id="{5D56FF01-4171-41A7-A7A2-4423135E94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AM20</xm:sqref>
        </x14:conditionalFormatting>
        <x14:conditionalFormatting xmlns:xm="http://schemas.microsoft.com/office/excel/2006/main">
          <x14:cfRule type="dataBar" id="{D6EC755D-049C-4F18-A2E1-4E94A1360B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AM20</xm:sqref>
        </x14:conditionalFormatting>
        <x14:conditionalFormatting xmlns:xm="http://schemas.microsoft.com/office/excel/2006/main">
          <x14:cfRule type="dataBar" id="{54F79CAE-367C-4AE8-A4F3-6AC25B0963FE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AM20</xm:sqref>
        </x14:conditionalFormatting>
        <x14:conditionalFormatting xmlns:xm="http://schemas.microsoft.com/office/excel/2006/main">
          <x14:cfRule type="dataBar" id="{E3CC5676-DEA6-449F-B70B-F8E970089F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AM20</xm:sqref>
        </x14:conditionalFormatting>
        <x14:conditionalFormatting xmlns:xm="http://schemas.microsoft.com/office/excel/2006/main">
          <x14:cfRule type="dataBar" id="{2725B7AC-F7B4-4B7C-9258-A3708860DB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AM20</xm:sqref>
        </x14:conditionalFormatting>
        <x14:conditionalFormatting xmlns:xm="http://schemas.microsoft.com/office/excel/2006/main">
          <x14:cfRule type="dataBar" id="{64046535-455B-4136-B241-66F870141ADB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AM38</xm:sqref>
        </x14:conditionalFormatting>
        <x14:conditionalFormatting xmlns:xm="http://schemas.microsoft.com/office/excel/2006/main">
          <x14:cfRule type="dataBar" id="{4EFDE742-8CAE-4EED-98C5-1A453CB7C3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AM38</xm:sqref>
        </x14:conditionalFormatting>
        <x14:conditionalFormatting xmlns:xm="http://schemas.microsoft.com/office/excel/2006/main">
          <x14:cfRule type="dataBar" id="{BFA7ED21-C23E-4D4C-8ACE-DD2F8453FC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AM38</xm:sqref>
        </x14:conditionalFormatting>
        <x14:conditionalFormatting xmlns:xm="http://schemas.microsoft.com/office/excel/2006/main">
          <x14:cfRule type="dataBar" id="{EAAC3638-DE61-4F27-AD55-C6ECAD78CB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AM38</xm:sqref>
        </x14:conditionalFormatting>
        <x14:conditionalFormatting xmlns:xm="http://schemas.microsoft.com/office/excel/2006/main">
          <x14:cfRule type="dataBar" id="{65196AC3-8A1E-41FF-BBC6-C8F369BC50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AM38</xm:sqref>
        </x14:conditionalFormatting>
        <x14:conditionalFormatting xmlns:xm="http://schemas.microsoft.com/office/excel/2006/main">
          <x14:cfRule type="dataBar" id="{736EE017-9AC0-4091-A798-EDDCD60160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AM38</xm:sqref>
        </x14:conditionalFormatting>
        <x14:conditionalFormatting xmlns:xm="http://schemas.microsoft.com/office/excel/2006/main">
          <x14:cfRule type="dataBar" id="{D9200798-7AA3-4C8D-B809-2AE5CF1F07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AM38</xm:sqref>
        </x14:conditionalFormatting>
        <x14:conditionalFormatting xmlns:xm="http://schemas.microsoft.com/office/excel/2006/main">
          <x14:cfRule type="dataBar" id="{AD0C1D58-CC4F-467C-8E58-853CAFF873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AM38</xm:sqref>
        </x14:conditionalFormatting>
        <x14:conditionalFormatting xmlns:xm="http://schemas.microsoft.com/office/excel/2006/main">
          <x14:cfRule type="dataBar" id="{77BECAC7-CE3B-46BB-8ECF-2C8DE8CAC5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AM38</xm:sqref>
        </x14:conditionalFormatting>
        <x14:conditionalFormatting xmlns:xm="http://schemas.microsoft.com/office/excel/2006/main">
          <x14:cfRule type="dataBar" id="{8B9A9562-B1D0-4C27-A0D1-F92A8C624F90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AM25</xm:sqref>
        </x14:conditionalFormatting>
        <x14:conditionalFormatting xmlns:xm="http://schemas.microsoft.com/office/excel/2006/main">
          <x14:cfRule type="dataBar" id="{29D33D36-4DE8-4634-B427-C92AA708A47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AM25</xm:sqref>
        </x14:conditionalFormatting>
        <x14:conditionalFormatting xmlns:xm="http://schemas.microsoft.com/office/excel/2006/main">
          <x14:cfRule type="dataBar" id="{FB477C57-BE0C-4FF2-8183-4EE3E92E31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AM25</xm:sqref>
        </x14:conditionalFormatting>
        <x14:conditionalFormatting xmlns:xm="http://schemas.microsoft.com/office/excel/2006/main">
          <x14:cfRule type="dataBar" id="{7CCE99C7-5511-45DF-B514-635869F45F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AM25</xm:sqref>
        </x14:conditionalFormatting>
        <x14:conditionalFormatting xmlns:xm="http://schemas.microsoft.com/office/excel/2006/main">
          <x14:cfRule type="dataBar" id="{08534BE5-2310-4610-9092-A02E2CD860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AM25</xm:sqref>
        </x14:conditionalFormatting>
        <x14:conditionalFormatting xmlns:xm="http://schemas.microsoft.com/office/excel/2006/main">
          <x14:cfRule type="dataBar" id="{FB5516D1-F8A3-4996-BFF3-28FEA192F8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AM25</xm:sqref>
        </x14:conditionalFormatting>
        <x14:conditionalFormatting xmlns:xm="http://schemas.microsoft.com/office/excel/2006/main">
          <x14:cfRule type="dataBar" id="{2EC24BA8-D987-4212-9484-70612C901D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AM25</xm:sqref>
        </x14:conditionalFormatting>
        <x14:conditionalFormatting xmlns:xm="http://schemas.microsoft.com/office/excel/2006/main">
          <x14:cfRule type="dataBar" id="{0BA5564E-845E-418A-9656-148AC7F6E1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AM25</xm:sqref>
        </x14:conditionalFormatting>
        <x14:conditionalFormatting xmlns:xm="http://schemas.microsoft.com/office/excel/2006/main">
          <x14:cfRule type="dataBar" id="{3FF6452C-48AB-47D3-867F-AB49D474B4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AM25</xm:sqref>
        </x14:conditionalFormatting>
        <x14:conditionalFormatting xmlns:xm="http://schemas.microsoft.com/office/excel/2006/main">
          <x14:cfRule type="dataBar" id="{05C44255-53F4-476F-8D0E-59E00502C3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AM25</xm:sqref>
        </x14:conditionalFormatting>
        <x14:conditionalFormatting xmlns:xm="http://schemas.microsoft.com/office/excel/2006/main">
          <x14:cfRule type="dataBar" id="{B96A7A72-6A78-4D07-AD69-DC51777CCC1A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AM40:AM42</xm:sqref>
        </x14:conditionalFormatting>
        <x14:conditionalFormatting xmlns:xm="http://schemas.microsoft.com/office/excel/2006/main">
          <x14:cfRule type="dataBar" id="{BC97CE3B-2F4C-41DE-9604-32DDC83C53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AM40:AM42</xm:sqref>
        </x14:conditionalFormatting>
        <x14:conditionalFormatting xmlns:xm="http://schemas.microsoft.com/office/excel/2006/main">
          <x14:cfRule type="dataBar" id="{F9881DEA-9458-43E6-8157-CD505BE570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AM40:AM42</xm:sqref>
        </x14:conditionalFormatting>
        <x14:conditionalFormatting xmlns:xm="http://schemas.microsoft.com/office/excel/2006/main">
          <x14:cfRule type="dataBar" id="{C084AAE3-EFB0-4C0A-A53F-785112911F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AM40:AM42</xm:sqref>
        </x14:conditionalFormatting>
        <x14:conditionalFormatting xmlns:xm="http://schemas.microsoft.com/office/excel/2006/main">
          <x14:cfRule type="dataBar" id="{F3B71966-C3DA-4534-9904-671CFA7F82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AM40:AM42</xm:sqref>
        </x14:conditionalFormatting>
        <x14:conditionalFormatting xmlns:xm="http://schemas.microsoft.com/office/excel/2006/main">
          <x14:cfRule type="dataBar" id="{D466CED2-5E0D-4790-8E59-499BEEC552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AM39:AM42 AM11:AM18 AM28:AM37 AM21:AM22</xm:sqref>
        </x14:conditionalFormatting>
        <x14:conditionalFormatting xmlns:xm="http://schemas.microsoft.com/office/excel/2006/main">
          <x14:cfRule type="dataBar" id="{20BCF359-4A69-4077-8770-64BB19929B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AM39:AM42 AM11:AM18 AM28:AM37 AM21:AM24</xm:sqref>
        </x14:conditionalFormatting>
        <x14:conditionalFormatting xmlns:xm="http://schemas.microsoft.com/office/excel/2006/main">
          <x14:cfRule type="dataBar" id="{0F910DD0-C581-45F9-9E94-542FE40E98E6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AM43:AM45 AM11:AM18 AM21:AM22 AM39 AM28:AM37</xm:sqref>
        </x14:conditionalFormatting>
        <x14:conditionalFormatting xmlns:xm="http://schemas.microsoft.com/office/excel/2006/main">
          <x14:cfRule type="dataBar" id="{00A97A6B-7459-4E27-8FA2-5127DBE6DC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AM43:AM45 AM11:AM18 AM21:AM22 AM39 AM28:AM37</xm:sqref>
        </x14:conditionalFormatting>
        <x14:conditionalFormatting xmlns:xm="http://schemas.microsoft.com/office/excel/2006/main">
          <x14:cfRule type="dataBar" id="{BA44145A-39CD-4F88-8885-3063B6E7D2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AM43:AM45 AM11:AM18 AM21:AM22 AM39 AM28:AM37</xm:sqref>
        </x14:conditionalFormatting>
        <x14:conditionalFormatting xmlns:xm="http://schemas.microsoft.com/office/excel/2006/main">
          <x14:cfRule type="dataBar" id="{0AA9F400-322F-4A7C-92ED-9E8AB004A7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AM43:AM45 AM11:AM18 AM21:AM22 AM39 AM28:AM37</xm:sqref>
        </x14:conditionalFormatting>
        <x14:conditionalFormatting xmlns:xm="http://schemas.microsoft.com/office/excel/2006/main">
          <x14:cfRule type="dataBar" id="{A076AFA7-2572-4C83-ADB3-A03361698A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AM43:AM45 AM11:AM18 AM21:AM22 AM39 AM28:AM37</xm:sqref>
        </x14:conditionalFormatting>
        <x14:conditionalFormatting xmlns:xm="http://schemas.microsoft.com/office/excel/2006/main">
          <x14:cfRule type="dataBar" id="{090C50CB-F370-4A05-986F-97E32C4F4F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AM43:AM45</xm:sqref>
        </x14:conditionalFormatting>
        <x14:conditionalFormatting xmlns:xm="http://schemas.microsoft.com/office/excel/2006/main">
          <x14:cfRule type="dataBar" id="{857873E1-8085-4ED6-AE9D-DE26F28DEE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AM39:AM45 AM11:AM18 AM28:AM37 AM21:AM22</xm:sqref>
        </x14:conditionalFormatting>
        <x14:conditionalFormatting xmlns:xm="http://schemas.microsoft.com/office/excel/2006/main">
          <x14:cfRule type="dataBar" id="{4D9C66BD-7B2E-4C51-945E-11874B7DC2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AA11:AA14</xm:sqref>
        </x14:conditionalFormatting>
        <x14:conditionalFormatting xmlns:xm="http://schemas.microsoft.com/office/excel/2006/main">
          <x14:cfRule type="dataBar" id="{3C49EE3D-0E8B-4EEB-839E-78D0DD5FF5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AI11:AI14</xm:sqref>
        </x14:conditionalFormatting>
        <x14:conditionalFormatting xmlns:xm="http://schemas.microsoft.com/office/excel/2006/main">
          <x14:cfRule type="dataBar" id="{A80E2205-A8EC-48B8-BFA4-86B4A24945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AJ11:AJ14</xm:sqref>
        </x14:conditionalFormatting>
        <x14:conditionalFormatting xmlns:xm="http://schemas.microsoft.com/office/excel/2006/main">
          <x14:cfRule type="dataBar" id="{49A2C42A-6B5F-43BA-B75E-BE0FB74F80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AK11:AK14</xm:sqref>
        </x14:conditionalFormatting>
        <x14:conditionalFormatting xmlns:xm="http://schemas.microsoft.com/office/excel/2006/main">
          <x14:cfRule type="dataBar" id="{B633F8C1-B27D-4380-84EE-3F835C4203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AL11:AL14</xm:sqref>
        </x14:conditionalFormatting>
        <x14:conditionalFormatting xmlns:xm="http://schemas.microsoft.com/office/excel/2006/main">
          <x14:cfRule type="dataBar" id="{C5A58C95-A813-43EA-9FCC-FCA4DAA132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M28:M29</xm:sqref>
        </x14:conditionalFormatting>
        <x14:conditionalFormatting xmlns:xm="http://schemas.microsoft.com/office/excel/2006/main">
          <x14:cfRule type="dataBar" id="{221BDE63-C509-4AEA-950D-2546007BFF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M28:M45 M11:M22</xm:sqref>
        </x14:conditionalFormatting>
        <x14:conditionalFormatting xmlns:xm="http://schemas.microsoft.com/office/excel/2006/main">
          <x14:cfRule type="dataBar" id="{3CC8B8B7-F589-40DE-BE4D-4AFBD63B64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M28:M45 M11:M26</xm:sqref>
        </x14:conditionalFormatting>
        <x14:conditionalFormatting xmlns:xm="http://schemas.microsoft.com/office/excel/2006/main">
          <x14:cfRule type="dataBar" id="{76A3502D-BDC8-4561-9CF8-5AA17C4C9B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N26:N45 N11:N24</xm:sqref>
        </x14:conditionalFormatting>
        <x14:conditionalFormatting xmlns:xm="http://schemas.microsoft.com/office/excel/2006/main">
          <x14:cfRule type="dataBar" id="{0E3317A8-7D20-4584-8F7C-7D7967C25D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AM26:AM45 AM11:AM24</xm:sqref>
        </x14:conditionalFormatting>
        <x14:conditionalFormatting xmlns:xm="http://schemas.microsoft.com/office/excel/2006/main">
          <x14:cfRule type="dataBar" id="{49ABAD1F-8F32-49D7-B846-FA9A6351277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M15:M45</xm:sqref>
        </x14:conditionalFormatting>
        <x14:conditionalFormatting xmlns:xm="http://schemas.microsoft.com/office/excel/2006/main">
          <x14:cfRule type="dataBar" id="{59A69694-7176-42F3-AA83-1ABB9E8F13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M11:M45</xm:sqref>
        </x14:conditionalFormatting>
        <x14:conditionalFormatting xmlns:xm="http://schemas.microsoft.com/office/excel/2006/main">
          <x14:cfRule type="dataBar" id="{A220EE5C-0632-4A61-BB28-C604284B6A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N11:N45</xm:sqref>
        </x14:conditionalFormatting>
        <x14:conditionalFormatting xmlns:xm="http://schemas.microsoft.com/office/excel/2006/main">
          <x14:cfRule type="dataBar" id="{909C8630-3E45-4B3B-95D3-DCEFC6A1B2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AM11:AM45</xm:sqref>
        </x14:conditionalFormatting>
        <x14:conditionalFormatting xmlns:xm="http://schemas.microsoft.com/office/excel/2006/main">
          <x14:cfRule type="dataBar" id="{F01F3EDA-15D8-456D-87E0-AB36E53E1834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AB23</xm:sqref>
        </x14:conditionalFormatting>
        <x14:conditionalFormatting xmlns:xm="http://schemas.microsoft.com/office/excel/2006/main">
          <x14:cfRule type="dataBar" id="{BE4270E0-143E-4D79-8AC6-A068BE3645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AB23</xm:sqref>
        </x14:conditionalFormatting>
        <x14:conditionalFormatting xmlns:xm="http://schemas.microsoft.com/office/excel/2006/main">
          <x14:cfRule type="dataBar" id="{E028470E-FD84-4DD6-8BD4-0D3EDC1886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AB23</xm:sqref>
        </x14:conditionalFormatting>
        <x14:conditionalFormatting xmlns:xm="http://schemas.microsoft.com/office/excel/2006/main">
          <x14:cfRule type="dataBar" id="{5C86235D-DEE3-4E91-B7DA-DE79E9D446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AB23</xm:sqref>
        </x14:conditionalFormatting>
        <x14:conditionalFormatting xmlns:xm="http://schemas.microsoft.com/office/excel/2006/main">
          <x14:cfRule type="dataBar" id="{AA5BB48A-98B8-432F-9C8F-16A8322C03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AB23</xm:sqref>
        </x14:conditionalFormatting>
        <x14:conditionalFormatting xmlns:xm="http://schemas.microsoft.com/office/excel/2006/main">
          <x14:cfRule type="dataBar" id="{C9B67163-6F14-4D12-8927-1098B42489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AB23</xm:sqref>
        </x14:conditionalFormatting>
        <x14:conditionalFormatting xmlns:xm="http://schemas.microsoft.com/office/excel/2006/main">
          <x14:cfRule type="dataBar" id="{FF30A4B9-9DF0-4A8C-B65A-F27BE53997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AB23</xm:sqref>
        </x14:conditionalFormatting>
        <x14:conditionalFormatting xmlns:xm="http://schemas.microsoft.com/office/excel/2006/main">
          <x14:cfRule type="dataBar" id="{27E4AFB3-E6C2-431F-BBF1-ACF89A0B65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AB23</xm:sqref>
        </x14:conditionalFormatting>
        <x14:conditionalFormatting xmlns:xm="http://schemas.microsoft.com/office/excel/2006/main">
          <x14:cfRule type="dataBar" id="{9A2973C7-B02F-4D27-9468-0D446F5947AF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AB24</xm:sqref>
        </x14:conditionalFormatting>
        <x14:conditionalFormatting xmlns:xm="http://schemas.microsoft.com/office/excel/2006/main">
          <x14:cfRule type="dataBar" id="{CA3722B9-72A7-476C-A7E0-EFEE01E8A9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AB24</xm:sqref>
        </x14:conditionalFormatting>
        <x14:conditionalFormatting xmlns:xm="http://schemas.microsoft.com/office/excel/2006/main">
          <x14:cfRule type="dataBar" id="{45F0BD0F-9ECD-429C-9406-8084D80D9E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AB24</xm:sqref>
        </x14:conditionalFormatting>
        <x14:conditionalFormatting xmlns:xm="http://schemas.microsoft.com/office/excel/2006/main">
          <x14:cfRule type="dataBar" id="{8EB6FD50-2997-4C13-BB12-BB273FF078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AB24</xm:sqref>
        </x14:conditionalFormatting>
        <x14:conditionalFormatting xmlns:xm="http://schemas.microsoft.com/office/excel/2006/main">
          <x14:cfRule type="dataBar" id="{4188CBF4-1969-492E-B8A7-82D83BFC56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AB24</xm:sqref>
        </x14:conditionalFormatting>
        <x14:conditionalFormatting xmlns:xm="http://schemas.microsoft.com/office/excel/2006/main">
          <x14:cfRule type="dataBar" id="{D88E72A6-021C-4BEC-A2B4-4C85EDA8A1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AB24</xm:sqref>
        </x14:conditionalFormatting>
        <x14:conditionalFormatting xmlns:xm="http://schemas.microsoft.com/office/excel/2006/main">
          <x14:cfRule type="dataBar" id="{5036D94E-D543-48D6-88A2-02EE914EA2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AB24</xm:sqref>
        </x14:conditionalFormatting>
        <x14:conditionalFormatting xmlns:xm="http://schemas.microsoft.com/office/excel/2006/main">
          <x14:cfRule type="dataBar" id="{F47783F3-C3A0-473A-B932-B7022982BF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AB24</xm:sqref>
        </x14:conditionalFormatting>
        <x14:conditionalFormatting xmlns:xm="http://schemas.microsoft.com/office/excel/2006/main">
          <x14:cfRule type="dataBar" id="{6C0ECFE7-1375-4D5A-9148-8CDF89BF04D9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AB26:AB27</xm:sqref>
        </x14:conditionalFormatting>
        <x14:conditionalFormatting xmlns:xm="http://schemas.microsoft.com/office/excel/2006/main">
          <x14:cfRule type="dataBar" id="{E90B7366-5191-4738-B218-733A48207F1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AB26:AB27</xm:sqref>
        </x14:conditionalFormatting>
        <x14:conditionalFormatting xmlns:xm="http://schemas.microsoft.com/office/excel/2006/main">
          <x14:cfRule type="dataBar" id="{83E360A8-AAA3-435F-B32E-8E67EA10FC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AB26:AB27</xm:sqref>
        </x14:conditionalFormatting>
        <x14:conditionalFormatting xmlns:xm="http://schemas.microsoft.com/office/excel/2006/main">
          <x14:cfRule type="dataBar" id="{D425BEBF-2522-425E-9B79-460D87878D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AB26:AB27</xm:sqref>
        </x14:conditionalFormatting>
        <x14:conditionalFormatting xmlns:xm="http://schemas.microsoft.com/office/excel/2006/main">
          <x14:cfRule type="dataBar" id="{421F2505-8A4C-4C6F-9537-611EDE08DB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AB26:AB27</xm:sqref>
        </x14:conditionalFormatting>
        <x14:conditionalFormatting xmlns:xm="http://schemas.microsoft.com/office/excel/2006/main">
          <x14:cfRule type="dataBar" id="{91360A74-D9C9-4983-BAEE-4328A8C263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AB26:AB27</xm:sqref>
        </x14:conditionalFormatting>
        <x14:conditionalFormatting xmlns:xm="http://schemas.microsoft.com/office/excel/2006/main">
          <x14:cfRule type="dataBar" id="{F9442650-108D-4C0F-935B-9649C48918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AB26:AB27</xm:sqref>
        </x14:conditionalFormatting>
        <x14:conditionalFormatting xmlns:xm="http://schemas.microsoft.com/office/excel/2006/main">
          <x14:cfRule type="dataBar" id="{1B0AA10C-9A2E-45E9-8C57-CAB99FB982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AB26:AB27</xm:sqref>
        </x14:conditionalFormatting>
        <x14:conditionalFormatting xmlns:xm="http://schemas.microsoft.com/office/excel/2006/main">
          <x14:cfRule type="dataBar" id="{72E3C4DE-A1E2-4FC5-A8A6-A522038B16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AB26:AB27</xm:sqref>
        </x14:conditionalFormatting>
        <x14:conditionalFormatting xmlns:xm="http://schemas.microsoft.com/office/excel/2006/main">
          <x14:cfRule type="dataBar" id="{0D24567B-A49D-413E-ABDA-1F3ABA545F07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AB19</xm:sqref>
        </x14:conditionalFormatting>
        <x14:conditionalFormatting xmlns:xm="http://schemas.microsoft.com/office/excel/2006/main">
          <x14:cfRule type="dataBar" id="{E294F7E5-C4FA-4B9F-B927-1F9BBF2E198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AB19</xm:sqref>
        </x14:conditionalFormatting>
        <x14:conditionalFormatting xmlns:xm="http://schemas.microsoft.com/office/excel/2006/main">
          <x14:cfRule type="dataBar" id="{E417CF65-2500-453F-A6B2-991D2FE512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AB19</xm:sqref>
        </x14:conditionalFormatting>
        <x14:conditionalFormatting xmlns:xm="http://schemas.microsoft.com/office/excel/2006/main">
          <x14:cfRule type="dataBar" id="{408A3DFC-60BC-478E-9B70-8DCD2201CF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AB19</xm:sqref>
        </x14:conditionalFormatting>
        <x14:conditionalFormatting xmlns:xm="http://schemas.microsoft.com/office/excel/2006/main">
          <x14:cfRule type="dataBar" id="{5489EF6C-9CDE-4AEF-8BF8-F8C394CBEC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AB19</xm:sqref>
        </x14:conditionalFormatting>
        <x14:conditionalFormatting xmlns:xm="http://schemas.microsoft.com/office/excel/2006/main">
          <x14:cfRule type="dataBar" id="{FFFE62D1-802B-4935-A884-FE7430CA5F1A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AB19</xm:sqref>
        </x14:conditionalFormatting>
        <x14:conditionalFormatting xmlns:xm="http://schemas.microsoft.com/office/excel/2006/main">
          <x14:cfRule type="dataBar" id="{DF2D3224-CDD5-45F8-BFB9-A5E4C24002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AB19</xm:sqref>
        </x14:conditionalFormatting>
        <x14:conditionalFormatting xmlns:xm="http://schemas.microsoft.com/office/excel/2006/main">
          <x14:cfRule type="dataBar" id="{2C588EFF-CD89-4127-9310-9E0214931C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AB19</xm:sqref>
        </x14:conditionalFormatting>
        <x14:conditionalFormatting xmlns:xm="http://schemas.microsoft.com/office/excel/2006/main">
          <x14:cfRule type="dataBar" id="{69719FE4-701E-4FAC-A548-DA0855BDB7B1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AB20</xm:sqref>
        </x14:conditionalFormatting>
        <x14:conditionalFormatting xmlns:xm="http://schemas.microsoft.com/office/excel/2006/main">
          <x14:cfRule type="dataBar" id="{53154657-D58D-4B2B-A66B-651C01396A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AB20</xm:sqref>
        </x14:conditionalFormatting>
        <x14:conditionalFormatting xmlns:xm="http://schemas.microsoft.com/office/excel/2006/main">
          <x14:cfRule type="dataBar" id="{443FAC92-FE1B-4149-8B5C-EE0E70C41C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AB20</xm:sqref>
        </x14:conditionalFormatting>
        <x14:conditionalFormatting xmlns:xm="http://schemas.microsoft.com/office/excel/2006/main">
          <x14:cfRule type="dataBar" id="{D6D6733F-E67D-4EEE-B150-03F5D4EC44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AB20</xm:sqref>
        </x14:conditionalFormatting>
        <x14:conditionalFormatting xmlns:xm="http://schemas.microsoft.com/office/excel/2006/main">
          <x14:cfRule type="dataBar" id="{8B54BF30-7F3E-450E-A790-4E89DA22C7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AB20</xm:sqref>
        </x14:conditionalFormatting>
        <x14:conditionalFormatting xmlns:xm="http://schemas.microsoft.com/office/excel/2006/main">
          <x14:cfRule type="dataBar" id="{D247EB21-1D4F-4A85-9399-3A1B39A927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AB20</xm:sqref>
        </x14:conditionalFormatting>
        <x14:conditionalFormatting xmlns:xm="http://schemas.microsoft.com/office/excel/2006/main">
          <x14:cfRule type="dataBar" id="{B7241034-EEBD-4A90-8EE9-8356513728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AB20</xm:sqref>
        </x14:conditionalFormatting>
        <x14:conditionalFormatting xmlns:xm="http://schemas.microsoft.com/office/excel/2006/main">
          <x14:cfRule type="dataBar" id="{F3BA1A73-BBE8-4760-843F-9E89F7BDA3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AB20</xm:sqref>
        </x14:conditionalFormatting>
        <x14:conditionalFormatting xmlns:xm="http://schemas.microsoft.com/office/excel/2006/main">
          <x14:cfRule type="dataBar" id="{834E35E1-E386-4B4B-B1FD-B60E2675FDF7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AB38</xm:sqref>
        </x14:conditionalFormatting>
        <x14:conditionalFormatting xmlns:xm="http://schemas.microsoft.com/office/excel/2006/main">
          <x14:cfRule type="dataBar" id="{C53F615E-E1E6-42A3-B575-8630ED40256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AB38</xm:sqref>
        </x14:conditionalFormatting>
        <x14:conditionalFormatting xmlns:xm="http://schemas.microsoft.com/office/excel/2006/main">
          <x14:cfRule type="dataBar" id="{3F0F787D-9E40-41BF-8467-C3333BB003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AB38</xm:sqref>
        </x14:conditionalFormatting>
        <x14:conditionalFormatting xmlns:xm="http://schemas.microsoft.com/office/excel/2006/main">
          <x14:cfRule type="dataBar" id="{D29B841A-F84B-4631-8F96-388621701C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AB38</xm:sqref>
        </x14:conditionalFormatting>
        <x14:conditionalFormatting xmlns:xm="http://schemas.microsoft.com/office/excel/2006/main">
          <x14:cfRule type="dataBar" id="{9ED2704E-235B-4F38-8835-B39D876085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AB38</xm:sqref>
        </x14:conditionalFormatting>
        <x14:conditionalFormatting xmlns:xm="http://schemas.microsoft.com/office/excel/2006/main">
          <x14:cfRule type="dataBar" id="{FCF6D699-B45F-459E-AA89-7FB8A876B3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AB38</xm:sqref>
        </x14:conditionalFormatting>
        <x14:conditionalFormatting xmlns:xm="http://schemas.microsoft.com/office/excel/2006/main">
          <x14:cfRule type="dataBar" id="{743D7441-82FB-46E7-8863-03B65B0FC2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AB38</xm:sqref>
        </x14:conditionalFormatting>
        <x14:conditionalFormatting xmlns:xm="http://schemas.microsoft.com/office/excel/2006/main">
          <x14:cfRule type="dataBar" id="{E735B5E5-638C-408B-B75D-A468C608BE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AB38</xm:sqref>
        </x14:conditionalFormatting>
        <x14:conditionalFormatting xmlns:xm="http://schemas.microsoft.com/office/excel/2006/main">
          <x14:cfRule type="dataBar" id="{9014AD8E-480D-49C2-8504-DC72760268D3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AB25</xm:sqref>
        </x14:conditionalFormatting>
        <x14:conditionalFormatting xmlns:xm="http://schemas.microsoft.com/office/excel/2006/main">
          <x14:cfRule type="dataBar" id="{38D1A9DF-84F0-4971-A78F-4281EBFE793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AB25</xm:sqref>
        </x14:conditionalFormatting>
        <x14:conditionalFormatting xmlns:xm="http://schemas.microsoft.com/office/excel/2006/main">
          <x14:cfRule type="dataBar" id="{5B7C8A21-16B9-4731-B0EA-8F5936A534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AB25</xm:sqref>
        </x14:conditionalFormatting>
        <x14:conditionalFormatting xmlns:xm="http://schemas.microsoft.com/office/excel/2006/main">
          <x14:cfRule type="dataBar" id="{6D03EDA1-6541-4660-8DA5-7A5FF961B0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AB25</xm:sqref>
        </x14:conditionalFormatting>
        <x14:conditionalFormatting xmlns:xm="http://schemas.microsoft.com/office/excel/2006/main">
          <x14:cfRule type="dataBar" id="{99071774-7233-4299-8A8D-3913B8F297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AB25</xm:sqref>
        </x14:conditionalFormatting>
        <x14:conditionalFormatting xmlns:xm="http://schemas.microsoft.com/office/excel/2006/main">
          <x14:cfRule type="dataBar" id="{90E86F14-FAD6-4962-84B2-97C1221701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AB25</xm:sqref>
        </x14:conditionalFormatting>
        <x14:conditionalFormatting xmlns:xm="http://schemas.microsoft.com/office/excel/2006/main">
          <x14:cfRule type="dataBar" id="{8BEA69CE-0C92-49A2-B145-A78C9F8959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AB25</xm:sqref>
        </x14:conditionalFormatting>
        <x14:conditionalFormatting xmlns:xm="http://schemas.microsoft.com/office/excel/2006/main">
          <x14:cfRule type="dataBar" id="{34AF9E16-9B88-4548-8D9C-A26B7EFA33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AB25</xm:sqref>
        </x14:conditionalFormatting>
        <x14:conditionalFormatting xmlns:xm="http://schemas.microsoft.com/office/excel/2006/main">
          <x14:cfRule type="dataBar" id="{EA89C3AF-E3E0-4F1A-B57F-A67D79257D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AB25</xm:sqref>
        </x14:conditionalFormatting>
        <x14:conditionalFormatting xmlns:xm="http://schemas.microsoft.com/office/excel/2006/main">
          <x14:cfRule type="dataBar" id="{2F391FD9-3668-4678-8881-B5F4A2BA45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AB25</xm:sqref>
        </x14:conditionalFormatting>
        <x14:conditionalFormatting xmlns:xm="http://schemas.microsoft.com/office/excel/2006/main">
          <x14:cfRule type="dataBar" id="{163062E8-A612-4572-9373-3978E12345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AB25</xm:sqref>
        </x14:conditionalFormatting>
        <x14:conditionalFormatting xmlns:xm="http://schemas.microsoft.com/office/excel/2006/main">
          <x14:cfRule type="dataBar" id="{D573059A-852A-479A-B91C-69F67CE24ECB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AB23:AB27</xm:sqref>
        </x14:conditionalFormatting>
        <x14:conditionalFormatting xmlns:xm="http://schemas.microsoft.com/office/excel/2006/main">
          <x14:cfRule type="dataBar" id="{977D12BF-3770-48F7-8BE1-BF8C9EE377C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AB23:AB27</xm:sqref>
        </x14:conditionalFormatting>
        <x14:conditionalFormatting xmlns:xm="http://schemas.microsoft.com/office/excel/2006/main">
          <x14:cfRule type="dataBar" id="{154BB014-E7B5-4CF3-A722-26CB868296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AB23:AB27</xm:sqref>
        </x14:conditionalFormatting>
        <x14:conditionalFormatting xmlns:xm="http://schemas.microsoft.com/office/excel/2006/main">
          <x14:cfRule type="dataBar" id="{E23233AE-0CB2-450D-BF71-79CD869473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AB23:AB27</xm:sqref>
        </x14:conditionalFormatting>
        <x14:conditionalFormatting xmlns:xm="http://schemas.microsoft.com/office/excel/2006/main">
          <x14:cfRule type="dataBar" id="{D159A4A8-0DA8-4773-BBF7-DD401AFE9B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AB23:AB27</xm:sqref>
        </x14:conditionalFormatting>
        <x14:conditionalFormatting xmlns:xm="http://schemas.microsoft.com/office/excel/2006/main">
          <x14:cfRule type="dataBar" id="{A0F4CB19-80A9-47F0-AD2B-3E24597ED8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AB23:AB27</xm:sqref>
        </x14:conditionalFormatting>
        <x14:conditionalFormatting xmlns:xm="http://schemas.microsoft.com/office/excel/2006/main">
          <x14:cfRule type="dataBar" id="{DC13C5C5-A64C-474B-A418-CC843BD5B3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AB23:AB27</xm:sqref>
        </x14:conditionalFormatting>
        <x14:conditionalFormatting xmlns:xm="http://schemas.microsoft.com/office/excel/2006/main">
          <x14:cfRule type="dataBar" id="{25630052-8DC1-4FFC-9AAA-6591CD9711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AB23:AB27</xm:sqref>
        </x14:conditionalFormatting>
        <x14:conditionalFormatting xmlns:xm="http://schemas.microsoft.com/office/excel/2006/main">
          <x14:cfRule type="dataBar" id="{09B398D5-7483-4192-892F-61D0EB62D2EB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AB28</xm:sqref>
        </x14:conditionalFormatting>
        <x14:conditionalFormatting xmlns:xm="http://schemas.microsoft.com/office/excel/2006/main">
          <x14:cfRule type="dataBar" id="{EF6B68BB-49BE-4DA7-9BED-4F6E44EC37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AB28</xm:sqref>
        </x14:conditionalFormatting>
        <x14:conditionalFormatting xmlns:xm="http://schemas.microsoft.com/office/excel/2006/main">
          <x14:cfRule type="dataBar" id="{9DD58BE9-24F2-43C6-8AED-0E8DDA00AB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AB28</xm:sqref>
        </x14:conditionalFormatting>
        <x14:conditionalFormatting xmlns:xm="http://schemas.microsoft.com/office/excel/2006/main">
          <x14:cfRule type="dataBar" id="{B186EF1D-CD86-404C-904E-19E22DE695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AB28</xm:sqref>
        </x14:conditionalFormatting>
        <x14:conditionalFormatting xmlns:xm="http://schemas.microsoft.com/office/excel/2006/main">
          <x14:cfRule type="dataBar" id="{ACB0C90E-F471-49C1-9A75-99D638B8C0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AB28</xm:sqref>
        </x14:conditionalFormatting>
        <x14:conditionalFormatting xmlns:xm="http://schemas.microsoft.com/office/excel/2006/main">
          <x14:cfRule type="dataBar" id="{3503676C-5BFB-4249-A913-262B524AD2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AB28</xm:sqref>
        </x14:conditionalFormatting>
        <x14:conditionalFormatting xmlns:xm="http://schemas.microsoft.com/office/excel/2006/main">
          <x14:cfRule type="dataBar" id="{5490CA80-3DE0-4CAE-81B2-31CC258B0B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AB28</xm:sqref>
        </x14:conditionalFormatting>
        <x14:conditionalFormatting xmlns:xm="http://schemas.microsoft.com/office/excel/2006/main">
          <x14:cfRule type="dataBar" id="{F0FFF66D-C406-4583-B408-1BA0B654A5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AB28</xm:sqref>
        </x14:conditionalFormatting>
        <x14:conditionalFormatting xmlns:xm="http://schemas.microsoft.com/office/excel/2006/main">
          <x14:cfRule type="dataBar" id="{A5E704FD-2513-49E2-B199-B43C89E822DC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AB29</xm:sqref>
        </x14:conditionalFormatting>
        <x14:conditionalFormatting xmlns:xm="http://schemas.microsoft.com/office/excel/2006/main">
          <x14:cfRule type="dataBar" id="{5C32AAB3-FD9F-41B7-974E-34FA9F1DC1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AB29</xm:sqref>
        </x14:conditionalFormatting>
        <x14:conditionalFormatting xmlns:xm="http://schemas.microsoft.com/office/excel/2006/main">
          <x14:cfRule type="dataBar" id="{4FB74001-2B2F-4403-B6AB-06A8F51D74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AB29</xm:sqref>
        </x14:conditionalFormatting>
        <x14:conditionalFormatting xmlns:xm="http://schemas.microsoft.com/office/excel/2006/main">
          <x14:cfRule type="dataBar" id="{8C7607E1-C11D-4464-8F31-D1F6E94E98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AB29</xm:sqref>
        </x14:conditionalFormatting>
        <x14:conditionalFormatting xmlns:xm="http://schemas.microsoft.com/office/excel/2006/main">
          <x14:cfRule type="dataBar" id="{71CBBE73-D7DA-4B8C-A88C-D648FEA9E4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AB29</xm:sqref>
        </x14:conditionalFormatting>
        <x14:conditionalFormatting xmlns:xm="http://schemas.microsoft.com/office/excel/2006/main">
          <x14:cfRule type="dataBar" id="{B94CCA8B-1483-411D-BE32-2C7D8F2239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AB29</xm:sqref>
        </x14:conditionalFormatting>
        <x14:conditionalFormatting xmlns:xm="http://schemas.microsoft.com/office/excel/2006/main">
          <x14:cfRule type="dataBar" id="{8147658A-1A62-4A11-81E1-8F7B0EC485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AB29</xm:sqref>
        </x14:conditionalFormatting>
        <x14:conditionalFormatting xmlns:xm="http://schemas.microsoft.com/office/excel/2006/main">
          <x14:cfRule type="dataBar" id="{82895EE4-F437-4AF1-9FD5-46AB52F114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AB29</xm:sqref>
        </x14:conditionalFormatting>
        <x14:conditionalFormatting xmlns:xm="http://schemas.microsoft.com/office/excel/2006/main">
          <x14:cfRule type="dataBar" id="{3BC6923F-AA56-47B1-958E-809BBFBB5CCA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AB28:AB29</xm:sqref>
        </x14:conditionalFormatting>
        <x14:conditionalFormatting xmlns:xm="http://schemas.microsoft.com/office/excel/2006/main">
          <x14:cfRule type="dataBar" id="{69F69719-4DFE-4A35-ACB8-D741C191137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AB28:AB29</xm:sqref>
        </x14:conditionalFormatting>
        <x14:conditionalFormatting xmlns:xm="http://schemas.microsoft.com/office/excel/2006/main">
          <x14:cfRule type="dataBar" id="{B7EE2A29-6191-4773-8B56-A8D05FD3E3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AB28:AB29</xm:sqref>
        </x14:conditionalFormatting>
        <x14:conditionalFormatting xmlns:xm="http://schemas.microsoft.com/office/excel/2006/main">
          <x14:cfRule type="dataBar" id="{CD77437C-117A-4952-8224-E0151F2E8A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AB28:AB29</xm:sqref>
        </x14:conditionalFormatting>
        <x14:conditionalFormatting xmlns:xm="http://schemas.microsoft.com/office/excel/2006/main">
          <x14:cfRule type="dataBar" id="{5A11C1B7-85BC-46EC-A0B6-A7CD7608AF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AB28:AB29</xm:sqref>
        </x14:conditionalFormatting>
        <x14:conditionalFormatting xmlns:xm="http://schemas.microsoft.com/office/excel/2006/main">
          <x14:cfRule type="dataBar" id="{73DF6812-6941-40D4-88D3-D0CB916F5B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AB28:AB29</xm:sqref>
        </x14:conditionalFormatting>
        <x14:conditionalFormatting xmlns:xm="http://schemas.microsoft.com/office/excel/2006/main">
          <x14:cfRule type="dataBar" id="{9EBF016A-A161-4946-A638-67EF475447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AB28:AB29</xm:sqref>
        </x14:conditionalFormatting>
        <x14:conditionalFormatting xmlns:xm="http://schemas.microsoft.com/office/excel/2006/main">
          <x14:cfRule type="dataBar" id="{493A1C19-E31A-4B61-B27F-1D4E8450B4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AB28:AB29</xm:sqref>
        </x14:conditionalFormatting>
        <x14:conditionalFormatting xmlns:xm="http://schemas.microsoft.com/office/excel/2006/main">
          <x14:cfRule type="dataBar" id="{4EF01955-B2F6-48BB-A71A-6D27ED8C952F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AB34 AB32 AB36 AB38</xm:sqref>
        </x14:conditionalFormatting>
        <x14:conditionalFormatting xmlns:xm="http://schemas.microsoft.com/office/excel/2006/main">
          <x14:cfRule type="dataBar" id="{65137373-AEB0-46FE-860F-3CB9CAE33EA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AB34 AB32 AB36 AB38</xm:sqref>
        </x14:conditionalFormatting>
        <x14:conditionalFormatting xmlns:xm="http://schemas.microsoft.com/office/excel/2006/main">
          <x14:cfRule type="dataBar" id="{1C68FBF0-B829-4F36-9D91-64539F16CA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AB34 AB32 AB36 AB38</xm:sqref>
        </x14:conditionalFormatting>
        <x14:conditionalFormatting xmlns:xm="http://schemas.microsoft.com/office/excel/2006/main">
          <x14:cfRule type="dataBar" id="{31E59587-12D7-43A0-925F-0C93499F1C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AB34 AB32 AB36 AB38</xm:sqref>
        </x14:conditionalFormatting>
        <x14:conditionalFormatting xmlns:xm="http://schemas.microsoft.com/office/excel/2006/main">
          <x14:cfRule type="dataBar" id="{105A0FEE-B775-43E8-89ED-D10E081AFF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AB34 AB32 AB36 AB38</xm:sqref>
        </x14:conditionalFormatting>
        <x14:conditionalFormatting xmlns:xm="http://schemas.microsoft.com/office/excel/2006/main">
          <x14:cfRule type="dataBar" id="{4A5D7CAB-8D9F-4D31-A83F-2D2FD0C4C0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AB32</xm:sqref>
        </x14:conditionalFormatting>
        <x14:conditionalFormatting xmlns:xm="http://schemas.microsoft.com/office/excel/2006/main">
          <x14:cfRule type="dataBar" id="{D818745B-2EDC-4092-A531-F9DABEBAB0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AB32</xm:sqref>
        </x14:conditionalFormatting>
        <x14:conditionalFormatting xmlns:xm="http://schemas.microsoft.com/office/excel/2006/main">
          <x14:cfRule type="dataBar" id="{6BF6CD34-76DE-465F-A5AE-CAFBEBC768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AB32</xm:sqref>
        </x14:conditionalFormatting>
        <x14:conditionalFormatting xmlns:xm="http://schemas.microsoft.com/office/excel/2006/main">
          <x14:cfRule type="dataBar" id="{13DD8DD5-160B-44CB-B89C-AE1ECF7D3CF3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AB31 AB33 AB35 AB37</xm:sqref>
        </x14:conditionalFormatting>
        <x14:conditionalFormatting xmlns:xm="http://schemas.microsoft.com/office/excel/2006/main">
          <x14:cfRule type="dataBar" id="{D04D5B76-266F-4EE8-B199-ADF4A806341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AB31 AB33 AB35 AB37</xm:sqref>
        </x14:conditionalFormatting>
        <x14:conditionalFormatting xmlns:xm="http://schemas.microsoft.com/office/excel/2006/main">
          <x14:cfRule type="dataBar" id="{3685B648-9446-4473-A2B1-949086BAAA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AB31 AB33 AB35 AB37</xm:sqref>
        </x14:conditionalFormatting>
        <x14:conditionalFormatting xmlns:xm="http://schemas.microsoft.com/office/excel/2006/main">
          <x14:cfRule type="dataBar" id="{36A5E834-6B89-4C11-8CFD-9DDDAC079F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AB31 AB33 AB35 AB37</xm:sqref>
        </x14:conditionalFormatting>
        <x14:conditionalFormatting xmlns:xm="http://schemas.microsoft.com/office/excel/2006/main">
          <x14:cfRule type="dataBar" id="{935BFBAF-16C6-40A9-8C69-538D4CD9B8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AB31 AB33 AB35 AB37</xm:sqref>
        </x14:conditionalFormatting>
        <x14:conditionalFormatting xmlns:xm="http://schemas.microsoft.com/office/excel/2006/main">
          <x14:cfRule type="dataBar" id="{0D2898B8-9FDA-4ED7-AC10-B5E1E23C92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AB33</xm:sqref>
        </x14:conditionalFormatting>
        <x14:conditionalFormatting xmlns:xm="http://schemas.microsoft.com/office/excel/2006/main">
          <x14:cfRule type="dataBar" id="{E67A5895-9875-4D5E-ACB9-B916B11330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AB33</xm:sqref>
        </x14:conditionalFormatting>
        <x14:conditionalFormatting xmlns:xm="http://schemas.microsoft.com/office/excel/2006/main">
          <x14:cfRule type="dataBar" id="{FC006B3B-53CB-452F-AB0E-26120AF31448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AB32</xm:sqref>
        </x14:conditionalFormatting>
        <x14:conditionalFormatting xmlns:xm="http://schemas.microsoft.com/office/excel/2006/main">
          <x14:cfRule type="dataBar" id="{D8D983A4-F55E-498A-BB5B-8E86303174E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AB32</xm:sqref>
        </x14:conditionalFormatting>
        <x14:conditionalFormatting xmlns:xm="http://schemas.microsoft.com/office/excel/2006/main">
          <x14:cfRule type="dataBar" id="{58547A61-8F07-444D-BAF0-D3778CD229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AB32</xm:sqref>
        </x14:conditionalFormatting>
        <x14:conditionalFormatting xmlns:xm="http://schemas.microsoft.com/office/excel/2006/main">
          <x14:cfRule type="dataBar" id="{68D389FD-2A09-499E-99F7-4C66CA1136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AB32</xm:sqref>
        </x14:conditionalFormatting>
        <x14:conditionalFormatting xmlns:xm="http://schemas.microsoft.com/office/excel/2006/main">
          <x14:cfRule type="dataBar" id="{D4FFF8E2-57D3-4147-A614-143A554C6A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AB32</xm:sqref>
        </x14:conditionalFormatting>
        <x14:conditionalFormatting xmlns:xm="http://schemas.microsoft.com/office/excel/2006/main">
          <x14:cfRule type="dataBar" id="{6AF1600E-5097-44B4-8F9A-96F8A3CDAA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AB32</xm:sqref>
        </x14:conditionalFormatting>
        <x14:conditionalFormatting xmlns:xm="http://schemas.microsoft.com/office/excel/2006/main">
          <x14:cfRule type="dataBar" id="{4358CBCE-550C-46F8-99A4-E0909FD1EF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AB32</xm:sqref>
        </x14:conditionalFormatting>
        <x14:conditionalFormatting xmlns:xm="http://schemas.microsoft.com/office/excel/2006/main">
          <x14:cfRule type="dataBar" id="{5757A677-E9B6-4DAC-AA13-E4061D880E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AB32</xm:sqref>
        </x14:conditionalFormatting>
        <x14:conditionalFormatting xmlns:xm="http://schemas.microsoft.com/office/excel/2006/main">
          <x14:cfRule type="dataBar" id="{8A26413A-95B6-4DB2-B3B6-36A110AE472F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AB31 AB33 AB35 AB37</xm:sqref>
        </x14:conditionalFormatting>
        <x14:conditionalFormatting xmlns:xm="http://schemas.microsoft.com/office/excel/2006/main">
          <x14:cfRule type="dataBar" id="{4FEC47B9-A804-40F6-AAFC-EBCA944D2C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AB31 AB33 AB35 AB37</xm:sqref>
        </x14:conditionalFormatting>
        <x14:conditionalFormatting xmlns:xm="http://schemas.microsoft.com/office/excel/2006/main">
          <x14:cfRule type="dataBar" id="{80BB9CB8-96F4-4056-B972-53332FA05D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AB31 AB33 AB35 AB37</xm:sqref>
        </x14:conditionalFormatting>
        <x14:conditionalFormatting xmlns:xm="http://schemas.microsoft.com/office/excel/2006/main">
          <x14:cfRule type="dataBar" id="{7594CE54-6526-4C22-857A-CB94BFA28E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AB31 AB33 AB35 AB37</xm:sqref>
        </x14:conditionalFormatting>
        <x14:conditionalFormatting xmlns:xm="http://schemas.microsoft.com/office/excel/2006/main">
          <x14:cfRule type="dataBar" id="{BAFF35D6-6065-4DE0-994F-8E2A4A0866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AB31 AB33 AB35 AB37</xm:sqref>
        </x14:conditionalFormatting>
        <x14:conditionalFormatting xmlns:xm="http://schemas.microsoft.com/office/excel/2006/main">
          <x14:cfRule type="dataBar" id="{D56E82F6-B02C-4723-B705-1B48EE3892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AB31</xm:sqref>
        </x14:conditionalFormatting>
        <x14:conditionalFormatting xmlns:xm="http://schemas.microsoft.com/office/excel/2006/main">
          <x14:cfRule type="dataBar" id="{9DDC7F5A-DCD1-433A-84C6-5F7BF13D53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AB31</xm:sqref>
        </x14:conditionalFormatting>
        <x14:conditionalFormatting xmlns:xm="http://schemas.microsoft.com/office/excel/2006/main">
          <x14:cfRule type="dataBar" id="{D55DB584-D821-4F27-8FD7-790CD76355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AB31</xm:sqref>
        </x14:conditionalFormatting>
        <x14:conditionalFormatting xmlns:xm="http://schemas.microsoft.com/office/excel/2006/main">
          <x14:cfRule type="dataBar" id="{3F465971-83EB-4EC6-95B6-AB6B89E0B3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AB17:AB21</xm:sqref>
        </x14:conditionalFormatting>
        <x14:conditionalFormatting xmlns:xm="http://schemas.microsoft.com/office/excel/2006/main">
          <x14:cfRule type="dataBar" id="{4A40BD76-61FB-4C48-8961-318DCA4952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AB17:AB21</xm:sqref>
        </x14:conditionalFormatting>
        <x14:conditionalFormatting xmlns:xm="http://schemas.microsoft.com/office/excel/2006/main">
          <x14:cfRule type="dataBar" id="{AA3B38D8-C189-4F49-87CD-F2F071220770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AB25</xm:sqref>
        </x14:conditionalFormatting>
        <x14:conditionalFormatting xmlns:xm="http://schemas.microsoft.com/office/excel/2006/main">
          <x14:cfRule type="dataBar" id="{E03C310C-A12E-4B1E-AB23-6B372CAAF1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AB25</xm:sqref>
        </x14:conditionalFormatting>
        <x14:conditionalFormatting xmlns:xm="http://schemas.microsoft.com/office/excel/2006/main">
          <x14:cfRule type="dataBar" id="{54A232CF-4E88-4967-91D2-BEB77ABD7D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AB25</xm:sqref>
        </x14:conditionalFormatting>
        <x14:conditionalFormatting xmlns:xm="http://schemas.microsoft.com/office/excel/2006/main">
          <x14:cfRule type="dataBar" id="{B313A04B-C8A3-42FA-9306-865D30D664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AB25</xm:sqref>
        </x14:conditionalFormatting>
        <x14:conditionalFormatting xmlns:xm="http://schemas.microsoft.com/office/excel/2006/main">
          <x14:cfRule type="dataBar" id="{EAFF9A0D-3AE1-42DD-B54D-FEC41873FE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AB25</xm:sqref>
        </x14:conditionalFormatting>
        <x14:conditionalFormatting xmlns:xm="http://schemas.microsoft.com/office/excel/2006/main">
          <x14:cfRule type="dataBar" id="{16682F26-FE01-420F-AF07-DAAD2BDB25E0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AB25</xm:sqref>
        </x14:conditionalFormatting>
        <x14:conditionalFormatting xmlns:xm="http://schemas.microsoft.com/office/excel/2006/main">
          <x14:cfRule type="dataBar" id="{7D5C6981-7636-47C9-8631-180D71ABC4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AB25</xm:sqref>
        </x14:conditionalFormatting>
        <x14:conditionalFormatting xmlns:xm="http://schemas.microsoft.com/office/excel/2006/main">
          <x14:cfRule type="dataBar" id="{6750A053-5A07-4B68-B2D1-791912948B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AB25</xm:sqref>
        </x14:conditionalFormatting>
        <x14:conditionalFormatting xmlns:xm="http://schemas.microsoft.com/office/excel/2006/main">
          <x14:cfRule type="dataBar" id="{8E407F1C-8CBC-420B-A569-A319D301915E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AB26</xm:sqref>
        </x14:conditionalFormatting>
        <x14:conditionalFormatting xmlns:xm="http://schemas.microsoft.com/office/excel/2006/main">
          <x14:cfRule type="dataBar" id="{EC706A15-31F7-4E65-8980-C4AA8894C2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AB26</xm:sqref>
        </x14:conditionalFormatting>
        <x14:conditionalFormatting xmlns:xm="http://schemas.microsoft.com/office/excel/2006/main">
          <x14:cfRule type="dataBar" id="{A4F54B3E-149D-470E-9E90-90C766377B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AB26</xm:sqref>
        </x14:conditionalFormatting>
        <x14:conditionalFormatting xmlns:xm="http://schemas.microsoft.com/office/excel/2006/main">
          <x14:cfRule type="dataBar" id="{FF69D304-CFC5-4315-A251-620A875465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AB26</xm:sqref>
        </x14:conditionalFormatting>
        <x14:conditionalFormatting xmlns:xm="http://schemas.microsoft.com/office/excel/2006/main">
          <x14:cfRule type="dataBar" id="{D9C951AC-B4C5-42EC-8070-90D97F88A6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AB26</xm:sqref>
        </x14:conditionalFormatting>
        <x14:conditionalFormatting xmlns:xm="http://schemas.microsoft.com/office/excel/2006/main">
          <x14:cfRule type="dataBar" id="{F44C91ED-BC54-4C6A-824B-66E0DFA79F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AB26</xm:sqref>
        </x14:conditionalFormatting>
        <x14:conditionalFormatting xmlns:xm="http://schemas.microsoft.com/office/excel/2006/main">
          <x14:cfRule type="dataBar" id="{B309A452-4BD3-4D5D-9E74-5EFA0A4DAB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AB26</xm:sqref>
        </x14:conditionalFormatting>
        <x14:conditionalFormatting xmlns:xm="http://schemas.microsoft.com/office/excel/2006/main">
          <x14:cfRule type="dataBar" id="{C1EB2D3D-EE4A-4A49-AED5-C46A4535E7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AB26</xm:sqref>
        </x14:conditionalFormatting>
        <x14:conditionalFormatting xmlns:xm="http://schemas.microsoft.com/office/excel/2006/main">
          <x14:cfRule type="dataBar" id="{934D6F05-8A49-430D-9C38-88220FC5E452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AB23:AB26</xm:sqref>
        </x14:conditionalFormatting>
        <x14:conditionalFormatting xmlns:xm="http://schemas.microsoft.com/office/excel/2006/main">
          <x14:cfRule type="dataBar" id="{B7E5C038-8808-45BC-985A-8C333F9D59F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AB23:AB26</xm:sqref>
        </x14:conditionalFormatting>
        <x14:conditionalFormatting xmlns:xm="http://schemas.microsoft.com/office/excel/2006/main">
          <x14:cfRule type="dataBar" id="{86D51D66-2FD0-4E38-882A-FE5ECA5CC7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AB23:AB26</xm:sqref>
        </x14:conditionalFormatting>
        <x14:conditionalFormatting xmlns:xm="http://schemas.microsoft.com/office/excel/2006/main">
          <x14:cfRule type="dataBar" id="{2EF0E663-54AE-465E-B201-E71A3F9EE8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AB23:AB26</xm:sqref>
        </x14:conditionalFormatting>
        <x14:conditionalFormatting xmlns:xm="http://schemas.microsoft.com/office/excel/2006/main">
          <x14:cfRule type="dataBar" id="{994EFA4E-C779-44FF-ABAB-802F884497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AB23:AB26</xm:sqref>
        </x14:conditionalFormatting>
        <x14:conditionalFormatting xmlns:xm="http://schemas.microsoft.com/office/excel/2006/main">
          <x14:cfRule type="dataBar" id="{2FD14861-54AB-4D35-AA90-ED3FB7D837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AB23:AB26</xm:sqref>
        </x14:conditionalFormatting>
        <x14:conditionalFormatting xmlns:xm="http://schemas.microsoft.com/office/excel/2006/main">
          <x14:cfRule type="dataBar" id="{E483B5B7-7721-45BF-A8BD-2DE1253874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AB23:AB24</xm:sqref>
        </x14:conditionalFormatting>
        <x14:conditionalFormatting xmlns:xm="http://schemas.microsoft.com/office/excel/2006/main">
          <x14:cfRule type="dataBar" id="{3F7105EF-355A-417E-A5F8-0AF250A850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AB23:AB26</xm:sqref>
        </x14:conditionalFormatting>
        <x14:conditionalFormatting xmlns:xm="http://schemas.microsoft.com/office/excel/2006/main">
          <x14:cfRule type="dataBar" id="{D8AD437C-E959-403B-B526-982BD82C40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AB23:AB26</xm:sqref>
        </x14:conditionalFormatting>
        <x14:conditionalFormatting xmlns:xm="http://schemas.microsoft.com/office/excel/2006/main">
          <x14:cfRule type="dataBar" id="{9E2C41DD-5A96-4F78-B140-6082D34EA628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AB28:AB38 AB11:AB22</xm:sqref>
        </x14:conditionalFormatting>
        <x14:conditionalFormatting xmlns:xm="http://schemas.microsoft.com/office/excel/2006/main">
          <x14:cfRule type="dataBar" id="{848BF7CA-7AA3-4840-816A-332BEE1CB0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AB28:AB38 AB11:AB22</xm:sqref>
        </x14:conditionalFormatting>
        <x14:conditionalFormatting xmlns:xm="http://schemas.microsoft.com/office/excel/2006/main">
          <x14:cfRule type="dataBar" id="{2B52F74B-1A98-4EF3-BC04-27AA9530DC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AB28:AB38 AB11:AB22</xm:sqref>
        </x14:conditionalFormatting>
        <x14:conditionalFormatting xmlns:xm="http://schemas.microsoft.com/office/excel/2006/main">
          <x14:cfRule type="dataBar" id="{9F3E9C77-6FB9-4807-B54C-665FAD7C5C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AB28:AB38 AB11:AB22</xm:sqref>
        </x14:conditionalFormatting>
        <x14:conditionalFormatting xmlns:xm="http://schemas.microsoft.com/office/excel/2006/main">
          <x14:cfRule type="dataBar" id="{9B2DF619-C940-402E-8179-69787457A3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AB28:AB38 AB11:AB22</xm:sqref>
        </x14:conditionalFormatting>
        <x14:conditionalFormatting xmlns:xm="http://schemas.microsoft.com/office/excel/2006/main">
          <x14:cfRule type="dataBar" id="{7AADF605-A948-4FD8-94E9-AA3F696F978D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AB31:AB38</xm:sqref>
        </x14:conditionalFormatting>
        <x14:conditionalFormatting xmlns:xm="http://schemas.microsoft.com/office/excel/2006/main">
          <x14:cfRule type="dataBar" id="{572BF508-DEDD-4D56-BE47-51B2A3C02A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AB31:AB38</xm:sqref>
        </x14:conditionalFormatting>
        <x14:conditionalFormatting xmlns:xm="http://schemas.microsoft.com/office/excel/2006/main">
          <x14:cfRule type="dataBar" id="{A9EC76BD-5B79-4105-B407-A6F0E6A500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AB31:AB38</xm:sqref>
        </x14:conditionalFormatting>
        <x14:conditionalFormatting xmlns:xm="http://schemas.microsoft.com/office/excel/2006/main">
          <x14:cfRule type="dataBar" id="{E31B0E5F-0E2E-4BA4-90DF-8E495B1368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AB31:AB38</xm:sqref>
        </x14:conditionalFormatting>
        <x14:conditionalFormatting xmlns:xm="http://schemas.microsoft.com/office/excel/2006/main">
          <x14:cfRule type="dataBar" id="{8B22FCBD-AFD9-4465-B909-B429C76306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AB31:AB38</xm:sqref>
        </x14:conditionalFormatting>
        <x14:conditionalFormatting xmlns:xm="http://schemas.microsoft.com/office/excel/2006/main">
          <x14:cfRule type="dataBar" id="{BC540BDC-0A59-42BF-A678-1BCDF8C56157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AB31:AB38</xm:sqref>
        </x14:conditionalFormatting>
        <x14:conditionalFormatting xmlns:xm="http://schemas.microsoft.com/office/excel/2006/main">
          <x14:cfRule type="dataBar" id="{777D190A-2E42-42A2-B716-6F99772989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AB31:AB38</xm:sqref>
        </x14:conditionalFormatting>
        <x14:conditionalFormatting xmlns:xm="http://schemas.microsoft.com/office/excel/2006/main">
          <x14:cfRule type="dataBar" id="{23D7DE3A-A5C5-4637-AD17-595D62574C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AB31:AB38</xm:sqref>
        </x14:conditionalFormatting>
        <x14:conditionalFormatting xmlns:xm="http://schemas.microsoft.com/office/excel/2006/main">
          <x14:cfRule type="dataBar" id="{466BBB81-6030-475E-9116-0A2EDA37F3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AB31:AB38</xm:sqref>
        </x14:conditionalFormatting>
        <x14:conditionalFormatting xmlns:xm="http://schemas.microsoft.com/office/excel/2006/main">
          <x14:cfRule type="dataBar" id="{BE79BD87-C804-42AE-8B3A-B24B026E6C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AB31:AB38</xm:sqref>
        </x14:conditionalFormatting>
        <x14:conditionalFormatting xmlns:xm="http://schemas.microsoft.com/office/excel/2006/main">
          <x14:cfRule type="dataBar" id="{0163C0E3-AC97-47C4-97F3-7EEF1E0156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AB21:AB22 AB17:AB18 AB28:AB38</xm:sqref>
        </x14:conditionalFormatting>
        <x14:conditionalFormatting xmlns:xm="http://schemas.microsoft.com/office/excel/2006/main">
          <x14:cfRule type="dataBar" id="{FB8753CC-65AF-4F20-80FE-F7A5AD443C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AB28:AB38 AB11:AB22</xm:sqref>
        </x14:conditionalFormatting>
        <x14:conditionalFormatting xmlns:xm="http://schemas.microsoft.com/office/excel/2006/main">
          <x14:cfRule type="dataBar" id="{19B63ED9-7BB6-43FB-B970-DE615A0328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AB13:AB38</xm:sqref>
        </x14:conditionalFormatting>
        <x14:conditionalFormatting xmlns:xm="http://schemas.microsoft.com/office/excel/2006/main">
          <x14:cfRule type="dataBar" id="{E215AF5D-67D7-4F78-B118-602C8333E0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AB11:AB38</xm:sqref>
        </x14:conditionalFormatting>
        <x14:conditionalFormatting xmlns:xm="http://schemas.microsoft.com/office/excel/2006/main">
          <x14:cfRule type="dataBar" id="{5136C1A6-B6A2-469B-93D7-3D124B3167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AB11:AB38</xm:sqref>
        </x14:conditionalFormatting>
        <x14:conditionalFormatting xmlns:xm="http://schemas.microsoft.com/office/excel/2006/main">
          <x14:cfRule type="dataBar" id="{59C96B1B-CD88-4B14-962E-C60842DB29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AB11:AB38</xm:sqref>
        </x14:conditionalFormatting>
        <x14:conditionalFormatting xmlns:xm="http://schemas.microsoft.com/office/excel/2006/main">
          <x14:cfRule type="dataBar" id="{9A4949F6-7385-4834-BA99-63D2288AE8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AB11:AB14</xm:sqref>
        </x14:conditionalFormatting>
        <x14:conditionalFormatting xmlns:xm="http://schemas.microsoft.com/office/excel/2006/main">
          <x14:cfRule type="dataBar" id="{DD4E01AE-E755-4B3F-8380-83750FD5D84C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AC23</xm:sqref>
        </x14:conditionalFormatting>
        <x14:conditionalFormatting xmlns:xm="http://schemas.microsoft.com/office/excel/2006/main">
          <x14:cfRule type="dataBar" id="{7FFC6DAF-28E4-487E-9157-9A2D758D49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AC23</xm:sqref>
        </x14:conditionalFormatting>
        <x14:conditionalFormatting xmlns:xm="http://schemas.microsoft.com/office/excel/2006/main">
          <x14:cfRule type="dataBar" id="{783A3CBD-3CE5-402F-B30A-99DAADB0C7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AC23</xm:sqref>
        </x14:conditionalFormatting>
        <x14:conditionalFormatting xmlns:xm="http://schemas.microsoft.com/office/excel/2006/main">
          <x14:cfRule type="dataBar" id="{6D1666CB-4FB0-4DA6-9DB0-471D5474DC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AC23</xm:sqref>
        </x14:conditionalFormatting>
        <x14:conditionalFormatting xmlns:xm="http://schemas.microsoft.com/office/excel/2006/main">
          <x14:cfRule type="dataBar" id="{FC9C107F-2809-416D-8877-B332C929F1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AC23</xm:sqref>
        </x14:conditionalFormatting>
        <x14:conditionalFormatting xmlns:xm="http://schemas.microsoft.com/office/excel/2006/main">
          <x14:cfRule type="dataBar" id="{C8D059B0-C8DD-4906-B316-19905E18B4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AC23</xm:sqref>
        </x14:conditionalFormatting>
        <x14:conditionalFormatting xmlns:xm="http://schemas.microsoft.com/office/excel/2006/main">
          <x14:cfRule type="dataBar" id="{E997806E-A851-4A86-85D3-9BAB6BA151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AC23</xm:sqref>
        </x14:conditionalFormatting>
        <x14:conditionalFormatting xmlns:xm="http://schemas.microsoft.com/office/excel/2006/main">
          <x14:cfRule type="dataBar" id="{494C9EB8-7889-4893-BAE9-77130A679D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AC23</xm:sqref>
        </x14:conditionalFormatting>
        <x14:conditionalFormatting xmlns:xm="http://schemas.microsoft.com/office/excel/2006/main">
          <x14:cfRule type="dataBar" id="{B4A3AC22-6611-4C99-8172-5B821D3D88E3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AC24</xm:sqref>
        </x14:conditionalFormatting>
        <x14:conditionalFormatting xmlns:xm="http://schemas.microsoft.com/office/excel/2006/main">
          <x14:cfRule type="dataBar" id="{41851749-969C-4C4E-A137-249681A142A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AC24</xm:sqref>
        </x14:conditionalFormatting>
        <x14:conditionalFormatting xmlns:xm="http://schemas.microsoft.com/office/excel/2006/main">
          <x14:cfRule type="dataBar" id="{31F401EF-A5CE-43FA-91DC-BAE7BDCAF2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AC24</xm:sqref>
        </x14:conditionalFormatting>
        <x14:conditionalFormatting xmlns:xm="http://schemas.microsoft.com/office/excel/2006/main">
          <x14:cfRule type="dataBar" id="{5853FCD3-C29A-4499-909B-67B2E34FAF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AC24</xm:sqref>
        </x14:conditionalFormatting>
        <x14:conditionalFormatting xmlns:xm="http://schemas.microsoft.com/office/excel/2006/main">
          <x14:cfRule type="dataBar" id="{2D321D7B-49F9-4657-8877-DBB64C23B5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AC24</xm:sqref>
        </x14:conditionalFormatting>
        <x14:conditionalFormatting xmlns:xm="http://schemas.microsoft.com/office/excel/2006/main">
          <x14:cfRule type="dataBar" id="{051B111D-E43B-4C08-8A8D-CC0F0032AB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AC24</xm:sqref>
        </x14:conditionalFormatting>
        <x14:conditionalFormatting xmlns:xm="http://schemas.microsoft.com/office/excel/2006/main">
          <x14:cfRule type="dataBar" id="{B659D106-A8D0-4661-957A-6E8034FC37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AC24</xm:sqref>
        </x14:conditionalFormatting>
        <x14:conditionalFormatting xmlns:xm="http://schemas.microsoft.com/office/excel/2006/main">
          <x14:cfRule type="dataBar" id="{ADF3713B-1E56-4EC0-B785-C1D66549FC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AC24</xm:sqref>
        </x14:conditionalFormatting>
        <x14:conditionalFormatting xmlns:xm="http://schemas.microsoft.com/office/excel/2006/main">
          <x14:cfRule type="dataBar" id="{DFC1E002-D784-4889-AC13-E63C1619ED54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AC26:AC27</xm:sqref>
        </x14:conditionalFormatting>
        <x14:conditionalFormatting xmlns:xm="http://schemas.microsoft.com/office/excel/2006/main">
          <x14:cfRule type="dataBar" id="{8EDFF3C6-3504-4FC7-95C8-5421217FE1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AC26:AC27</xm:sqref>
        </x14:conditionalFormatting>
        <x14:conditionalFormatting xmlns:xm="http://schemas.microsoft.com/office/excel/2006/main">
          <x14:cfRule type="dataBar" id="{9BB1189E-628D-4D02-8B37-AE28A9F2D3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AC26:AC27</xm:sqref>
        </x14:conditionalFormatting>
        <x14:conditionalFormatting xmlns:xm="http://schemas.microsoft.com/office/excel/2006/main">
          <x14:cfRule type="dataBar" id="{8E0A01EB-3132-476C-AB99-6C07D59DEE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AC26:AC27</xm:sqref>
        </x14:conditionalFormatting>
        <x14:conditionalFormatting xmlns:xm="http://schemas.microsoft.com/office/excel/2006/main">
          <x14:cfRule type="dataBar" id="{B9450F62-827A-4556-A4D7-8FA2D0EBC0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AC26:AC27</xm:sqref>
        </x14:conditionalFormatting>
        <x14:conditionalFormatting xmlns:xm="http://schemas.microsoft.com/office/excel/2006/main">
          <x14:cfRule type="dataBar" id="{A1F1023A-0641-4B7B-B6BB-938EA91D54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AC26:AC27</xm:sqref>
        </x14:conditionalFormatting>
        <x14:conditionalFormatting xmlns:xm="http://schemas.microsoft.com/office/excel/2006/main">
          <x14:cfRule type="dataBar" id="{06CFFA73-6FB3-4C0D-95A1-BC4D821885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AC26:AC27</xm:sqref>
        </x14:conditionalFormatting>
        <x14:conditionalFormatting xmlns:xm="http://schemas.microsoft.com/office/excel/2006/main">
          <x14:cfRule type="dataBar" id="{C8B4880F-86CF-4470-B20E-6736A36E91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AC26:AC27</xm:sqref>
        </x14:conditionalFormatting>
        <x14:conditionalFormatting xmlns:xm="http://schemas.microsoft.com/office/excel/2006/main">
          <x14:cfRule type="dataBar" id="{28A6D559-7E0B-4723-BCD5-B5055E79AF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AC26:AC27</xm:sqref>
        </x14:conditionalFormatting>
        <x14:conditionalFormatting xmlns:xm="http://schemas.microsoft.com/office/excel/2006/main">
          <x14:cfRule type="dataBar" id="{210D6415-7165-48A3-9FA9-3A2B8C6CD985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AC19</xm:sqref>
        </x14:conditionalFormatting>
        <x14:conditionalFormatting xmlns:xm="http://schemas.microsoft.com/office/excel/2006/main">
          <x14:cfRule type="dataBar" id="{0292D4DB-81D6-4DC6-96DD-583E30D406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AC19</xm:sqref>
        </x14:conditionalFormatting>
        <x14:conditionalFormatting xmlns:xm="http://schemas.microsoft.com/office/excel/2006/main">
          <x14:cfRule type="dataBar" id="{2F5AB7B4-7DDB-406A-9394-1191FC05B1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AC19</xm:sqref>
        </x14:conditionalFormatting>
        <x14:conditionalFormatting xmlns:xm="http://schemas.microsoft.com/office/excel/2006/main">
          <x14:cfRule type="dataBar" id="{1CBC5879-8838-454B-9208-DB71974A4B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AC19</xm:sqref>
        </x14:conditionalFormatting>
        <x14:conditionalFormatting xmlns:xm="http://schemas.microsoft.com/office/excel/2006/main">
          <x14:cfRule type="dataBar" id="{700BD464-8C29-418C-8A71-DBA9ABFE99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AC19</xm:sqref>
        </x14:conditionalFormatting>
        <x14:conditionalFormatting xmlns:xm="http://schemas.microsoft.com/office/excel/2006/main">
          <x14:cfRule type="dataBar" id="{D85F5849-8BDC-42D8-8D20-2CFB72AF3D6A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AC19</xm:sqref>
        </x14:conditionalFormatting>
        <x14:conditionalFormatting xmlns:xm="http://schemas.microsoft.com/office/excel/2006/main">
          <x14:cfRule type="dataBar" id="{DF524740-C69B-4BD2-A413-24E597E2ED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AC19</xm:sqref>
        </x14:conditionalFormatting>
        <x14:conditionalFormatting xmlns:xm="http://schemas.microsoft.com/office/excel/2006/main">
          <x14:cfRule type="dataBar" id="{EAD24E33-5519-4BED-9C74-E2D27164A2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AC19</xm:sqref>
        </x14:conditionalFormatting>
        <x14:conditionalFormatting xmlns:xm="http://schemas.microsoft.com/office/excel/2006/main">
          <x14:cfRule type="dataBar" id="{468AB9CE-A5E0-4585-BE17-6E4AA7A80A9F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AC20</xm:sqref>
        </x14:conditionalFormatting>
        <x14:conditionalFormatting xmlns:xm="http://schemas.microsoft.com/office/excel/2006/main">
          <x14:cfRule type="dataBar" id="{31439FFA-AC0F-4CCF-B1D6-69B1D78B36F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AC20</xm:sqref>
        </x14:conditionalFormatting>
        <x14:conditionalFormatting xmlns:xm="http://schemas.microsoft.com/office/excel/2006/main">
          <x14:cfRule type="dataBar" id="{09CEAD61-4F2C-4CF2-AC6E-048B760BA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AC20</xm:sqref>
        </x14:conditionalFormatting>
        <x14:conditionalFormatting xmlns:xm="http://schemas.microsoft.com/office/excel/2006/main">
          <x14:cfRule type="dataBar" id="{18C5583F-1025-466E-B1CE-0116293DDF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AC20</xm:sqref>
        </x14:conditionalFormatting>
        <x14:conditionalFormatting xmlns:xm="http://schemas.microsoft.com/office/excel/2006/main">
          <x14:cfRule type="dataBar" id="{0BE89273-B6F2-4813-BE98-CE3FA33974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AC20</xm:sqref>
        </x14:conditionalFormatting>
        <x14:conditionalFormatting xmlns:xm="http://schemas.microsoft.com/office/excel/2006/main">
          <x14:cfRule type="dataBar" id="{33BA30D5-7542-4CB9-934E-A248B98960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AC20</xm:sqref>
        </x14:conditionalFormatting>
        <x14:conditionalFormatting xmlns:xm="http://schemas.microsoft.com/office/excel/2006/main">
          <x14:cfRule type="dataBar" id="{DAC713B7-E0BE-492E-8D95-7D9F03B0FC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AC20</xm:sqref>
        </x14:conditionalFormatting>
        <x14:conditionalFormatting xmlns:xm="http://schemas.microsoft.com/office/excel/2006/main">
          <x14:cfRule type="dataBar" id="{BD479921-CD05-4198-B0B2-0DAF99F752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AC20</xm:sqref>
        </x14:conditionalFormatting>
        <x14:conditionalFormatting xmlns:xm="http://schemas.microsoft.com/office/excel/2006/main">
          <x14:cfRule type="dataBar" id="{1B7C4FFF-F496-475E-8B34-E4A8B254A262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AC38</xm:sqref>
        </x14:conditionalFormatting>
        <x14:conditionalFormatting xmlns:xm="http://schemas.microsoft.com/office/excel/2006/main">
          <x14:cfRule type="dataBar" id="{A8BA1690-2AA1-48F3-B430-6053E34387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AC38</xm:sqref>
        </x14:conditionalFormatting>
        <x14:conditionalFormatting xmlns:xm="http://schemas.microsoft.com/office/excel/2006/main">
          <x14:cfRule type="dataBar" id="{AC8872A9-A0BC-4C56-BBA2-36E2BAF452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AC38</xm:sqref>
        </x14:conditionalFormatting>
        <x14:conditionalFormatting xmlns:xm="http://schemas.microsoft.com/office/excel/2006/main">
          <x14:cfRule type="dataBar" id="{225E44A4-33CA-4817-B774-CD4616990A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AC38</xm:sqref>
        </x14:conditionalFormatting>
        <x14:conditionalFormatting xmlns:xm="http://schemas.microsoft.com/office/excel/2006/main">
          <x14:cfRule type="dataBar" id="{E39BB7BD-8BE6-4CC3-A6AA-3650FD361C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AC38</xm:sqref>
        </x14:conditionalFormatting>
        <x14:conditionalFormatting xmlns:xm="http://schemas.microsoft.com/office/excel/2006/main">
          <x14:cfRule type="dataBar" id="{63E3C38C-0B7A-4020-93F6-97C7B4942A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AC38</xm:sqref>
        </x14:conditionalFormatting>
        <x14:conditionalFormatting xmlns:xm="http://schemas.microsoft.com/office/excel/2006/main">
          <x14:cfRule type="dataBar" id="{EEA510CF-16F6-450C-9511-C120FED610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AC38</xm:sqref>
        </x14:conditionalFormatting>
        <x14:conditionalFormatting xmlns:xm="http://schemas.microsoft.com/office/excel/2006/main">
          <x14:cfRule type="dataBar" id="{C992EDBD-5191-418F-9B49-031B49B388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AC38</xm:sqref>
        </x14:conditionalFormatting>
        <x14:conditionalFormatting xmlns:xm="http://schemas.microsoft.com/office/excel/2006/main">
          <x14:cfRule type="dataBar" id="{08690E36-B91E-4B0C-AA9A-BFB394D714A6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AC25</xm:sqref>
        </x14:conditionalFormatting>
        <x14:conditionalFormatting xmlns:xm="http://schemas.microsoft.com/office/excel/2006/main">
          <x14:cfRule type="dataBar" id="{18C7A207-137F-4AE1-A9B9-68107E8E5C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AC25</xm:sqref>
        </x14:conditionalFormatting>
        <x14:conditionalFormatting xmlns:xm="http://schemas.microsoft.com/office/excel/2006/main">
          <x14:cfRule type="dataBar" id="{1C562EE7-3D10-4A60-B8E0-052E1CEF62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AC25</xm:sqref>
        </x14:conditionalFormatting>
        <x14:conditionalFormatting xmlns:xm="http://schemas.microsoft.com/office/excel/2006/main">
          <x14:cfRule type="dataBar" id="{4CDCB5BA-D22E-4933-9A49-9A6BE3DE46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AC25</xm:sqref>
        </x14:conditionalFormatting>
        <x14:conditionalFormatting xmlns:xm="http://schemas.microsoft.com/office/excel/2006/main">
          <x14:cfRule type="dataBar" id="{993E9C05-D30A-4387-BE19-CE708C76B7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AC25</xm:sqref>
        </x14:conditionalFormatting>
        <x14:conditionalFormatting xmlns:xm="http://schemas.microsoft.com/office/excel/2006/main">
          <x14:cfRule type="dataBar" id="{4CBDD7C3-59CC-4298-8A23-D43CB28563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AC25</xm:sqref>
        </x14:conditionalFormatting>
        <x14:conditionalFormatting xmlns:xm="http://schemas.microsoft.com/office/excel/2006/main">
          <x14:cfRule type="dataBar" id="{6E83A765-BFC3-4DC2-9DAD-5D0F50C8AC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AC25</xm:sqref>
        </x14:conditionalFormatting>
        <x14:conditionalFormatting xmlns:xm="http://schemas.microsoft.com/office/excel/2006/main">
          <x14:cfRule type="dataBar" id="{12C0802C-37C1-4A29-BAF2-F3A571C0AD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AC25</xm:sqref>
        </x14:conditionalFormatting>
        <x14:conditionalFormatting xmlns:xm="http://schemas.microsoft.com/office/excel/2006/main">
          <x14:cfRule type="dataBar" id="{F2C00C65-4FA1-4D08-95BD-615D57704C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AC25</xm:sqref>
        </x14:conditionalFormatting>
        <x14:conditionalFormatting xmlns:xm="http://schemas.microsoft.com/office/excel/2006/main">
          <x14:cfRule type="dataBar" id="{0155AF80-7DD7-4693-9205-37DD42CE4E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AC25</xm:sqref>
        </x14:conditionalFormatting>
        <x14:conditionalFormatting xmlns:xm="http://schemas.microsoft.com/office/excel/2006/main">
          <x14:cfRule type="dataBar" id="{5F90E33C-9B85-4397-BBD0-4240BE168D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AC25</xm:sqref>
        </x14:conditionalFormatting>
        <x14:conditionalFormatting xmlns:xm="http://schemas.microsoft.com/office/excel/2006/main">
          <x14:cfRule type="dataBar" id="{3E21F51C-A56D-46BD-B38F-03D8F23EFEDE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AC23:AC27</xm:sqref>
        </x14:conditionalFormatting>
        <x14:conditionalFormatting xmlns:xm="http://schemas.microsoft.com/office/excel/2006/main">
          <x14:cfRule type="dataBar" id="{78D299CD-5483-4F53-95C8-D259228FBF6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AC23:AC27</xm:sqref>
        </x14:conditionalFormatting>
        <x14:conditionalFormatting xmlns:xm="http://schemas.microsoft.com/office/excel/2006/main">
          <x14:cfRule type="dataBar" id="{E9948197-67C4-4C7C-AD8D-29B9F79F8B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AC23:AC27</xm:sqref>
        </x14:conditionalFormatting>
        <x14:conditionalFormatting xmlns:xm="http://schemas.microsoft.com/office/excel/2006/main">
          <x14:cfRule type="dataBar" id="{D8235619-3E4D-42F1-B852-4EB457D85E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AC23:AC27</xm:sqref>
        </x14:conditionalFormatting>
        <x14:conditionalFormatting xmlns:xm="http://schemas.microsoft.com/office/excel/2006/main">
          <x14:cfRule type="dataBar" id="{335F0CC1-BA0D-421A-AC6E-8BEAC544D6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AC23:AC27</xm:sqref>
        </x14:conditionalFormatting>
        <x14:conditionalFormatting xmlns:xm="http://schemas.microsoft.com/office/excel/2006/main">
          <x14:cfRule type="dataBar" id="{C88E4F99-B452-4209-947C-E0625870EB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AC23:AC27</xm:sqref>
        </x14:conditionalFormatting>
        <x14:conditionalFormatting xmlns:xm="http://schemas.microsoft.com/office/excel/2006/main">
          <x14:cfRule type="dataBar" id="{876A3F75-CCB6-4096-8C41-613C58FAA2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AC23:AC27</xm:sqref>
        </x14:conditionalFormatting>
        <x14:conditionalFormatting xmlns:xm="http://schemas.microsoft.com/office/excel/2006/main">
          <x14:cfRule type="dataBar" id="{87FC6753-2364-42C3-9717-3BE0598D9B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AC23:AC27</xm:sqref>
        </x14:conditionalFormatting>
        <x14:conditionalFormatting xmlns:xm="http://schemas.microsoft.com/office/excel/2006/main">
          <x14:cfRule type="dataBar" id="{AC999A09-E335-4E12-8339-A41818BE26FF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AC28</xm:sqref>
        </x14:conditionalFormatting>
        <x14:conditionalFormatting xmlns:xm="http://schemas.microsoft.com/office/excel/2006/main">
          <x14:cfRule type="dataBar" id="{0D897E3C-146B-4806-8284-07552C11E2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AC28</xm:sqref>
        </x14:conditionalFormatting>
        <x14:conditionalFormatting xmlns:xm="http://schemas.microsoft.com/office/excel/2006/main">
          <x14:cfRule type="dataBar" id="{F82FBB9D-EE31-453D-8E48-49DCBBE541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AC28</xm:sqref>
        </x14:conditionalFormatting>
        <x14:conditionalFormatting xmlns:xm="http://schemas.microsoft.com/office/excel/2006/main">
          <x14:cfRule type="dataBar" id="{E71EF05F-1C7F-409E-8FE9-F29FC09717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AC28</xm:sqref>
        </x14:conditionalFormatting>
        <x14:conditionalFormatting xmlns:xm="http://schemas.microsoft.com/office/excel/2006/main">
          <x14:cfRule type="dataBar" id="{2854F54F-5473-4491-B0C7-2838A84F0A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AC28</xm:sqref>
        </x14:conditionalFormatting>
        <x14:conditionalFormatting xmlns:xm="http://schemas.microsoft.com/office/excel/2006/main">
          <x14:cfRule type="dataBar" id="{356B359F-73A9-48D5-86BD-E63CC60D26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AC28</xm:sqref>
        </x14:conditionalFormatting>
        <x14:conditionalFormatting xmlns:xm="http://schemas.microsoft.com/office/excel/2006/main">
          <x14:cfRule type="dataBar" id="{CEE6F5BE-4239-43E4-8CE0-F5612C99F4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AC28</xm:sqref>
        </x14:conditionalFormatting>
        <x14:conditionalFormatting xmlns:xm="http://schemas.microsoft.com/office/excel/2006/main">
          <x14:cfRule type="dataBar" id="{50BFAD1E-D584-4181-AD19-009DCCA116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AC28</xm:sqref>
        </x14:conditionalFormatting>
        <x14:conditionalFormatting xmlns:xm="http://schemas.microsoft.com/office/excel/2006/main">
          <x14:cfRule type="dataBar" id="{CAEBC378-F9EC-4315-B8AE-6F3D4DA219D9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AC29</xm:sqref>
        </x14:conditionalFormatting>
        <x14:conditionalFormatting xmlns:xm="http://schemas.microsoft.com/office/excel/2006/main">
          <x14:cfRule type="dataBar" id="{0FEEBE42-BCE0-4031-A974-296AE9377DA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AC29</xm:sqref>
        </x14:conditionalFormatting>
        <x14:conditionalFormatting xmlns:xm="http://schemas.microsoft.com/office/excel/2006/main">
          <x14:cfRule type="dataBar" id="{F67CE748-B227-428C-9412-76B4AA6626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AC29</xm:sqref>
        </x14:conditionalFormatting>
        <x14:conditionalFormatting xmlns:xm="http://schemas.microsoft.com/office/excel/2006/main">
          <x14:cfRule type="dataBar" id="{DDAB79D4-F5DC-4FC0-8399-64F9DF56F3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AC29</xm:sqref>
        </x14:conditionalFormatting>
        <x14:conditionalFormatting xmlns:xm="http://schemas.microsoft.com/office/excel/2006/main">
          <x14:cfRule type="dataBar" id="{F68FB3B4-848C-464B-A120-24EF5674B8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AC29</xm:sqref>
        </x14:conditionalFormatting>
        <x14:conditionalFormatting xmlns:xm="http://schemas.microsoft.com/office/excel/2006/main">
          <x14:cfRule type="dataBar" id="{B565D68B-63A8-4108-83EF-385F0E0F94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AC29</xm:sqref>
        </x14:conditionalFormatting>
        <x14:conditionalFormatting xmlns:xm="http://schemas.microsoft.com/office/excel/2006/main">
          <x14:cfRule type="dataBar" id="{679B3262-6318-47BD-8D89-0CDF0A422F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AC29</xm:sqref>
        </x14:conditionalFormatting>
        <x14:conditionalFormatting xmlns:xm="http://schemas.microsoft.com/office/excel/2006/main">
          <x14:cfRule type="dataBar" id="{DCCB0262-95E4-44CE-A3C9-FE280C3E42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AC29</xm:sqref>
        </x14:conditionalFormatting>
        <x14:conditionalFormatting xmlns:xm="http://schemas.microsoft.com/office/excel/2006/main">
          <x14:cfRule type="dataBar" id="{97480253-76CA-4FBE-99D6-B8CC6C185127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AC28:AC29</xm:sqref>
        </x14:conditionalFormatting>
        <x14:conditionalFormatting xmlns:xm="http://schemas.microsoft.com/office/excel/2006/main">
          <x14:cfRule type="dataBar" id="{FC53BA2A-D6D3-4F58-97BD-0E14F07083B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AC28:AC29</xm:sqref>
        </x14:conditionalFormatting>
        <x14:conditionalFormatting xmlns:xm="http://schemas.microsoft.com/office/excel/2006/main">
          <x14:cfRule type="dataBar" id="{2A7C5E20-577E-45CF-86D5-1271A61640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AC28:AC29</xm:sqref>
        </x14:conditionalFormatting>
        <x14:conditionalFormatting xmlns:xm="http://schemas.microsoft.com/office/excel/2006/main">
          <x14:cfRule type="dataBar" id="{B23DC6C3-5037-47AF-91C5-35CB9190B8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AC28:AC29</xm:sqref>
        </x14:conditionalFormatting>
        <x14:conditionalFormatting xmlns:xm="http://schemas.microsoft.com/office/excel/2006/main">
          <x14:cfRule type="dataBar" id="{C3DE7EB2-01C7-4BF8-B759-2576C63EB5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AC28:AC29</xm:sqref>
        </x14:conditionalFormatting>
        <x14:conditionalFormatting xmlns:xm="http://schemas.microsoft.com/office/excel/2006/main">
          <x14:cfRule type="dataBar" id="{12243EF4-A477-4A57-917E-DA0A14B418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AC28:AC29</xm:sqref>
        </x14:conditionalFormatting>
        <x14:conditionalFormatting xmlns:xm="http://schemas.microsoft.com/office/excel/2006/main">
          <x14:cfRule type="dataBar" id="{2AA5CA44-CED0-4882-99E1-2D0772ED64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AC28:AC29</xm:sqref>
        </x14:conditionalFormatting>
        <x14:conditionalFormatting xmlns:xm="http://schemas.microsoft.com/office/excel/2006/main">
          <x14:cfRule type="dataBar" id="{E6C96DED-403D-4BCD-8D06-F0A479C93A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AC28:AC29</xm:sqref>
        </x14:conditionalFormatting>
        <x14:conditionalFormatting xmlns:xm="http://schemas.microsoft.com/office/excel/2006/main">
          <x14:cfRule type="dataBar" id="{CE433620-312D-444E-8230-F9D44768AEFC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AC34 AC32 AC36 AC38</xm:sqref>
        </x14:conditionalFormatting>
        <x14:conditionalFormatting xmlns:xm="http://schemas.microsoft.com/office/excel/2006/main">
          <x14:cfRule type="dataBar" id="{355ECDDD-DD98-4965-A643-5F0E562AA7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AC34 AC32 AC36 AC38</xm:sqref>
        </x14:conditionalFormatting>
        <x14:conditionalFormatting xmlns:xm="http://schemas.microsoft.com/office/excel/2006/main">
          <x14:cfRule type="dataBar" id="{FEFE6DB5-8C98-4302-878D-DEA3397B2E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AC34 AC32 AC36 AC38</xm:sqref>
        </x14:conditionalFormatting>
        <x14:conditionalFormatting xmlns:xm="http://schemas.microsoft.com/office/excel/2006/main">
          <x14:cfRule type="dataBar" id="{4015F031-B711-47D2-8FC3-B061D0AA39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AC34 AC32 AC36 AC38</xm:sqref>
        </x14:conditionalFormatting>
        <x14:conditionalFormatting xmlns:xm="http://schemas.microsoft.com/office/excel/2006/main">
          <x14:cfRule type="dataBar" id="{30B54494-B157-42A2-ADDD-C72C54675D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AC34 AC32 AC36 AC38</xm:sqref>
        </x14:conditionalFormatting>
        <x14:conditionalFormatting xmlns:xm="http://schemas.microsoft.com/office/excel/2006/main">
          <x14:cfRule type="dataBar" id="{6C7B52B0-C275-4150-A28C-650BE87B19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AC32</xm:sqref>
        </x14:conditionalFormatting>
        <x14:conditionalFormatting xmlns:xm="http://schemas.microsoft.com/office/excel/2006/main">
          <x14:cfRule type="dataBar" id="{D21152B6-CBB2-4835-817D-E8293C0F77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AC32</xm:sqref>
        </x14:conditionalFormatting>
        <x14:conditionalFormatting xmlns:xm="http://schemas.microsoft.com/office/excel/2006/main">
          <x14:cfRule type="dataBar" id="{7A99FCFE-5BE5-4328-9DB2-3F9EB41290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AC32</xm:sqref>
        </x14:conditionalFormatting>
        <x14:conditionalFormatting xmlns:xm="http://schemas.microsoft.com/office/excel/2006/main">
          <x14:cfRule type="dataBar" id="{58914082-5704-4589-820A-8492BE76BBAF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AC31 AC33 AC35 AC37</xm:sqref>
        </x14:conditionalFormatting>
        <x14:conditionalFormatting xmlns:xm="http://schemas.microsoft.com/office/excel/2006/main">
          <x14:cfRule type="dataBar" id="{76BA1CBF-E2F4-462D-AC20-8EFBD371A7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AC31 AC33 AC35 AC37</xm:sqref>
        </x14:conditionalFormatting>
        <x14:conditionalFormatting xmlns:xm="http://schemas.microsoft.com/office/excel/2006/main">
          <x14:cfRule type="dataBar" id="{8E6186F5-C2C2-4D7C-944B-111AF63A02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AC31 AC33 AC35 AC37</xm:sqref>
        </x14:conditionalFormatting>
        <x14:conditionalFormatting xmlns:xm="http://schemas.microsoft.com/office/excel/2006/main">
          <x14:cfRule type="dataBar" id="{B6433318-2C25-47E0-AA86-6E1F5FD995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AC31 AC33 AC35 AC37</xm:sqref>
        </x14:conditionalFormatting>
        <x14:conditionalFormatting xmlns:xm="http://schemas.microsoft.com/office/excel/2006/main">
          <x14:cfRule type="dataBar" id="{8806A818-1A20-43EB-A193-80DC4D4DBB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AC31 AC33 AC35 AC37</xm:sqref>
        </x14:conditionalFormatting>
        <x14:conditionalFormatting xmlns:xm="http://schemas.microsoft.com/office/excel/2006/main">
          <x14:cfRule type="dataBar" id="{10BBC8B9-02E2-434B-95CA-3EB8A96815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AC33</xm:sqref>
        </x14:conditionalFormatting>
        <x14:conditionalFormatting xmlns:xm="http://schemas.microsoft.com/office/excel/2006/main">
          <x14:cfRule type="dataBar" id="{30AFEAF0-4B89-4B1D-A52F-A49A4C4419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AC33</xm:sqref>
        </x14:conditionalFormatting>
        <x14:conditionalFormatting xmlns:xm="http://schemas.microsoft.com/office/excel/2006/main">
          <x14:cfRule type="dataBar" id="{0983E88A-5162-4595-ADF9-ABCB761143EC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AC32</xm:sqref>
        </x14:conditionalFormatting>
        <x14:conditionalFormatting xmlns:xm="http://schemas.microsoft.com/office/excel/2006/main">
          <x14:cfRule type="dataBar" id="{C7F47B83-B7FD-482B-93C3-3EAB18D52C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AC32</xm:sqref>
        </x14:conditionalFormatting>
        <x14:conditionalFormatting xmlns:xm="http://schemas.microsoft.com/office/excel/2006/main">
          <x14:cfRule type="dataBar" id="{EB66648F-A839-46FC-85BE-FF6FE177FD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AC32</xm:sqref>
        </x14:conditionalFormatting>
        <x14:conditionalFormatting xmlns:xm="http://schemas.microsoft.com/office/excel/2006/main">
          <x14:cfRule type="dataBar" id="{D382E7DA-53DF-471B-9E08-66F0769F66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AC32</xm:sqref>
        </x14:conditionalFormatting>
        <x14:conditionalFormatting xmlns:xm="http://schemas.microsoft.com/office/excel/2006/main">
          <x14:cfRule type="dataBar" id="{BB020CBE-BCD6-42AD-B0D6-5B9FB3C363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AC32</xm:sqref>
        </x14:conditionalFormatting>
        <x14:conditionalFormatting xmlns:xm="http://schemas.microsoft.com/office/excel/2006/main">
          <x14:cfRule type="dataBar" id="{AB6D2639-0C26-493F-A2A0-B07C8216EA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AC32</xm:sqref>
        </x14:conditionalFormatting>
        <x14:conditionalFormatting xmlns:xm="http://schemas.microsoft.com/office/excel/2006/main">
          <x14:cfRule type="dataBar" id="{ECE9BF3B-8C2D-45FF-82F8-3319E892C3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AC32</xm:sqref>
        </x14:conditionalFormatting>
        <x14:conditionalFormatting xmlns:xm="http://schemas.microsoft.com/office/excel/2006/main">
          <x14:cfRule type="dataBar" id="{C179188A-2C19-4832-879F-A810636B79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AC32</xm:sqref>
        </x14:conditionalFormatting>
        <x14:conditionalFormatting xmlns:xm="http://schemas.microsoft.com/office/excel/2006/main">
          <x14:cfRule type="dataBar" id="{022E4D82-4D86-4CC5-8505-D2BA13D8BAFE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AC31 AC33 AC35 AC37</xm:sqref>
        </x14:conditionalFormatting>
        <x14:conditionalFormatting xmlns:xm="http://schemas.microsoft.com/office/excel/2006/main">
          <x14:cfRule type="dataBar" id="{FF68BA3D-D027-4903-B424-25F8D0018A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AC31 AC33 AC35 AC37</xm:sqref>
        </x14:conditionalFormatting>
        <x14:conditionalFormatting xmlns:xm="http://schemas.microsoft.com/office/excel/2006/main">
          <x14:cfRule type="dataBar" id="{43E9984B-350F-4296-A952-E90EF8B3D3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AC31 AC33 AC35 AC37</xm:sqref>
        </x14:conditionalFormatting>
        <x14:conditionalFormatting xmlns:xm="http://schemas.microsoft.com/office/excel/2006/main">
          <x14:cfRule type="dataBar" id="{94036F32-52D0-421B-BFA0-AB6667A4FE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AC31 AC33 AC35 AC37</xm:sqref>
        </x14:conditionalFormatting>
        <x14:conditionalFormatting xmlns:xm="http://schemas.microsoft.com/office/excel/2006/main">
          <x14:cfRule type="dataBar" id="{521150FF-5FC2-4582-B34B-0911782FDB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AC31 AC33 AC35 AC37</xm:sqref>
        </x14:conditionalFormatting>
        <x14:conditionalFormatting xmlns:xm="http://schemas.microsoft.com/office/excel/2006/main">
          <x14:cfRule type="dataBar" id="{642C20CC-B61F-4C4F-A131-2CAB0EBEE1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AC31</xm:sqref>
        </x14:conditionalFormatting>
        <x14:conditionalFormatting xmlns:xm="http://schemas.microsoft.com/office/excel/2006/main">
          <x14:cfRule type="dataBar" id="{ACACB4CA-96C7-4C13-B0CE-728FBCF327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AC31</xm:sqref>
        </x14:conditionalFormatting>
        <x14:conditionalFormatting xmlns:xm="http://schemas.microsoft.com/office/excel/2006/main">
          <x14:cfRule type="dataBar" id="{F36D1202-FF99-4749-BA68-EF6AB5497B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AC31</xm:sqref>
        </x14:conditionalFormatting>
        <x14:conditionalFormatting xmlns:xm="http://schemas.microsoft.com/office/excel/2006/main">
          <x14:cfRule type="dataBar" id="{2F41CF19-568E-4955-A45B-94D5A86674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AC17:AC21</xm:sqref>
        </x14:conditionalFormatting>
        <x14:conditionalFormatting xmlns:xm="http://schemas.microsoft.com/office/excel/2006/main">
          <x14:cfRule type="dataBar" id="{CF74F85B-F99F-445B-A08D-1DF2EF38F0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AC17:AC21</xm:sqref>
        </x14:conditionalFormatting>
        <x14:conditionalFormatting xmlns:xm="http://schemas.microsoft.com/office/excel/2006/main">
          <x14:cfRule type="dataBar" id="{340306D7-2276-4714-A187-3402FF1890E9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AC25</xm:sqref>
        </x14:conditionalFormatting>
        <x14:conditionalFormatting xmlns:xm="http://schemas.microsoft.com/office/excel/2006/main">
          <x14:cfRule type="dataBar" id="{6E383C23-FB08-43E8-99EE-C0140E5E94A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AC25</xm:sqref>
        </x14:conditionalFormatting>
        <x14:conditionalFormatting xmlns:xm="http://schemas.microsoft.com/office/excel/2006/main">
          <x14:cfRule type="dataBar" id="{B2E4D1C6-88E8-4AEC-9A31-714F5C36BF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AC25</xm:sqref>
        </x14:conditionalFormatting>
        <x14:conditionalFormatting xmlns:xm="http://schemas.microsoft.com/office/excel/2006/main">
          <x14:cfRule type="dataBar" id="{ACA336F7-8D80-461F-9793-746A1A97D9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AC25</xm:sqref>
        </x14:conditionalFormatting>
        <x14:conditionalFormatting xmlns:xm="http://schemas.microsoft.com/office/excel/2006/main">
          <x14:cfRule type="dataBar" id="{58C64540-1EC9-453B-B2B7-DDACA1DE1B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AC25</xm:sqref>
        </x14:conditionalFormatting>
        <x14:conditionalFormatting xmlns:xm="http://schemas.microsoft.com/office/excel/2006/main">
          <x14:cfRule type="dataBar" id="{90141279-EAA0-4E45-9B2E-D80A46DA172C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AC25</xm:sqref>
        </x14:conditionalFormatting>
        <x14:conditionalFormatting xmlns:xm="http://schemas.microsoft.com/office/excel/2006/main">
          <x14:cfRule type="dataBar" id="{90947BA5-FC43-4C3B-BA84-7E7479922D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AC25</xm:sqref>
        </x14:conditionalFormatting>
        <x14:conditionalFormatting xmlns:xm="http://schemas.microsoft.com/office/excel/2006/main">
          <x14:cfRule type="dataBar" id="{69DA1161-C10C-45B1-B6A8-03668AB96A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AC25</xm:sqref>
        </x14:conditionalFormatting>
        <x14:conditionalFormatting xmlns:xm="http://schemas.microsoft.com/office/excel/2006/main">
          <x14:cfRule type="dataBar" id="{FD05D1AE-3559-4906-A80E-EE6A89EDD76C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AC26</xm:sqref>
        </x14:conditionalFormatting>
        <x14:conditionalFormatting xmlns:xm="http://schemas.microsoft.com/office/excel/2006/main">
          <x14:cfRule type="dataBar" id="{3CFB0528-954B-469F-A2D4-FC0FD3A0DD1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AC26</xm:sqref>
        </x14:conditionalFormatting>
        <x14:conditionalFormatting xmlns:xm="http://schemas.microsoft.com/office/excel/2006/main">
          <x14:cfRule type="dataBar" id="{EEFC43CB-4D45-4F56-B70B-897D72BE6D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AC26</xm:sqref>
        </x14:conditionalFormatting>
        <x14:conditionalFormatting xmlns:xm="http://schemas.microsoft.com/office/excel/2006/main">
          <x14:cfRule type="dataBar" id="{F1DCF41A-FD42-42C2-B350-B202EA7B43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AC26</xm:sqref>
        </x14:conditionalFormatting>
        <x14:conditionalFormatting xmlns:xm="http://schemas.microsoft.com/office/excel/2006/main">
          <x14:cfRule type="dataBar" id="{67D5AC14-F5D7-4795-BED5-B0B1CE8C31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AC26</xm:sqref>
        </x14:conditionalFormatting>
        <x14:conditionalFormatting xmlns:xm="http://schemas.microsoft.com/office/excel/2006/main">
          <x14:cfRule type="dataBar" id="{AD987D9F-7AD9-4CE3-B7A5-5889777A2C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AC26</xm:sqref>
        </x14:conditionalFormatting>
        <x14:conditionalFormatting xmlns:xm="http://schemas.microsoft.com/office/excel/2006/main">
          <x14:cfRule type="dataBar" id="{1C505939-2C60-4E64-A466-0C51EF6DB0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AC26</xm:sqref>
        </x14:conditionalFormatting>
        <x14:conditionalFormatting xmlns:xm="http://schemas.microsoft.com/office/excel/2006/main">
          <x14:cfRule type="dataBar" id="{D61A5134-E27F-47F7-AB8F-14D4F6D532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AC26</xm:sqref>
        </x14:conditionalFormatting>
        <x14:conditionalFormatting xmlns:xm="http://schemas.microsoft.com/office/excel/2006/main">
          <x14:cfRule type="dataBar" id="{EF4F26AC-CF8D-4E99-9E9B-3F217320F308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AC23:AC26</xm:sqref>
        </x14:conditionalFormatting>
        <x14:conditionalFormatting xmlns:xm="http://schemas.microsoft.com/office/excel/2006/main">
          <x14:cfRule type="dataBar" id="{2ED8EDDE-45E9-40A6-941C-72AFB42614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AC23:AC26</xm:sqref>
        </x14:conditionalFormatting>
        <x14:conditionalFormatting xmlns:xm="http://schemas.microsoft.com/office/excel/2006/main">
          <x14:cfRule type="dataBar" id="{0C8DCC44-C328-4A2A-86E2-413B56B088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AC23:AC26</xm:sqref>
        </x14:conditionalFormatting>
        <x14:conditionalFormatting xmlns:xm="http://schemas.microsoft.com/office/excel/2006/main">
          <x14:cfRule type="dataBar" id="{281C3D04-FCEF-476E-836A-7417FD945E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AC23:AC26</xm:sqref>
        </x14:conditionalFormatting>
        <x14:conditionalFormatting xmlns:xm="http://schemas.microsoft.com/office/excel/2006/main">
          <x14:cfRule type="dataBar" id="{C5AC9D92-9111-49A4-AABB-230E137E9B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AC23:AC26</xm:sqref>
        </x14:conditionalFormatting>
        <x14:conditionalFormatting xmlns:xm="http://schemas.microsoft.com/office/excel/2006/main">
          <x14:cfRule type="dataBar" id="{5C9A9009-3961-4D41-8E13-B5F81CFD18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AC23:AC26</xm:sqref>
        </x14:conditionalFormatting>
        <x14:conditionalFormatting xmlns:xm="http://schemas.microsoft.com/office/excel/2006/main">
          <x14:cfRule type="dataBar" id="{E6F52F8A-0EE8-4628-8CC8-25B68245E1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AC23:AC24</xm:sqref>
        </x14:conditionalFormatting>
        <x14:conditionalFormatting xmlns:xm="http://schemas.microsoft.com/office/excel/2006/main">
          <x14:cfRule type="dataBar" id="{CC4C9F78-73FF-4418-ADED-33E44E27B9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AC23:AC26</xm:sqref>
        </x14:conditionalFormatting>
        <x14:conditionalFormatting xmlns:xm="http://schemas.microsoft.com/office/excel/2006/main">
          <x14:cfRule type="dataBar" id="{3EED709D-DF7D-48FC-AD30-C17C09A764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AC23:AC26</xm:sqref>
        </x14:conditionalFormatting>
        <x14:conditionalFormatting xmlns:xm="http://schemas.microsoft.com/office/excel/2006/main">
          <x14:cfRule type="dataBar" id="{B0842A79-62DD-4280-9156-B068FEBFA8C7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AC28:AC38 AC11:AC22</xm:sqref>
        </x14:conditionalFormatting>
        <x14:conditionalFormatting xmlns:xm="http://schemas.microsoft.com/office/excel/2006/main">
          <x14:cfRule type="dataBar" id="{DC4115B2-FD90-46A5-96CB-526681E969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AC28:AC38 AC11:AC22</xm:sqref>
        </x14:conditionalFormatting>
        <x14:conditionalFormatting xmlns:xm="http://schemas.microsoft.com/office/excel/2006/main">
          <x14:cfRule type="dataBar" id="{15E27059-A6A2-4A6B-B8C7-0797B67863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AC28:AC38 AC11:AC22</xm:sqref>
        </x14:conditionalFormatting>
        <x14:conditionalFormatting xmlns:xm="http://schemas.microsoft.com/office/excel/2006/main">
          <x14:cfRule type="dataBar" id="{A570DCBD-329D-49E1-A7D5-AA74C19F2A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AC28:AC38 AC11:AC22</xm:sqref>
        </x14:conditionalFormatting>
        <x14:conditionalFormatting xmlns:xm="http://schemas.microsoft.com/office/excel/2006/main">
          <x14:cfRule type="dataBar" id="{C5196C8F-6A2A-4224-A482-FE7D123B41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AC28:AC38 AC11:AC22</xm:sqref>
        </x14:conditionalFormatting>
        <x14:conditionalFormatting xmlns:xm="http://schemas.microsoft.com/office/excel/2006/main">
          <x14:cfRule type="dataBar" id="{4D024755-4CC4-44BF-AF31-C31788FC91EF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AC31:AC38</xm:sqref>
        </x14:conditionalFormatting>
        <x14:conditionalFormatting xmlns:xm="http://schemas.microsoft.com/office/excel/2006/main">
          <x14:cfRule type="dataBar" id="{6F630ACD-FBE0-42CF-991F-E8EED6A68E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AC31:AC38</xm:sqref>
        </x14:conditionalFormatting>
        <x14:conditionalFormatting xmlns:xm="http://schemas.microsoft.com/office/excel/2006/main">
          <x14:cfRule type="dataBar" id="{AA8D8B55-DCAD-4A34-A5AC-791E8B42EB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AC31:AC38</xm:sqref>
        </x14:conditionalFormatting>
        <x14:conditionalFormatting xmlns:xm="http://schemas.microsoft.com/office/excel/2006/main">
          <x14:cfRule type="dataBar" id="{710D9A15-9E93-462C-902B-D45AB9F4ED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AC31:AC38</xm:sqref>
        </x14:conditionalFormatting>
        <x14:conditionalFormatting xmlns:xm="http://schemas.microsoft.com/office/excel/2006/main">
          <x14:cfRule type="dataBar" id="{6E51F87B-2AA4-4F2C-B8AB-EA007E99C3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AC31:AC38</xm:sqref>
        </x14:conditionalFormatting>
        <x14:conditionalFormatting xmlns:xm="http://schemas.microsoft.com/office/excel/2006/main">
          <x14:cfRule type="dataBar" id="{745FF18A-C972-4A4A-98AF-787C5432C63F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AC31:AC38</xm:sqref>
        </x14:conditionalFormatting>
        <x14:conditionalFormatting xmlns:xm="http://schemas.microsoft.com/office/excel/2006/main">
          <x14:cfRule type="dataBar" id="{20FFAD9C-DB95-4786-9C82-33150574156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AC31:AC38</xm:sqref>
        </x14:conditionalFormatting>
        <x14:conditionalFormatting xmlns:xm="http://schemas.microsoft.com/office/excel/2006/main">
          <x14:cfRule type="dataBar" id="{F2F2B62D-DD3C-4463-86B7-9AE0150327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AC31:AC38</xm:sqref>
        </x14:conditionalFormatting>
        <x14:conditionalFormatting xmlns:xm="http://schemas.microsoft.com/office/excel/2006/main">
          <x14:cfRule type="dataBar" id="{E6406091-2F67-48A6-A4FF-F9590990C5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AC31:AC38</xm:sqref>
        </x14:conditionalFormatting>
        <x14:conditionalFormatting xmlns:xm="http://schemas.microsoft.com/office/excel/2006/main">
          <x14:cfRule type="dataBar" id="{8A96C0D7-48BB-4707-858B-F9F56F3169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AC31:AC38</xm:sqref>
        </x14:conditionalFormatting>
        <x14:conditionalFormatting xmlns:xm="http://schemas.microsoft.com/office/excel/2006/main">
          <x14:cfRule type="dataBar" id="{FBD30A04-E8CF-4E69-970B-1EFEEAB744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AC21:AC22 AC17:AC18 AC28:AC38</xm:sqref>
        </x14:conditionalFormatting>
        <x14:conditionalFormatting xmlns:xm="http://schemas.microsoft.com/office/excel/2006/main">
          <x14:cfRule type="dataBar" id="{B5A0F1C5-5835-4C7C-9423-695BB3C53E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AC28:AC38 AC11:AC22</xm:sqref>
        </x14:conditionalFormatting>
        <x14:conditionalFormatting xmlns:xm="http://schemas.microsoft.com/office/excel/2006/main">
          <x14:cfRule type="dataBar" id="{EF9F5CD2-F76B-43FF-AE33-AF162D3A6E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AC13:AC38</xm:sqref>
        </x14:conditionalFormatting>
        <x14:conditionalFormatting xmlns:xm="http://schemas.microsoft.com/office/excel/2006/main">
          <x14:cfRule type="dataBar" id="{1AE476F5-2633-4A23-96F8-1FAFBB4FB5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AC11:AC38</xm:sqref>
        </x14:conditionalFormatting>
        <x14:conditionalFormatting xmlns:xm="http://schemas.microsoft.com/office/excel/2006/main">
          <x14:cfRule type="dataBar" id="{CBDEC86B-CA6F-4394-A111-F86E4E5A3C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AC11:AC38</xm:sqref>
        </x14:conditionalFormatting>
        <x14:conditionalFormatting xmlns:xm="http://schemas.microsoft.com/office/excel/2006/main">
          <x14:cfRule type="dataBar" id="{90872CC6-3443-454C-B4CF-0938FFC8AC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AC11:AC38</xm:sqref>
        </x14:conditionalFormatting>
        <x14:conditionalFormatting xmlns:xm="http://schemas.microsoft.com/office/excel/2006/main">
          <x14:cfRule type="dataBar" id="{1C16031A-4291-467A-B0A8-E2B5A0F9BE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AC11:AC14</xm:sqref>
        </x14:conditionalFormatting>
        <x14:conditionalFormatting xmlns:xm="http://schemas.microsoft.com/office/excel/2006/main">
          <x14:cfRule type="dataBar" id="{F1B8E0D3-D9BC-4F12-BECC-B6C4530E4FC1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AD23</xm:sqref>
        </x14:conditionalFormatting>
        <x14:conditionalFormatting xmlns:xm="http://schemas.microsoft.com/office/excel/2006/main">
          <x14:cfRule type="dataBar" id="{E7967F42-34BF-423B-B7B9-2A3B6B8789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AD23</xm:sqref>
        </x14:conditionalFormatting>
        <x14:conditionalFormatting xmlns:xm="http://schemas.microsoft.com/office/excel/2006/main">
          <x14:cfRule type="dataBar" id="{4803DE07-28ED-49EE-96D8-AFE8959CCC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AD23</xm:sqref>
        </x14:conditionalFormatting>
        <x14:conditionalFormatting xmlns:xm="http://schemas.microsoft.com/office/excel/2006/main">
          <x14:cfRule type="dataBar" id="{1C9AA282-3D9F-4C9A-9DCF-61C13F62EA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AD23</xm:sqref>
        </x14:conditionalFormatting>
        <x14:conditionalFormatting xmlns:xm="http://schemas.microsoft.com/office/excel/2006/main">
          <x14:cfRule type="dataBar" id="{D60D0180-F6BD-4939-885F-F95CE745E9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AD23</xm:sqref>
        </x14:conditionalFormatting>
        <x14:conditionalFormatting xmlns:xm="http://schemas.microsoft.com/office/excel/2006/main">
          <x14:cfRule type="dataBar" id="{9C6108E2-5E23-4F4C-8730-9A67CC065A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AD23</xm:sqref>
        </x14:conditionalFormatting>
        <x14:conditionalFormatting xmlns:xm="http://schemas.microsoft.com/office/excel/2006/main">
          <x14:cfRule type="dataBar" id="{F4D79613-F7E9-4B20-ABD5-2F645CA606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AD23</xm:sqref>
        </x14:conditionalFormatting>
        <x14:conditionalFormatting xmlns:xm="http://schemas.microsoft.com/office/excel/2006/main">
          <x14:cfRule type="dataBar" id="{11FFBF79-675B-46F4-8C49-F6A934788F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AD23</xm:sqref>
        </x14:conditionalFormatting>
        <x14:conditionalFormatting xmlns:xm="http://schemas.microsoft.com/office/excel/2006/main">
          <x14:cfRule type="dataBar" id="{9C74678F-008D-4C72-8513-3DE23A9FC1C0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AD24</xm:sqref>
        </x14:conditionalFormatting>
        <x14:conditionalFormatting xmlns:xm="http://schemas.microsoft.com/office/excel/2006/main">
          <x14:cfRule type="dataBar" id="{CA47A342-49F2-4E7B-A558-82F3604F25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AD24</xm:sqref>
        </x14:conditionalFormatting>
        <x14:conditionalFormatting xmlns:xm="http://schemas.microsoft.com/office/excel/2006/main">
          <x14:cfRule type="dataBar" id="{2C373462-50AD-48FC-AE6C-5FC9C3CC5B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AD24</xm:sqref>
        </x14:conditionalFormatting>
        <x14:conditionalFormatting xmlns:xm="http://schemas.microsoft.com/office/excel/2006/main">
          <x14:cfRule type="dataBar" id="{D1895928-C877-4AFE-9096-B5C7F5202A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AD24</xm:sqref>
        </x14:conditionalFormatting>
        <x14:conditionalFormatting xmlns:xm="http://schemas.microsoft.com/office/excel/2006/main">
          <x14:cfRule type="dataBar" id="{F83FBF59-2F56-4224-8A1A-0AC710FD79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AD24</xm:sqref>
        </x14:conditionalFormatting>
        <x14:conditionalFormatting xmlns:xm="http://schemas.microsoft.com/office/excel/2006/main">
          <x14:cfRule type="dataBar" id="{97D6FD65-FFAE-45BC-AE53-1BA3A6AA19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AD24</xm:sqref>
        </x14:conditionalFormatting>
        <x14:conditionalFormatting xmlns:xm="http://schemas.microsoft.com/office/excel/2006/main">
          <x14:cfRule type="dataBar" id="{2C1FECB9-4D7D-4FE2-AE1A-0655F94940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AD24</xm:sqref>
        </x14:conditionalFormatting>
        <x14:conditionalFormatting xmlns:xm="http://schemas.microsoft.com/office/excel/2006/main">
          <x14:cfRule type="dataBar" id="{593C6A9F-DCBA-40F2-96C9-EB48BFAEDF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AD24</xm:sqref>
        </x14:conditionalFormatting>
        <x14:conditionalFormatting xmlns:xm="http://schemas.microsoft.com/office/excel/2006/main">
          <x14:cfRule type="dataBar" id="{AB1A071A-9D45-4E4E-9122-3AE6A4812DBF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AD26:AD27</xm:sqref>
        </x14:conditionalFormatting>
        <x14:conditionalFormatting xmlns:xm="http://schemas.microsoft.com/office/excel/2006/main">
          <x14:cfRule type="dataBar" id="{CE3354D3-F646-44FC-A29A-34174387250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AD26:AD27</xm:sqref>
        </x14:conditionalFormatting>
        <x14:conditionalFormatting xmlns:xm="http://schemas.microsoft.com/office/excel/2006/main">
          <x14:cfRule type="dataBar" id="{8A442DDA-3AD9-4B2F-AC45-6C4622ABD5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AD26:AD27</xm:sqref>
        </x14:conditionalFormatting>
        <x14:conditionalFormatting xmlns:xm="http://schemas.microsoft.com/office/excel/2006/main">
          <x14:cfRule type="dataBar" id="{066BF73F-D903-460C-BBB8-3CFB47EF07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AD26:AD27</xm:sqref>
        </x14:conditionalFormatting>
        <x14:conditionalFormatting xmlns:xm="http://schemas.microsoft.com/office/excel/2006/main">
          <x14:cfRule type="dataBar" id="{6BC1A7BF-AD25-4EAE-92E8-4D30884070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AD26:AD27</xm:sqref>
        </x14:conditionalFormatting>
        <x14:conditionalFormatting xmlns:xm="http://schemas.microsoft.com/office/excel/2006/main">
          <x14:cfRule type="dataBar" id="{10F48460-1F15-4944-9FFD-B3C14F8833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AD26:AD27</xm:sqref>
        </x14:conditionalFormatting>
        <x14:conditionalFormatting xmlns:xm="http://schemas.microsoft.com/office/excel/2006/main">
          <x14:cfRule type="dataBar" id="{070564F8-C8B9-471A-B19B-E9C8050A6C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AD26:AD27</xm:sqref>
        </x14:conditionalFormatting>
        <x14:conditionalFormatting xmlns:xm="http://schemas.microsoft.com/office/excel/2006/main">
          <x14:cfRule type="dataBar" id="{19B146D4-A563-4E25-9410-A59DFED342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AD26:AD27</xm:sqref>
        </x14:conditionalFormatting>
        <x14:conditionalFormatting xmlns:xm="http://schemas.microsoft.com/office/excel/2006/main">
          <x14:cfRule type="dataBar" id="{E8F36B05-F5BB-4F6B-974A-3550C56387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AD26:AD27</xm:sqref>
        </x14:conditionalFormatting>
        <x14:conditionalFormatting xmlns:xm="http://schemas.microsoft.com/office/excel/2006/main">
          <x14:cfRule type="dataBar" id="{96CA70E0-3228-438B-BCFF-B237A597C9CB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AD19</xm:sqref>
        </x14:conditionalFormatting>
        <x14:conditionalFormatting xmlns:xm="http://schemas.microsoft.com/office/excel/2006/main">
          <x14:cfRule type="dataBar" id="{B94D1677-AC5D-40A5-A6D3-6D8216862C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AD19</xm:sqref>
        </x14:conditionalFormatting>
        <x14:conditionalFormatting xmlns:xm="http://schemas.microsoft.com/office/excel/2006/main">
          <x14:cfRule type="dataBar" id="{EBDC3D32-812E-4BFB-9A72-02132BB0F4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AD19</xm:sqref>
        </x14:conditionalFormatting>
        <x14:conditionalFormatting xmlns:xm="http://schemas.microsoft.com/office/excel/2006/main">
          <x14:cfRule type="dataBar" id="{19EBD3C6-A75F-4ADE-86C1-97E9C215BE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AD19</xm:sqref>
        </x14:conditionalFormatting>
        <x14:conditionalFormatting xmlns:xm="http://schemas.microsoft.com/office/excel/2006/main">
          <x14:cfRule type="dataBar" id="{C267B5E8-03B1-4647-884C-1E8C83062B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AD19</xm:sqref>
        </x14:conditionalFormatting>
        <x14:conditionalFormatting xmlns:xm="http://schemas.microsoft.com/office/excel/2006/main">
          <x14:cfRule type="dataBar" id="{BE735557-9F3D-4963-BC1A-22A0B5009570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AD19</xm:sqref>
        </x14:conditionalFormatting>
        <x14:conditionalFormatting xmlns:xm="http://schemas.microsoft.com/office/excel/2006/main">
          <x14:cfRule type="dataBar" id="{7E89863F-D887-43F5-94E9-D1E828BBF9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AD19</xm:sqref>
        </x14:conditionalFormatting>
        <x14:conditionalFormatting xmlns:xm="http://schemas.microsoft.com/office/excel/2006/main">
          <x14:cfRule type="dataBar" id="{273C6D85-6146-41AE-B77E-25E7AC5AF9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AD19</xm:sqref>
        </x14:conditionalFormatting>
        <x14:conditionalFormatting xmlns:xm="http://schemas.microsoft.com/office/excel/2006/main">
          <x14:cfRule type="dataBar" id="{89DB485E-EE9A-4DDD-B8C1-EE7686C090F7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AD20</xm:sqref>
        </x14:conditionalFormatting>
        <x14:conditionalFormatting xmlns:xm="http://schemas.microsoft.com/office/excel/2006/main">
          <x14:cfRule type="dataBar" id="{0D6DEB32-A10A-4ECA-8791-E6FDE5AA2B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AD20</xm:sqref>
        </x14:conditionalFormatting>
        <x14:conditionalFormatting xmlns:xm="http://schemas.microsoft.com/office/excel/2006/main">
          <x14:cfRule type="dataBar" id="{64C4CB16-59A2-40A0-A258-D748E0166A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AD20</xm:sqref>
        </x14:conditionalFormatting>
        <x14:conditionalFormatting xmlns:xm="http://schemas.microsoft.com/office/excel/2006/main">
          <x14:cfRule type="dataBar" id="{CBDD9C78-ADFD-405B-90DF-EB43035D37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AD20</xm:sqref>
        </x14:conditionalFormatting>
        <x14:conditionalFormatting xmlns:xm="http://schemas.microsoft.com/office/excel/2006/main">
          <x14:cfRule type="dataBar" id="{CA6E0A8E-57DF-4853-A031-F84EEAD814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AD20</xm:sqref>
        </x14:conditionalFormatting>
        <x14:conditionalFormatting xmlns:xm="http://schemas.microsoft.com/office/excel/2006/main">
          <x14:cfRule type="dataBar" id="{B0F1F9DF-46FB-43A9-8D9A-897F7F5C94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AD20</xm:sqref>
        </x14:conditionalFormatting>
        <x14:conditionalFormatting xmlns:xm="http://schemas.microsoft.com/office/excel/2006/main">
          <x14:cfRule type="dataBar" id="{A1C99AFF-52F6-4B2F-9441-63A13B672B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AD20</xm:sqref>
        </x14:conditionalFormatting>
        <x14:conditionalFormatting xmlns:xm="http://schemas.microsoft.com/office/excel/2006/main">
          <x14:cfRule type="dataBar" id="{E9ED2C49-3FB4-4003-9D1C-97F862ADBB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AD20</xm:sqref>
        </x14:conditionalFormatting>
        <x14:conditionalFormatting xmlns:xm="http://schemas.microsoft.com/office/excel/2006/main">
          <x14:cfRule type="dataBar" id="{75667686-3139-4D8D-94C8-11B92981CADB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AD38</xm:sqref>
        </x14:conditionalFormatting>
        <x14:conditionalFormatting xmlns:xm="http://schemas.microsoft.com/office/excel/2006/main">
          <x14:cfRule type="dataBar" id="{63EADE88-BAA7-4F75-AA4D-42626740D0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AD38</xm:sqref>
        </x14:conditionalFormatting>
        <x14:conditionalFormatting xmlns:xm="http://schemas.microsoft.com/office/excel/2006/main">
          <x14:cfRule type="dataBar" id="{289D9238-3870-4DD4-A22B-3232AE0FE5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AD38</xm:sqref>
        </x14:conditionalFormatting>
        <x14:conditionalFormatting xmlns:xm="http://schemas.microsoft.com/office/excel/2006/main">
          <x14:cfRule type="dataBar" id="{B73F3869-880A-41DA-81A4-84644945C9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AD38</xm:sqref>
        </x14:conditionalFormatting>
        <x14:conditionalFormatting xmlns:xm="http://schemas.microsoft.com/office/excel/2006/main">
          <x14:cfRule type="dataBar" id="{675B3A40-2894-44F5-AD3C-20B41C8AB0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AD38</xm:sqref>
        </x14:conditionalFormatting>
        <x14:conditionalFormatting xmlns:xm="http://schemas.microsoft.com/office/excel/2006/main">
          <x14:cfRule type="dataBar" id="{AF6CDBF3-B67B-4E7B-B0B2-D8EEB73528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AD38</xm:sqref>
        </x14:conditionalFormatting>
        <x14:conditionalFormatting xmlns:xm="http://schemas.microsoft.com/office/excel/2006/main">
          <x14:cfRule type="dataBar" id="{0982E37F-9028-49F7-B467-AE9DA6F180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AD38</xm:sqref>
        </x14:conditionalFormatting>
        <x14:conditionalFormatting xmlns:xm="http://schemas.microsoft.com/office/excel/2006/main">
          <x14:cfRule type="dataBar" id="{D3746D74-1555-4A4C-9730-96DBE1D51C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AD38</xm:sqref>
        </x14:conditionalFormatting>
        <x14:conditionalFormatting xmlns:xm="http://schemas.microsoft.com/office/excel/2006/main">
          <x14:cfRule type="dataBar" id="{58708517-6276-4B64-9623-072BE55CA7B2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AD25</xm:sqref>
        </x14:conditionalFormatting>
        <x14:conditionalFormatting xmlns:xm="http://schemas.microsoft.com/office/excel/2006/main">
          <x14:cfRule type="dataBar" id="{40A131F4-CF36-4167-8CBC-76572EF6EFA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AD25</xm:sqref>
        </x14:conditionalFormatting>
        <x14:conditionalFormatting xmlns:xm="http://schemas.microsoft.com/office/excel/2006/main">
          <x14:cfRule type="dataBar" id="{98BD694D-C781-4184-B79E-14E33F0964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AD25</xm:sqref>
        </x14:conditionalFormatting>
        <x14:conditionalFormatting xmlns:xm="http://schemas.microsoft.com/office/excel/2006/main">
          <x14:cfRule type="dataBar" id="{40243DAD-523F-4951-964C-B503F2169F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AD25</xm:sqref>
        </x14:conditionalFormatting>
        <x14:conditionalFormatting xmlns:xm="http://schemas.microsoft.com/office/excel/2006/main">
          <x14:cfRule type="dataBar" id="{545E18C3-366D-4511-98C3-97D84AAAF7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AD25</xm:sqref>
        </x14:conditionalFormatting>
        <x14:conditionalFormatting xmlns:xm="http://schemas.microsoft.com/office/excel/2006/main">
          <x14:cfRule type="dataBar" id="{DE3617AC-A894-4B24-ABBC-DD6F6B9F1B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AD25</xm:sqref>
        </x14:conditionalFormatting>
        <x14:conditionalFormatting xmlns:xm="http://schemas.microsoft.com/office/excel/2006/main">
          <x14:cfRule type="dataBar" id="{B6658CAD-CBC6-4878-B74F-D87047C05E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AD25</xm:sqref>
        </x14:conditionalFormatting>
        <x14:conditionalFormatting xmlns:xm="http://schemas.microsoft.com/office/excel/2006/main">
          <x14:cfRule type="dataBar" id="{FD798DAD-D354-4E8A-BE11-E347766974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AD25</xm:sqref>
        </x14:conditionalFormatting>
        <x14:conditionalFormatting xmlns:xm="http://schemas.microsoft.com/office/excel/2006/main">
          <x14:cfRule type="dataBar" id="{B2CB0047-8946-4542-8F9B-E11C30019D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AD25</xm:sqref>
        </x14:conditionalFormatting>
        <x14:conditionalFormatting xmlns:xm="http://schemas.microsoft.com/office/excel/2006/main">
          <x14:cfRule type="dataBar" id="{3A820623-6248-49C9-A177-0BF7A95933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AD25</xm:sqref>
        </x14:conditionalFormatting>
        <x14:conditionalFormatting xmlns:xm="http://schemas.microsoft.com/office/excel/2006/main">
          <x14:cfRule type="dataBar" id="{506EBEBB-1D38-47E2-8392-C62CC1F004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AD25</xm:sqref>
        </x14:conditionalFormatting>
        <x14:conditionalFormatting xmlns:xm="http://schemas.microsoft.com/office/excel/2006/main">
          <x14:cfRule type="dataBar" id="{B77AE003-C452-43E3-A207-D8C9E80D663E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AD23:AD27</xm:sqref>
        </x14:conditionalFormatting>
        <x14:conditionalFormatting xmlns:xm="http://schemas.microsoft.com/office/excel/2006/main">
          <x14:cfRule type="dataBar" id="{968DCFD0-CBA1-4E7C-9065-4DDC80E158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AD23:AD27</xm:sqref>
        </x14:conditionalFormatting>
        <x14:conditionalFormatting xmlns:xm="http://schemas.microsoft.com/office/excel/2006/main">
          <x14:cfRule type="dataBar" id="{1B950F1F-6F6D-4E0D-84C4-32E2309569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AD23:AD27</xm:sqref>
        </x14:conditionalFormatting>
        <x14:conditionalFormatting xmlns:xm="http://schemas.microsoft.com/office/excel/2006/main">
          <x14:cfRule type="dataBar" id="{04EF46C9-B578-4696-BF9F-39B82EB04E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AD23:AD27</xm:sqref>
        </x14:conditionalFormatting>
        <x14:conditionalFormatting xmlns:xm="http://schemas.microsoft.com/office/excel/2006/main">
          <x14:cfRule type="dataBar" id="{C39E5C3B-44F8-4568-B2D6-DF7D214E5E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AD23:AD27</xm:sqref>
        </x14:conditionalFormatting>
        <x14:conditionalFormatting xmlns:xm="http://schemas.microsoft.com/office/excel/2006/main">
          <x14:cfRule type="dataBar" id="{D57CC2A7-D79D-4D90-8267-939D766823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AD23:AD27</xm:sqref>
        </x14:conditionalFormatting>
        <x14:conditionalFormatting xmlns:xm="http://schemas.microsoft.com/office/excel/2006/main">
          <x14:cfRule type="dataBar" id="{3EA70B93-1C5F-4C85-819A-68C9067B08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AD23:AD27</xm:sqref>
        </x14:conditionalFormatting>
        <x14:conditionalFormatting xmlns:xm="http://schemas.microsoft.com/office/excel/2006/main">
          <x14:cfRule type="dataBar" id="{DD92D057-8B4C-455E-85ED-C6D6A6D047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AD23:AD27</xm:sqref>
        </x14:conditionalFormatting>
        <x14:conditionalFormatting xmlns:xm="http://schemas.microsoft.com/office/excel/2006/main">
          <x14:cfRule type="dataBar" id="{BE592707-D8BE-4159-A921-5196EADB9354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AD28</xm:sqref>
        </x14:conditionalFormatting>
        <x14:conditionalFormatting xmlns:xm="http://schemas.microsoft.com/office/excel/2006/main">
          <x14:cfRule type="dataBar" id="{DF4A98FA-53B2-4AC4-85EA-9D7BA066E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AD28</xm:sqref>
        </x14:conditionalFormatting>
        <x14:conditionalFormatting xmlns:xm="http://schemas.microsoft.com/office/excel/2006/main">
          <x14:cfRule type="dataBar" id="{0ECEF288-BD6B-4F8D-A118-0D69E847FE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AD28</xm:sqref>
        </x14:conditionalFormatting>
        <x14:conditionalFormatting xmlns:xm="http://schemas.microsoft.com/office/excel/2006/main">
          <x14:cfRule type="dataBar" id="{0297BBD2-EA0E-4489-99A7-A8D74B9062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AD28</xm:sqref>
        </x14:conditionalFormatting>
        <x14:conditionalFormatting xmlns:xm="http://schemas.microsoft.com/office/excel/2006/main">
          <x14:cfRule type="dataBar" id="{3642752D-5CA0-4AB6-B219-69D241D9F1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AD28</xm:sqref>
        </x14:conditionalFormatting>
        <x14:conditionalFormatting xmlns:xm="http://schemas.microsoft.com/office/excel/2006/main">
          <x14:cfRule type="dataBar" id="{17ACDDA4-6A1C-4F7F-96E4-A8E0D28E36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AD28</xm:sqref>
        </x14:conditionalFormatting>
        <x14:conditionalFormatting xmlns:xm="http://schemas.microsoft.com/office/excel/2006/main">
          <x14:cfRule type="dataBar" id="{D9F635C3-EBCA-4DB3-B356-5D5F1293A4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AD28</xm:sqref>
        </x14:conditionalFormatting>
        <x14:conditionalFormatting xmlns:xm="http://schemas.microsoft.com/office/excel/2006/main">
          <x14:cfRule type="dataBar" id="{07C555B8-60E7-48D3-A51C-85D0576BC7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AD28</xm:sqref>
        </x14:conditionalFormatting>
        <x14:conditionalFormatting xmlns:xm="http://schemas.microsoft.com/office/excel/2006/main">
          <x14:cfRule type="dataBar" id="{0F100A4B-CB02-4C94-8292-68F569E72548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AD29</xm:sqref>
        </x14:conditionalFormatting>
        <x14:conditionalFormatting xmlns:xm="http://schemas.microsoft.com/office/excel/2006/main">
          <x14:cfRule type="dataBar" id="{91ACDD08-3C0C-444E-9E01-69961C7535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AD29</xm:sqref>
        </x14:conditionalFormatting>
        <x14:conditionalFormatting xmlns:xm="http://schemas.microsoft.com/office/excel/2006/main">
          <x14:cfRule type="dataBar" id="{642321F2-B343-41C2-B3F3-7C33FC1CEA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AD29</xm:sqref>
        </x14:conditionalFormatting>
        <x14:conditionalFormatting xmlns:xm="http://schemas.microsoft.com/office/excel/2006/main">
          <x14:cfRule type="dataBar" id="{147D1C20-89D3-49B3-A8EE-9DAA8E2972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AD29</xm:sqref>
        </x14:conditionalFormatting>
        <x14:conditionalFormatting xmlns:xm="http://schemas.microsoft.com/office/excel/2006/main">
          <x14:cfRule type="dataBar" id="{FB5BA869-0A83-44F9-8866-A6B4A71783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AD29</xm:sqref>
        </x14:conditionalFormatting>
        <x14:conditionalFormatting xmlns:xm="http://schemas.microsoft.com/office/excel/2006/main">
          <x14:cfRule type="dataBar" id="{42FF7214-54AE-4CCF-BC50-51523A35FB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AD29</xm:sqref>
        </x14:conditionalFormatting>
        <x14:conditionalFormatting xmlns:xm="http://schemas.microsoft.com/office/excel/2006/main">
          <x14:cfRule type="dataBar" id="{B391DCB1-E713-4F06-B9A6-52E64A31CE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AD29</xm:sqref>
        </x14:conditionalFormatting>
        <x14:conditionalFormatting xmlns:xm="http://schemas.microsoft.com/office/excel/2006/main">
          <x14:cfRule type="dataBar" id="{A3C848DB-2269-45BF-8956-1C7D72C2DE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AD29</xm:sqref>
        </x14:conditionalFormatting>
        <x14:conditionalFormatting xmlns:xm="http://schemas.microsoft.com/office/excel/2006/main">
          <x14:cfRule type="dataBar" id="{ADFF3C22-DB9B-478E-9ABC-F82B93BC12D6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AD28:AD29</xm:sqref>
        </x14:conditionalFormatting>
        <x14:conditionalFormatting xmlns:xm="http://schemas.microsoft.com/office/excel/2006/main">
          <x14:cfRule type="dataBar" id="{ED4D7D57-C411-4A26-8C83-0FA33043F6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AD28:AD29</xm:sqref>
        </x14:conditionalFormatting>
        <x14:conditionalFormatting xmlns:xm="http://schemas.microsoft.com/office/excel/2006/main">
          <x14:cfRule type="dataBar" id="{0B10FC35-1116-4993-BA39-426B8A75A6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AD28:AD29</xm:sqref>
        </x14:conditionalFormatting>
        <x14:conditionalFormatting xmlns:xm="http://schemas.microsoft.com/office/excel/2006/main">
          <x14:cfRule type="dataBar" id="{758F824F-3073-4CA7-9D35-4BF138CAFD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AD28:AD29</xm:sqref>
        </x14:conditionalFormatting>
        <x14:conditionalFormatting xmlns:xm="http://schemas.microsoft.com/office/excel/2006/main">
          <x14:cfRule type="dataBar" id="{B35BCD3F-8506-4E19-B7E7-FB3DEE73CA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AD28:AD29</xm:sqref>
        </x14:conditionalFormatting>
        <x14:conditionalFormatting xmlns:xm="http://schemas.microsoft.com/office/excel/2006/main">
          <x14:cfRule type="dataBar" id="{C574FAEC-1244-4A74-9F90-1AA1ADC690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AD28:AD29</xm:sqref>
        </x14:conditionalFormatting>
        <x14:conditionalFormatting xmlns:xm="http://schemas.microsoft.com/office/excel/2006/main">
          <x14:cfRule type="dataBar" id="{57834A2A-1B1D-4EA8-AF21-6C4B5ED9D5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AD28:AD29</xm:sqref>
        </x14:conditionalFormatting>
        <x14:conditionalFormatting xmlns:xm="http://schemas.microsoft.com/office/excel/2006/main">
          <x14:cfRule type="dataBar" id="{26F44A5C-CC8F-40D9-B93D-17A79E4B91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AD28:AD29</xm:sqref>
        </x14:conditionalFormatting>
        <x14:conditionalFormatting xmlns:xm="http://schemas.microsoft.com/office/excel/2006/main">
          <x14:cfRule type="dataBar" id="{FC4AE53D-0A64-4709-AC32-FA38904D4D99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AD32 AD34 AD36 AD38</xm:sqref>
        </x14:conditionalFormatting>
        <x14:conditionalFormatting xmlns:xm="http://schemas.microsoft.com/office/excel/2006/main">
          <x14:cfRule type="dataBar" id="{F807B2F1-D033-459A-A459-FF7631C0BB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AD32 AD34 AD36 AD38</xm:sqref>
        </x14:conditionalFormatting>
        <x14:conditionalFormatting xmlns:xm="http://schemas.microsoft.com/office/excel/2006/main">
          <x14:cfRule type="dataBar" id="{5F86BE7D-17FC-4A7E-8EFE-2CF6E2F642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AD32 AD34 AD36 AD38</xm:sqref>
        </x14:conditionalFormatting>
        <x14:conditionalFormatting xmlns:xm="http://schemas.microsoft.com/office/excel/2006/main">
          <x14:cfRule type="dataBar" id="{486E78C6-6A37-48D5-986C-52F83C252A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AD32 AD34 AD36 AD38</xm:sqref>
        </x14:conditionalFormatting>
        <x14:conditionalFormatting xmlns:xm="http://schemas.microsoft.com/office/excel/2006/main">
          <x14:cfRule type="dataBar" id="{5F850A1B-A54A-4DAB-A4A6-F3FA33386B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AD34 AD32 AD36 AD38</xm:sqref>
        </x14:conditionalFormatting>
        <x14:conditionalFormatting xmlns:xm="http://schemas.microsoft.com/office/excel/2006/main">
          <x14:cfRule type="dataBar" id="{B1C1C187-3062-4CDD-B809-1E6EA11887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AD32</xm:sqref>
        </x14:conditionalFormatting>
        <x14:conditionalFormatting xmlns:xm="http://schemas.microsoft.com/office/excel/2006/main">
          <x14:cfRule type="dataBar" id="{65928EC2-CA00-4AB5-AF51-840924D86D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AD32</xm:sqref>
        </x14:conditionalFormatting>
        <x14:conditionalFormatting xmlns:xm="http://schemas.microsoft.com/office/excel/2006/main">
          <x14:cfRule type="dataBar" id="{4DB3D6B1-7115-4731-A386-CD6B747DC8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AD32</xm:sqref>
        </x14:conditionalFormatting>
        <x14:conditionalFormatting xmlns:xm="http://schemas.microsoft.com/office/excel/2006/main">
          <x14:cfRule type="dataBar" id="{A0A947F3-0738-4EDC-A886-DD04A40013B8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AD33 AD31 AD35 AD37</xm:sqref>
        </x14:conditionalFormatting>
        <x14:conditionalFormatting xmlns:xm="http://schemas.microsoft.com/office/excel/2006/main">
          <x14:cfRule type="dataBar" id="{679A3FE7-887C-4618-A495-BA321D2C3F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AD33 AD31 AD35 AD37</xm:sqref>
        </x14:conditionalFormatting>
        <x14:conditionalFormatting xmlns:xm="http://schemas.microsoft.com/office/excel/2006/main">
          <x14:cfRule type="dataBar" id="{0FE8E2ED-B8C4-4E8B-8680-1C32E2C27D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AD33 AD31 AD35 AD37</xm:sqref>
        </x14:conditionalFormatting>
        <x14:conditionalFormatting xmlns:xm="http://schemas.microsoft.com/office/excel/2006/main">
          <x14:cfRule type="dataBar" id="{37E407EA-A05D-4A6A-966D-7FE861AADF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AD33 AD31 AD35 AD37</xm:sqref>
        </x14:conditionalFormatting>
        <x14:conditionalFormatting xmlns:xm="http://schemas.microsoft.com/office/excel/2006/main">
          <x14:cfRule type="dataBar" id="{C624ACCB-8329-4536-9E90-2C49889630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AD33 AD31 AD35 AD37</xm:sqref>
        </x14:conditionalFormatting>
        <x14:conditionalFormatting xmlns:xm="http://schemas.microsoft.com/office/excel/2006/main">
          <x14:cfRule type="dataBar" id="{2E9CC6E6-8254-4189-A622-502CDF5E39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AD33</xm:sqref>
        </x14:conditionalFormatting>
        <x14:conditionalFormatting xmlns:xm="http://schemas.microsoft.com/office/excel/2006/main">
          <x14:cfRule type="dataBar" id="{9C7D12FF-8323-49BE-93EF-368E7FC4B2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AD33</xm:sqref>
        </x14:conditionalFormatting>
        <x14:conditionalFormatting xmlns:xm="http://schemas.microsoft.com/office/excel/2006/main">
          <x14:cfRule type="dataBar" id="{00D9BA27-371F-4BFD-B547-DED2AF602998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AD32</xm:sqref>
        </x14:conditionalFormatting>
        <x14:conditionalFormatting xmlns:xm="http://schemas.microsoft.com/office/excel/2006/main">
          <x14:cfRule type="dataBar" id="{196B23D9-7688-4BEE-B11E-D1E47388989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AD32</xm:sqref>
        </x14:conditionalFormatting>
        <x14:conditionalFormatting xmlns:xm="http://schemas.microsoft.com/office/excel/2006/main">
          <x14:cfRule type="dataBar" id="{C095DAD8-EA46-4EE3-A6D8-5DCBB60D20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AD32</xm:sqref>
        </x14:conditionalFormatting>
        <x14:conditionalFormatting xmlns:xm="http://schemas.microsoft.com/office/excel/2006/main">
          <x14:cfRule type="dataBar" id="{A08448DA-65B9-4969-A28E-28C9196DFE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AD32</xm:sqref>
        </x14:conditionalFormatting>
        <x14:conditionalFormatting xmlns:xm="http://schemas.microsoft.com/office/excel/2006/main">
          <x14:cfRule type="dataBar" id="{07EA64DC-9540-4D8F-816F-A6E4A66BAA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AD32</xm:sqref>
        </x14:conditionalFormatting>
        <x14:conditionalFormatting xmlns:xm="http://schemas.microsoft.com/office/excel/2006/main">
          <x14:cfRule type="dataBar" id="{DF0D854C-963C-4022-BB58-60BBF3E190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AD32</xm:sqref>
        </x14:conditionalFormatting>
        <x14:conditionalFormatting xmlns:xm="http://schemas.microsoft.com/office/excel/2006/main">
          <x14:cfRule type="dataBar" id="{52C6325C-B3A5-4EA4-8A49-EC6DD4AF1A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AD32</xm:sqref>
        </x14:conditionalFormatting>
        <x14:conditionalFormatting xmlns:xm="http://schemas.microsoft.com/office/excel/2006/main">
          <x14:cfRule type="dataBar" id="{4476F439-35C8-4576-8741-1A8725EB42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AD32</xm:sqref>
        </x14:conditionalFormatting>
        <x14:conditionalFormatting xmlns:xm="http://schemas.microsoft.com/office/excel/2006/main">
          <x14:cfRule type="dataBar" id="{82074199-87A0-44CD-A29C-B38244457AA7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AD33 AD31 AD35 AD37</xm:sqref>
        </x14:conditionalFormatting>
        <x14:conditionalFormatting xmlns:xm="http://schemas.microsoft.com/office/excel/2006/main">
          <x14:cfRule type="dataBar" id="{4958015A-A912-4F1D-BEFB-EC7BBF3C29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AD33 AD31 AD35 AD37</xm:sqref>
        </x14:conditionalFormatting>
        <x14:conditionalFormatting xmlns:xm="http://schemas.microsoft.com/office/excel/2006/main">
          <x14:cfRule type="dataBar" id="{8BA55AB7-E805-41E8-B290-AEB353E9DE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AD33 AD31 AD35 AD37</xm:sqref>
        </x14:conditionalFormatting>
        <x14:conditionalFormatting xmlns:xm="http://schemas.microsoft.com/office/excel/2006/main">
          <x14:cfRule type="dataBar" id="{8B9AAB95-ADE8-4C97-B8D4-6FFD60C515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AD33 AD31 AD35 AD37</xm:sqref>
        </x14:conditionalFormatting>
        <x14:conditionalFormatting xmlns:xm="http://schemas.microsoft.com/office/excel/2006/main">
          <x14:cfRule type="dataBar" id="{4FD0EE25-271E-46B7-8A31-1485333E37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AD33 AD31 AD35 AD37</xm:sqref>
        </x14:conditionalFormatting>
        <x14:conditionalFormatting xmlns:xm="http://schemas.microsoft.com/office/excel/2006/main">
          <x14:cfRule type="dataBar" id="{C6F500B5-B224-4FA1-BA6C-B390354245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AD31</xm:sqref>
        </x14:conditionalFormatting>
        <x14:conditionalFormatting xmlns:xm="http://schemas.microsoft.com/office/excel/2006/main">
          <x14:cfRule type="dataBar" id="{0914480C-FE00-451E-A61E-FE48D8FC40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AD31</xm:sqref>
        </x14:conditionalFormatting>
        <x14:conditionalFormatting xmlns:xm="http://schemas.microsoft.com/office/excel/2006/main">
          <x14:cfRule type="dataBar" id="{CAB90EC5-163A-443D-841A-576993A5D0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AD31</xm:sqref>
        </x14:conditionalFormatting>
        <x14:conditionalFormatting xmlns:xm="http://schemas.microsoft.com/office/excel/2006/main">
          <x14:cfRule type="dataBar" id="{91526580-FF55-41EA-B82E-327E111B09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AD17:AD21</xm:sqref>
        </x14:conditionalFormatting>
        <x14:conditionalFormatting xmlns:xm="http://schemas.microsoft.com/office/excel/2006/main">
          <x14:cfRule type="dataBar" id="{CD3582D4-18EA-4A04-BB23-37D5C17083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AD17:AD21</xm:sqref>
        </x14:conditionalFormatting>
        <x14:conditionalFormatting xmlns:xm="http://schemas.microsoft.com/office/excel/2006/main">
          <x14:cfRule type="dataBar" id="{4A773462-05CA-4D24-B61F-0D617BBF433B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AD25</xm:sqref>
        </x14:conditionalFormatting>
        <x14:conditionalFormatting xmlns:xm="http://schemas.microsoft.com/office/excel/2006/main">
          <x14:cfRule type="dataBar" id="{62142C81-C278-4015-997E-D36EE0D06E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AD25</xm:sqref>
        </x14:conditionalFormatting>
        <x14:conditionalFormatting xmlns:xm="http://schemas.microsoft.com/office/excel/2006/main">
          <x14:cfRule type="dataBar" id="{7407D825-23B0-4492-8385-08E9DAF6C2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AD25</xm:sqref>
        </x14:conditionalFormatting>
        <x14:conditionalFormatting xmlns:xm="http://schemas.microsoft.com/office/excel/2006/main">
          <x14:cfRule type="dataBar" id="{216573DB-C55B-4E51-BCD2-DA98793D78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AD25</xm:sqref>
        </x14:conditionalFormatting>
        <x14:conditionalFormatting xmlns:xm="http://schemas.microsoft.com/office/excel/2006/main">
          <x14:cfRule type="dataBar" id="{6B1470F5-3BC6-47D8-95B0-F3F332D2BB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AD25</xm:sqref>
        </x14:conditionalFormatting>
        <x14:conditionalFormatting xmlns:xm="http://schemas.microsoft.com/office/excel/2006/main">
          <x14:cfRule type="dataBar" id="{384FEF21-FDDE-432C-A231-80B337F49244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AD25</xm:sqref>
        </x14:conditionalFormatting>
        <x14:conditionalFormatting xmlns:xm="http://schemas.microsoft.com/office/excel/2006/main">
          <x14:cfRule type="dataBar" id="{E3F05D3D-0CDA-4FDC-BA17-E9A4BFC0DE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AD25</xm:sqref>
        </x14:conditionalFormatting>
        <x14:conditionalFormatting xmlns:xm="http://schemas.microsoft.com/office/excel/2006/main">
          <x14:cfRule type="dataBar" id="{089C032C-AF47-4A0F-A159-4AD0AC08F9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AD25</xm:sqref>
        </x14:conditionalFormatting>
        <x14:conditionalFormatting xmlns:xm="http://schemas.microsoft.com/office/excel/2006/main">
          <x14:cfRule type="dataBar" id="{556F507D-34A2-4618-8ED7-3ECE00577DB5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AD26</xm:sqref>
        </x14:conditionalFormatting>
        <x14:conditionalFormatting xmlns:xm="http://schemas.microsoft.com/office/excel/2006/main">
          <x14:cfRule type="dataBar" id="{08765460-B453-4C3A-9FF3-14416BEE04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AD26</xm:sqref>
        </x14:conditionalFormatting>
        <x14:conditionalFormatting xmlns:xm="http://schemas.microsoft.com/office/excel/2006/main">
          <x14:cfRule type="dataBar" id="{07CE025E-C065-4FD8-9012-CACEE54A38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AD26</xm:sqref>
        </x14:conditionalFormatting>
        <x14:conditionalFormatting xmlns:xm="http://schemas.microsoft.com/office/excel/2006/main">
          <x14:cfRule type="dataBar" id="{9839DCA4-F511-49C0-A0F6-A52878706B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AD26</xm:sqref>
        </x14:conditionalFormatting>
        <x14:conditionalFormatting xmlns:xm="http://schemas.microsoft.com/office/excel/2006/main">
          <x14:cfRule type="dataBar" id="{7621ED89-EC18-4D08-9B51-A378C2B987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AD26</xm:sqref>
        </x14:conditionalFormatting>
        <x14:conditionalFormatting xmlns:xm="http://schemas.microsoft.com/office/excel/2006/main">
          <x14:cfRule type="dataBar" id="{32F7252F-915A-46EA-A118-EA5337F4AC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AD26</xm:sqref>
        </x14:conditionalFormatting>
        <x14:conditionalFormatting xmlns:xm="http://schemas.microsoft.com/office/excel/2006/main">
          <x14:cfRule type="dataBar" id="{327391DD-386A-445E-A8B6-32920A248D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AD26</xm:sqref>
        </x14:conditionalFormatting>
        <x14:conditionalFormatting xmlns:xm="http://schemas.microsoft.com/office/excel/2006/main">
          <x14:cfRule type="dataBar" id="{10972A42-3659-450C-A521-BD87311080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AD26</xm:sqref>
        </x14:conditionalFormatting>
        <x14:conditionalFormatting xmlns:xm="http://schemas.microsoft.com/office/excel/2006/main">
          <x14:cfRule type="dataBar" id="{345BFDD4-FFA4-494A-80D8-0D71A498CA11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AD23:AD26</xm:sqref>
        </x14:conditionalFormatting>
        <x14:conditionalFormatting xmlns:xm="http://schemas.microsoft.com/office/excel/2006/main">
          <x14:cfRule type="dataBar" id="{1C1B2A77-3FCD-44C8-955D-57B81759E39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AD23:AD26</xm:sqref>
        </x14:conditionalFormatting>
        <x14:conditionalFormatting xmlns:xm="http://schemas.microsoft.com/office/excel/2006/main">
          <x14:cfRule type="dataBar" id="{36D18B89-1AFF-40CC-955B-04D3ECA7AB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AD23:AD26</xm:sqref>
        </x14:conditionalFormatting>
        <x14:conditionalFormatting xmlns:xm="http://schemas.microsoft.com/office/excel/2006/main">
          <x14:cfRule type="dataBar" id="{D2E430F9-0CC7-426F-9B64-4143F92C8A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AD23:AD26</xm:sqref>
        </x14:conditionalFormatting>
        <x14:conditionalFormatting xmlns:xm="http://schemas.microsoft.com/office/excel/2006/main">
          <x14:cfRule type="dataBar" id="{86E1463E-9C0E-4095-8290-F600D798DE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AD23:AD26</xm:sqref>
        </x14:conditionalFormatting>
        <x14:conditionalFormatting xmlns:xm="http://schemas.microsoft.com/office/excel/2006/main">
          <x14:cfRule type="dataBar" id="{048159FF-9E98-419C-BFF2-EDC8C24C9A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AD23:AD26</xm:sqref>
        </x14:conditionalFormatting>
        <x14:conditionalFormatting xmlns:xm="http://schemas.microsoft.com/office/excel/2006/main">
          <x14:cfRule type="dataBar" id="{5BA49439-F722-4718-B243-32792CCA07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AD23:AD24</xm:sqref>
        </x14:conditionalFormatting>
        <x14:conditionalFormatting xmlns:xm="http://schemas.microsoft.com/office/excel/2006/main">
          <x14:cfRule type="dataBar" id="{DF0506E7-067C-42B4-BFF4-A0CF21A6B3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AD23:AD26</xm:sqref>
        </x14:conditionalFormatting>
        <x14:conditionalFormatting xmlns:xm="http://schemas.microsoft.com/office/excel/2006/main">
          <x14:cfRule type="dataBar" id="{54ECE5AE-DE3D-4882-AA46-E45D2AE794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AD23:AD26</xm:sqref>
        </x14:conditionalFormatting>
        <x14:conditionalFormatting xmlns:xm="http://schemas.microsoft.com/office/excel/2006/main">
          <x14:cfRule type="dataBar" id="{A931B7E7-7837-4CD8-B9CB-8AEC57456DC5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AD28:AD38 AD11:AD22</xm:sqref>
        </x14:conditionalFormatting>
        <x14:conditionalFormatting xmlns:xm="http://schemas.microsoft.com/office/excel/2006/main">
          <x14:cfRule type="dataBar" id="{03D230B6-49A8-4CC1-92C4-8158567AC0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AD28:AD38 AD11:AD22</xm:sqref>
        </x14:conditionalFormatting>
        <x14:conditionalFormatting xmlns:xm="http://schemas.microsoft.com/office/excel/2006/main">
          <x14:cfRule type="dataBar" id="{6E4DC177-A00C-4BB3-B268-D70FDEF893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AD28:AD38 AD11:AD22</xm:sqref>
        </x14:conditionalFormatting>
        <x14:conditionalFormatting xmlns:xm="http://schemas.microsoft.com/office/excel/2006/main">
          <x14:cfRule type="dataBar" id="{F25B0B67-5D1B-4044-AE41-7633587E82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AD28:AD38 AD11:AD22</xm:sqref>
        </x14:conditionalFormatting>
        <x14:conditionalFormatting xmlns:xm="http://schemas.microsoft.com/office/excel/2006/main">
          <x14:cfRule type="dataBar" id="{54C52C8A-0DC7-43E2-B76F-2165BE8830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AD28:AD38 AD11:AD22</xm:sqref>
        </x14:conditionalFormatting>
        <x14:conditionalFormatting xmlns:xm="http://schemas.microsoft.com/office/excel/2006/main">
          <x14:cfRule type="dataBar" id="{CC590967-74C9-47D9-9DC6-254BA8BB10C5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AD31:AD38</xm:sqref>
        </x14:conditionalFormatting>
        <x14:conditionalFormatting xmlns:xm="http://schemas.microsoft.com/office/excel/2006/main">
          <x14:cfRule type="dataBar" id="{FB0D842C-C538-4F61-BE58-F31C9BB7E68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AD31:AD38</xm:sqref>
        </x14:conditionalFormatting>
        <x14:conditionalFormatting xmlns:xm="http://schemas.microsoft.com/office/excel/2006/main">
          <x14:cfRule type="dataBar" id="{40E4AD75-C8E5-4FF8-8BA7-ADED91BEF5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AD31:AD38</xm:sqref>
        </x14:conditionalFormatting>
        <x14:conditionalFormatting xmlns:xm="http://schemas.microsoft.com/office/excel/2006/main">
          <x14:cfRule type="dataBar" id="{817CE0D5-8B51-4DA7-8FE4-02DA850F2D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AD31:AD38</xm:sqref>
        </x14:conditionalFormatting>
        <x14:conditionalFormatting xmlns:xm="http://schemas.microsoft.com/office/excel/2006/main">
          <x14:cfRule type="dataBar" id="{2EC7D25B-992F-4C0A-A8BB-228EB1FBF0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AD31:AD38</xm:sqref>
        </x14:conditionalFormatting>
        <x14:conditionalFormatting xmlns:xm="http://schemas.microsoft.com/office/excel/2006/main">
          <x14:cfRule type="dataBar" id="{D8890838-7E2D-4325-B4BE-3C9E8A9649F0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AD31:AD38</xm:sqref>
        </x14:conditionalFormatting>
        <x14:conditionalFormatting xmlns:xm="http://schemas.microsoft.com/office/excel/2006/main">
          <x14:cfRule type="dataBar" id="{C78F97F3-7B2B-4702-B36B-B9203B9B30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AD31:AD38</xm:sqref>
        </x14:conditionalFormatting>
        <x14:conditionalFormatting xmlns:xm="http://schemas.microsoft.com/office/excel/2006/main">
          <x14:cfRule type="dataBar" id="{03D79358-BDD7-4AC0-B4A9-F0631F764D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AD31:AD38</xm:sqref>
        </x14:conditionalFormatting>
        <x14:conditionalFormatting xmlns:xm="http://schemas.microsoft.com/office/excel/2006/main">
          <x14:cfRule type="dataBar" id="{576D9095-F6B3-4D91-AF70-68D568570F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AD31:AD38</xm:sqref>
        </x14:conditionalFormatting>
        <x14:conditionalFormatting xmlns:xm="http://schemas.microsoft.com/office/excel/2006/main">
          <x14:cfRule type="dataBar" id="{315447CD-17B6-4A3F-BA02-347F3F8EF5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AD31:AD38</xm:sqref>
        </x14:conditionalFormatting>
        <x14:conditionalFormatting xmlns:xm="http://schemas.microsoft.com/office/excel/2006/main">
          <x14:cfRule type="dataBar" id="{D0DE2E62-082F-4DDC-A5B8-A80107474C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AD21:AD22 AD17:AD18 AD28:AD38</xm:sqref>
        </x14:conditionalFormatting>
        <x14:conditionalFormatting xmlns:xm="http://schemas.microsoft.com/office/excel/2006/main">
          <x14:cfRule type="dataBar" id="{D0B4F8DF-A500-4A9C-8D1F-63499989F3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AD28:AD38 AD11:AD22</xm:sqref>
        </x14:conditionalFormatting>
        <x14:conditionalFormatting xmlns:xm="http://schemas.microsoft.com/office/excel/2006/main">
          <x14:cfRule type="dataBar" id="{9CAF85A0-B153-4214-88EA-E12A7AB85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AD13:AD38</xm:sqref>
        </x14:conditionalFormatting>
        <x14:conditionalFormatting xmlns:xm="http://schemas.microsoft.com/office/excel/2006/main">
          <x14:cfRule type="dataBar" id="{A915E7A6-32A5-4993-ACBE-B9178D3DCD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AD11:AD38</xm:sqref>
        </x14:conditionalFormatting>
        <x14:conditionalFormatting xmlns:xm="http://schemas.microsoft.com/office/excel/2006/main">
          <x14:cfRule type="dataBar" id="{1D5ED54C-1DFC-4D99-BEB3-2F09C5D8FF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AD11:AD38</xm:sqref>
        </x14:conditionalFormatting>
        <x14:conditionalFormatting xmlns:xm="http://schemas.microsoft.com/office/excel/2006/main">
          <x14:cfRule type="dataBar" id="{67232FAF-4561-452C-A4EF-564D81E271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AD11:AD38</xm:sqref>
        </x14:conditionalFormatting>
        <x14:conditionalFormatting xmlns:xm="http://schemas.microsoft.com/office/excel/2006/main">
          <x14:cfRule type="dataBar" id="{906A6411-7E18-441A-ABCD-003D339F93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AD11:AD14</xm:sqref>
        </x14:conditionalFormatting>
        <x14:conditionalFormatting xmlns:xm="http://schemas.microsoft.com/office/excel/2006/main">
          <x14:cfRule type="dataBar" id="{E7D2F25B-AA1E-4A12-92AA-83000642B4BC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AE23</xm:sqref>
        </x14:conditionalFormatting>
        <x14:conditionalFormatting xmlns:xm="http://schemas.microsoft.com/office/excel/2006/main">
          <x14:cfRule type="dataBar" id="{27CF833F-4EA9-44BC-A908-26D6297D64E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AE23</xm:sqref>
        </x14:conditionalFormatting>
        <x14:conditionalFormatting xmlns:xm="http://schemas.microsoft.com/office/excel/2006/main">
          <x14:cfRule type="dataBar" id="{04E27C85-2829-4856-B951-111430B19E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AE23</xm:sqref>
        </x14:conditionalFormatting>
        <x14:conditionalFormatting xmlns:xm="http://schemas.microsoft.com/office/excel/2006/main">
          <x14:cfRule type="dataBar" id="{AF272912-4870-41FA-8088-01B16F238E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AE23</xm:sqref>
        </x14:conditionalFormatting>
        <x14:conditionalFormatting xmlns:xm="http://schemas.microsoft.com/office/excel/2006/main">
          <x14:cfRule type="dataBar" id="{46DAB7FA-3A8C-4228-AD5C-3C61AAB76A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AE23</xm:sqref>
        </x14:conditionalFormatting>
        <x14:conditionalFormatting xmlns:xm="http://schemas.microsoft.com/office/excel/2006/main">
          <x14:cfRule type="dataBar" id="{C0482406-6394-496A-B8A2-8BAAD1AE91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AE23</xm:sqref>
        </x14:conditionalFormatting>
        <x14:conditionalFormatting xmlns:xm="http://schemas.microsoft.com/office/excel/2006/main">
          <x14:cfRule type="dataBar" id="{5BDC59F2-1B94-4F47-80BD-5FC0FF5925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AE23</xm:sqref>
        </x14:conditionalFormatting>
        <x14:conditionalFormatting xmlns:xm="http://schemas.microsoft.com/office/excel/2006/main">
          <x14:cfRule type="dataBar" id="{429BA9F4-E466-4E30-9E61-76EBAAF6C8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AE23</xm:sqref>
        </x14:conditionalFormatting>
        <x14:conditionalFormatting xmlns:xm="http://schemas.microsoft.com/office/excel/2006/main">
          <x14:cfRule type="dataBar" id="{33770495-3785-4FFA-90B9-7BC2B4011072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AE24</xm:sqref>
        </x14:conditionalFormatting>
        <x14:conditionalFormatting xmlns:xm="http://schemas.microsoft.com/office/excel/2006/main">
          <x14:cfRule type="dataBar" id="{EA6F68AD-276B-4CC2-BBEE-2213E256A1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AE24</xm:sqref>
        </x14:conditionalFormatting>
        <x14:conditionalFormatting xmlns:xm="http://schemas.microsoft.com/office/excel/2006/main">
          <x14:cfRule type="dataBar" id="{7274526F-0085-4451-8187-0635E9A85C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AE24</xm:sqref>
        </x14:conditionalFormatting>
        <x14:conditionalFormatting xmlns:xm="http://schemas.microsoft.com/office/excel/2006/main">
          <x14:cfRule type="dataBar" id="{B73A20AE-9B2A-4464-8485-D308E711D5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AE24</xm:sqref>
        </x14:conditionalFormatting>
        <x14:conditionalFormatting xmlns:xm="http://schemas.microsoft.com/office/excel/2006/main">
          <x14:cfRule type="dataBar" id="{6F9273E0-C3C7-43C7-877E-E36D5C0803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AE24</xm:sqref>
        </x14:conditionalFormatting>
        <x14:conditionalFormatting xmlns:xm="http://schemas.microsoft.com/office/excel/2006/main">
          <x14:cfRule type="dataBar" id="{0706198A-1446-4AE6-8DC1-2A325C1E7C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AE24</xm:sqref>
        </x14:conditionalFormatting>
        <x14:conditionalFormatting xmlns:xm="http://schemas.microsoft.com/office/excel/2006/main">
          <x14:cfRule type="dataBar" id="{2376D01F-8C8C-4733-817C-31C11C0BA4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AE24</xm:sqref>
        </x14:conditionalFormatting>
        <x14:conditionalFormatting xmlns:xm="http://schemas.microsoft.com/office/excel/2006/main">
          <x14:cfRule type="dataBar" id="{79B39089-CEFD-4144-81BC-F5987E3272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AE24</xm:sqref>
        </x14:conditionalFormatting>
        <x14:conditionalFormatting xmlns:xm="http://schemas.microsoft.com/office/excel/2006/main">
          <x14:cfRule type="dataBar" id="{43045EBF-824B-4C70-9C1A-626A6C945631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AE26:AE27</xm:sqref>
        </x14:conditionalFormatting>
        <x14:conditionalFormatting xmlns:xm="http://schemas.microsoft.com/office/excel/2006/main">
          <x14:cfRule type="dataBar" id="{B71CF8DC-6230-463A-BAD0-65DA692AFEC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AE26:AE27</xm:sqref>
        </x14:conditionalFormatting>
        <x14:conditionalFormatting xmlns:xm="http://schemas.microsoft.com/office/excel/2006/main">
          <x14:cfRule type="dataBar" id="{89FD5B49-F8D4-4DDB-8346-C44248AD74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AE26:AE27</xm:sqref>
        </x14:conditionalFormatting>
        <x14:conditionalFormatting xmlns:xm="http://schemas.microsoft.com/office/excel/2006/main">
          <x14:cfRule type="dataBar" id="{883AEBC4-2468-44BE-9DF8-38C04EC878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AE26:AE27</xm:sqref>
        </x14:conditionalFormatting>
        <x14:conditionalFormatting xmlns:xm="http://schemas.microsoft.com/office/excel/2006/main">
          <x14:cfRule type="dataBar" id="{E2F13217-C66C-4E65-8BBE-88896D99B4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AE26:AE27</xm:sqref>
        </x14:conditionalFormatting>
        <x14:conditionalFormatting xmlns:xm="http://schemas.microsoft.com/office/excel/2006/main">
          <x14:cfRule type="dataBar" id="{4F560DBF-DD4D-4A14-93EF-33731CD435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AE26:AE27</xm:sqref>
        </x14:conditionalFormatting>
        <x14:conditionalFormatting xmlns:xm="http://schemas.microsoft.com/office/excel/2006/main">
          <x14:cfRule type="dataBar" id="{C97A872C-C10D-4AA8-A3ED-34B7648AD0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AE26:AE27</xm:sqref>
        </x14:conditionalFormatting>
        <x14:conditionalFormatting xmlns:xm="http://schemas.microsoft.com/office/excel/2006/main">
          <x14:cfRule type="dataBar" id="{AFDD2EB0-0C85-4F1C-9030-92800A3B26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AE26:AE27</xm:sqref>
        </x14:conditionalFormatting>
        <x14:conditionalFormatting xmlns:xm="http://schemas.microsoft.com/office/excel/2006/main">
          <x14:cfRule type="dataBar" id="{257E72D3-95D2-4C84-8DED-AA8A45EA1A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AE26:AE27</xm:sqref>
        </x14:conditionalFormatting>
        <x14:conditionalFormatting xmlns:xm="http://schemas.microsoft.com/office/excel/2006/main">
          <x14:cfRule type="dataBar" id="{1A98782A-FE32-47D9-8CD5-C3E80894A707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AE19</xm:sqref>
        </x14:conditionalFormatting>
        <x14:conditionalFormatting xmlns:xm="http://schemas.microsoft.com/office/excel/2006/main">
          <x14:cfRule type="dataBar" id="{BDD41647-A95F-4A65-9D80-64B633615FF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AE19</xm:sqref>
        </x14:conditionalFormatting>
        <x14:conditionalFormatting xmlns:xm="http://schemas.microsoft.com/office/excel/2006/main">
          <x14:cfRule type="dataBar" id="{681C9F02-BF2A-4FE8-919F-B7166CC38F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AE19</xm:sqref>
        </x14:conditionalFormatting>
        <x14:conditionalFormatting xmlns:xm="http://schemas.microsoft.com/office/excel/2006/main">
          <x14:cfRule type="dataBar" id="{BAEBF037-EF63-4879-ACD9-124C2E2BAA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AE19</xm:sqref>
        </x14:conditionalFormatting>
        <x14:conditionalFormatting xmlns:xm="http://schemas.microsoft.com/office/excel/2006/main">
          <x14:cfRule type="dataBar" id="{948F6E61-5024-4687-A93B-4E647BBAF5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AE19</xm:sqref>
        </x14:conditionalFormatting>
        <x14:conditionalFormatting xmlns:xm="http://schemas.microsoft.com/office/excel/2006/main">
          <x14:cfRule type="dataBar" id="{186075E0-A518-449D-97E2-062F0CA01647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AE19</xm:sqref>
        </x14:conditionalFormatting>
        <x14:conditionalFormatting xmlns:xm="http://schemas.microsoft.com/office/excel/2006/main">
          <x14:cfRule type="dataBar" id="{D228DAC8-775C-4A64-B883-A99E42298C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AE19</xm:sqref>
        </x14:conditionalFormatting>
        <x14:conditionalFormatting xmlns:xm="http://schemas.microsoft.com/office/excel/2006/main">
          <x14:cfRule type="dataBar" id="{4073A573-9F5F-429C-B44D-F5CBA1BE08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AE19</xm:sqref>
        </x14:conditionalFormatting>
        <x14:conditionalFormatting xmlns:xm="http://schemas.microsoft.com/office/excel/2006/main">
          <x14:cfRule type="dataBar" id="{C1A676E2-AA57-4830-BA3B-829F731DFC87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AE20</xm:sqref>
        </x14:conditionalFormatting>
        <x14:conditionalFormatting xmlns:xm="http://schemas.microsoft.com/office/excel/2006/main">
          <x14:cfRule type="dataBar" id="{9BFD9B68-5D8A-4C08-80AF-8590A1A34F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AE20</xm:sqref>
        </x14:conditionalFormatting>
        <x14:conditionalFormatting xmlns:xm="http://schemas.microsoft.com/office/excel/2006/main">
          <x14:cfRule type="dataBar" id="{3E3377AC-C49F-4A86-B90A-0F8CF5373C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AE20</xm:sqref>
        </x14:conditionalFormatting>
        <x14:conditionalFormatting xmlns:xm="http://schemas.microsoft.com/office/excel/2006/main">
          <x14:cfRule type="dataBar" id="{3642294A-A641-4347-A3E2-4A706C14D3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AE20</xm:sqref>
        </x14:conditionalFormatting>
        <x14:conditionalFormatting xmlns:xm="http://schemas.microsoft.com/office/excel/2006/main">
          <x14:cfRule type="dataBar" id="{92CD3D44-1475-4D88-BCC2-48712F9710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AE20</xm:sqref>
        </x14:conditionalFormatting>
        <x14:conditionalFormatting xmlns:xm="http://schemas.microsoft.com/office/excel/2006/main">
          <x14:cfRule type="dataBar" id="{5043779B-81FB-42E4-94CE-88D30F8417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AE20</xm:sqref>
        </x14:conditionalFormatting>
        <x14:conditionalFormatting xmlns:xm="http://schemas.microsoft.com/office/excel/2006/main">
          <x14:cfRule type="dataBar" id="{7A4BCE19-E0A7-4971-94A8-B886E0AF3E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AE20</xm:sqref>
        </x14:conditionalFormatting>
        <x14:conditionalFormatting xmlns:xm="http://schemas.microsoft.com/office/excel/2006/main">
          <x14:cfRule type="dataBar" id="{B559AC0F-E8F1-4981-BBCB-46B3951B7B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AE20</xm:sqref>
        </x14:conditionalFormatting>
        <x14:conditionalFormatting xmlns:xm="http://schemas.microsoft.com/office/excel/2006/main">
          <x14:cfRule type="dataBar" id="{3564294B-1FFD-4FBC-A041-EEF0A11C2297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AE38</xm:sqref>
        </x14:conditionalFormatting>
        <x14:conditionalFormatting xmlns:xm="http://schemas.microsoft.com/office/excel/2006/main">
          <x14:cfRule type="dataBar" id="{5044727C-B184-4184-A3F6-24E923AE361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AE38</xm:sqref>
        </x14:conditionalFormatting>
        <x14:conditionalFormatting xmlns:xm="http://schemas.microsoft.com/office/excel/2006/main">
          <x14:cfRule type="dataBar" id="{15159453-D239-4589-BB32-EFE2E179B4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AE38</xm:sqref>
        </x14:conditionalFormatting>
        <x14:conditionalFormatting xmlns:xm="http://schemas.microsoft.com/office/excel/2006/main">
          <x14:cfRule type="dataBar" id="{3B844BE3-1DC1-4BD0-AF5E-6125797888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AE38</xm:sqref>
        </x14:conditionalFormatting>
        <x14:conditionalFormatting xmlns:xm="http://schemas.microsoft.com/office/excel/2006/main">
          <x14:cfRule type="dataBar" id="{B051420F-5365-4001-BD65-F252466CD7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AE38</xm:sqref>
        </x14:conditionalFormatting>
        <x14:conditionalFormatting xmlns:xm="http://schemas.microsoft.com/office/excel/2006/main">
          <x14:cfRule type="dataBar" id="{137CA0BA-07A5-4F8F-A55B-15E0B74860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AE38</xm:sqref>
        </x14:conditionalFormatting>
        <x14:conditionalFormatting xmlns:xm="http://schemas.microsoft.com/office/excel/2006/main">
          <x14:cfRule type="dataBar" id="{7EAD2344-7E7C-469C-A004-55E5A2D5A3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AE38</xm:sqref>
        </x14:conditionalFormatting>
        <x14:conditionalFormatting xmlns:xm="http://schemas.microsoft.com/office/excel/2006/main">
          <x14:cfRule type="dataBar" id="{D19EFB89-8A68-44AF-9740-615245E4AD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AE38</xm:sqref>
        </x14:conditionalFormatting>
        <x14:conditionalFormatting xmlns:xm="http://schemas.microsoft.com/office/excel/2006/main">
          <x14:cfRule type="dataBar" id="{DA7B2FCE-9A62-479E-80A9-BDF360E12F13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AE25</xm:sqref>
        </x14:conditionalFormatting>
        <x14:conditionalFormatting xmlns:xm="http://schemas.microsoft.com/office/excel/2006/main">
          <x14:cfRule type="dataBar" id="{C33C4298-5496-426A-9BBD-F55A4EF2998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AE25</xm:sqref>
        </x14:conditionalFormatting>
        <x14:conditionalFormatting xmlns:xm="http://schemas.microsoft.com/office/excel/2006/main">
          <x14:cfRule type="dataBar" id="{C397DB29-A11B-4D73-BE6E-F3E87951D1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AE25</xm:sqref>
        </x14:conditionalFormatting>
        <x14:conditionalFormatting xmlns:xm="http://schemas.microsoft.com/office/excel/2006/main">
          <x14:cfRule type="dataBar" id="{C92AC280-0EB8-449E-B8B4-7AEB713410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AE25</xm:sqref>
        </x14:conditionalFormatting>
        <x14:conditionalFormatting xmlns:xm="http://schemas.microsoft.com/office/excel/2006/main">
          <x14:cfRule type="dataBar" id="{86A364B1-30CC-43FF-892A-8CB66D6329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AE25</xm:sqref>
        </x14:conditionalFormatting>
        <x14:conditionalFormatting xmlns:xm="http://schemas.microsoft.com/office/excel/2006/main">
          <x14:cfRule type="dataBar" id="{1B5609E4-F2AF-49A8-9C5E-24E1B64073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AE25</xm:sqref>
        </x14:conditionalFormatting>
        <x14:conditionalFormatting xmlns:xm="http://schemas.microsoft.com/office/excel/2006/main">
          <x14:cfRule type="dataBar" id="{8C8562E4-5345-4E55-A586-AE32714B9F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AE25</xm:sqref>
        </x14:conditionalFormatting>
        <x14:conditionalFormatting xmlns:xm="http://schemas.microsoft.com/office/excel/2006/main">
          <x14:cfRule type="dataBar" id="{B67AD818-A0EE-45E5-AF67-A2DD88DF09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AE25</xm:sqref>
        </x14:conditionalFormatting>
        <x14:conditionalFormatting xmlns:xm="http://schemas.microsoft.com/office/excel/2006/main">
          <x14:cfRule type="dataBar" id="{DB887CD8-58A8-4E56-A16B-234B5F8CB0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AE25</xm:sqref>
        </x14:conditionalFormatting>
        <x14:conditionalFormatting xmlns:xm="http://schemas.microsoft.com/office/excel/2006/main">
          <x14:cfRule type="dataBar" id="{B18DC79B-DB90-42C1-8916-B54C902174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AE25</xm:sqref>
        </x14:conditionalFormatting>
        <x14:conditionalFormatting xmlns:xm="http://schemas.microsoft.com/office/excel/2006/main">
          <x14:cfRule type="dataBar" id="{8CA2891D-A918-4E5A-B066-6DE8E15F14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AE25</xm:sqref>
        </x14:conditionalFormatting>
        <x14:conditionalFormatting xmlns:xm="http://schemas.microsoft.com/office/excel/2006/main">
          <x14:cfRule type="dataBar" id="{4331B412-8728-493B-BF2F-276CBEF5C7F5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AE23:AE27</xm:sqref>
        </x14:conditionalFormatting>
        <x14:conditionalFormatting xmlns:xm="http://schemas.microsoft.com/office/excel/2006/main">
          <x14:cfRule type="dataBar" id="{30879BA9-E93D-4BAA-8D49-F07FBF9821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AE23:AE27</xm:sqref>
        </x14:conditionalFormatting>
        <x14:conditionalFormatting xmlns:xm="http://schemas.microsoft.com/office/excel/2006/main">
          <x14:cfRule type="dataBar" id="{2A62E67A-A8CD-45E3-89D2-0EF31AFB9E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AE23:AE27</xm:sqref>
        </x14:conditionalFormatting>
        <x14:conditionalFormatting xmlns:xm="http://schemas.microsoft.com/office/excel/2006/main">
          <x14:cfRule type="dataBar" id="{45685108-AD65-428E-8E23-71AB0AAA31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AE23:AE27</xm:sqref>
        </x14:conditionalFormatting>
        <x14:conditionalFormatting xmlns:xm="http://schemas.microsoft.com/office/excel/2006/main">
          <x14:cfRule type="dataBar" id="{93D2E9CB-ABD4-4B0C-A24D-4CE6B922D8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AE23:AE27</xm:sqref>
        </x14:conditionalFormatting>
        <x14:conditionalFormatting xmlns:xm="http://schemas.microsoft.com/office/excel/2006/main">
          <x14:cfRule type="dataBar" id="{8E32FD5F-67A9-4D6E-BA60-86AE2D5A94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AE23:AE27</xm:sqref>
        </x14:conditionalFormatting>
        <x14:conditionalFormatting xmlns:xm="http://schemas.microsoft.com/office/excel/2006/main">
          <x14:cfRule type="dataBar" id="{F8E3DA1E-30FC-41FD-BB0B-23B1710B48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AE23:AE27</xm:sqref>
        </x14:conditionalFormatting>
        <x14:conditionalFormatting xmlns:xm="http://schemas.microsoft.com/office/excel/2006/main">
          <x14:cfRule type="dataBar" id="{9D93C596-9E1E-4877-9660-FDAED7434E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AE23:AE27</xm:sqref>
        </x14:conditionalFormatting>
        <x14:conditionalFormatting xmlns:xm="http://schemas.microsoft.com/office/excel/2006/main">
          <x14:cfRule type="dataBar" id="{010DAAEB-AE85-4944-8DD5-55FF80033866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AE28</xm:sqref>
        </x14:conditionalFormatting>
        <x14:conditionalFormatting xmlns:xm="http://schemas.microsoft.com/office/excel/2006/main">
          <x14:cfRule type="dataBar" id="{AAB518C0-C0D1-45B4-BADB-92507E47CB7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AE28</xm:sqref>
        </x14:conditionalFormatting>
        <x14:conditionalFormatting xmlns:xm="http://schemas.microsoft.com/office/excel/2006/main">
          <x14:cfRule type="dataBar" id="{3DC8EB02-C3CB-40FE-A429-D62F6697CD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AE28</xm:sqref>
        </x14:conditionalFormatting>
        <x14:conditionalFormatting xmlns:xm="http://schemas.microsoft.com/office/excel/2006/main">
          <x14:cfRule type="dataBar" id="{4CC6301D-8263-4905-837C-2C4ACC17D6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AE28</xm:sqref>
        </x14:conditionalFormatting>
        <x14:conditionalFormatting xmlns:xm="http://schemas.microsoft.com/office/excel/2006/main">
          <x14:cfRule type="dataBar" id="{4CADC5CB-7337-4BCE-98BF-5578A57720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AE28</xm:sqref>
        </x14:conditionalFormatting>
        <x14:conditionalFormatting xmlns:xm="http://schemas.microsoft.com/office/excel/2006/main">
          <x14:cfRule type="dataBar" id="{7FE421C5-044A-464C-8EB0-6C4314242D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AE28</xm:sqref>
        </x14:conditionalFormatting>
        <x14:conditionalFormatting xmlns:xm="http://schemas.microsoft.com/office/excel/2006/main">
          <x14:cfRule type="dataBar" id="{01E2E5F5-348B-45B0-89EB-E2B82E328B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AE28</xm:sqref>
        </x14:conditionalFormatting>
        <x14:conditionalFormatting xmlns:xm="http://schemas.microsoft.com/office/excel/2006/main">
          <x14:cfRule type="dataBar" id="{42DDB233-C29C-403E-A1FC-F50D6D3835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AE28</xm:sqref>
        </x14:conditionalFormatting>
        <x14:conditionalFormatting xmlns:xm="http://schemas.microsoft.com/office/excel/2006/main">
          <x14:cfRule type="dataBar" id="{F7995903-4621-4B4C-94A7-71CA69BFC403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AE29</xm:sqref>
        </x14:conditionalFormatting>
        <x14:conditionalFormatting xmlns:xm="http://schemas.microsoft.com/office/excel/2006/main">
          <x14:cfRule type="dataBar" id="{4DE926DE-4DBC-4A58-8E16-5EFFCC94BA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AE29</xm:sqref>
        </x14:conditionalFormatting>
        <x14:conditionalFormatting xmlns:xm="http://schemas.microsoft.com/office/excel/2006/main">
          <x14:cfRule type="dataBar" id="{52E27FE8-E7D0-42A8-BD4F-0002BEFFE4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AE29</xm:sqref>
        </x14:conditionalFormatting>
        <x14:conditionalFormatting xmlns:xm="http://schemas.microsoft.com/office/excel/2006/main">
          <x14:cfRule type="dataBar" id="{98E691CC-376E-4AEB-9937-FED5D216DD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AE29</xm:sqref>
        </x14:conditionalFormatting>
        <x14:conditionalFormatting xmlns:xm="http://schemas.microsoft.com/office/excel/2006/main">
          <x14:cfRule type="dataBar" id="{E261A679-E081-4DB1-BBDC-5EFBB54105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AE29</xm:sqref>
        </x14:conditionalFormatting>
        <x14:conditionalFormatting xmlns:xm="http://schemas.microsoft.com/office/excel/2006/main">
          <x14:cfRule type="dataBar" id="{20C6279C-17AC-4878-8997-D0B0BF7502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AE29</xm:sqref>
        </x14:conditionalFormatting>
        <x14:conditionalFormatting xmlns:xm="http://schemas.microsoft.com/office/excel/2006/main">
          <x14:cfRule type="dataBar" id="{1C2A8B53-C2B5-4B76-9926-DFF03DDC36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AE29</xm:sqref>
        </x14:conditionalFormatting>
        <x14:conditionalFormatting xmlns:xm="http://schemas.microsoft.com/office/excel/2006/main">
          <x14:cfRule type="dataBar" id="{114F6733-77A8-45EB-B150-9CB895D5B2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AE29</xm:sqref>
        </x14:conditionalFormatting>
        <x14:conditionalFormatting xmlns:xm="http://schemas.microsoft.com/office/excel/2006/main">
          <x14:cfRule type="dataBar" id="{D9C1F3A8-3BAD-4257-8D26-A48776D80621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AE28:AE29</xm:sqref>
        </x14:conditionalFormatting>
        <x14:conditionalFormatting xmlns:xm="http://schemas.microsoft.com/office/excel/2006/main">
          <x14:cfRule type="dataBar" id="{90BAD381-AA49-42B2-AEA3-C045F0D8AF2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AE28:AE29</xm:sqref>
        </x14:conditionalFormatting>
        <x14:conditionalFormatting xmlns:xm="http://schemas.microsoft.com/office/excel/2006/main">
          <x14:cfRule type="dataBar" id="{F71B5BA2-1EC3-4D7C-8692-8A01F3A5BE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AE28:AE29</xm:sqref>
        </x14:conditionalFormatting>
        <x14:conditionalFormatting xmlns:xm="http://schemas.microsoft.com/office/excel/2006/main">
          <x14:cfRule type="dataBar" id="{634917E8-423B-472F-8460-BE7A1C6021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AE28:AE29</xm:sqref>
        </x14:conditionalFormatting>
        <x14:conditionalFormatting xmlns:xm="http://schemas.microsoft.com/office/excel/2006/main">
          <x14:cfRule type="dataBar" id="{1355B3F4-0255-424A-BAF4-01465FC039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AE28:AE29</xm:sqref>
        </x14:conditionalFormatting>
        <x14:conditionalFormatting xmlns:xm="http://schemas.microsoft.com/office/excel/2006/main">
          <x14:cfRule type="dataBar" id="{77FC432C-6D56-48FC-94B4-C6B6806624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AE28:AE29</xm:sqref>
        </x14:conditionalFormatting>
        <x14:conditionalFormatting xmlns:xm="http://schemas.microsoft.com/office/excel/2006/main">
          <x14:cfRule type="dataBar" id="{E789B819-EA47-4402-BE9C-16CE37C5BC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AE28:AE29</xm:sqref>
        </x14:conditionalFormatting>
        <x14:conditionalFormatting xmlns:xm="http://schemas.microsoft.com/office/excel/2006/main">
          <x14:cfRule type="dataBar" id="{060EDED0-47A9-4D0E-847E-09030DE6A4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AE28:AE29</xm:sqref>
        </x14:conditionalFormatting>
        <x14:conditionalFormatting xmlns:xm="http://schemas.microsoft.com/office/excel/2006/main">
          <x14:cfRule type="dataBar" id="{4F99E79B-14C1-49BB-B8B0-E55F99F40C7F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AE32 AE34 AE36 AE38</xm:sqref>
        </x14:conditionalFormatting>
        <x14:conditionalFormatting xmlns:xm="http://schemas.microsoft.com/office/excel/2006/main">
          <x14:cfRule type="dataBar" id="{3F7F236F-AD89-456B-B95D-588206C782F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AE32 AE34 AE36 AE38</xm:sqref>
        </x14:conditionalFormatting>
        <x14:conditionalFormatting xmlns:xm="http://schemas.microsoft.com/office/excel/2006/main">
          <x14:cfRule type="dataBar" id="{1AE55BE3-E553-49CE-A35C-76FEC222D7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AE32 AE34 AE36 AE38</xm:sqref>
        </x14:conditionalFormatting>
        <x14:conditionalFormatting xmlns:xm="http://schemas.microsoft.com/office/excel/2006/main">
          <x14:cfRule type="dataBar" id="{0575F68E-C6A1-48D6-B234-7DC2A67DA5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AE34 AE32 AE36 AE38</xm:sqref>
        </x14:conditionalFormatting>
        <x14:conditionalFormatting xmlns:xm="http://schemas.microsoft.com/office/excel/2006/main">
          <x14:cfRule type="dataBar" id="{8E4B682C-FED5-4DD9-8A6B-252F1BF1F0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AE32 AE34 AE36 AE38</xm:sqref>
        </x14:conditionalFormatting>
        <x14:conditionalFormatting xmlns:xm="http://schemas.microsoft.com/office/excel/2006/main">
          <x14:cfRule type="dataBar" id="{268A096A-91BE-4BC2-A340-37031B68CC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AE32</xm:sqref>
        </x14:conditionalFormatting>
        <x14:conditionalFormatting xmlns:xm="http://schemas.microsoft.com/office/excel/2006/main">
          <x14:cfRule type="dataBar" id="{E421BBF4-8F50-4495-8706-76565B5553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AE32</xm:sqref>
        </x14:conditionalFormatting>
        <x14:conditionalFormatting xmlns:xm="http://schemas.microsoft.com/office/excel/2006/main">
          <x14:cfRule type="dataBar" id="{D214F5B7-1445-464C-96DA-0FB74A5BF0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AE32</xm:sqref>
        </x14:conditionalFormatting>
        <x14:conditionalFormatting xmlns:xm="http://schemas.microsoft.com/office/excel/2006/main">
          <x14:cfRule type="dataBar" id="{8F081DAE-325A-4847-9C96-1807B8700FC7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AE31 AE33 AE35 AE37</xm:sqref>
        </x14:conditionalFormatting>
        <x14:conditionalFormatting xmlns:xm="http://schemas.microsoft.com/office/excel/2006/main">
          <x14:cfRule type="dataBar" id="{914D758F-729B-4401-88DF-35347EF9DFF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AE31 AE33 AE35 AE37</xm:sqref>
        </x14:conditionalFormatting>
        <x14:conditionalFormatting xmlns:xm="http://schemas.microsoft.com/office/excel/2006/main">
          <x14:cfRule type="dataBar" id="{3C624466-4449-46B8-846B-AD63C37AEB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AE31 AE33 AE35 AE37</xm:sqref>
        </x14:conditionalFormatting>
        <x14:conditionalFormatting xmlns:xm="http://schemas.microsoft.com/office/excel/2006/main">
          <x14:cfRule type="dataBar" id="{0A3E7DD8-62D6-407C-9C1C-55D6DA63B4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AE31 AE33 AE35 AE37</xm:sqref>
        </x14:conditionalFormatting>
        <x14:conditionalFormatting xmlns:xm="http://schemas.microsoft.com/office/excel/2006/main">
          <x14:cfRule type="dataBar" id="{193D0BDE-8029-40A1-B7C9-175DD1CC6D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AE31 AE33 AE35 AE37</xm:sqref>
        </x14:conditionalFormatting>
        <x14:conditionalFormatting xmlns:xm="http://schemas.microsoft.com/office/excel/2006/main">
          <x14:cfRule type="dataBar" id="{9546302E-9273-4B79-82AD-0C4F1BC43E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AE33</xm:sqref>
        </x14:conditionalFormatting>
        <x14:conditionalFormatting xmlns:xm="http://schemas.microsoft.com/office/excel/2006/main">
          <x14:cfRule type="dataBar" id="{A8669A3A-5092-43B2-B5D1-677A3632B1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AE33</xm:sqref>
        </x14:conditionalFormatting>
        <x14:conditionalFormatting xmlns:xm="http://schemas.microsoft.com/office/excel/2006/main">
          <x14:cfRule type="dataBar" id="{3DE85E9C-1D4C-4BE5-A0A4-E5553078C380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AE32</xm:sqref>
        </x14:conditionalFormatting>
        <x14:conditionalFormatting xmlns:xm="http://schemas.microsoft.com/office/excel/2006/main">
          <x14:cfRule type="dataBar" id="{AA8A5A66-3EDD-4CF7-9C84-C2F967929F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AE32</xm:sqref>
        </x14:conditionalFormatting>
        <x14:conditionalFormatting xmlns:xm="http://schemas.microsoft.com/office/excel/2006/main">
          <x14:cfRule type="dataBar" id="{E0837160-B943-4BBF-B088-CF5E590524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AE32</xm:sqref>
        </x14:conditionalFormatting>
        <x14:conditionalFormatting xmlns:xm="http://schemas.microsoft.com/office/excel/2006/main">
          <x14:cfRule type="dataBar" id="{9ADE42B8-73B3-44AA-80E1-B7866D2BDE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AE32</xm:sqref>
        </x14:conditionalFormatting>
        <x14:conditionalFormatting xmlns:xm="http://schemas.microsoft.com/office/excel/2006/main">
          <x14:cfRule type="dataBar" id="{3C44CE04-A015-42F9-99F2-B5450CF2CA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AE32</xm:sqref>
        </x14:conditionalFormatting>
        <x14:conditionalFormatting xmlns:xm="http://schemas.microsoft.com/office/excel/2006/main">
          <x14:cfRule type="dataBar" id="{91EBBE91-BE65-4F8A-8D9E-1FB202168B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AE32</xm:sqref>
        </x14:conditionalFormatting>
        <x14:conditionalFormatting xmlns:xm="http://schemas.microsoft.com/office/excel/2006/main">
          <x14:cfRule type="dataBar" id="{EDA3EA06-2687-4F1F-A6F7-9AD941DCBD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AE32</xm:sqref>
        </x14:conditionalFormatting>
        <x14:conditionalFormatting xmlns:xm="http://schemas.microsoft.com/office/excel/2006/main">
          <x14:cfRule type="dataBar" id="{156C1D14-ABE6-42CA-A90C-6C3D21F0F3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AE32</xm:sqref>
        </x14:conditionalFormatting>
        <x14:conditionalFormatting xmlns:xm="http://schemas.microsoft.com/office/excel/2006/main">
          <x14:cfRule type="dataBar" id="{D63BEDE8-A60D-4080-AF65-11C9A2CE233E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AE31 AE33 AE35 AE37</xm:sqref>
        </x14:conditionalFormatting>
        <x14:conditionalFormatting xmlns:xm="http://schemas.microsoft.com/office/excel/2006/main">
          <x14:cfRule type="dataBar" id="{F82A2F25-3362-4209-884F-BB00A2336F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AE31 AE33 AE35 AE37</xm:sqref>
        </x14:conditionalFormatting>
        <x14:conditionalFormatting xmlns:xm="http://schemas.microsoft.com/office/excel/2006/main">
          <x14:cfRule type="dataBar" id="{54073221-5261-474D-A2EE-90C12C168A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AE31 AE33 AE35 AE37</xm:sqref>
        </x14:conditionalFormatting>
        <x14:conditionalFormatting xmlns:xm="http://schemas.microsoft.com/office/excel/2006/main">
          <x14:cfRule type="dataBar" id="{1FE7FACE-B86E-46A7-AF83-56ABE5FD9F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AE31 AE33 AE35 AE37</xm:sqref>
        </x14:conditionalFormatting>
        <x14:conditionalFormatting xmlns:xm="http://schemas.microsoft.com/office/excel/2006/main">
          <x14:cfRule type="dataBar" id="{DD7AE3F4-E1C7-4196-BAAC-62C8F395E7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AE31 AE33 AE35 AE37</xm:sqref>
        </x14:conditionalFormatting>
        <x14:conditionalFormatting xmlns:xm="http://schemas.microsoft.com/office/excel/2006/main">
          <x14:cfRule type="dataBar" id="{B80F76C8-2ACF-4EFE-9E7A-BA639E643D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AE31</xm:sqref>
        </x14:conditionalFormatting>
        <x14:conditionalFormatting xmlns:xm="http://schemas.microsoft.com/office/excel/2006/main">
          <x14:cfRule type="dataBar" id="{DB7C11FE-6E9F-4E1B-B0EE-2F4C3720B3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AE31</xm:sqref>
        </x14:conditionalFormatting>
        <x14:conditionalFormatting xmlns:xm="http://schemas.microsoft.com/office/excel/2006/main">
          <x14:cfRule type="dataBar" id="{1927BBD9-267E-4446-864F-07A38B0D75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AE31</xm:sqref>
        </x14:conditionalFormatting>
        <x14:conditionalFormatting xmlns:xm="http://schemas.microsoft.com/office/excel/2006/main">
          <x14:cfRule type="dataBar" id="{38723C14-E36C-484A-9336-72B8CF9C19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AE17:AE21</xm:sqref>
        </x14:conditionalFormatting>
        <x14:conditionalFormatting xmlns:xm="http://schemas.microsoft.com/office/excel/2006/main">
          <x14:cfRule type="dataBar" id="{4DE65376-1F54-4215-969F-0CB51F8CF4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AE17:AE21</xm:sqref>
        </x14:conditionalFormatting>
        <x14:conditionalFormatting xmlns:xm="http://schemas.microsoft.com/office/excel/2006/main">
          <x14:cfRule type="dataBar" id="{9D5AF9B8-0405-427F-9033-414D0DDC691B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AE25</xm:sqref>
        </x14:conditionalFormatting>
        <x14:conditionalFormatting xmlns:xm="http://schemas.microsoft.com/office/excel/2006/main">
          <x14:cfRule type="dataBar" id="{9EEE5A0D-8522-48DA-B6A5-A4E16C5859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AE25</xm:sqref>
        </x14:conditionalFormatting>
        <x14:conditionalFormatting xmlns:xm="http://schemas.microsoft.com/office/excel/2006/main">
          <x14:cfRule type="dataBar" id="{FD3B31B2-48A1-45CF-9383-0A3089B5FB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AE25</xm:sqref>
        </x14:conditionalFormatting>
        <x14:conditionalFormatting xmlns:xm="http://schemas.microsoft.com/office/excel/2006/main">
          <x14:cfRule type="dataBar" id="{0A828A3B-B176-491B-932E-46CB1BE4BC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AE25</xm:sqref>
        </x14:conditionalFormatting>
        <x14:conditionalFormatting xmlns:xm="http://schemas.microsoft.com/office/excel/2006/main">
          <x14:cfRule type="dataBar" id="{5574B5AB-7112-4756-A878-B2F5757665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AE25</xm:sqref>
        </x14:conditionalFormatting>
        <x14:conditionalFormatting xmlns:xm="http://schemas.microsoft.com/office/excel/2006/main">
          <x14:cfRule type="dataBar" id="{70143997-9FDF-43B3-BFE4-9BEACA7ADC54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AE25</xm:sqref>
        </x14:conditionalFormatting>
        <x14:conditionalFormatting xmlns:xm="http://schemas.microsoft.com/office/excel/2006/main">
          <x14:cfRule type="dataBar" id="{A6906EA1-850E-461A-9684-7EA5B594F6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AE25</xm:sqref>
        </x14:conditionalFormatting>
        <x14:conditionalFormatting xmlns:xm="http://schemas.microsoft.com/office/excel/2006/main">
          <x14:cfRule type="dataBar" id="{B1EA09F6-E006-4F9D-A673-F47CC5882E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AE25</xm:sqref>
        </x14:conditionalFormatting>
        <x14:conditionalFormatting xmlns:xm="http://schemas.microsoft.com/office/excel/2006/main">
          <x14:cfRule type="dataBar" id="{2DA455ED-2F75-4891-9ED9-6724E8299737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AE26</xm:sqref>
        </x14:conditionalFormatting>
        <x14:conditionalFormatting xmlns:xm="http://schemas.microsoft.com/office/excel/2006/main">
          <x14:cfRule type="dataBar" id="{8B432838-D62E-48E5-A19D-77496ADCAB8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AE26</xm:sqref>
        </x14:conditionalFormatting>
        <x14:conditionalFormatting xmlns:xm="http://schemas.microsoft.com/office/excel/2006/main">
          <x14:cfRule type="dataBar" id="{DECA179B-D213-4E19-8D77-A13B80F5FB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AE26</xm:sqref>
        </x14:conditionalFormatting>
        <x14:conditionalFormatting xmlns:xm="http://schemas.microsoft.com/office/excel/2006/main">
          <x14:cfRule type="dataBar" id="{0C4FFEA4-C15D-44FF-A80C-42BFFFC20B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AE26</xm:sqref>
        </x14:conditionalFormatting>
        <x14:conditionalFormatting xmlns:xm="http://schemas.microsoft.com/office/excel/2006/main">
          <x14:cfRule type="dataBar" id="{B6A01CBF-72A2-4555-B24F-2EB5623054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AE26</xm:sqref>
        </x14:conditionalFormatting>
        <x14:conditionalFormatting xmlns:xm="http://schemas.microsoft.com/office/excel/2006/main">
          <x14:cfRule type="dataBar" id="{2BC0374C-7E04-4966-9078-B9CC7DEC55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AE26</xm:sqref>
        </x14:conditionalFormatting>
        <x14:conditionalFormatting xmlns:xm="http://schemas.microsoft.com/office/excel/2006/main">
          <x14:cfRule type="dataBar" id="{DB1DE7CE-48A7-4517-A878-13B82A431D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AE26</xm:sqref>
        </x14:conditionalFormatting>
        <x14:conditionalFormatting xmlns:xm="http://schemas.microsoft.com/office/excel/2006/main">
          <x14:cfRule type="dataBar" id="{83E5211D-06DE-44FA-AE1C-658B4B58C5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AE26</xm:sqref>
        </x14:conditionalFormatting>
        <x14:conditionalFormatting xmlns:xm="http://schemas.microsoft.com/office/excel/2006/main">
          <x14:cfRule type="dataBar" id="{15F48109-DE12-4389-A1C5-8C1A85C2B2EC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AE23:AE26</xm:sqref>
        </x14:conditionalFormatting>
        <x14:conditionalFormatting xmlns:xm="http://schemas.microsoft.com/office/excel/2006/main">
          <x14:cfRule type="dataBar" id="{5335732F-B41E-46A4-9FD2-644DDBD9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AE23:AE26</xm:sqref>
        </x14:conditionalFormatting>
        <x14:conditionalFormatting xmlns:xm="http://schemas.microsoft.com/office/excel/2006/main">
          <x14:cfRule type="dataBar" id="{1337A922-8AD9-4B3A-BD2B-7BED573311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AE23:AE26</xm:sqref>
        </x14:conditionalFormatting>
        <x14:conditionalFormatting xmlns:xm="http://schemas.microsoft.com/office/excel/2006/main">
          <x14:cfRule type="dataBar" id="{748AE241-6800-46A7-A454-BE736FA9D4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AE23:AE26</xm:sqref>
        </x14:conditionalFormatting>
        <x14:conditionalFormatting xmlns:xm="http://schemas.microsoft.com/office/excel/2006/main">
          <x14:cfRule type="dataBar" id="{A8A257C8-A59B-474A-A308-B01A3E8703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AE23:AE26</xm:sqref>
        </x14:conditionalFormatting>
        <x14:conditionalFormatting xmlns:xm="http://schemas.microsoft.com/office/excel/2006/main">
          <x14:cfRule type="dataBar" id="{9DA591C7-517D-4394-82DB-E6B52C5BB1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AE23:AE26</xm:sqref>
        </x14:conditionalFormatting>
        <x14:conditionalFormatting xmlns:xm="http://schemas.microsoft.com/office/excel/2006/main">
          <x14:cfRule type="dataBar" id="{2277C269-E13B-4A41-B0B0-4FB4841820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AE23:AE24</xm:sqref>
        </x14:conditionalFormatting>
        <x14:conditionalFormatting xmlns:xm="http://schemas.microsoft.com/office/excel/2006/main">
          <x14:cfRule type="dataBar" id="{DC3E32C2-0B69-4093-9D4D-0C94A8072E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AE23:AE26</xm:sqref>
        </x14:conditionalFormatting>
        <x14:conditionalFormatting xmlns:xm="http://schemas.microsoft.com/office/excel/2006/main">
          <x14:cfRule type="dataBar" id="{3ACFA844-A604-4CEA-BB94-A9A56B3961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AE23:AE26</xm:sqref>
        </x14:conditionalFormatting>
        <x14:conditionalFormatting xmlns:xm="http://schemas.microsoft.com/office/excel/2006/main">
          <x14:cfRule type="dataBar" id="{3ABC047D-D2FD-4DA1-9523-7CA5A233F404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AE28:AE38 AE11:AE22</xm:sqref>
        </x14:conditionalFormatting>
        <x14:conditionalFormatting xmlns:xm="http://schemas.microsoft.com/office/excel/2006/main">
          <x14:cfRule type="dataBar" id="{A6B27A95-4B42-40A5-AB38-BCC403C045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AE28:AE38 AE11:AE22</xm:sqref>
        </x14:conditionalFormatting>
        <x14:conditionalFormatting xmlns:xm="http://schemas.microsoft.com/office/excel/2006/main">
          <x14:cfRule type="dataBar" id="{CB1994E8-7229-4737-9F75-4733214F70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AE28:AE38 AE11:AE22</xm:sqref>
        </x14:conditionalFormatting>
        <x14:conditionalFormatting xmlns:xm="http://schemas.microsoft.com/office/excel/2006/main">
          <x14:cfRule type="dataBar" id="{F71307A9-90F9-4F9D-90F3-071977F19B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AE28:AE38 AE11:AE22</xm:sqref>
        </x14:conditionalFormatting>
        <x14:conditionalFormatting xmlns:xm="http://schemas.microsoft.com/office/excel/2006/main">
          <x14:cfRule type="dataBar" id="{2BAC84B7-2F44-4974-8B64-88C88AEAE0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AE28:AE38 AE11:AE22</xm:sqref>
        </x14:conditionalFormatting>
        <x14:conditionalFormatting xmlns:xm="http://schemas.microsoft.com/office/excel/2006/main">
          <x14:cfRule type="dataBar" id="{72585994-8543-4939-B8D7-F2F59F535486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AE31:AE38</xm:sqref>
        </x14:conditionalFormatting>
        <x14:conditionalFormatting xmlns:xm="http://schemas.microsoft.com/office/excel/2006/main">
          <x14:cfRule type="dataBar" id="{FA1865F1-4210-404B-84D3-43138BF6F2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AE31:AE38</xm:sqref>
        </x14:conditionalFormatting>
        <x14:conditionalFormatting xmlns:xm="http://schemas.microsoft.com/office/excel/2006/main">
          <x14:cfRule type="dataBar" id="{F2A04CD0-9324-418F-90B3-E0CD208495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AE31:AE38</xm:sqref>
        </x14:conditionalFormatting>
        <x14:conditionalFormatting xmlns:xm="http://schemas.microsoft.com/office/excel/2006/main">
          <x14:cfRule type="dataBar" id="{751BBD88-FCE5-4FE5-980D-64EDD9BD3E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AE31:AE38</xm:sqref>
        </x14:conditionalFormatting>
        <x14:conditionalFormatting xmlns:xm="http://schemas.microsoft.com/office/excel/2006/main">
          <x14:cfRule type="dataBar" id="{4A720051-3229-4981-AD21-FB58EAC9C5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AE31:AE38</xm:sqref>
        </x14:conditionalFormatting>
        <x14:conditionalFormatting xmlns:xm="http://schemas.microsoft.com/office/excel/2006/main">
          <x14:cfRule type="dataBar" id="{FA1F0209-53D0-4ECE-8D30-6DB6976C9C87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AE31:AE38</xm:sqref>
        </x14:conditionalFormatting>
        <x14:conditionalFormatting xmlns:xm="http://schemas.microsoft.com/office/excel/2006/main">
          <x14:cfRule type="dataBar" id="{D095E753-0B71-4FF8-8FBE-7C26C17296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AE31:AE38</xm:sqref>
        </x14:conditionalFormatting>
        <x14:conditionalFormatting xmlns:xm="http://schemas.microsoft.com/office/excel/2006/main">
          <x14:cfRule type="dataBar" id="{0EAC860F-7BC5-4EEE-8CA4-A29C22B7E7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AE31:AE38</xm:sqref>
        </x14:conditionalFormatting>
        <x14:conditionalFormatting xmlns:xm="http://schemas.microsoft.com/office/excel/2006/main">
          <x14:cfRule type="dataBar" id="{FA6475EC-2C13-4377-B133-7B6679FC35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AE31:AE38</xm:sqref>
        </x14:conditionalFormatting>
        <x14:conditionalFormatting xmlns:xm="http://schemas.microsoft.com/office/excel/2006/main">
          <x14:cfRule type="dataBar" id="{06813FA0-7F70-43DD-BFC7-B72EC553AD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AE31:AE38</xm:sqref>
        </x14:conditionalFormatting>
        <x14:conditionalFormatting xmlns:xm="http://schemas.microsoft.com/office/excel/2006/main">
          <x14:cfRule type="dataBar" id="{6E7C55BF-4966-4D85-9FB3-22F6439B7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AE21:AE22 AE17:AE18 AE28:AE38</xm:sqref>
        </x14:conditionalFormatting>
        <x14:conditionalFormatting xmlns:xm="http://schemas.microsoft.com/office/excel/2006/main">
          <x14:cfRule type="dataBar" id="{3F9418BD-EA31-4BAE-8FC6-BB03CA5BE4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AE28:AE38 AE11:AE22</xm:sqref>
        </x14:conditionalFormatting>
        <x14:conditionalFormatting xmlns:xm="http://schemas.microsoft.com/office/excel/2006/main">
          <x14:cfRule type="dataBar" id="{7973DBCC-384B-445A-9ADE-54175BF161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AE13:AE38</xm:sqref>
        </x14:conditionalFormatting>
        <x14:conditionalFormatting xmlns:xm="http://schemas.microsoft.com/office/excel/2006/main">
          <x14:cfRule type="dataBar" id="{AC86498B-ED1D-43BC-88D1-19231F481D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AE11:AE38</xm:sqref>
        </x14:conditionalFormatting>
        <x14:conditionalFormatting xmlns:xm="http://schemas.microsoft.com/office/excel/2006/main">
          <x14:cfRule type="dataBar" id="{C92CC8C5-88A0-4FE2-A72A-9466E592FB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AE11:AE38</xm:sqref>
        </x14:conditionalFormatting>
        <x14:conditionalFormatting xmlns:xm="http://schemas.microsoft.com/office/excel/2006/main">
          <x14:cfRule type="dataBar" id="{D2827E47-C3D7-4728-A430-41CD887667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AE11:AE38</xm:sqref>
        </x14:conditionalFormatting>
        <x14:conditionalFormatting xmlns:xm="http://schemas.microsoft.com/office/excel/2006/main">
          <x14:cfRule type="dataBar" id="{6A237D90-8E64-4DD0-969E-9AD4EC1F62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AE11:AE14</xm:sqref>
        </x14:conditionalFormatting>
        <x14:conditionalFormatting xmlns:xm="http://schemas.microsoft.com/office/excel/2006/main">
          <x14:cfRule type="dataBar" id="{D9AB7142-0FC9-4282-B482-93F21E48B792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AF23</xm:sqref>
        </x14:conditionalFormatting>
        <x14:conditionalFormatting xmlns:xm="http://schemas.microsoft.com/office/excel/2006/main">
          <x14:cfRule type="dataBar" id="{D029CBE8-CDA7-4313-AC9B-99B83F7153E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AF23</xm:sqref>
        </x14:conditionalFormatting>
        <x14:conditionalFormatting xmlns:xm="http://schemas.microsoft.com/office/excel/2006/main">
          <x14:cfRule type="dataBar" id="{DA0956CF-0A2D-40DF-9EED-9FF2DD1965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AF23</xm:sqref>
        </x14:conditionalFormatting>
        <x14:conditionalFormatting xmlns:xm="http://schemas.microsoft.com/office/excel/2006/main">
          <x14:cfRule type="dataBar" id="{5A147ADE-6893-4A3C-9F04-A6E5FDF9FB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AF23</xm:sqref>
        </x14:conditionalFormatting>
        <x14:conditionalFormatting xmlns:xm="http://schemas.microsoft.com/office/excel/2006/main">
          <x14:cfRule type="dataBar" id="{CA37CD11-F80E-4CFA-8846-9B307B00BF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AF23</xm:sqref>
        </x14:conditionalFormatting>
        <x14:conditionalFormatting xmlns:xm="http://schemas.microsoft.com/office/excel/2006/main">
          <x14:cfRule type="dataBar" id="{8097A497-3E6A-4427-A4E3-6CD21EF6AA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AF23</xm:sqref>
        </x14:conditionalFormatting>
        <x14:conditionalFormatting xmlns:xm="http://schemas.microsoft.com/office/excel/2006/main">
          <x14:cfRule type="dataBar" id="{2CDBE1F3-399E-4632-8D21-13D192816E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AF23</xm:sqref>
        </x14:conditionalFormatting>
        <x14:conditionalFormatting xmlns:xm="http://schemas.microsoft.com/office/excel/2006/main">
          <x14:cfRule type="dataBar" id="{E5E2BA77-6583-4969-AD34-912D753EB6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AF23</xm:sqref>
        </x14:conditionalFormatting>
        <x14:conditionalFormatting xmlns:xm="http://schemas.microsoft.com/office/excel/2006/main">
          <x14:cfRule type="dataBar" id="{B9B5811A-B030-4505-974E-C962BCE7831D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AF24</xm:sqref>
        </x14:conditionalFormatting>
        <x14:conditionalFormatting xmlns:xm="http://schemas.microsoft.com/office/excel/2006/main">
          <x14:cfRule type="dataBar" id="{B232DBD8-B31F-4066-B3A1-E111D0BE7F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AF24</xm:sqref>
        </x14:conditionalFormatting>
        <x14:conditionalFormatting xmlns:xm="http://schemas.microsoft.com/office/excel/2006/main">
          <x14:cfRule type="dataBar" id="{45D66C8E-CF76-47F0-A640-15FD0FBD77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AF24</xm:sqref>
        </x14:conditionalFormatting>
        <x14:conditionalFormatting xmlns:xm="http://schemas.microsoft.com/office/excel/2006/main">
          <x14:cfRule type="dataBar" id="{9E75D653-6B11-433B-8DFF-3D29B43EEC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AF24</xm:sqref>
        </x14:conditionalFormatting>
        <x14:conditionalFormatting xmlns:xm="http://schemas.microsoft.com/office/excel/2006/main">
          <x14:cfRule type="dataBar" id="{A8AB281D-7EAC-408E-985D-E8E984D72A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AF24</xm:sqref>
        </x14:conditionalFormatting>
        <x14:conditionalFormatting xmlns:xm="http://schemas.microsoft.com/office/excel/2006/main">
          <x14:cfRule type="dataBar" id="{1B7666A6-565B-4FCC-9B25-E922CA8F32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AF24</xm:sqref>
        </x14:conditionalFormatting>
        <x14:conditionalFormatting xmlns:xm="http://schemas.microsoft.com/office/excel/2006/main">
          <x14:cfRule type="dataBar" id="{6B0667A5-5ACB-4DA7-B705-937932827E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AF24</xm:sqref>
        </x14:conditionalFormatting>
        <x14:conditionalFormatting xmlns:xm="http://schemas.microsoft.com/office/excel/2006/main">
          <x14:cfRule type="dataBar" id="{806885F2-FC34-46F0-9A4C-2AACEFA056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AF24</xm:sqref>
        </x14:conditionalFormatting>
        <x14:conditionalFormatting xmlns:xm="http://schemas.microsoft.com/office/excel/2006/main">
          <x14:cfRule type="dataBar" id="{FFE07D36-CE3E-40D8-B7B6-2F08C44A0044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AF26:AF27</xm:sqref>
        </x14:conditionalFormatting>
        <x14:conditionalFormatting xmlns:xm="http://schemas.microsoft.com/office/excel/2006/main">
          <x14:cfRule type="dataBar" id="{15F65062-51CB-4A84-AFEE-874009B31B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AF26:AF27</xm:sqref>
        </x14:conditionalFormatting>
        <x14:conditionalFormatting xmlns:xm="http://schemas.microsoft.com/office/excel/2006/main">
          <x14:cfRule type="dataBar" id="{34C8F887-29AA-4D9C-B51A-EE151D1417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AF26:AF27</xm:sqref>
        </x14:conditionalFormatting>
        <x14:conditionalFormatting xmlns:xm="http://schemas.microsoft.com/office/excel/2006/main">
          <x14:cfRule type="dataBar" id="{59CD88D1-6B4C-4F76-AC7E-9EAAAA566B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AF26:AF27</xm:sqref>
        </x14:conditionalFormatting>
        <x14:conditionalFormatting xmlns:xm="http://schemas.microsoft.com/office/excel/2006/main">
          <x14:cfRule type="dataBar" id="{EDB0CE4B-451C-4191-BE36-AC501F7C4F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AF26:AF27</xm:sqref>
        </x14:conditionalFormatting>
        <x14:conditionalFormatting xmlns:xm="http://schemas.microsoft.com/office/excel/2006/main">
          <x14:cfRule type="dataBar" id="{B5DB193B-9C09-4EC8-8785-A4F7991976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AF26:AF27</xm:sqref>
        </x14:conditionalFormatting>
        <x14:conditionalFormatting xmlns:xm="http://schemas.microsoft.com/office/excel/2006/main">
          <x14:cfRule type="dataBar" id="{44F2F83F-3612-43E1-B319-C735AEDB10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AF26:AF27</xm:sqref>
        </x14:conditionalFormatting>
        <x14:conditionalFormatting xmlns:xm="http://schemas.microsoft.com/office/excel/2006/main">
          <x14:cfRule type="dataBar" id="{CE8E72B3-0B1F-4834-A7BA-0AF04A3F7F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AF26:AF27</xm:sqref>
        </x14:conditionalFormatting>
        <x14:conditionalFormatting xmlns:xm="http://schemas.microsoft.com/office/excel/2006/main">
          <x14:cfRule type="dataBar" id="{5C200F59-B930-4932-A6D0-D5698A62CB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AF26:AF27</xm:sqref>
        </x14:conditionalFormatting>
        <x14:conditionalFormatting xmlns:xm="http://schemas.microsoft.com/office/excel/2006/main">
          <x14:cfRule type="dataBar" id="{AE5AE51F-7B59-469B-BAB5-125C8A0BE3E0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AF19</xm:sqref>
        </x14:conditionalFormatting>
        <x14:conditionalFormatting xmlns:xm="http://schemas.microsoft.com/office/excel/2006/main">
          <x14:cfRule type="dataBar" id="{99253D7A-5480-41D2-8745-9B2BD153FCB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AF19</xm:sqref>
        </x14:conditionalFormatting>
        <x14:conditionalFormatting xmlns:xm="http://schemas.microsoft.com/office/excel/2006/main">
          <x14:cfRule type="dataBar" id="{E162B3D7-E093-4936-9E6C-9A8821DF61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AF19</xm:sqref>
        </x14:conditionalFormatting>
        <x14:conditionalFormatting xmlns:xm="http://schemas.microsoft.com/office/excel/2006/main">
          <x14:cfRule type="dataBar" id="{555D5590-C4C2-45F6-AF30-1CAAF1F8E5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AF19</xm:sqref>
        </x14:conditionalFormatting>
        <x14:conditionalFormatting xmlns:xm="http://schemas.microsoft.com/office/excel/2006/main">
          <x14:cfRule type="dataBar" id="{20B9CC27-0A6A-4D5D-B65D-8D72F819DA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AF19</xm:sqref>
        </x14:conditionalFormatting>
        <x14:conditionalFormatting xmlns:xm="http://schemas.microsoft.com/office/excel/2006/main">
          <x14:cfRule type="dataBar" id="{47EC5B0E-C8A3-45EF-A4FD-98A75A9C0CA6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AF19</xm:sqref>
        </x14:conditionalFormatting>
        <x14:conditionalFormatting xmlns:xm="http://schemas.microsoft.com/office/excel/2006/main">
          <x14:cfRule type="dataBar" id="{2F8D56D1-9299-4B0B-AF9D-B66A2FE190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AF19</xm:sqref>
        </x14:conditionalFormatting>
        <x14:conditionalFormatting xmlns:xm="http://schemas.microsoft.com/office/excel/2006/main">
          <x14:cfRule type="dataBar" id="{FB711E74-686E-4F3D-9FF2-F4F8A1792B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AF19</xm:sqref>
        </x14:conditionalFormatting>
        <x14:conditionalFormatting xmlns:xm="http://schemas.microsoft.com/office/excel/2006/main">
          <x14:cfRule type="dataBar" id="{DC8AF88E-2623-443F-855B-820DEA0C9A95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AF20</xm:sqref>
        </x14:conditionalFormatting>
        <x14:conditionalFormatting xmlns:xm="http://schemas.microsoft.com/office/excel/2006/main">
          <x14:cfRule type="dataBar" id="{A44982E2-C6A1-4731-9F9C-89109D1D7D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AF20</xm:sqref>
        </x14:conditionalFormatting>
        <x14:conditionalFormatting xmlns:xm="http://schemas.microsoft.com/office/excel/2006/main">
          <x14:cfRule type="dataBar" id="{AA576F55-D038-4544-8BDF-78C05FDBE3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AF20</xm:sqref>
        </x14:conditionalFormatting>
        <x14:conditionalFormatting xmlns:xm="http://schemas.microsoft.com/office/excel/2006/main">
          <x14:cfRule type="dataBar" id="{5D182E6F-98EE-4F3F-B133-95B0D77F82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AF20</xm:sqref>
        </x14:conditionalFormatting>
        <x14:conditionalFormatting xmlns:xm="http://schemas.microsoft.com/office/excel/2006/main">
          <x14:cfRule type="dataBar" id="{50E343C6-9C38-41B7-986F-0A2C5BEDDC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AF20</xm:sqref>
        </x14:conditionalFormatting>
        <x14:conditionalFormatting xmlns:xm="http://schemas.microsoft.com/office/excel/2006/main">
          <x14:cfRule type="dataBar" id="{A6B0AE65-F92C-4F8D-9F23-76AAAC1756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AF20</xm:sqref>
        </x14:conditionalFormatting>
        <x14:conditionalFormatting xmlns:xm="http://schemas.microsoft.com/office/excel/2006/main">
          <x14:cfRule type="dataBar" id="{C4A3CDF3-F5F8-432C-AD1B-C33CD3D5F4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AF20</xm:sqref>
        </x14:conditionalFormatting>
        <x14:conditionalFormatting xmlns:xm="http://schemas.microsoft.com/office/excel/2006/main">
          <x14:cfRule type="dataBar" id="{63C01B79-BDD5-41E8-A1AD-D92DFF5D5D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AF20</xm:sqref>
        </x14:conditionalFormatting>
        <x14:conditionalFormatting xmlns:xm="http://schemas.microsoft.com/office/excel/2006/main">
          <x14:cfRule type="dataBar" id="{D94D40CC-AFFF-4291-AE26-8F52285F29BE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AF38</xm:sqref>
        </x14:conditionalFormatting>
        <x14:conditionalFormatting xmlns:xm="http://schemas.microsoft.com/office/excel/2006/main">
          <x14:cfRule type="dataBar" id="{D7784032-0B2E-481F-811F-D90DA8404C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AF38</xm:sqref>
        </x14:conditionalFormatting>
        <x14:conditionalFormatting xmlns:xm="http://schemas.microsoft.com/office/excel/2006/main">
          <x14:cfRule type="dataBar" id="{A0209A8D-58D0-45D4-AC94-C8E1167945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AF38</xm:sqref>
        </x14:conditionalFormatting>
        <x14:conditionalFormatting xmlns:xm="http://schemas.microsoft.com/office/excel/2006/main">
          <x14:cfRule type="dataBar" id="{E9BCCA08-2DF1-421B-8F43-A9DE831903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AF38</xm:sqref>
        </x14:conditionalFormatting>
        <x14:conditionalFormatting xmlns:xm="http://schemas.microsoft.com/office/excel/2006/main">
          <x14:cfRule type="dataBar" id="{E58CD9D2-4202-4581-BF8C-7D92BDC035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AF38</xm:sqref>
        </x14:conditionalFormatting>
        <x14:conditionalFormatting xmlns:xm="http://schemas.microsoft.com/office/excel/2006/main">
          <x14:cfRule type="dataBar" id="{6AB0DEB0-1802-4064-A6B3-E98D1E195D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AF38</xm:sqref>
        </x14:conditionalFormatting>
        <x14:conditionalFormatting xmlns:xm="http://schemas.microsoft.com/office/excel/2006/main">
          <x14:cfRule type="dataBar" id="{3F837403-8722-400D-92D2-7680D48370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AF38</xm:sqref>
        </x14:conditionalFormatting>
        <x14:conditionalFormatting xmlns:xm="http://schemas.microsoft.com/office/excel/2006/main">
          <x14:cfRule type="dataBar" id="{A980FBE7-AE28-44C9-B3C7-C54440C347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AF38</xm:sqref>
        </x14:conditionalFormatting>
        <x14:conditionalFormatting xmlns:xm="http://schemas.microsoft.com/office/excel/2006/main">
          <x14:cfRule type="dataBar" id="{26E2AB75-6224-40D4-A940-655120C32D12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AF25</xm:sqref>
        </x14:conditionalFormatting>
        <x14:conditionalFormatting xmlns:xm="http://schemas.microsoft.com/office/excel/2006/main">
          <x14:cfRule type="dataBar" id="{204FB379-81FB-41CB-8D24-3F9DFE43310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AF25</xm:sqref>
        </x14:conditionalFormatting>
        <x14:conditionalFormatting xmlns:xm="http://schemas.microsoft.com/office/excel/2006/main">
          <x14:cfRule type="dataBar" id="{6DD30D19-96F8-4CD2-B062-BBD34FA0BE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AF25</xm:sqref>
        </x14:conditionalFormatting>
        <x14:conditionalFormatting xmlns:xm="http://schemas.microsoft.com/office/excel/2006/main">
          <x14:cfRule type="dataBar" id="{D25CB760-773E-4FCD-A187-5961D6CE0A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AF25</xm:sqref>
        </x14:conditionalFormatting>
        <x14:conditionalFormatting xmlns:xm="http://schemas.microsoft.com/office/excel/2006/main">
          <x14:cfRule type="dataBar" id="{C604E15F-3B17-4668-94D2-6F64FAF03C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AF25</xm:sqref>
        </x14:conditionalFormatting>
        <x14:conditionalFormatting xmlns:xm="http://schemas.microsoft.com/office/excel/2006/main">
          <x14:cfRule type="dataBar" id="{F9DB9C29-0CF3-4A3F-981C-4790401F4C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AF25</xm:sqref>
        </x14:conditionalFormatting>
        <x14:conditionalFormatting xmlns:xm="http://schemas.microsoft.com/office/excel/2006/main">
          <x14:cfRule type="dataBar" id="{2CB504E8-F6C0-4389-9F41-AD967AC0DD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AF25</xm:sqref>
        </x14:conditionalFormatting>
        <x14:conditionalFormatting xmlns:xm="http://schemas.microsoft.com/office/excel/2006/main">
          <x14:cfRule type="dataBar" id="{6D074785-16C6-440F-A76F-4A4E31B60C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AF25</xm:sqref>
        </x14:conditionalFormatting>
        <x14:conditionalFormatting xmlns:xm="http://schemas.microsoft.com/office/excel/2006/main">
          <x14:cfRule type="dataBar" id="{4DE4CCC4-3A5E-4B91-9E4F-282373713B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AF25</xm:sqref>
        </x14:conditionalFormatting>
        <x14:conditionalFormatting xmlns:xm="http://schemas.microsoft.com/office/excel/2006/main">
          <x14:cfRule type="dataBar" id="{1E42D96F-DF76-4C23-9C38-5350599BB0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AF25</xm:sqref>
        </x14:conditionalFormatting>
        <x14:conditionalFormatting xmlns:xm="http://schemas.microsoft.com/office/excel/2006/main">
          <x14:cfRule type="dataBar" id="{D1D73A2B-290E-4718-AD67-82A35034B8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AF25</xm:sqref>
        </x14:conditionalFormatting>
        <x14:conditionalFormatting xmlns:xm="http://schemas.microsoft.com/office/excel/2006/main">
          <x14:cfRule type="dataBar" id="{7842D026-23C3-4F2A-B3A7-A8508929AD1C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AF23:AF27</xm:sqref>
        </x14:conditionalFormatting>
        <x14:conditionalFormatting xmlns:xm="http://schemas.microsoft.com/office/excel/2006/main">
          <x14:cfRule type="dataBar" id="{12C8B41A-C618-4B8C-8A7F-0B255D179B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AF23:AF27</xm:sqref>
        </x14:conditionalFormatting>
        <x14:conditionalFormatting xmlns:xm="http://schemas.microsoft.com/office/excel/2006/main">
          <x14:cfRule type="dataBar" id="{9FF29F28-6673-4EEF-A600-135ABC1945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AF23:AF27</xm:sqref>
        </x14:conditionalFormatting>
        <x14:conditionalFormatting xmlns:xm="http://schemas.microsoft.com/office/excel/2006/main">
          <x14:cfRule type="dataBar" id="{62F90A98-5BE8-4640-900B-316039A62B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AF23:AF27</xm:sqref>
        </x14:conditionalFormatting>
        <x14:conditionalFormatting xmlns:xm="http://schemas.microsoft.com/office/excel/2006/main">
          <x14:cfRule type="dataBar" id="{5E6AA58E-4985-4168-859E-AC33FA28F7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AF23:AF27</xm:sqref>
        </x14:conditionalFormatting>
        <x14:conditionalFormatting xmlns:xm="http://schemas.microsoft.com/office/excel/2006/main">
          <x14:cfRule type="dataBar" id="{0EB386B3-D80E-41A6-81BE-86801DBEB3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AF23:AF27</xm:sqref>
        </x14:conditionalFormatting>
        <x14:conditionalFormatting xmlns:xm="http://schemas.microsoft.com/office/excel/2006/main">
          <x14:cfRule type="dataBar" id="{D1D81F5F-4EDA-4866-998A-3C70C7D7FB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AF23:AF27</xm:sqref>
        </x14:conditionalFormatting>
        <x14:conditionalFormatting xmlns:xm="http://schemas.microsoft.com/office/excel/2006/main">
          <x14:cfRule type="dataBar" id="{7EB116F4-427A-4A54-9CDB-1468E13B9B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AF23:AF27</xm:sqref>
        </x14:conditionalFormatting>
        <x14:conditionalFormatting xmlns:xm="http://schemas.microsoft.com/office/excel/2006/main">
          <x14:cfRule type="dataBar" id="{F8543025-079E-4127-B573-37C774851114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AF28</xm:sqref>
        </x14:conditionalFormatting>
        <x14:conditionalFormatting xmlns:xm="http://schemas.microsoft.com/office/excel/2006/main">
          <x14:cfRule type="dataBar" id="{2849D975-A541-4365-B539-006CED0C3B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AF28</xm:sqref>
        </x14:conditionalFormatting>
        <x14:conditionalFormatting xmlns:xm="http://schemas.microsoft.com/office/excel/2006/main">
          <x14:cfRule type="dataBar" id="{94FA1DF8-C205-4702-B12B-22550931B4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AF28</xm:sqref>
        </x14:conditionalFormatting>
        <x14:conditionalFormatting xmlns:xm="http://schemas.microsoft.com/office/excel/2006/main">
          <x14:cfRule type="dataBar" id="{97B6738A-923A-4373-8CB1-F1ED2E2D4E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AF28</xm:sqref>
        </x14:conditionalFormatting>
        <x14:conditionalFormatting xmlns:xm="http://schemas.microsoft.com/office/excel/2006/main">
          <x14:cfRule type="dataBar" id="{D739FA00-BD1F-4B1A-AA86-887E71AA69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AF28</xm:sqref>
        </x14:conditionalFormatting>
        <x14:conditionalFormatting xmlns:xm="http://schemas.microsoft.com/office/excel/2006/main">
          <x14:cfRule type="dataBar" id="{B6C66313-6255-4F0D-9296-5CE953E4FD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AF28</xm:sqref>
        </x14:conditionalFormatting>
        <x14:conditionalFormatting xmlns:xm="http://schemas.microsoft.com/office/excel/2006/main">
          <x14:cfRule type="dataBar" id="{86022DB6-55F6-468F-9BC7-3E397EE476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AF28</xm:sqref>
        </x14:conditionalFormatting>
        <x14:conditionalFormatting xmlns:xm="http://schemas.microsoft.com/office/excel/2006/main">
          <x14:cfRule type="dataBar" id="{B92FABDB-C5C2-4992-B1EC-D8E8B8DC39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AF28</xm:sqref>
        </x14:conditionalFormatting>
        <x14:conditionalFormatting xmlns:xm="http://schemas.microsoft.com/office/excel/2006/main">
          <x14:cfRule type="dataBar" id="{8AECF20D-A80A-4596-8160-D40C70248BCA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AF29</xm:sqref>
        </x14:conditionalFormatting>
        <x14:conditionalFormatting xmlns:xm="http://schemas.microsoft.com/office/excel/2006/main">
          <x14:cfRule type="dataBar" id="{80DAE4FD-3A32-4EE8-BCFA-68A3B5A867D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AF29</xm:sqref>
        </x14:conditionalFormatting>
        <x14:conditionalFormatting xmlns:xm="http://schemas.microsoft.com/office/excel/2006/main">
          <x14:cfRule type="dataBar" id="{08029F45-AE1A-4972-9DAD-7D160D3D31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AF29</xm:sqref>
        </x14:conditionalFormatting>
        <x14:conditionalFormatting xmlns:xm="http://schemas.microsoft.com/office/excel/2006/main">
          <x14:cfRule type="dataBar" id="{17908E4F-3872-4881-8E61-42CE70672A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AF29</xm:sqref>
        </x14:conditionalFormatting>
        <x14:conditionalFormatting xmlns:xm="http://schemas.microsoft.com/office/excel/2006/main">
          <x14:cfRule type="dataBar" id="{7FCE0202-92CD-46E8-BC52-AB8F5D28D2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AF29</xm:sqref>
        </x14:conditionalFormatting>
        <x14:conditionalFormatting xmlns:xm="http://schemas.microsoft.com/office/excel/2006/main">
          <x14:cfRule type="dataBar" id="{9F287610-DB0E-4909-B524-8DB3C5862E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AF29</xm:sqref>
        </x14:conditionalFormatting>
        <x14:conditionalFormatting xmlns:xm="http://schemas.microsoft.com/office/excel/2006/main">
          <x14:cfRule type="dataBar" id="{E4D9AB0B-1784-4D3A-8524-14C9666304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AF29</xm:sqref>
        </x14:conditionalFormatting>
        <x14:conditionalFormatting xmlns:xm="http://schemas.microsoft.com/office/excel/2006/main">
          <x14:cfRule type="dataBar" id="{51D11E9D-14F0-4152-8119-1B0AD22DB7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AF29</xm:sqref>
        </x14:conditionalFormatting>
        <x14:conditionalFormatting xmlns:xm="http://schemas.microsoft.com/office/excel/2006/main">
          <x14:cfRule type="dataBar" id="{3529B51E-2962-4EEA-A95B-7DA9EF1A6392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AF28:AF29</xm:sqref>
        </x14:conditionalFormatting>
        <x14:conditionalFormatting xmlns:xm="http://schemas.microsoft.com/office/excel/2006/main">
          <x14:cfRule type="dataBar" id="{08C4D291-6C00-4D7E-9F14-994F00C3BE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AF28:AF29</xm:sqref>
        </x14:conditionalFormatting>
        <x14:conditionalFormatting xmlns:xm="http://schemas.microsoft.com/office/excel/2006/main">
          <x14:cfRule type="dataBar" id="{B7ED5EFF-7E79-4F86-8B97-4FB31D6B28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AF28:AF29</xm:sqref>
        </x14:conditionalFormatting>
        <x14:conditionalFormatting xmlns:xm="http://schemas.microsoft.com/office/excel/2006/main">
          <x14:cfRule type="dataBar" id="{5E8DFF07-B74B-4C69-859C-BF3E71DEBD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AF28:AF29</xm:sqref>
        </x14:conditionalFormatting>
        <x14:conditionalFormatting xmlns:xm="http://schemas.microsoft.com/office/excel/2006/main">
          <x14:cfRule type="dataBar" id="{6015120C-D122-4E6B-9159-67116457B3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AF28:AF29</xm:sqref>
        </x14:conditionalFormatting>
        <x14:conditionalFormatting xmlns:xm="http://schemas.microsoft.com/office/excel/2006/main">
          <x14:cfRule type="dataBar" id="{A34E3F53-FD0D-4A5F-84F4-F9A236F428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AF28:AF29</xm:sqref>
        </x14:conditionalFormatting>
        <x14:conditionalFormatting xmlns:xm="http://schemas.microsoft.com/office/excel/2006/main">
          <x14:cfRule type="dataBar" id="{F89B0A0E-6DD5-4BDA-B692-A882D55492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AF28:AF29</xm:sqref>
        </x14:conditionalFormatting>
        <x14:conditionalFormatting xmlns:xm="http://schemas.microsoft.com/office/excel/2006/main">
          <x14:cfRule type="dataBar" id="{9BA36529-B60E-4582-9105-5C3CF8937A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AF28:AF29</xm:sqref>
        </x14:conditionalFormatting>
        <x14:conditionalFormatting xmlns:xm="http://schemas.microsoft.com/office/excel/2006/main">
          <x14:cfRule type="dataBar" id="{E155B250-9427-40BB-BF29-C9A02AA5E1F8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AF32 AF34 AF36 AF38</xm:sqref>
        </x14:conditionalFormatting>
        <x14:conditionalFormatting xmlns:xm="http://schemas.microsoft.com/office/excel/2006/main">
          <x14:cfRule type="dataBar" id="{8B938D3C-2719-4715-8240-37BCDA7642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AF34 AF32 AF36 AF38</xm:sqref>
        </x14:conditionalFormatting>
        <x14:conditionalFormatting xmlns:xm="http://schemas.microsoft.com/office/excel/2006/main">
          <x14:cfRule type="dataBar" id="{994F9DBE-19FC-4DEF-9C0B-E589FA8F1F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AF34 AF32 AF36 AF38</xm:sqref>
        </x14:conditionalFormatting>
        <x14:conditionalFormatting xmlns:xm="http://schemas.microsoft.com/office/excel/2006/main">
          <x14:cfRule type="dataBar" id="{4304C44D-1901-4269-AD47-AB91268E2F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AF34 AF32 AF36 AF38</xm:sqref>
        </x14:conditionalFormatting>
        <x14:conditionalFormatting xmlns:xm="http://schemas.microsoft.com/office/excel/2006/main">
          <x14:cfRule type="dataBar" id="{2A3F1BE4-92E9-4737-864C-1D89C51D75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AF34 AF32 AF36 AF38</xm:sqref>
        </x14:conditionalFormatting>
        <x14:conditionalFormatting xmlns:xm="http://schemas.microsoft.com/office/excel/2006/main">
          <x14:cfRule type="dataBar" id="{D0DAF291-72DB-41B5-89A1-2435AAB1C1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AF32</xm:sqref>
        </x14:conditionalFormatting>
        <x14:conditionalFormatting xmlns:xm="http://schemas.microsoft.com/office/excel/2006/main">
          <x14:cfRule type="dataBar" id="{B3E2C980-0045-4C03-8DDF-C7D277CDAC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AF32</xm:sqref>
        </x14:conditionalFormatting>
        <x14:conditionalFormatting xmlns:xm="http://schemas.microsoft.com/office/excel/2006/main">
          <x14:cfRule type="dataBar" id="{6E29E0CE-BA1B-4D86-844B-A4A4346EDB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AF32</xm:sqref>
        </x14:conditionalFormatting>
        <x14:conditionalFormatting xmlns:xm="http://schemas.microsoft.com/office/excel/2006/main">
          <x14:cfRule type="dataBar" id="{33139B82-ADC4-41DB-9A22-3BDE23385F9B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AF31 AF33 AF35 AF37</xm:sqref>
        </x14:conditionalFormatting>
        <x14:conditionalFormatting xmlns:xm="http://schemas.microsoft.com/office/excel/2006/main">
          <x14:cfRule type="dataBar" id="{B32CA91F-CC41-4CC8-B553-261BD90387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AF31 AF33 AF35 AF37</xm:sqref>
        </x14:conditionalFormatting>
        <x14:conditionalFormatting xmlns:xm="http://schemas.microsoft.com/office/excel/2006/main">
          <x14:cfRule type="dataBar" id="{2B89C321-561A-40A3-9AA9-38BD34EAD0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AF31 AF33 AF35 AF37</xm:sqref>
        </x14:conditionalFormatting>
        <x14:conditionalFormatting xmlns:xm="http://schemas.microsoft.com/office/excel/2006/main">
          <x14:cfRule type="dataBar" id="{7D40617A-EEBF-4AF4-8F38-3EC0B2C8F1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AF31 AF33 AF35 AF37</xm:sqref>
        </x14:conditionalFormatting>
        <x14:conditionalFormatting xmlns:xm="http://schemas.microsoft.com/office/excel/2006/main">
          <x14:cfRule type="dataBar" id="{59692E26-C222-456F-9F5A-48A91CB3F5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AF33 AF31 AF35 AF37</xm:sqref>
        </x14:conditionalFormatting>
        <x14:conditionalFormatting xmlns:xm="http://schemas.microsoft.com/office/excel/2006/main">
          <x14:cfRule type="dataBar" id="{66DCC49C-C100-4907-ADBB-3B4825E432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AF33</xm:sqref>
        </x14:conditionalFormatting>
        <x14:conditionalFormatting xmlns:xm="http://schemas.microsoft.com/office/excel/2006/main">
          <x14:cfRule type="dataBar" id="{1B4E6004-EC94-4CDA-BF46-D603FD6DA1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AF33</xm:sqref>
        </x14:conditionalFormatting>
        <x14:conditionalFormatting xmlns:xm="http://schemas.microsoft.com/office/excel/2006/main">
          <x14:cfRule type="dataBar" id="{11F4E265-847C-47BD-8519-0D2B2273BBA6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AF32</xm:sqref>
        </x14:conditionalFormatting>
        <x14:conditionalFormatting xmlns:xm="http://schemas.microsoft.com/office/excel/2006/main">
          <x14:cfRule type="dataBar" id="{A838434B-B67A-416C-8D4C-D90177BEEF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AF32</xm:sqref>
        </x14:conditionalFormatting>
        <x14:conditionalFormatting xmlns:xm="http://schemas.microsoft.com/office/excel/2006/main">
          <x14:cfRule type="dataBar" id="{9F99FF2A-D045-41DE-9D02-0E030B6C51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AF32</xm:sqref>
        </x14:conditionalFormatting>
        <x14:conditionalFormatting xmlns:xm="http://schemas.microsoft.com/office/excel/2006/main">
          <x14:cfRule type="dataBar" id="{D2DDB5AC-BD9B-4E6D-A1CE-FF0C058144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AF32</xm:sqref>
        </x14:conditionalFormatting>
        <x14:conditionalFormatting xmlns:xm="http://schemas.microsoft.com/office/excel/2006/main">
          <x14:cfRule type="dataBar" id="{A42B4C60-6D6A-40AA-84FA-A79EEF7250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AF32</xm:sqref>
        </x14:conditionalFormatting>
        <x14:conditionalFormatting xmlns:xm="http://schemas.microsoft.com/office/excel/2006/main">
          <x14:cfRule type="dataBar" id="{6F8AB4FF-DBB1-4E1E-A6C9-FE9E4A148D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AF32</xm:sqref>
        </x14:conditionalFormatting>
        <x14:conditionalFormatting xmlns:xm="http://schemas.microsoft.com/office/excel/2006/main">
          <x14:cfRule type="dataBar" id="{97B1AA2B-EF05-4736-AFB4-0DD2CD4428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AF32</xm:sqref>
        </x14:conditionalFormatting>
        <x14:conditionalFormatting xmlns:xm="http://schemas.microsoft.com/office/excel/2006/main">
          <x14:cfRule type="dataBar" id="{C495E3DF-0066-4283-9A20-EBA5D1D1D2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AF32</xm:sqref>
        </x14:conditionalFormatting>
        <x14:conditionalFormatting xmlns:xm="http://schemas.microsoft.com/office/excel/2006/main">
          <x14:cfRule type="dataBar" id="{1286E722-46DD-4367-B372-988727269E1A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AF31 AF33 AF35 AF37</xm:sqref>
        </x14:conditionalFormatting>
        <x14:conditionalFormatting xmlns:xm="http://schemas.microsoft.com/office/excel/2006/main">
          <x14:cfRule type="dataBar" id="{24154C5B-F3BD-4A0B-8B0E-06DCE2007F4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AF31 AF33 AF35 AF37</xm:sqref>
        </x14:conditionalFormatting>
        <x14:conditionalFormatting xmlns:xm="http://schemas.microsoft.com/office/excel/2006/main">
          <x14:cfRule type="dataBar" id="{DD29B7AA-E7EE-472B-BAF4-A52EA4E36B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AF31 AF33 AF35 AF37</xm:sqref>
        </x14:conditionalFormatting>
        <x14:conditionalFormatting xmlns:xm="http://schemas.microsoft.com/office/excel/2006/main">
          <x14:cfRule type="dataBar" id="{0AF6E070-9762-4829-BC1A-12E271F802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AF31 AF33 AF35 AF37</xm:sqref>
        </x14:conditionalFormatting>
        <x14:conditionalFormatting xmlns:xm="http://schemas.microsoft.com/office/excel/2006/main">
          <x14:cfRule type="dataBar" id="{544FA61F-F07E-49BB-9B58-4203BC6AA9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AF31 AF33 AF35 AF37</xm:sqref>
        </x14:conditionalFormatting>
        <x14:conditionalFormatting xmlns:xm="http://schemas.microsoft.com/office/excel/2006/main">
          <x14:cfRule type="dataBar" id="{77DD8EE2-4368-4613-96C8-AAEE96AD57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AF31</xm:sqref>
        </x14:conditionalFormatting>
        <x14:conditionalFormatting xmlns:xm="http://schemas.microsoft.com/office/excel/2006/main">
          <x14:cfRule type="dataBar" id="{B54F8EBC-D70B-4703-856E-EDD5CF4A2C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AF31</xm:sqref>
        </x14:conditionalFormatting>
        <x14:conditionalFormatting xmlns:xm="http://schemas.microsoft.com/office/excel/2006/main">
          <x14:cfRule type="dataBar" id="{FA421E53-79F0-4A55-B7D1-2556F54E31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AF31</xm:sqref>
        </x14:conditionalFormatting>
        <x14:conditionalFormatting xmlns:xm="http://schemas.microsoft.com/office/excel/2006/main">
          <x14:cfRule type="dataBar" id="{79991F3E-7EC0-4BD9-9C80-7E729936DE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AF17:AF21</xm:sqref>
        </x14:conditionalFormatting>
        <x14:conditionalFormatting xmlns:xm="http://schemas.microsoft.com/office/excel/2006/main">
          <x14:cfRule type="dataBar" id="{CE153446-60E9-44E4-8645-FEECE9FE97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AF17:AF21</xm:sqref>
        </x14:conditionalFormatting>
        <x14:conditionalFormatting xmlns:xm="http://schemas.microsoft.com/office/excel/2006/main">
          <x14:cfRule type="dataBar" id="{CD3DC4E2-B051-4B41-9295-1EAA8B29077C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AF25</xm:sqref>
        </x14:conditionalFormatting>
        <x14:conditionalFormatting xmlns:xm="http://schemas.microsoft.com/office/excel/2006/main">
          <x14:cfRule type="dataBar" id="{186A4030-483F-4FE8-A9DF-86D4BC918CA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AF25</xm:sqref>
        </x14:conditionalFormatting>
        <x14:conditionalFormatting xmlns:xm="http://schemas.microsoft.com/office/excel/2006/main">
          <x14:cfRule type="dataBar" id="{0EA60D91-8053-47F9-9D31-63D30074CC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AF25</xm:sqref>
        </x14:conditionalFormatting>
        <x14:conditionalFormatting xmlns:xm="http://schemas.microsoft.com/office/excel/2006/main">
          <x14:cfRule type="dataBar" id="{312BA5CE-9D09-4678-86E0-010DEA61F8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AF25</xm:sqref>
        </x14:conditionalFormatting>
        <x14:conditionalFormatting xmlns:xm="http://schemas.microsoft.com/office/excel/2006/main">
          <x14:cfRule type="dataBar" id="{C33B5302-9AE5-403F-B49F-751B42BB6B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AF25</xm:sqref>
        </x14:conditionalFormatting>
        <x14:conditionalFormatting xmlns:xm="http://schemas.microsoft.com/office/excel/2006/main">
          <x14:cfRule type="dataBar" id="{088E74DA-1647-4784-B7EF-75E9A5D4CEC4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AF25</xm:sqref>
        </x14:conditionalFormatting>
        <x14:conditionalFormatting xmlns:xm="http://schemas.microsoft.com/office/excel/2006/main">
          <x14:cfRule type="dataBar" id="{3A4DFE1A-372F-4EAC-BF69-C81A7980C8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AF25</xm:sqref>
        </x14:conditionalFormatting>
        <x14:conditionalFormatting xmlns:xm="http://schemas.microsoft.com/office/excel/2006/main">
          <x14:cfRule type="dataBar" id="{ED70DB0D-8346-403C-8F78-F05D315929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AF25</xm:sqref>
        </x14:conditionalFormatting>
        <x14:conditionalFormatting xmlns:xm="http://schemas.microsoft.com/office/excel/2006/main">
          <x14:cfRule type="dataBar" id="{57EBBA32-FBD7-4622-9026-324531B1F30E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AF26</xm:sqref>
        </x14:conditionalFormatting>
        <x14:conditionalFormatting xmlns:xm="http://schemas.microsoft.com/office/excel/2006/main">
          <x14:cfRule type="dataBar" id="{331BF7BE-B57D-4C3A-A6C5-3447C18740F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AF26</xm:sqref>
        </x14:conditionalFormatting>
        <x14:conditionalFormatting xmlns:xm="http://schemas.microsoft.com/office/excel/2006/main">
          <x14:cfRule type="dataBar" id="{69FC578C-E8EA-4501-9A8E-BBE2366249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AF26</xm:sqref>
        </x14:conditionalFormatting>
        <x14:conditionalFormatting xmlns:xm="http://schemas.microsoft.com/office/excel/2006/main">
          <x14:cfRule type="dataBar" id="{76B140E5-59E4-44A8-ABAE-D47E9EB140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AF26</xm:sqref>
        </x14:conditionalFormatting>
        <x14:conditionalFormatting xmlns:xm="http://schemas.microsoft.com/office/excel/2006/main">
          <x14:cfRule type="dataBar" id="{9E174740-2602-4936-B654-E09E7DC9E8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AF26</xm:sqref>
        </x14:conditionalFormatting>
        <x14:conditionalFormatting xmlns:xm="http://schemas.microsoft.com/office/excel/2006/main">
          <x14:cfRule type="dataBar" id="{4EEC7779-287D-4CAA-BF6B-6CD0334D05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AF26</xm:sqref>
        </x14:conditionalFormatting>
        <x14:conditionalFormatting xmlns:xm="http://schemas.microsoft.com/office/excel/2006/main">
          <x14:cfRule type="dataBar" id="{D00E1FA4-944D-4C5F-B96F-E9CCCE1EFE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AF26</xm:sqref>
        </x14:conditionalFormatting>
        <x14:conditionalFormatting xmlns:xm="http://schemas.microsoft.com/office/excel/2006/main">
          <x14:cfRule type="dataBar" id="{3BB466D9-2621-45D8-B2E6-B2A6EF004E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AF26</xm:sqref>
        </x14:conditionalFormatting>
        <x14:conditionalFormatting xmlns:xm="http://schemas.microsoft.com/office/excel/2006/main">
          <x14:cfRule type="dataBar" id="{7C3F1478-E435-4388-BD39-28B781790C4D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AF23:AF26</xm:sqref>
        </x14:conditionalFormatting>
        <x14:conditionalFormatting xmlns:xm="http://schemas.microsoft.com/office/excel/2006/main">
          <x14:cfRule type="dataBar" id="{C67D0E37-0FC7-41B2-BD02-927348D5B5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AF23:AF26</xm:sqref>
        </x14:conditionalFormatting>
        <x14:conditionalFormatting xmlns:xm="http://schemas.microsoft.com/office/excel/2006/main">
          <x14:cfRule type="dataBar" id="{F6D2D67E-E1CC-46EB-8E16-AD1106A00D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AF23:AF26</xm:sqref>
        </x14:conditionalFormatting>
        <x14:conditionalFormatting xmlns:xm="http://schemas.microsoft.com/office/excel/2006/main">
          <x14:cfRule type="dataBar" id="{AA2D0D6C-4C0E-498C-A00F-F87F649DBA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AF23:AF26</xm:sqref>
        </x14:conditionalFormatting>
        <x14:conditionalFormatting xmlns:xm="http://schemas.microsoft.com/office/excel/2006/main">
          <x14:cfRule type="dataBar" id="{23F88492-35EA-49F7-82E5-7DCCC14C95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AF23:AF26</xm:sqref>
        </x14:conditionalFormatting>
        <x14:conditionalFormatting xmlns:xm="http://schemas.microsoft.com/office/excel/2006/main">
          <x14:cfRule type="dataBar" id="{0F98492A-0439-493F-A20C-011F833561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AF23:AF26</xm:sqref>
        </x14:conditionalFormatting>
        <x14:conditionalFormatting xmlns:xm="http://schemas.microsoft.com/office/excel/2006/main">
          <x14:cfRule type="dataBar" id="{289CAA94-6608-46B7-8305-EC21DAC0B3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AF23:AF24</xm:sqref>
        </x14:conditionalFormatting>
        <x14:conditionalFormatting xmlns:xm="http://schemas.microsoft.com/office/excel/2006/main">
          <x14:cfRule type="dataBar" id="{72389E45-AFFF-4678-83D3-A27DAF0F1B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AF23:AF26</xm:sqref>
        </x14:conditionalFormatting>
        <x14:conditionalFormatting xmlns:xm="http://schemas.microsoft.com/office/excel/2006/main">
          <x14:cfRule type="dataBar" id="{CA9CEF6D-AE36-4CE1-9A8F-61F857432F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AF23:AF26</xm:sqref>
        </x14:conditionalFormatting>
        <x14:conditionalFormatting xmlns:xm="http://schemas.microsoft.com/office/excel/2006/main">
          <x14:cfRule type="dataBar" id="{A609C12B-7324-456C-B662-9A2C5081AB5F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AF28:AF38 AF11:AF22</xm:sqref>
        </x14:conditionalFormatting>
        <x14:conditionalFormatting xmlns:xm="http://schemas.microsoft.com/office/excel/2006/main">
          <x14:cfRule type="dataBar" id="{463F3076-EB6A-4659-B6DC-4F069F2E64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AF28:AF38 AF11:AF22</xm:sqref>
        </x14:conditionalFormatting>
        <x14:conditionalFormatting xmlns:xm="http://schemas.microsoft.com/office/excel/2006/main">
          <x14:cfRule type="dataBar" id="{2FBFF505-289E-4055-AD3C-5A5FCBD123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AF28:AF38 AF11:AF22</xm:sqref>
        </x14:conditionalFormatting>
        <x14:conditionalFormatting xmlns:xm="http://schemas.microsoft.com/office/excel/2006/main">
          <x14:cfRule type="dataBar" id="{87AC190C-549C-4C27-AE38-F580EDD14A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AF28:AF38 AF11:AF22</xm:sqref>
        </x14:conditionalFormatting>
        <x14:conditionalFormatting xmlns:xm="http://schemas.microsoft.com/office/excel/2006/main">
          <x14:cfRule type="dataBar" id="{CDE2CD67-2A0C-4B4D-8490-50C2101CF2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AF28:AF38 AF11:AF22</xm:sqref>
        </x14:conditionalFormatting>
        <x14:conditionalFormatting xmlns:xm="http://schemas.microsoft.com/office/excel/2006/main">
          <x14:cfRule type="dataBar" id="{ED9BC729-CD78-4D61-A6F5-07EF162AA218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AF31:AF38</xm:sqref>
        </x14:conditionalFormatting>
        <x14:conditionalFormatting xmlns:xm="http://schemas.microsoft.com/office/excel/2006/main">
          <x14:cfRule type="dataBar" id="{791E6C4B-5EEB-4A4B-A2D6-CFC95C5439F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AF31:AF38</xm:sqref>
        </x14:conditionalFormatting>
        <x14:conditionalFormatting xmlns:xm="http://schemas.microsoft.com/office/excel/2006/main">
          <x14:cfRule type="dataBar" id="{2BF65EAE-AD22-408F-A4BA-B8F02BDCA1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AF31:AF38</xm:sqref>
        </x14:conditionalFormatting>
        <x14:conditionalFormatting xmlns:xm="http://schemas.microsoft.com/office/excel/2006/main">
          <x14:cfRule type="dataBar" id="{2086C0FD-9DA6-4678-8944-5D10BE134E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AF31:AF38</xm:sqref>
        </x14:conditionalFormatting>
        <x14:conditionalFormatting xmlns:xm="http://schemas.microsoft.com/office/excel/2006/main">
          <x14:cfRule type="dataBar" id="{D2D26CEA-C1B5-4470-A9DF-BDA2FD47D6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AF31:AF38</xm:sqref>
        </x14:conditionalFormatting>
        <x14:conditionalFormatting xmlns:xm="http://schemas.microsoft.com/office/excel/2006/main">
          <x14:cfRule type="dataBar" id="{7899665E-E139-4E70-9AF2-99BB7331E10A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AF31:AF38</xm:sqref>
        </x14:conditionalFormatting>
        <x14:conditionalFormatting xmlns:xm="http://schemas.microsoft.com/office/excel/2006/main">
          <x14:cfRule type="dataBar" id="{C237F08E-85BE-4EB7-AAB6-56EA566FF23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AF31:AF38</xm:sqref>
        </x14:conditionalFormatting>
        <x14:conditionalFormatting xmlns:xm="http://schemas.microsoft.com/office/excel/2006/main">
          <x14:cfRule type="dataBar" id="{7DE7B123-420A-44FE-BCF4-D1E8E11BAC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AF31:AF38</xm:sqref>
        </x14:conditionalFormatting>
        <x14:conditionalFormatting xmlns:xm="http://schemas.microsoft.com/office/excel/2006/main">
          <x14:cfRule type="dataBar" id="{15956E63-ED94-4A93-AA60-0A055EDD06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AF31:AF38</xm:sqref>
        </x14:conditionalFormatting>
        <x14:conditionalFormatting xmlns:xm="http://schemas.microsoft.com/office/excel/2006/main">
          <x14:cfRule type="dataBar" id="{E58927C9-7587-4392-BFB0-4BC1CDFFC8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AF31:AF38</xm:sqref>
        </x14:conditionalFormatting>
        <x14:conditionalFormatting xmlns:xm="http://schemas.microsoft.com/office/excel/2006/main">
          <x14:cfRule type="dataBar" id="{58FBEFA7-7A26-4AE0-98B5-1A7E6B7D2E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AF21:AF22 AF17:AF18 AF28:AF38</xm:sqref>
        </x14:conditionalFormatting>
        <x14:conditionalFormatting xmlns:xm="http://schemas.microsoft.com/office/excel/2006/main">
          <x14:cfRule type="dataBar" id="{5835CF29-4F19-4999-B03C-7532032BF3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AF28:AF38 AF11:AF22</xm:sqref>
        </x14:conditionalFormatting>
        <x14:conditionalFormatting xmlns:xm="http://schemas.microsoft.com/office/excel/2006/main">
          <x14:cfRule type="dataBar" id="{856E2BCF-1842-494E-8AD1-D1A94AA417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AF13:AF38</xm:sqref>
        </x14:conditionalFormatting>
        <x14:conditionalFormatting xmlns:xm="http://schemas.microsoft.com/office/excel/2006/main">
          <x14:cfRule type="dataBar" id="{6FA8F1BC-3C78-4651-B004-025F42CDBB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AF11:AF38</xm:sqref>
        </x14:conditionalFormatting>
        <x14:conditionalFormatting xmlns:xm="http://schemas.microsoft.com/office/excel/2006/main">
          <x14:cfRule type="dataBar" id="{A42C4F0A-CE28-4937-B170-21EC014C31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AF11:AF38</xm:sqref>
        </x14:conditionalFormatting>
        <x14:conditionalFormatting xmlns:xm="http://schemas.microsoft.com/office/excel/2006/main">
          <x14:cfRule type="dataBar" id="{407A66E6-276A-4D4B-9EF2-AD742BB04E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AF11:AF38</xm:sqref>
        </x14:conditionalFormatting>
        <x14:conditionalFormatting xmlns:xm="http://schemas.microsoft.com/office/excel/2006/main">
          <x14:cfRule type="dataBar" id="{A5A23249-BAAB-4A5A-A5B0-1C319EC04A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AF11:AF14</xm:sqref>
        </x14:conditionalFormatting>
        <x14:conditionalFormatting xmlns:xm="http://schemas.microsoft.com/office/excel/2006/main">
          <x14:cfRule type="dataBar" id="{7F032AF8-85AC-4586-B127-A2036287B001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AG23</xm:sqref>
        </x14:conditionalFormatting>
        <x14:conditionalFormatting xmlns:xm="http://schemas.microsoft.com/office/excel/2006/main">
          <x14:cfRule type="dataBar" id="{547C21B6-CEB2-4577-AE61-A66140596F1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AG23</xm:sqref>
        </x14:conditionalFormatting>
        <x14:conditionalFormatting xmlns:xm="http://schemas.microsoft.com/office/excel/2006/main">
          <x14:cfRule type="dataBar" id="{4194FB6F-0395-493A-BE40-4F7C846577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AG23</xm:sqref>
        </x14:conditionalFormatting>
        <x14:conditionalFormatting xmlns:xm="http://schemas.microsoft.com/office/excel/2006/main">
          <x14:cfRule type="dataBar" id="{11C876A2-5086-459A-AC7D-2D851DA05F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AG23</xm:sqref>
        </x14:conditionalFormatting>
        <x14:conditionalFormatting xmlns:xm="http://schemas.microsoft.com/office/excel/2006/main">
          <x14:cfRule type="dataBar" id="{E29621AA-1ED9-492C-87A8-3EDC3D5662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AG23</xm:sqref>
        </x14:conditionalFormatting>
        <x14:conditionalFormatting xmlns:xm="http://schemas.microsoft.com/office/excel/2006/main">
          <x14:cfRule type="dataBar" id="{28798729-ADBC-49C9-BC0A-F6D88E73EA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AG23</xm:sqref>
        </x14:conditionalFormatting>
        <x14:conditionalFormatting xmlns:xm="http://schemas.microsoft.com/office/excel/2006/main">
          <x14:cfRule type="dataBar" id="{F2CD7E3C-43E5-4E5A-82DA-1080D70267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AG23</xm:sqref>
        </x14:conditionalFormatting>
        <x14:conditionalFormatting xmlns:xm="http://schemas.microsoft.com/office/excel/2006/main">
          <x14:cfRule type="dataBar" id="{36F3B877-C61D-41D3-938B-A68AAB48C3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AG23</xm:sqref>
        </x14:conditionalFormatting>
        <x14:conditionalFormatting xmlns:xm="http://schemas.microsoft.com/office/excel/2006/main">
          <x14:cfRule type="dataBar" id="{CF8866E2-7D5F-43BC-995F-20F5779D1EFE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AG24</xm:sqref>
        </x14:conditionalFormatting>
        <x14:conditionalFormatting xmlns:xm="http://schemas.microsoft.com/office/excel/2006/main">
          <x14:cfRule type="dataBar" id="{9E6174F1-878E-4112-9DD9-5D5C30F62BE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AG24</xm:sqref>
        </x14:conditionalFormatting>
        <x14:conditionalFormatting xmlns:xm="http://schemas.microsoft.com/office/excel/2006/main">
          <x14:cfRule type="dataBar" id="{E17BC87F-F19A-4D08-A9FE-B5FD06A8F9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AG24</xm:sqref>
        </x14:conditionalFormatting>
        <x14:conditionalFormatting xmlns:xm="http://schemas.microsoft.com/office/excel/2006/main">
          <x14:cfRule type="dataBar" id="{9DA7B765-9874-4CB5-8EC8-0BF832C0A8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AG24</xm:sqref>
        </x14:conditionalFormatting>
        <x14:conditionalFormatting xmlns:xm="http://schemas.microsoft.com/office/excel/2006/main">
          <x14:cfRule type="dataBar" id="{D5D8EEA1-54FC-41E9-AC98-6C4D3DEC54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AG24</xm:sqref>
        </x14:conditionalFormatting>
        <x14:conditionalFormatting xmlns:xm="http://schemas.microsoft.com/office/excel/2006/main">
          <x14:cfRule type="dataBar" id="{4E07AC4C-1824-4F66-92EE-9C5997A972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AG24</xm:sqref>
        </x14:conditionalFormatting>
        <x14:conditionalFormatting xmlns:xm="http://schemas.microsoft.com/office/excel/2006/main">
          <x14:cfRule type="dataBar" id="{6A053417-BAAC-4740-A24C-0A064D81C8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AG24</xm:sqref>
        </x14:conditionalFormatting>
        <x14:conditionalFormatting xmlns:xm="http://schemas.microsoft.com/office/excel/2006/main">
          <x14:cfRule type="dataBar" id="{5CEED4F6-C38E-45C3-B827-078FF4A2AF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AG24</xm:sqref>
        </x14:conditionalFormatting>
        <x14:conditionalFormatting xmlns:xm="http://schemas.microsoft.com/office/excel/2006/main">
          <x14:cfRule type="dataBar" id="{8F26389B-A22C-4BFA-B040-EE378418F35B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AG26:AG27</xm:sqref>
        </x14:conditionalFormatting>
        <x14:conditionalFormatting xmlns:xm="http://schemas.microsoft.com/office/excel/2006/main">
          <x14:cfRule type="dataBar" id="{7153E587-DE72-4A02-9F29-F8A37987F3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AG26:AG27</xm:sqref>
        </x14:conditionalFormatting>
        <x14:conditionalFormatting xmlns:xm="http://schemas.microsoft.com/office/excel/2006/main">
          <x14:cfRule type="dataBar" id="{82E07BA3-0F69-43A5-A4A5-1648D76365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AG26:AG27</xm:sqref>
        </x14:conditionalFormatting>
        <x14:conditionalFormatting xmlns:xm="http://schemas.microsoft.com/office/excel/2006/main">
          <x14:cfRule type="dataBar" id="{8DFECA9A-E011-4991-8E60-CDE83B427F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AG26:AG27</xm:sqref>
        </x14:conditionalFormatting>
        <x14:conditionalFormatting xmlns:xm="http://schemas.microsoft.com/office/excel/2006/main">
          <x14:cfRule type="dataBar" id="{B39FA0E4-8264-40D3-9CDA-2FD5595058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AG26:AG27</xm:sqref>
        </x14:conditionalFormatting>
        <x14:conditionalFormatting xmlns:xm="http://schemas.microsoft.com/office/excel/2006/main">
          <x14:cfRule type="dataBar" id="{69075AF5-BD8E-4892-9137-F0A09CFD66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AG26:AG27</xm:sqref>
        </x14:conditionalFormatting>
        <x14:conditionalFormatting xmlns:xm="http://schemas.microsoft.com/office/excel/2006/main">
          <x14:cfRule type="dataBar" id="{21C696F9-0ADD-4681-9E47-B753C7BE5F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AG26:AG27</xm:sqref>
        </x14:conditionalFormatting>
        <x14:conditionalFormatting xmlns:xm="http://schemas.microsoft.com/office/excel/2006/main">
          <x14:cfRule type="dataBar" id="{22CCB72D-EF99-4975-9B14-5E9C09CEB5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AG26:AG27</xm:sqref>
        </x14:conditionalFormatting>
        <x14:conditionalFormatting xmlns:xm="http://schemas.microsoft.com/office/excel/2006/main">
          <x14:cfRule type="dataBar" id="{41EFA4EF-B578-4C8A-AA87-FBBC9141EC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AG26:AG27</xm:sqref>
        </x14:conditionalFormatting>
        <x14:conditionalFormatting xmlns:xm="http://schemas.microsoft.com/office/excel/2006/main">
          <x14:cfRule type="dataBar" id="{A412582B-6456-494D-A86B-884AE2045F44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AG19</xm:sqref>
        </x14:conditionalFormatting>
        <x14:conditionalFormatting xmlns:xm="http://schemas.microsoft.com/office/excel/2006/main">
          <x14:cfRule type="dataBar" id="{9177378D-D2F8-4069-80FA-C4ADBA7E1F2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AG19</xm:sqref>
        </x14:conditionalFormatting>
        <x14:conditionalFormatting xmlns:xm="http://schemas.microsoft.com/office/excel/2006/main">
          <x14:cfRule type="dataBar" id="{EF6CE6CF-526A-4D7A-B05D-ED3F9EE34F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AG19</xm:sqref>
        </x14:conditionalFormatting>
        <x14:conditionalFormatting xmlns:xm="http://schemas.microsoft.com/office/excel/2006/main">
          <x14:cfRule type="dataBar" id="{6BCFD004-F9F0-49C2-8467-6BE22291F7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AG19</xm:sqref>
        </x14:conditionalFormatting>
        <x14:conditionalFormatting xmlns:xm="http://schemas.microsoft.com/office/excel/2006/main">
          <x14:cfRule type="dataBar" id="{C9DC67D4-A753-4CA4-B531-65C8105777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AG19</xm:sqref>
        </x14:conditionalFormatting>
        <x14:conditionalFormatting xmlns:xm="http://schemas.microsoft.com/office/excel/2006/main">
          <x14:cfRule type="dataBar" id="{24FD5B64-3779-4777-B4F9-ED7B41C2BAC3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AG19</xm:sqref>
        </x14:conditionalFormatting>
        <x14:conditionalFormatting xmlns:xm="http://schemas.microsoft.com/office/excel/2006/main">
          <x14:cfRule type="dataBar" id="{FD40D72F-6EDF-4BED-95A5-AC210DEE05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AG19</xm:sqref>
        </x14:conditionalFormatting>
        <x14:conditionalFormatting xmlns:xm="http://schemas.microsoft.com/office/excel/2006/main">
          <x14:cfRule type="dataBar" id="{54DE0B1E-EB8D-41B8-AE43-D85696C3B9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AG19</xm:sqref>
        </x14:conditionalFormatting>
        <x14:conditionalFormatting xmlns:xm="http://schemas.microsoft.com/office/excel/2006/main">
          <x14:cfRule type="dataBar" id="{F821F1DA-2093-40C2-86E7-DFF4A056A98B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AG20</xm:sqref>
        </x14:conditionalFormatting>
        <x14:conditionalFormatting xmlns:xm="http://schemas.microsoft.com/office/excel/2006/main">
          <x14:cfRule type="dataBar" id="{6B453918-6733-49EC-B477-E3331802DD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AG20</xm:sqref>
        </x14:conditionalFormatting>
        <x14:conditionalFormatting xmlns:xm="http://schemas.microsoft.com/office/excel/2006/main">
          <x14:cfRule type="dataBar" id="{7ED78A85-60E8-44E5-8C3B-5A97604971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AG20</xm:sqref>
        </x14:conditionalFormatting>
        <x14:conditionalFormatting xmlns:xm="http://schemas.microsoft.com/office/excel/2006/main">
          <x14:cfRule type="dataBar" id="{A68BFBC7-532E-4ACA-ADD1-0D56977630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AG20</xm:sqref>
        </x14:conditionalFormatting>
        <x14:conditionalFormatting xmlns:xm="http://schemas.microsoft.com/office/excel/2006/main">
          <x14:cfRule type="dataBar" id="{C4C91A18-E29F-484E-9C05-5025C4D7D1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AG20</xm:sqref>
        </x14:conditionalFormatting>
        <x14:conditionalFormatting xmlns:xm="http://schemas.microsoft.com/office/excel/2006/main">
          <x14:cfRule type="dataBar" id="{20B066EB-BCF7-4416-978D-4A1D68F4BA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AG20</xm:sqref>
        </x14:conditionalFormatting>
        <x14:conditionalFormatting xmlns:xm="http://schemas.microsoft.com/office/excel/2006/main">
          <x14:cfRule type="dataBar" id="{A9473F91-5DD2-4F6C-8939-3259B8A587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AG20</xm:sqref>
        </x14:conditionalFormatting>
        <x14:conditionalFormatting xmlns:xm="http://schemas.microsoft.com/office/excel/2006/main">
          <x14:cfRule type="dataBar" id="{90B185BC-1AF4-4F28-9C7F-D9BAA2E88C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AG20</xm:sqref>
        </x14:conditionalFormatting>
        <x14:conditionalFormatting xmlns:xm="http://schemas.microsoft.com/office/excel/2006/main">
          <x14:cfRule type="dataBar" id="{EFEBDE8C-41AD-4E77-916E-1AD5293ADD25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AG38</xm:sqref>
        </x14:conditionalFormatting>
        <x14:conditionalFormatting xmlns:xm="http://schemas.microsoft.com/office/excel/2006/main">
          <x14:cfRule type="dataBar" id="{4C05ADE8-D607-47FE-95CD-32E435403E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AG38</xm:sqref>
        </x14:conditionalFormatting>
        <x14:conditionalFormatting xmlns:xm="http://schemas.microsoft.com/office/excel/2006/main">
          <x14:cfRule type="dataBar" id="{FF6033CE-E134-4771-840A-2D84E30F74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AG38</xm:sqref>
        </x14:conditionalFormatting>
        <x14:conditionalFormatting xmlns:xm="http://schemas.microsoft.com/office/excel/2006/main">
          <x14:cfRule type="dataBar" id="{86C0115C-EAFE-4167-8E11-7CF518CE7B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AG38</xm:sqref>
        </x14:conditionalFormatting>
        <x14:conditionalFormatting xmlns:xm="http://schemas.microsoft.com/office/excel/2006/main">
          <x14:cfRule type="dataBar" id="{B3454E68-4A90-49FF-8BB7-D2CA1FE7E4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AG38</xm:sqref>
        </x14:conditionalFormatting>
        <x14:conditionalFormatting xmlns:xm="http://schemas.microsoft.com/office/excel/2006/main">
          <x14:cfRule type="dataBar" id="{364C873F-5258-472C-8B64-B6C3D5131E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AG38</xm:sqref>
        </x14:conditionalFormatting>
        <x14:conditionalFormatting xmlns:xm="http://schemas.microsoft.com/office/excel/2006/main">
          <x14:cfRule type="dataBar" id="{9B772C43-88A7-4D71-B992-984C67AB11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AG38</xm:sqref>
        </x14:conditionalFormatting>
        <x14:conditionalFormatting xmlns:xm="http://schemas.microsoft.com/office/excel/2006/main">
          <x14:cfRule type="dataBar" id="{4BBA2BC3-A95E-4DEB-AE5D-9430588D41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AG38</xm:sqref>
        </x14:conditionalFormatting>
        <x14:conditionalFormatting xmlns:xm="http://schemas.microsoft.com/office/excel/2006/main">
          <x14:cfRule type="dataBar" id="{82ACFBC3-B2BE-4AFA-8BBB-AF87E636ADA0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AG25</xm:sqref>
        </x14:conditionalFormatting>
        <x14:conditionalFormatting xmlns:xm="http://schemas.microsoft.com/office/excel/2006/main">
          <x14:cfRule type="dataBar" id="{41B8037F-6A3B-44A4-AD9D-DFD8D5D6E27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AG25</xm:sqref>
        </x14:conditionalFormatting>
        <x14:conditionalFormatting xmlns:xm="http://schemas.microsoft.com/office/excel/2006/main">
          <x14:cfRule type="dataBar" id="{C187FEC5-285E-4593-9802-EEAB0B297E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AG25</xm:sqref>
        </x14:conditionalFormatting>
        <x14:conditionalFormatting xmlns:xm="http://schemas.microsoft.com/office/excel/2006/main">
          <x14:cfRule type="dataBar" id="{8633167D-102B-4403-A788-55ED788645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AG25</xm:sqref>
        </x14:conditionalFormatting>
        <x14:conditionalFormatting xmlns:xm="http://schemas.microsoft.com/office/excel/2006/main">
          <x14:cfRule type="dataBar" id="{2C305AC6-0367-4948-A4C4-891C05C4F0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AG25</xm:sqref>
        </x14:conditionalFormatting>
        <x14:conditionalFormatting xmlns:xm="http://schemas.microsoft.com/office/excel/2006/main">
          <x14:cfRule type="dataBar" id="{E01F20DD-8523-4FC7-B421-4EC02D0FEE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AG25</xm:sqref>
        </x14:conditionalFormatting>
        <x14:conditionalFormatting xmlns:xm="http://schemas.microsoft.com/office/excel/2006/main">
          <x14:cfRule type="dataBar" id="{688B234B-5CA6-4149-86A4-A77DE4DA97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AG25</xm:sqref>
        </x14:conditionalFormatting>
        <x14:conditionalFormatting xmlns:xm="http://schemas.microsoft.com/office/excel/2006/main">
          <x14:cfRule type="dataBar" id="{A55DDEC4-FDB7-4C8A-AD8F-051D922942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AG25</xm:sqref>
        </x14:conditionalFormatting>
        <x14:conditionalFormatting xmlns:xm="http://schemas.microsoft.com/office/excel/2006/main">
          <x14:cfRule type="dataBar" id="{8478228F-1879-4CC6-945E-56C2324E2F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AG25</xm:sqref>
        </x14:conditionalFormatting>
        <x14:conditionalFormatting xmlns:xm="http://schemas.microsoft.com/office/excel/2006/main">
          <x14:cfRule type="dataBar" id="{91B516CF-4319-4644-A499-8497FB6DBC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AG25</xm:sqref>
        </x14:conditionalFormatting>
        <x14:conditionalFormatting xmlns:xm="http://schemas.microsoft.com/office/excel/2006/main">
          <x14:cfRule type="dataBar" id="{5882D9FF-3A8C-4D83-BF4E-DD98207A55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AG25</xm:sqref>
        </x14:conditionalFormatting>
        <x14:conditionalFormatting xmlns:xm="http://schemas.microsoft.com/office/excel/2006/main">
          <x14:cfRule type="dataBar" id="{6B0F54A0-CD5D-4486-B502-1C457578F32C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AG23:AG27</xm:sqref>
        </x14:conditionalFormatting>
        <x14:conditionalFormatting xmlns:xm="http://schemas.microsoft.com/office/excel/2006/main">
          <x14:cfRule type="dataBar" id="{E4349965-87A2-4F37-BA1A-254A66B1FCA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AG23:AG27</xm:sqref>
        </x14:conditionalFormatting>
        <x14:conditionalFormatting xmlns:xm="http://schemas.microsoft.com/office/excel/2006/main">
          <x14:cfRule type="dataBar" id="{59F71989-0CDE-4527-831E-AAF9B4C6C8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AG23:AG27</xm:sqref>
        </x14:conditionalFormatting>
        <x14:conditionalFormatting xmlns:xm="http://schemas.microsoft.com/office/excel/2006/main">
          <x14:cfRule type="dataBar" id="{B908E23C-0D4D-45B7-B1CC-3F08D10DF4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AG23:AG27</xm:sqref>
        </x14:conditionalFormatting>
        <x14:conditionalFormatting xmlns:xm="http://schemas.microsoft.com/office/excel/2006/main">
          <x14:cfRule type="dataBar" id="{5E4D4258-DAC0-40FC-AC17-F1AF6ABB26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AG23:AG27</xm:sqref>
        </x14:conditionalFormatting>
        <x14:conditionalFormatting xmlns:xm="http://schemas.microsoft.com/office/excel/2006/main">
          <x14:cfRule type="dataBar" id="{9158343B-B9A7-4EC5-B707-6A4B2C5187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AG23:AG27</xm:sqref>
        </x14:conditionalFormatting>
        <x14:conditionalFormatting xmlns:xm="http://schemas.microsoft.com/office/excel/2006/main">
          <x14:cfRule type="dataBar" id="{B55B2DAD-D5EC-4E21-9CE0-24CF81BA13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AG23:AG27</xm:sqref>
        </x14:conditionalFormatting>
        <x14:conditionalFormatting xmlns:xm="http://schemas.microsoft.com/office/excel/2006/main">
          <x14:cfRule type="dataBar" id="{00BF9CB8-4364-4E53-893A-203A45F3B8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AG23:AG27</xm:sqref>
        </x14:conditionalFormatting>
        <x14:conditionalFormatting xmlns:xm="http://schemas.microsoft.com/office/excel/2006/main">
          <x14:cfRule type="dataBar" id="{221D5301-D115-44CE-993C-3D008FB1BF54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AG28</xm:sqref>
        </x14:conditionalFormatting>
        <x14:conditionalFormatting xmlns:xm="http://schemas.microsoft.com/office/excel/2006/main">
          <x14:cfRule type="dataBar" id="{CEE7D140-0570-4F8D-9BE8-F971A33794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AG28</xm:sqref>
        </x14:conditionalFormatting>
        <x14:conditionalFormatting xmlns:xm="http://schemas.microsoft.com/office/excel/2006/main">
          <x14:cfRule type="dataBar" id="{1652A3DD-CC8D-4830-AAFE-740EFA31F2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AG28</xm:sqref>
        </x14:conditionalFormatting>
        <x14:conditionalFormatting xmlns:xm="http://schemas.microsoft.com/office/excel/2006/main">
          <x14:cfRule type="dataBar" id="{4491EEC9-EF24-4324-9C7E-334C34077C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AG28</xm:sqref>
        </x14:conditionalFormatting>
        <x14:conditionalFormatting xmlns:xm="http://schemas.microsoft.com/office/excel/2006/main">
          <x14:cfRule type="dataBar" id="{DFF3B8FD-FCEB-4930-8878-9BCF93536E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AG28</xm:sqref>
        </x14:conditionalFormatting>
        <x14:conditionalFormatting xmlns:xm="http://schemas.microsoft.com/office/excel/2006/main">
          <x14:cfRule type="dataBar" id="{09FF6592-48FE-4363-972C-55337E4086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AG28</xm:sqref>
        </x14:conditionalFormatting>
        <x14:conditionalFormatting xmlns:xm="http://schemas.microsoft.com/office/excel/2006/main">
          <x14:cfRule type="dataBar" id="{992AF6DA-D09E-45BD-907E-C67E7C7FBB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AG28</xm:sqref>
        </x14:conditionalFormatting>
        <x14:conditionalFormatting xmlns:xm="http://schemas.microsoft.com/office/excel/2006/main">
          <x14:cfRule type="dataBar" id="{0DC2FE77-623F-4176-B58C-002CC7ED7A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AG28</xm:sqref>
        </x14:conditionalFormatting>
        <x14:conditionalFormatting xmlns:xm="http://schemas.microsoft.com/office/excel/2006/main">
          <x14:cfRule type="dataBar" id="{34E54C3A-1C3D-442C-B133-A3342479CCAC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AG29</xm:sqref>
        </x14:conditionalFormatting>
        <x14:conditionalFormatting xmlns:xm="http://schemas.microsoft.com/office/excel/2006/main">
          <x14:cfRule type="dataBar" id="{FC91B8AB-A863-4A19-AB18-1F3BD878ADF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AG29</xm:sqref>
        </x14:conditionalFormatting>
        <x14:conditionalFormatting xmlns:xm="http://schemas.microsoft.com/office/excel/2006/main">
          <x14:cfRule type="dataBar" id="{EFB93DE1-4DC2-4FB3-ABE4-8ECB99FBEC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AG29</xm:sqref>
        </x14:conditionalFormatting>
        <x14:conditionalFormatting xmlns:xm="http://schemas.microsoft.com/office/excel/2006/main">
          <x14:cfRule type="dataBar" id="{55A0152A-E9D3-4EBC-A1CA-ECD2637ED9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AG29</xm:sqref>
        </x14:conditionalFormatting>
        <x14:conditionalFormatting xmlns:xm="http://schemas.microsoft.com/office/excel/2006/main">
          <x14:cfRule type="dataBar" id="{DC654AE4-9DA6-4BBA-9C55-59C8474104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AG29</xm:sqref>
        </x14:conditionalFormatting>
        <x14:conditionalFormatting xmlns:xm="http://schemas.microsoft.com/office/excel/2006/main">
          <x14:cfRule type="dataBar" id="{5EE8783B-41DF-49FC-9DC5-1CB3FDE687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AG29</xm:sqref>
        </x14:conditionalFormatting>
        <x14:conditionalFormatting xmlns:xm="http://schemas.microsoft.com/office/excel/2006/main">
          <x14:cfRule type="dataBar" id="{B51918E6-2DE2-4858-A5BE-94EB88BE52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AG29</xm:sqref>
        </x14:conditionalFormatting>
        <x14:conditionalFormatting xmlns:xm="http://schemas.microsoft.com/office/excel/2006/main">
          <x14:cfRule type="dataBar" id="{55143C73-662E-46C4-9F69-C77A82AB00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AG29</xm:sqref>
        </x14:conditionalFormatting>
        <x14:conditionalFormatting xmlns:xm="http://schemas.microsoft.com/office/excel/2006/main">
          <x14:cfRule type="dataBar" id="{C1DBCEB7-13FB-4847-9C2A-4C9E741BD8AE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AG28:AG29</xm:sqref>
        </x14:conditionalFormatting>
        <x14:conditionalFormatting xmlns:xm="http://schemas.microsoft.com/office/excel/2006/main">
          <x14:cfRule type="dataBar" id="{523E8E1C-D25C-417B-9E69-AFE1CC0B7A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AG28:AG29</xm:sqref>
        </x14:conditionalFormatting>
        <x14:conditionalFormatting xmlns:xm="http://schemas.microsoft.com/office/excel/2006/main">
          <x14:cfRule type="dataBar" id="{630274AB-99ED-47A5-98DE-5ADD585E69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AG28:AG29</xm:sqref>
        </x14:conditionalFormatting>
        <x14:conditionalFormatting xmlns:xm="http://schemas.microsoft.com/office/excel/2006/main">
          <x14:cfRule type="dataBar" id="{05000584-B94B-4F41-AF59-ADC4FA1F28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AG28:AG29</xm:sqref>
        </x14:conditionalFormatting>
        <x14:conditionalFormatting xmlns:xm="http://schemas.microsoft.com/office/excel/2006/main">
          <x14:cfRule type="dataBar" id="{E037F6D8-BF49-4155-8758-FFE8D1C1B0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AG28:AG29</xm:sqref>
        </x14:conditionalFormatting>
        <x14:conditionalFormatting xmlns:xm="http://schemas.microsoft.com/office/excel/2006/main">
          <x14:cfRule type="dataBar" id="{4F37450E-8DA6-4F76-A801-C7592058AA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AG28:AG29</xm:sqref>
        </x14:conditionalFormatting>
        <x14:conditionalFormatting xmlns:xm="http://schemas.microsoft.com/office/excel/2006/main">
          <x14:cfRule type="dataBar" id="{D0A4E6FC-2D2F-4CF4-9B98-D65F684C97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AG28:AG29</xm:sqref>
        </x14:conditionalFormatting>
        <x14:conditionalFormatting xmlns:xm="http://schemas.microsoft.com/office/excel/2006/main">
          <x14:cfRule type="dataBar" id="{9B0C0B9C-B77E-44A3-864B-1B9BCDE36B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AG28:AG29</xm:sqref>
        </x14:conditionalFormatting>
        <x14:conditionalFormatting xmlns:xm="http://schemas.microsoft.com/office/excel/2006/main">
          <x14:cfRule type="dataBar" id="{C1B8104C-D44D-4E8B-BB4F-5A8FA25044A7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AG34 AG32 AG36 AG38</xm:sqref>
        </x14:conditionalFormatting>
        <x14:conditionalFormatting xmlns:xm="http://schemas.microsoft.com/office/excel/2006/main">
          <x14:cfRule type="dataBar" id="{7E647B09-4B6D-41B6-BF87-D66DAE1D2B4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AG32 AG34 AG36 AG38</xm:sqref>
        </x14:conditionalFormatting>
        <x14:conditionalFormatting xmlns:xm="http://schemas.microsoft.com/office/excel/2006/main">
          <x14:cfRule type="dataBar" id="{4A4E5F67-BFF1-45E6-AE36-D6350A8921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AG34 AG32 AG36 AG38</xm:sqref>
        </x14:conditionalFormatting>
        <x14:conditionalFormatting xmlns:xm="http://schemas.microsoft.com/office/excel/2006/main">
          <x14:cfRule type="dataBar" id="{5567E591-B2C2-455C-99BE-A1C610B845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AG32 AG34 AG36 AG38</xm:sqref>
        </x14:conditionalFormatting>
        <x14:conditionalFormatting xmlns:xm="http://schemas.microsoft.com/office/excel/2006/main">
          <x14:cfRule type="dataBar" id="{E5FD36F3-609B-4087-88D2-E3B864A055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AG32 AG34 AG36 AG38</xm:sqref>
        </x14:conditionalFormatting>
        <x14:conditionalFormatting xmlns:xm="http://schemas.microsoft.com/office/excel/2006/main">
          <x14:cfRule type="dataBar" id="{95C728C1-13C1-49A6-B962-386556D033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AG32</xm:sqref>
        </x14:conditionalFormatting>
        <x14:conditionalFormatting xmlns:xm="http://schemas.microsoft.com/office/excel/2006/main">
          <x14:cfRule type="dataBar" id="{877AF223-3700-4DC6-B590-F9806DE190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AG32</xm:sqref>
        </x14:conditionalFormatting>
        <x14:conditionalFormatting xmlns:xm="http://schemas.microsoft.com/office/excel/2006/main">
          <x14:cfRule type="dataBar" id="{0ED31035-C3C0-4041-8008-D64AC7A3BB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AG32</xm:sqref>
        </x14:conditionalFormatting>
        <x14:conditionalFormatting xmlns:xm="http://schemas.microsoft.com/office/excel/2006/main">
          <x14:cfRule type="dataBar" id="{0C2571CF-A28B-447F-A579-D237B7D8D22B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AG33 AG31 AG35 AG37</xm:sqref>
        </x14:conditionalFormatting>
        <x14:conditionalFormatting xmlns:xm="http://schemas.microsoft.com/office/excel/2006/main">
          <x14:cfRule type="dataBar" id="{B4AFF81C-930E-474C-8FFD-FCDAEE9D38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AG33 AG31 AG35 AG37</xm:sqref>
        </x14:conditionalFormatting>
        <x14:conditionalFormatting xmlns:xm="http://schemas.microsoft.com/office/excel/2006/main">
          <x14:cfRule type="dataBar" id="{E808D554-7BB6-43A8-8D0F-C14E088783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AG33 AG31 AG35 AG37</xm:sqref>
        </x14:conditionalFormatting>
        <x14:conditionalFormatting xmlns:xm="http://schemas.microsoft.com/office/excel/2006/main">
          <x14:cfRule type="dataBar" id="{9845AB0F-6A03-4E9F-B868-CF8770D312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AG31 AG33 AG35 AG37</xm:sqref>
        </x14:conditionalFormatting>
        <x14:conditionalFormatting xmlns:xm="http://schemas.microsoft.com/office/excel/2006/main">
          <x14:cfRule type="dataBar" id="{A7525AFE-532B-4837-B58A-8277BF8B77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AG33 AG31 AG35 AG37</xm:sqref>
        </x14:conditionalFormatting>
        <x14:conditionalFormatting xmlns:xm="http://schemas.microsoft.com/office/excel/2006/main">
          <x14:cfRule type="dataBar" id="{8E89C3D5-CAA7-41AA-9DBA-954C4DDF83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AG33</xm:sqref>
        </x14:conditionalFormatting>
        <x14:conditionalFormatting xmlns:xm="http://schemas.microsoft.com/office/excel/2006/main">
          <x14:cfRule type="dataBar" id="{75FCC5C4-F1B1-4F94-990E-12B6CE2D22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AG33</xm:sqref>
        </x14:conditionalFormatting>
        <x14:conditionalFormatting xmlns:xm="http://schemas.microsoft.com/office/excel/2006/main">
          <x14:cfRule type="dataBar" id="{62B62678-A6D2-4B74-9611-FD3F2D27B893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AG32</xm:sqref>
        </x14:conditionalFormatting>
        <x14:conditionalFormatting xmlns:xm="http://schemas.microsoft.com/office/excel/2006/main">
          <x14:cfRule type="dataBar" id="{6D5792F4-EA40-441B-91B3-E7238798D5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AG32</xm:sqref>
        </x14:conditionalFormatting>
        <x14:conditionalFormatting xmlns:xm="http://schemas.microsoft.com/office/excel/2006/main">
          <x14:cfRule type="dataBar" id="{BE13A974-1967-47D3-8412-45067C156D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AG32</xm:sqref>
        </x14:conditionalFormatting>
        <x14:conditionalFormatting xmlns:xm="http://schemas.microsoft.com/office/excel/2006/main">
          <x14:cfRule type="dataBar" id="{9D016A06-FDA4-4481-8200-F7D0A6B705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AG32</xm:sqref>
        </x14:conditionalFormatting>
        <x14:conditionalFormatting xmlns:xm="http://schemas.microsoft.com/office/excel/2006/main">
          <x14:cfRule type="dataBar" id="{E2CA9F6E-79E2-4093-AA90-55A346037B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AG32</xm:sqref>
        </x14:conditionalFormatting>
        <x14:conditionalFormatting xmlns:xm="http://schemas.microsoft.com/office/excel/2006/main">
          <x14:cfRule type="dataBar" id="{C373A15B-F55B-437C-95A4-3022E63AA2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AG32</xm:sqref>
        </x14:conditionalFormatting>
        <x14:conditionalFormatting xmlns:xm="http://schemas.microsoft.com/office/excel/2006/main">
          <x14:cfRule type="dataBar" id="{90772E38-B47A-4C27-B155-D1F25366D8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AG32</xm:sqref>
        </x14:conditionalFormatting>
        <x14:conditionalFormatting xmlns:xm="http://schemas.microsoft.com/office/excel/2006/main">
          <x14:cfRule type="dataBar" id="{4E2C40FF-F6A2-402A-9A11-47979EEBA1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AG32</xm:sqref>
        </x14:conditionalFormatting>
        <x14:conditionalFormatting xmlns:xm="http://schemas.microsoft.com/office/excel/2006/main">
          <x14:cfRule type="dataBar" id="{F5F164E3-0759-42EF-B5AB-92F7F4056048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AG33 AG31 AG35 AG37</xm:sqref>
        </x14:conditionalFormatting>
        <x14:conditionalFormatting xmlns:xm="http://schemas.microsoft.com/office/excel/2006/main">
          <x14:cfRule type="dataBar" id="{9C20B542-20E8-4648-BBA4-5B07CD5AF1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AG31 AG33 AG35 AG37</xm:sqref>
        </x14:conditionalFormatting>
        <x14:conditionalFormatting xmlns:xm="http://schemas.microsoft.com/office/excel/2006/main">
          <x14:cfRule type="dataBar" id="{5AA2732F-775B-43BF-A809-223A3EE868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AG31 AG33 AG35 AG37</xm:sqref>
        </x14:conditionalFormatting>
        <x14:conditionalFormatting xmlns:xm="http://schemas.microsoft.com/office/excel/2006/main">
          <x14:cfRule type="dataBar" id="{96508B7B-6EF8-4A02-8295-13B7DF3FBE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AG33 AG31 AG35 AG37</xm:sqref>
        </x14:conditionalFormatting>
        <x14:conditionalFormatting xmlns:xm="http://schemas.microsoft.com/office/excel/2006/main">
          <x14:cfRule type="dataBar" id="{2176CC1E-4FDE-4DB9-B689-2B44BDAE81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AG33 AG31 AG35 AG37</xm:sqref>
        </x14:conditionalFormatting>
        <x14:conditionalFormatting xmlns:xm="http://schemas.microsoft.com/office/excel/2006/main">
          <x14:cfRule type="dataBar" id="{072459CA-DD4D-477A-968A-7F6B99C0F4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AG31</xm:sqref>
        </x14:conditionalFormatting>
        <x14:conditionalFormatting xmlns:xm="http://schemas.microsoft.com/office/excel/2006/main">
          <x14:cfRule type="dataBar" id="{120CACEE-457A-45EF-BEF1-DA7131ED94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AG31</xm:sqref>
        </x14:conditionalFormatting>
        <x14:conditionalFormatting xmlns:xm="http://schemas.microsoft.com/office/excel/2006/main">
          <x14:cfRule type="dataBar" id="{8CBAE366-C03F-4E8C-9C77-7EE2367B16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AG31</xm:sqref>
        </x14:conditionalFormatting>
        <x14:conditionalFormatting xmlns:xm="http://schemas.microsoft.com/office/excel/2006/main">
          <x14:cfRule type="dataBar" id="{822937D0-1A04-4594-9672-CC4165B6AA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AG17:AG21</xm:sqref>
        </x14:conditionalFormatting>
        <x14:conditionalFormatting xmlns:xm="http://schemas.microsoft.com/office/excel/2006/main">
          <x14:cfRule type="dataBar" id="{5FFAA7EB-2DB9-49EE-BB88-9DE6184A45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AG17:AG21</xm:sqref>
        </x14:conditionalFormatting>
        <x14:conditionalFormatting xmlns:xm="http://schemas.microsoft.com/office/excel/2006/main">
          <x14:cfRule type="dataBar" id="{3A03A96C-D547-4AA3-A5C1-03607852D500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AG25</xm:sqref>
        </x14:conditionalFormatting>
        <x14:conditionalFormatting xmlns:xm="http://schemas.microsoft.com/office/excel/2006/main">
          <x14:cfRule type="dataBar" id="{29F7E861-9350-4BE7-90E1-D4F8970569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AG25</xm:sqref>
        </x14:conditionalFormatting>
        <x14:conditionalFormatting xmlns:xm="http://schemas.microsoft.com/office/excel/2006/main">
          <x14:cfRule type="dataBar" id="{49502417-F31F-45EE-87D1-19F6D171A5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AG25</xm:sqref>
        </x14:conditionalFormatting>
        <x14:conditionalFormatting xmlns:xm="http://schemas.microsoft.com/office/excel/2006/main">
          <x14:cfRule type="dataBar" id="{8EFF6A7E-AEFA-45B4-9BED-05F0958AAB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AG25</xm:sqref>
        </x14:conditionalFormatting>
        <x14:conditionalFormatting xmlns:xm="http://schemas.microsoft.com/office/excel/2006/main">
          <x14:cfRule type="dataBar" id="{0E3203DB-1DDA-40DB-8812-98E18E2CF9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AG25</xm:sqref>
        </x14:conditionalFormatting>
        <x14:conditionalFormatting xmlns:xm="http://schemas.microsoft.com/office/excel/2006/main">
          <x14:cfRule type="dataBar" id="{F99CB2FD-083C-47D9-8C1C-0B3EEAAFBBE0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AG25</xm:sqref>
        </x14:conditionalFormatting>
        <x14:conditionalFormatting xmlns:xm="http://schemas.microsoft.com/office/excel/2006/main">
          <x14:cfRule type="dataBar" id="{73218F46-F45D-4CC1-A583-3F7189435A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AG25</xm:sqref>
        </x14:conditionalFormatting>
        <x14:conditionalFormatting xmlns:xm="http://schemas.microsoft.com/office/excel/2006/main">
          <x14:cfRule type="dataBar" id="{925B1D46-C372-4BC9-AF74-4BB1A0F970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AG25</xm:sqref>
        </x14:conditionalFormatting>
        <x14:conditionalFormatting xmlns:xm="http://schemas.microsoft.com/office/excel/2006/main">
          <x14:cfRule type="dataBar" id="{5DDD7B21-17C8-4963-AEF1-19FCC365A176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AG26</xm:sqref>
        </x14:conditionalFormatting>
        <x14:conditionalFormatting xmlns:xm="http://schemas.microsoft.com/office/excel/2006/main">
          <x14:cfRule type="dataBar" id="{B8E7CBD1-CD7F-4595-BCA0-B65273D3AC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AG26</xm:sqref>
        </x14:conditionalFormatting>
        <x14:conditionalFormatting xmlns:xm="http://schemas.microsoft.com/office/excel/2006/main">
          <x14:cfRule type="dataBar" id="{969CE2C4-59FF-466C-8A9B-3D3A47B624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AG26</xm:sqref>
        </x14:conditionalFormatting>
        <x14:conditionalFormatting xmlns:xm="http://schemas.microsoft.com/office/excel/2006/main">
          <x14:cfRule type="dataBar" id="{5EA24A3E-118C-48AF-BD33-F908A2AFFF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AG26</xm:sqref>
        </x14:conditionalFormatting>
        <x14:conditionalFormatting xmlns:xm="http://schemas.microsoft.com/office/excel/2006/main">
          <x14:cfRule type="dataBar" id="{784B4403-B5E0-476E-B909-5A1AD3E361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AG26</xm:sqref>
        </x14:conditionalFormatting>
        <x14:conditionalFormatting xmlns:xm="http://schemas.microsoft.com/office/excel/2006/main">
          <x14:cfRule type="dataBar" id="{8F1F378A-B924-4968-B473-D0233B73E9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AG26</xm:sqref>
        </x14:conditionalFormatting>
        <x14:conditionalFormatting xmlns:xm="http://schemas.microsoft.com/office/excel/2006/main">
          <x14:cfRule type="dataBar" id="{4ABF4467-054D-4738-B453-B9DFD56B0F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AG26</xm:sqref>
        </x14:conditionalFormatting>
        <x14:conditionalFormatting xmlns:xm="http://schemas.microsoft.com/office/excel/2006/main">
          <x14:cfRule type="dataBar" id="{0B0145A6-46E1-4F6B-8BB7-339892E37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AG26</xm:sqref>
        </x14:conditionalFormatting>
        <x14:conditionalFormatting xmlns:xm="http://schemas.microsoft.com/office/excel/2006/main">
          <x14:cfRule type="dataBar" id="{73212508-9280-4A3E-B5F9-E128D2348BDE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AG23:AG26</xm:sqref>
        </x14:conditionalFormatting>
        <x14:conditionalFormatting xmlns:xm="http://schemas.microsoft.com/office/excel/2006/main">
          <x14:cfRule type="dataBar" id="{E52DE4B2-6653-48CC-99D1-4EA42A6AB2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AG23:AG26</xm:sqref>
        </x14:conditionalFormatting>
        <x14:conditionalFormatting xmlns:xm="http://schemas.microsoft.com/office/excel/2006/main">
          <x14:cfRule type="dataBar" id="{9A9CC54C-9867-421D-BFB3-80341C2F4E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AG23:AG26</xm:sqref>
        </x14:conditionalFormatting>
        <x14:conditionalFormatting xmlns:xm="http://schemas.microsoft.com/office/excel/2006/main">
          <x14:cfRule type="dataBar" id="{53FD5364-D775-482F-9EF3-751AF89591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AG23:AG26</xm:sqref>
        </x14:conditionalFormatting>
        <x14:conditionalFormatting xmlns:xm="http://schemas.microsoft.com/office/excel/2006/main">
          <x14:cfRule type="dataBar" id="{46D73405-AA92-4B56-8847-8E82A75BE2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AG23:AG26</xm:sqref>
        </x14:conditionalFormatting>
        <x14:conditionalFormatting xmlns:xm="http://schemas.microsoft.com/office/excel/2006/main">
          <x14:cfRule type="dataBar" id="{1DB22AC3-6D2D-46BE-9EDA-7E962A9333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AG23:AG26</xm:sqref>
        </x14:conditionalFormatting>
        <x14:conditionalFormatting xmlns:xm="http://schemas.microsoft.com/office/excel/2006/main">
          <x14:cfRule type="dataBar" id="{6952C458-3343-41EE-A7DB-093CFA174B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AG23:AG24</xm:sqref>
        </x14:conditionalFormatting>
        <x14:conditionalFormatting xmlns:xm="http://schemas.microsoft.com/office/excel/2006/main">
          <x14:cfRule type="dataBar" id="{C8B80910-4841-4FAF-AF6E-41DF54CAEE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AG23:AG26</xm:sqref>
        </x14:conditionalFormatting>
        <x14:conditionalFormatting xmlns:xm="http://schemas.microsoft.com/office/excel/2006/main">
          <x14:cfRule type="dataBar" id="{605BBEA2-1527-43E9-AC1F-11E1ED0397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AG23:AG26</xm:sqref>
        </x14:conditionalFormatting>
        <x14:conditionalFormatting xmlns:xm="http://schemas.microsoft.com/office/excel/2006/main">
          <x14:cfRule type="dataBar" id="{4ABB05D1-DE78-4BD7-BD68-C6728B949DEC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AG28:AG38 AG11:AG22</xm:sqref>
        </x14:conditionalFormatting>
        <x14:conditionalFormatting xmlns:xm="http://schemas.microsoft.com/office/excel/2006/main">
          <x14:cfRule type="dataBar" id="{58BEE0CB-3E43-4FD2-9E97-72269A325BD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AG28:AG38 AG11:AG22</xm:sqref>
        </x14:conditionalFormatting>
        <x14:conditionalFormatting xmlns:xm="http://schemas.microsoft.com/office/excel/2006/main">
          <x14:cfRule type="dataBar" id="{25547859-F0AD-443F-B0F0-200D3DC064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AG28:AG38 AG11:AG22</xm:sqref>
        </x14:conditionalFormatting>
        <x14:conditionalFormatting xmlns:xm="http://schemas.microsoft.com/office/excel/2006/main">
          <x14:cfRule type="dataBar" id="{006F6B37-8397-46D8-86AF-FCF1D42026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AG28:AG38 AG11:AG22</xm:sqref>
        </x14:conditionalFormatting>
        <x14:conditionalFormatting xmlns:xm="http://schemas.microsoft.com/office/excel/2006/main">
          <x14:cfRule type="dataBar" id="{61D11A61-7E7D-4B1F-A980-6EBE1C1C11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AG28:AG38 AG11:AG22</xm:sqref>
        </x14:conditionalFormatting>
        <x14:conditionalFormatting xmlns:xm="http://schemas.microsoft.com/office/excel/2006/main">
          <x14:cfRule type="dataBar" id="{9CC4CB41-1B5F-41F2-AAE8-4F05896EB7DB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AG31:AG38</xm:sqref>
        </x14:conditionalFormatting>
        <x14:conditionalFormatting xmlns:xm="http://schemas.microsoft.com/office/excel/2006/main">
          <x14:cfRule type="dataBar" id="{58038A04-8A27-4E97-AD4F-F72ECBA4CF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AG31:AG38</xm:sqref>
        </x14:conditionalFormatting>
        <x14:conditionalFormatting xmlns:xm="http://schemas.microsoft.com/office/excel/2006/main">
          <x14:cfRule type="dataBar" id="{83B959CA-5B68-4D51-BDE2-7E5C317ABB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AG31:AG38</xm:sqref>
        </x14:conditionalFormatting>
        <x14:conditionalFormatting xmlns:xm="http://schemas.microsoft.com/office/excel/2006/main">
          <x14:cfRule type="dataBar" id="{7D017B0B-9735-4A19-8E9A-3621A59252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AG31:AG38</xm:sqref>
        </x14:conditionalFormatting>
        <x14:conditionalFormatting xmlns:xm="http://schemas.microsoft.com/office/excel/2006/main">
          <x14:cfRule type="dataBar" id="{FE547382-C16C-411A-8819-0901CBEA4C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AG31:AG38</xm:sqref>
        </x14:conditionalFormatting>
        <x14:conditionalFormatting xmlns:xm="http://schemas.microsoft.com/office/excel/2006/main">
          <x14:cfRule type="dataBar" id="{06CCBBF2-A87F-4FAA-8574-AA4072E73DFD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AG31:AG38</xm:sqref>
        </x14:conditionalFormatting>
        <x14:conditionalFormatting xmlns:xm="http://schemas.microsoft.com/office/excel/2006/main">
          <x14:cfRule type="dataBar" id="{B36108FF-52FA-493E-936F-134413726FC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AG31:AG38</xm:sqref>
        </x14:conditionalFormatting>
        <x14:conditionalFormatting xmlns:xm="http://schemas.microsoft.com/office/excel/2006/main">
          <x14:cfRule type="dataBar" id="{D7DE0B60-907F-4132-A66B-D25AE53F75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AG31:AG38</xm:sqref>
        </x14:conditionalFormatting>
        <x14:conditionalFormatting xmlns:xm="http://schemas.microsoft.com/office/excel/2006/main">
          <x14:cfRule type="dataBar" id="{27BDA291-A147-4460-8E85-43FDC92792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AG31:AG38</xm:sqref>
        </x14:conditionalFormatting>
        <x14:conditionalFormatting xmlns:xm="http://schemas.microsoft.com/office/excel/2006/main">
          <x14:cfRule type="dataBar" id="{B16C5EE1-E204-4CCE-B84B-B605D1362B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AG31:AG38</xm:sqref>
        </x14:conditionalFormatting>
        <x14:conditionalFormatting xmlns:xm="http://schemas.microsoft.com/office/excel/2006/main">
          <x14:cfRule type="dataBar" id="{FD1DCE63-1417-4B6E-8628-30A67E20DF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AG21:AG22 AG17:AG18 AG28:AG38</xm:sqref>
        </x14:conditionalFormatting>
        <x14:conditionalFormatting xmlns:xm="http://schemas.microsoft.com/office/excel/2006/main">
          <x14:cfRule type="dataBar" id="{7A7D72B3-82B5-45D5-B5AA-BE2B42CB31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AG28:AG38 AG11:AG22</xm:sqref>
        </x14:conditionalFormatting>
        <x14:conditionalFormatting xmlns:xm="http://schemas.microsoft.com/office/excel/2006/main">
          <x14:cfRule type="dataBar" id="{B7760EED-0808-4240-B8D8-C4A1C1DFF2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AG13:AG38</xm:sqref>
        </x14:conditionalFormatting>
        <x14:conditionalFormatting xmlns:xm="http://schemas.microsoft.com/office/excel/2006/main">
          <x14:cfRule type="dataBar" id="{0E29E68D-01D3-4C92-AA04-1A3E6F956F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AG11:AG38</xm:sqref>
        </x14:conditionalFormatting>
        <x14:conditionalFormatting xmlns:xm="http://schemas.microsoft.com/office/excel/2006/main">
          <x14:cfRule type="dataBar" id="{C1256047-DB86-43E2-87A6-35BE231F66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AG11:AG38</xm:sqref>
        </x14:conditionalFormatting>
        <x14:conditionalFormatting xmlns:xm="http://schemas.microsoft.com/office/excel/2006/main">
          <x14:cfRule type="dataBar" id="{C9A87B2A-18B0-43BE-ADB7-33D3CF26BD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AG11:AG38</xm:sqref>
        </x14:conditionalFormatting>
        <x14:conditionalFormatting xmlns:xm="http://schemas.microsoft.com/office/excel/2006/main">
          <x14:cfRule type="dataBar" id="{3993821F-DF82-4F11-8245-C54CF2F849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AG11:AG14</xm:sqref>
        </x14:conditionalFormatting>
        <x14:conditionalFormatting xmlns:xm="http://schemas.microsoft.com/office/excel/2006/main">
          <x14:cfRule type="dataBar" id="{F9E5F3EB-77CC-4972-ABE5-CFD3288BFA0E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AH23</xm:sqref>
        </x14:conditionalFormatting>
        <x14:conditionalFormatting xmlns:xm="http://schemas.microsoft.com/office/excel/2006/main">
          <x14:cfRule type="dataBar" id="{B2870A66-CAFF-4EEA-B11B-DCB77DEFBC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AH23</xm:sqref>
        </x14:conditionalFormatting>
        <x14:conditionalFormatting xmlns:xm="http://schemas.microsoft.com/office/excel/2006/main">
          <x14:cfRule type="dataBar" id="{6B5A4C0C-7CB1-4C3A-A7AD-CC2C789F8A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AH23</xm:sqref>
        </x14:conditionalFormatting>
        <x14:conditionalFormatting xmlns:xm="http://schemas.microsoft.com/office/excel/2006/main">
          <x14:cfRule type="dataBar" id="{0B435E19-B349-448E-92A2-B5C2DEFCF2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AH23</xm:sqref>
        </x14:conditionalFormatting>
        <x14:conditionalFormatting xmlns:xm="http://schemas.microsoft.com/office/excel/2006/main">
          <x14:cfRule type="dataBar" id="{BE04B641-7216-4BF3-ACED-E7DF0F3897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AH23</xm:sqref>
        </x14:conditionalFormatting>
        <x14:conditionalFormatting xmlns:xm="http://schemas.microsoft.com/office/excel/2006/main">
          <x14:cfRule type="dataBar" id="{1D8FB09F-5B5D-4512-B3D9-B2B306918A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AH23</xm:sqref>
        </x14:conditionalFormatting>
        <x14:conditionalFormatting xmlns:xm="http://schemas.microsoft.com/office/excel/2006/main">
          <x14:cfRule type="dataBar" id="{AFA03232-D927-4D6E-9DF3-F3981FBC77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AH23</xm:sqref>
        </x14:conditionalFormatting>
        <x14:conditionalFormatting xmlns:xm="http://schemas.microsoft.com/office/excel/2006/main">
          <x14:cfRule type="dataBar" id="{240206D0-20F4-460F-8EE3-5FDB8F72DE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AH23</xm:sqref>
        </x14:conditionalFormatting>
        <x14:conditionalFormatting xmlns:xm="http://schemas.microsoft.com/office/excel/2006/main">
          <x14:cfRule type="dataBar" id="{8C272C30-1DE4-44D2-AC43-5DBF1C1633C2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AH24</xm:sqref>
        </x14:conditionalFormatting>
        <x14:conditionalFormatting xmlns:xm="http://schemas.microsoft.com/office/excel/2006/main">
          <x14:cfRule type="dataBar" id="{0789A175-23F2-4971-A27E-E29C1FF230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AH24</xm:sqref>
        </x14:conditionalFormatting>
        <x14:conditionalFormatting xmlns:xm="http://schemas.microsoft.com/office/excel/2006/main">
          <x14:cfRule type="dataBar" id="{148AA01F-FEF5-4548-A217-639CB2562F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AH24</xm:sqref>
        </x14:conditionalFormatting>
        <x14:conditionalFormatting xmlns:xm="http://schemas.microsoft.com/office/excel/2006/main">
          <x14:cfRule type="dataBar" id="{D37FDC18-9D44-4C3E-8901-E2566AC4C1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AH24</xm:sqref>
        </x14:conditionalFormatting>
        <x14:conditionalFormatting xmlns:xm="http://schemas.microsoft.com/office/excel/2006/main">
          <x14:cfRule type="dataBar" id="{0B8DC1E6-047F-41CB-BB5F-1E1C8FDDE4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AH24</xm:sqref>
        </x14:conditionalFormatting>
        <x14:conditionalFormatting xmlns:xm="http://schemas.microsoft.com/office/excel/2006/main">
          <x14:cfRule type="dataBar" id="{A8D166BE-EFEF-40B4-BE64-7A46E8D0BB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AH24</xm:sqref>
        </x14:conditionalFormatting>
        <x14:conditionalFormatting xmlns:xm="http://schemas.microsoft.com/office/excel/2006/main">
          <x14:cfRule type="dataBar" id="{2D9B270A-E6CD-43C5-949B-D86DBC9E53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AH24</xm:sqref>
        </x14:conditionalFormatting>
        <x14:conditionalFormatting xmlns:xm="http://schemas.microsoft.com/office/excel/2006/main">
          <x14:cfRule type="dataBar" id="{6564EE36-2225-4E5F-87A8-9334DEA133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AH24</xm:sqref>
        </x14:conditionalFormatting>
        <x14:conditionalFormatting xmlns:xm="http://schemas.microsoft.com/office/excel/2006/main">
          <x14:cfRule type="dataBar" id="{4C1DEE8F-5DCE-4BC3-A5EF-117E5E0B9D57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AH26:AH27</xm:sqref>
        </x14:conditionalFormatting>
        <x14:conditionalFormatting xmlns:xm="http://schemas.microsoft.com/office/excel/2006/main">
          <x14:cfRule type="dataBar" id="{9D4FA0A4-E5E9-46B6-AEB4-2473F7A0886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AH26:AH27</xm:sqref>
        </x14:conditionalFormatting>
        <x14:conditionalFormatting xmlns:xm="http://schemas.microsoft.com/office/excel/2006/main">
          <x14:cfRule type="dataBar" id="{3C23E667-2041-4CC0-A3D1-6C3E53D592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AH26:AH27</xm:sqref>
        </x14:conditionalFormatting>
        <x14:conditionalFormatting xmlns:xm="http://schemas.microsoft.com/office/excel/2006/main">
          <x14:cfRule type="dataBar" id="{7B59ACFD-C015-4B11-8A60-656B86C4A5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AH26:AH27</xm:sqref>
        </x14:conditionalFormatting>
        <x14:conditionalFormatting xmlns:xm="http://schemas.microsoft.com/office/excel/2006/main">
          <x14:cfRule type="dataBar" id="{74F4DDE3-6DC8-487C-A606-35D0E29397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AH26:AH27</xm:sqref>
        </x14:conditionalFormatting>
        <x14:conditionalFormatting xmlns:xm="http://schemas.microsoft.com/office/excel/2006/main">
          <x14:cfRule type="dataBar" id="{120BCC52-F80F-447C-9D67-E46F579A3E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AH26:AH27</xm:sqref>
        </x14:conditionalFormatting>
        <x14:conditionalFormatting xmlns:xm="http://schemas.microsoft.com/office/excel/2006/main">
          <x14:cfRule type="dataBar" id="{BE011B3E-F9C8-40EF-923E-0666B2E9D7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AH26:AH27</xm:sqref>
        </x14:conditionalFormatting>
        <x14:conditionalFormatting xmlns:xm="http://schemas.microsoft.com/office/excel/2006/main">
          <x14:cfRule type="dataBar" id="{E14F5197-7A99-4775-958F-7460FC3DF5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AH26:AH27</xm:sqref>
        </x14:conditionalFormatting>
        <x14:conditionalFormatting xmlns:xm="http://schemas.microsoft.com/office/excel/2006/main">
          <x14:cfRule type="dataBar" id="{B18F5599-E759-4200-B581-28546044E9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AH26:AH27</xm:sqref>
        </x14:conditionalFormatting>
        <x14:conditionalFormatting xmlns:xm="http://schemas.microsoft.com/office/excel/2006/main">
          <x14:cfRule type="dataBar" id="{09AB5A00-EF69-4D6F-B5AB-B8CB2AD64306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AH19</xm:sqref>
        </x14:conditionalFormatting>
        <x14:conditionalFormatting xmlns:xm="http://schemas.microsoft.com/office/excel/2006/main">
          <x14:cfRule type="dataBar" id="{A41511B8-3E64-4D6B-867E-D66D75BE5A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AH19</xm:sqref>
        </x14:conditionalFormatting>
        <x14:conditionalFormatting xmlns:xm="http://schemas.microsoft.com/office/excel/2006/main">
          <x14:cfRule type="dataBar" id="{CADAA53D-222E-466E-B44F-B67C98A1D6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AH19</xm:sqref>
        </x14:conditionalFormatting>
        <x14:conditionalFormatting xmlns:xm="http://schemas.microsoft.com/office/excel/2006/main">
          <x14:cfRule type="dataBar" id="{2DFAF44F-F072-4F73-A4CC-168AB5281A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AH19</xm:sqref>
        </x14:conditionalFormatting>
        <x14:conditionalFormatting xmlns:xm="http://schemas.microsoft.com/office/excel/2006/main">
          <x14:cfRule type="dataBar" id="{890BF36B-C57B-4D8D-8D23-510C56059C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AH19</xm:sqref>
        </x14:conditionalFormatting>
        <x14:conditionalFormatting xmlns:xm="http://schemas.microsoft.com/office/excel/2006/main">
          <x14:cfRule type="dataBar" id="{3AF4D85A-4AE5-4AC3-9666-AAEEB8772B8A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AH19</xm:sqref>
        </x14:conditionalFormatting>
        <x14:conditionalFormatting xmlns:xm="http://schemas.microsoft.com/office/excel/2006/main">
          <x14:cfRule type="dataBar" id="{5406819F-359C-49F4-82B4-C57DBB3754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AH19</xm:sqref>
        </x14:conditionalFormatting>
        <x14:conditionalFormatting xmlns:xm="http://schemas.microsoft.com/office/excel/2006/main">
          <x14:cfRule type="dataBar" id="{55A17C3E-9EB0-4AB4-8153-2A914D60C2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AH19</xm:sqref>
        </x14:conditionalFormatting>
        <x14:conditionalFormatting xmlns:xm="http://schemas.microsoft.com/office/excel/2006/main">
          <x14:cfRule type="dataBar" id="{33AC9F9F-B344-4897-A4A6-F8A34D5AE6F5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AH20</xm:sqref>
        </x14:conditionalFormatting>
        <x14:conditionalFormatting xmlns:xm="http://schemas.microsoft.com/office/excel/2006/main">
          <x14:cfRule type="dataBar" id="{85550193-EA37-4019-8A2D-6EA078D3291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AH20</xm:sqref>
        </x14:conditionalFormatting>
        <x14:conditionalFormatting xmlns:xm="http://schemas.microsoft.com/office/excel/2006/main">
          <x14:cfRule type="dataBar" id="{AB614EBB-6DFB-4AEA-8D54-A7AED1FAC4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AH20</xm:sqref>
        </x14:conditionalFormatting>
        <x14:conditionalFormatting xmlns:xm="http://schemas.microsoft.com/office/excel/2006/main">
          <x14:cfRule type="dataBar" id="{E952517D-EBA9-4D8E-B220-BEC771F497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AH20</xm:sqref>
        </x14:conditionalFormatting>
        <x14:conditionalFormatting xmlns:xm="http://schemas.microsoft.com/office/excel/2006/main">
          <x14:cfRule type="dataBar" id="{65878570-2841-438E-AD1B-20EE5C90F3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AH20</xm:sqref>
        </x14:conditionalFormatting>
        <x14:conditionalFormatting xmlns:xm="http://schemas.microsoft.com/office/excel/2006/main">
          <x14:cfRule type="dataBar" id="{95B9B4D4-DE90-446A-86F2-70853194B3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AH20</xm:sqref>
        </x14:conditionalFormatting>
        <x14:conditionalFormatting xmlns:xm="http://schemas.microsoft.com/office/excel/2006/main">
          <x14:cfRule type="dataBar" id="{8E1E9E26-B977-4341-B3E6-01051C3ADE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AH20</xm:sqref>
        </x14:conditionalFormatting>
        <x14:conditionalFormatting xmlns:xm="http://schemas.microsoft.com/office/excel/2006/main">
          <x14:cfRule type="dataBar" id="{D23D5BA7-37CA-44C7-A36E-EBD303F957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AH20</xm:sqref>
        </x14:conditionalFormatting>
        <x14:conditionalFormatting xmlns:xm="http://schemas.microsoft.com/office/excel/2006/main">
          <x14:cfRule type="dataBar" id="{94C29845-3F4D-40CC-8D62-9AACBE49402C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AH38</xm:sqref>
        </x14:conditionalFormatting>
        <x14:conditionalFormatting xmlns:xm="http://schemas.microsoft.com/office/excel/2006/main">
          <x14:cfRule type="dataBar" id="{9F67ED5D-FE0E-47D3-9377-7B0C95A22B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AH38</xm:sqref>
        </x14:conditionalFormatting>
        <x14:conditionalFormatting xmlns:xm="http://schemas.microsoft.com/office/excel/2006/main">
          <x14:cfRule type="dataBar" id="{CBD6AC03-B5B6-44D1-A5C9-49555EED72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AH38</xm:sqref>
        </x14:conditionalFormatting>
        <x14:conditionalFormatting xmlns:xm="http://schemas.microsoft.com/office/excel/2006/main">
          <x14:cfRule type="dataBar" id="{2E9D510D-6B63-48AE-AAE4-F3D87FCCC2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AH38</xm:sqref>
        </x14:conditionalFormatting>
        <x14:conditionalFormatting xmlns:xm="http://schemas.microsoft.com/office/excel/2006/main">
          <x14:cfRule type="dataBar" id="{6B2E80B4-C45C-4DD2-96E4-8AE8DB5378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AH38</xm:sqref>
        </x14:conditionalFormatting>
        <x14:conditionalFormatting xmlns:xm="http://schemas.microsoft.com/office/excel/2006/main">
          <x14:cfRule type="dataBar" id="{EC496298-2499-4592-9155-313A75CD97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AH38</xm:sqref>
        </x14:conditionalFormatting>
        <x14:conditionalFormatting xmlns:xm="http://schemas.microsoft.com/office/excel/2006/main">
          <x14:cfRule type="dataBar" id="{282E607A-95A2-41CC-9380-78CEA072C2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AH38</xm:sqref>
        </x14:conditionalFormatting>
        <x14:conditionalFormatting xmlns:xm="http://schemas.microsoft.com/office/excel/2006/main">
          <x14:cfRule type="dataBar" id="{296681D3-C018-414D-AEC2-AD98858D13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AH38</xm:sqref>
        </x14:conditionalFormatting>
        <x14:conditionalFormatting xmlns:xm="http://schemas.microsoft.com/office/excel/2006/main">
          <x14:cfRule type="dataBar" id="{59AF021E-0684-45BF-B8FB-3F080CB94250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AH25</xm:sqref>
        </x14:conditionalFormatting>
        <x14:conditionalFormatting xmlns:xm="http://schemas.microsoft.com/office/excel/2006/main">
          <x14:cfRule type="dataBar" id="{A0B9F650-39D7-4646-B081-DD1D969F61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AH25</xm:sqref>
        </x14:conditionalFormatting>
        <x14:conditionalFormatting xmlns:xm="http://schemas.microsoft.com/office/excel/2006/main">
          <x14:cfRule type="dataBar" id="{7E68AF4E-5D09-4E28-B4D0-0E42A3CE65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AH25</xm:sqref>
        </x14:conditionalFormatting>
        <x14:conditionalFormatting xmlns:xm="http://schemas.microsoft.com/office/excel/2006/main">
          <x14:cfRule type="dataBar" id="{8E8BF0A4-27E2-4CCA-9E2B-EB2D38318A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AH25</xm:sqref>
        </x14:conditionalFormatting>
        <x14:conditionalFormatting xmlns:xm="http://schemas.microsoft.com/office/excel/2006/main">
          <x14:cfRule type="dataBar" id="{6894CAAF-2C18-4898-9781-76CD9903FE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AH25</xm:sqref>
        </x14:conditionalFormatting>
        <x14:conditionalFormatting xmlns:xm="http://schemas.microsoft.com/office/excel/2006/main">
          <x14:cfRule type="dataBar" id="{2C7D563A-5BA9-4CC9-A39D-D208D6EA42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AH25</xm:sqref>
        </x14:conditionalFormatting>
        <x14:conditionalFormatting xmlns:xm="http://schemas.microsoft.com/office/excel/2006/main">
          <x14:cfRule type="dataBar" id="{54336DBC-CB72-4A4D-B8BF-A14CD83F7C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AH25</xm:sqref>
        </x14:conditionalFormatting>
        <x14:conditionalFormatting xmlns:xm="http://schemas.microsoft.com/office/excel/2006/main">
          <x14:cfRule type="dataBar" id="{C4C40021-26CE-4109-BFD4-3DB1502034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AH25</xm:sqref>
        </x14:conditionalFormatting>
        <x14:conditionalFormatting xmlns:xm="http://schemas.microsoft.com/office/excel/2006/main">
          <x14:cfRule type="dataBar" id="{F174FAA0-D817-499B-8242-0CA1AB9963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AH25</xm:sqref>
        </x14:conditionalFormatting>
        <x14:conditionalFormatting xmlns:xm="http://schemas.microsoft.com/office/excel/2006/main">
          <x14:cfRule type="dataBar" id="{988C71BD-8A34-4177-A8EC-F8A487F93F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AH25</xm:sqref>
        </x14:conditionalFormatting>
        <x14:conditionalFormatting xmlns:xm="http://schemas.microsoft.com/office/excel/2006/main">
          <x14:cfRule type="dataBar" id="{87C05B7B-09A4-4354-8D82-D7D776F3E4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AH25</xm:sqref>
        </x14:conditionalFormatting>
        <x14:conditionalFormatting xmlns:xm="http://schemas.microsoft.com/office/excel/2006/main">
          <x14:cfRule type="dataBar" id="{C2BE4577-8907-48A1-B5B2-F149DC22299E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AH23:AH27</xm:sqref>
        </x14:conditionalFormatting>
        <x14:conditionalFormatting xmlns:xm="http://schemas.microsoft.com/office/excel/2006/main">
          <x14:cfRule type="dataBar" id="{596E5F4B-D63F-4867-9C91-537569016A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AH23:AH27</xm:sqref>
        </x14:conditionalFormatting>
        <x14:conditionalFormatting xmlns:xm="http://schemas.microsoft.com/office/excel/2006/main">
          <x14:cfRule type="dataBar" id="{029B74B5-4D85-4E0E-A7FB-80023C1973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AH23:AH27</xm:sqref>
        </x14:conditionalFormatting>
        <x14:conditionalFormatting xmlns:xm="http://schemas.microsoft.com/office/excel/2006/main">
          <x14:cfRule type="dataBar" id="{0F76429F-5ACB-4808-8CCC-115C65B485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AH23:AH27</xm:sqref>
        </x14:conditionalFormatting>
        <x14:conditionalFormatting xmlns:xm="http://schemas.microsoft.com/office/excel/2006/main">
          <x14:cfRule type="dataBar" id="{2453E2B7-A983-4E39-BFFB-8E22D45F45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AH23:AH27</xm:sqref>
        </x14:conditionalFormatting>
        <x14:conditionalFormatting xmlns:xm="http://schemas.microsoft.com/office/excel/2006/main">
          <x14:cfRule type="dataBar" id="{2458BACE-95BD-4BEC-AF01-3242016FE7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AH23:AH27</xm:sqref>
        </x14:conditionalFormatting>
        <x14:conditionalFormatting xmlns:xm="http://schemas.microsoft.com/office/excel/2006/main">
          <x14:cfRule type="dataBar" id="{5DFBC0A6-A147-43AA-9C44-65AB3A0F51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AH23:AH27</xm:sqref>
        </x14:conditionalFormatting>
        <x14:conditionalFormatting xmlns:xm="http://schemas.microsoft.com/office/excel/2006/main">
          <x14:cfRule type="dataBar" id="{F702569C-0A6D-48DC-8A27-3409131BDA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AH23:AH27</xm:sqref>
        </x14:conditionalFormatting>
        <x14:conditionalFormatting xmlns:xm="http://schemas.microsoft.com/office/excel/2006/main">
          <x14:cfRule type="dataBar" id="{3BB2B69E-58A4-40AA-9643-ECA0A8E05E1A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AH28</xm:sqref>
        </x14:conditionalFormatting>
        <x14:conditionalFormatting xmlns:xm="http://schemas.microsoft.com/office/excel/2006/main">
          <x14:cfRule type="dataBar" id="{BF0A4B9A-476F-472A-A4E4-EA84BCCAE2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AH28</xm:sqref>
        </x14:conditionalFormatting>
        <x14:conditionalFormatting xmlns:xm="http://schemas.microsoft.com/office/excel/2006/main">
          <x14:cfRule type="dataBar" id="{1C0044C0-FD12-4DC1-AA1F-547175F1CF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AH28</xm:sqref>
        </x14:conditionalFormatting>
        <x14:conditionalFormatting xmlns:xm="http://schemas.microsoft.com/office/excel/2006/main">
          <x14:cfRule type="dataBar" id="{B1877161-0F32-4BF8-9032-C679FB3207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AH28</xm:sqref>
        </x14:conditionalFormatting>
        <x14:conditionalFormatting xmlns:xm="http://schemas.microsoft.com/office/excel/2006/main">
          <x14:cfRule type="dataBar" id="{9227C367-35CA-45E1-B867-4B508BF03E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AH28</xm:sqref>
        </x14:conditionalFormatting>
        <x14:conditionalFormatting xmlns:xm="http://schemas.microsoft.com/office/excel/2006/main">
          <x14:cfRule type="dataBar" id="{166F376E-422D-4F22-9DE9-0B4D6FEE83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AH28</xm:sqref>
        </x14:conditionalFormatting>
        <x14:conditionalFormatting xmlns:xm="http://schemas.microsoft.com/office/excel/2006/main">
          <x14:cfRule type="dataBar" id="{9BCDC42D-BAD3-4F4A-AE6C-3E1D720F21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AH28</xm:sqref>
        </x14:conditionalFormatting>
        <x14:conditionalFormatting xmlns:xm="http://schemas.microsoft.com/office/excel/2006/main">
          <x14:cfRule type="dataBar" id="{8AF42066-6E2E-4460-B5CA-C7DB9F11A3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AH28</xm:sqref>
        </x14:conditionalFormatting>
        <x14:conditionalFormatting xmlns:xm="http://schemas.microsoft.com/office/excel/2006/main">
          <x14:cfRule type="dataBar" id="{D43AFF1D-DA05-4A69-B7D7-6BE9C8A1C2BE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AH29</xm:sqref>
        </x14:conditionalFormatting>
        <x14:conditionalFormatting xmlns:xm="http://schemas.microsoft.com/office/excel/2006/main">
          <x14:cfRule type="dataBar" id="{327A2546-3058-4854-BF52-C320752FC67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AH29</xm:sqref>
        </x14:conditionalFormatting>
        <x14:conditionalFormatting xmlns:xm="http://schemas.microsoft.com/office/excel/2006/main">
          <x14:cfRule type="dataBar" id="{DFD4BD5F-8A10-4FE3-B2C5-AF93A0CF98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AH29</xm:sqref>
        </x14:conditionalFormatting>
        <x14:conditionalFormatting xmlns:xm="http://schemas.microsoft.com/office/excel/2006/main">
          <x14:cfRule type="dataBar" id="{18E22635-498D-4ECF-85D8-F6677EFEE0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AH29</xm:sqref>
        </x14:conditionalFormatting>
        <x14:conditionalFormatting xmlns:xm="http://schemas.microsoft.com/office/excel/2006/main">
          <x14:cfRule type="dataBar" id="{FD41265B-B18B-42AD-8C76-88AB159B2B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AH29</xm:sqref>
        </x14:conditionalFormatting>
        <x14:conditionalFormatting xmlns:xm="http://schemas.microsoft.com/office/excel/2006/main">
          <x14:cfRule type="dataBar" id="{71116492-A786-47AE-B327-F3E8B3B71A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AH29</xm:sqref>
        </x14:conditionalFormatting>
        <x14:conditionalFormatting xmlns:xm="http://schemas.microsoft.com/office/excel/2006/main">
          <x14:cfRule type="dataBar" id="{5957267B-D58B-42AF-85CC-ED6E3A270C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AH29</xm:sqref>
        </x14:conditionalFormatting>
        <x14:conditionalFormatting xmlns:xm="http://schemas.microsoft.com/office/excel/2006/main">
          <x14:cfRule type="dataBar" id="{1F43BB3F-D87E-4802-A9F8-8FB2A4CE9A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AH29</xm:sqref>
        </x14:conditionalFormatting>
        <x14:conditionalFormatting xmlns:xm="http://schemas.microsoft.com/office/excel/2006/main">
          <x14:cfRule type="dataBar" id="{0174AE23-6A3C-4AD0-B62C-38248763BF7D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AH28:AH29</xm:sqref>
        </x14:conditionalFormatting>
        <x14:conditionalFormatting xmlns:xm="http://schemas.microsoft.com/office/excel/2006/main">
          <x14:cfRule type="dataBar" id="{631729A9-7425-4C7C-B4B2-E648D1A5228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AH28:AH29</xm:sqref>
        </x14:conditionalFormatting>
        <x14:conditionalFormatting xmlns:xm="http://schemas.microsoft.com/office/excel/2006/main">
          <x14:cfRule type="dataBar" id="{542E1B2E-12EF-445A-8481-9B0A9F9419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AH28:AH29</xm:sqref>
        </x14:conditionalFormatting>
        <x14:conditionalFormatting xmlns:xm="http://schemas.microsoft.com/office/excel/2006/main">
          <x14:cfRule type="dataBar" id="{FD03370E-D690-4EA5-BFD2-F27C30FA0F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AH28:AH29</xm:sqref>
        </x14:conditionalFormatting>
        <x14:conditionalFormatting xmlns:xm="http://schemas.microsoft.com/office/excel/2006/main">
          <x14:cfRule type="dataBar" id="{F28410D8-3C8F-4229-A884-1772B1546C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AH28:AH29</xm:sqref>
        </x14:conditionalFormatting>
        <x14:conditionalFormatting xmlns:xm="http://schemas.microsoft.com/office/excel/2006/main">
          <x14:cfRule type="dataBar" id="{4F14E74E-A299-4E11-9174-26347AC2C6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AH28:AH29</xm:sqref>
        </x14:conditionalFormatting>
        <x14:conditionalFormatting xmlns:xm="http://schemas.microsoft.com/office/excel/2006/main">
          <x14:cfRule type="dataBar" id="{7C5E741E-8644-4BF1-8851-95CD4F6CA6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AH28:AH29</xm:sqref>
        </x14:conditionalFormatting>
        <x14:conditionalFormatting xmlns:xm="http://schemas.microsoft.com/office/excel/2006/main">
          <x14:cfRule type="dataBar" id="{A582CE9B-D34C-418F-BC48-FF3B2A3BF3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AH28:AH29</xm:sqref>
        </x14:conditionalFormatting>
        <x14:conditionalFormatting xmlns:xm="http://schemas.microsoft.com/office/excel/2006/main">
          <x14:cfRule type="dataBar" id="{037451E4-3941-4129-B49D-D9A8CF4BE511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AH34 AH32 AH36 AH38</xm:sqref>
        </x14:conditionalFormatting>
        <x14:conditionalFormatting xmlns:xm="http://schemas.microsoft.com/office/excel/2006/main">
          <x14:cfRule type="dataBar" id="{53EA0F82-AD83-43F8-A1BC-7FB24385B14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AH34 AH32 AH36 AH38</xm:sqref>
        </x14:conditionalFormatting>
        <x14:conditionalFormatting xmlns:xm="http://schemas.microsoft.com/office/excel/2006/main">
          <x14:cfRule type="dataBar" id="{CE448372-B8A2-4C8D-8A61-25DBBEF754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AH34 AH32 AH36 AH38</xm:sqref>
        </x14:conditionalFormatting>
        <x14:conditionalFormatting xmlns:xm="http://schemas.microsoft.com/office/excel/2006/main">
          <x14:cfRule type="dataBar" id="{A7200313-1BC9-45BF-BE93-4BEE93E16F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AH34 AH32 AH36 AH38</xm:sqref>
        </x14:conditionalFormatting>
        <x14:conditionalFormatting xmlns:xm="http://schemas.microsoft.com/office/excel/2006/main">
          <x14:cfRule type="dataBar" id="{2C667E28-B675-42D5-B375-4324AAD671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AH34 AH32 AH36 AH38</xm:sqref>
        </x14:conditionalFormatting>
        <x14:conditionalFormatting xmlns:xm="http://schemas.microsoft.com/office/excel/2006/main">
          <x14:cfRule type="dataBar" id="{CB3BA2BC-FF65-41D3-A909-8574B76BD0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AH32</xm:sqref>
        </x14:conditionalFormatting>
        <x14:conditionalFormatting xmlns:xm="http://schemas.microsoft.com/office/excel/2006/main">
          <x14:cfRule type="dataBar" id="{78D52863-4CC4-49CB-91C1-06BF804371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AH32</xm:sqref>
        </x14:conditionalFormatting>
        <x14:conditionalFormatting xmlns:xm="http://schemas.microsoft.com/office/excel/2006/main">
          <x14:cfRule type="dataBar" id="{18AE98B4-3ECA-4FC9-BB69-7D74D8AA73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AH32</xm:sqref>
        </x14:conditionalFormatting>
        <x14:conditionalFormatting xmlns:xm="http://schemas.microsoft.com/office/excel/2006/main">
          <x14:cfRule type="dataBar" id="{B04369F9-ED84-44C9-BFCC-5C73F8603CDA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AH33 AH31 AH35 AH37</xm:sqref>
        </x14:conditionalFormatting>
        <x14:conditionalFormatting xmlns:xm="http://schemas.microsoft.com/office/excel/2006/main">
          <x14:cfRule type="dataBar" id="{61BB10BB-4637-4E8D-A904-0BA9B70E195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AH33 AH31 AH35 AH37</xm:sqref>
        </x14:conditionalFormatting>
        <x14:conditionalFormatting xmlns:xm="http://schemas.microsoft.com/office/excel/2006/main">
          <x14:cfRule type="dataBar" id="{924DF567-07F5-4AE7-891A-D801FFE23E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AH33 AH31 AH35 AH37</xm:sqref>
        </x14:conditionalFormatting>
        <x14:conditionalFormatting xmlns:xm="http://schemas.microsoft.com/office/excel/2006/main">
          <x14:cfRule type="dataBar" id="{A475E2CF-D463-4DF2-8927-7AF1140D22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AH33 AH31 AH35 AH37</xm:sqref>
        </x14:conditionalFormatting>
        <x14:conditionalFormatting xmlns:xm="http://schemas.microsoft.com/office/excel/2006/main">
          <x14:cfRule type="dataBar" id="{6A93F6A0-B75F-45BD-8BD1-D176649BB7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AH33 AH31 AH35 AH37</xm:sqref>
        </x14:conditionalFormatting>
        <x14:conditionalFormatting xmlns:xm="http://schemas.microsoft.com/office/excel/2006/main">
          <x14:cfRule type="dataBar" id="{DB74F03D-0716-4A65-97D6-06B18D54F1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AH33</xm:sqref>
        </x14:conditionalFormatting>
        <x14:conditionalFormatting xmlns:xm="http://schemas.microsoft.com/office/excel/2006/main">
          <x14:cfRule type="dataBar" id="{9ABF706C-9347-4252-A7EE-49B5B9048D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AH33</xm:sqref>
        </x14:conditionalFormatting>
        <x14:conditionalFormatting xmlns:xm="http://schemas.microsoft.com/office/excel/2006/main">
          <x14:cfRule type="dataBar" id="{A2E25434-3D4C-4E25-86D2-FF00B5D254AF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AH32</xm:sqref>
        </x14:conditionalFormatting>
        <x14:conditionalFormatting xmlns:xm="http://schemas.microsoft.com/office/excel/2006/main">
          <x14:cfRule type="dataBar" id="{B9889DE5-0162-4EFD-8CDB-D6E714DA775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AH32</xm:sqref>
        </x14:conditionalFormatting>
        <x14:conditionalFormatting xmlns:xm="http://schemas.microsoft.com/office/excel/2006/main">
          <x14:cfRule type="dataBar" id="{2EC7321C-96A9-479F-94F4-7CACF28CD2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AH32</xm:sqref>
        </x14:conditionalFormatting>
        <x14:conditionalFormatting xmlns:xm="http://schemas.microsoft.com/office/excel/2006/main">
          <x14:cfRule type="dataBar" id="{E2FFECA6-CE35-4612-8854-368744AC52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AH32</xm:sqref>
        </x14:conditionalFormatting>
        <x14:conditionalFormatting xmlns:xm="http://schemas.microsoft.com/office/excel/2006/main">
          <x14:cfRule type="dataBar" id="{84D1A534-EB16-4600-94D9-71A6FDC101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AH32</xm:sqref>
        </x14:conditionalFormatting>
        <x14:conditionalFormatting xmlns:xm="http://schemas.microsoft.com/office/excel/2006/main">
          <x14:cfRule type="dataBar" id="{EA32781E-F016-4A5D-8A68-207D96376F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AH32</xm:sqref>
        </x14:conditionalFormatting>
        <x14:conditionalFormatting xmlns:xm="http://schemas.microsoft.com/office/excel/2006/main">
          <x14:cfRule type="dataBar" id="{5636623A-CFC0-4FF5-A929-AF38D12E07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AH32</xm:sqref>
        </x14:conditionalFormatting>
        <x14:conditionalFormatting xmlns:xm="http://schemas.microsoft.com/office/excel/2006/main">
          <x14:cfRule type="dataBar" id="{927509FA-BD07-44F6-81EC-F89607EF5D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AH32</xm:sqref>
        </x14:conditionalFormatting>
        <x14:conditionalFormatting xmlns:xm="http://schemas.microsoft.com/office/excel/2006/main">
          <x14:cfRule type="dataBar" id="{54FA2EC0-672E-4002-9480-624428F2F5E2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AH33 AH31 AH35 AH37</xm:sqref>
        </x14:conditionalFormatting>
        <x14:conditionalFormatting xmlns:xm="http://schemas.microsoft.com/office/excel/2006/main">
          <x14:cfRule type="dataBar" id="{35E31405-D973-4C5F-BDC0-8AB76B36ADC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AH33 AH31 AH35 AH37</xm:sqref>
        </x14:conditionalFormatting>
        <x14:conditionalFormatting xmlns:xm="http://schemas.microsoft.com/office/excel/2006/main">
          <x14:cfRule type="dataBar" id="{B0B105CE-E933-4FDF-8193-B60FD3A325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AH33 AH31 AH35 AH37</xm:sqref>
        </x14:conditionalFormatting>
        <x14:conditionalFormatting xmlns:xm="http://schemas.microsoft.com/office/excel/2006/main">
          <x14:cfRule type="dataBar" id="{17F8DA2E-F6DD-4C12-8DD9-871767337D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AH33 AH31 AH35 AH37</xm:sqref>
        </x14:conditionalFormatting>
        <x14:conditionalFormatting xmlns:xm="http://schemas.microsoft.com/office/excel/2006/main">
          <x14:cfRule type="dataBar" id="{266D2A91-4E9A-4DAF-B119-4F87CCB840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AH33 AH31 AH35 AH37</xm:sqref>
        </x14:conditionalFormatting>
        <x14:conditionalFormatting xmlns:xm="http://schemas.microsoft.com/office/excel/2006/main">
          <x14:cfRule type="dataBar" id="{28FC99F7-7308-48F1-B864-70EE6880B2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AH31</xm:sqref>
        </x14:conditionalFormatting>
        <x14:conditionalFormatting xmlns:xm="http://schemas.microsoft.com/office/excel/2006/main">
          <x14:cfRule type="dataBar" id="{E9E5061B-BCE0-4C28-8FCA-ED42B057B5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AH31</xm:sqref>
        </x14:conditionalFormatting>
        <x14:conditionalFormatting xmlns:xm="http://schemas.microsoft.com/office/excel/2006/main">
          <x14:cfRule type="dataBar" id="{0DF270D2-278E-4D98-977E-C7B139A4F0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AH31</xm:sqref>
        </x14:conditionalFormatting>
        <x14:conditionalFormatting xmlns:xm="http://schemas.microsoft.com/office/excel/2006/main">
          <x14:cfRule type="dataBar" id="{63952961-2F66-47D6-8D15-711F6F0443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AH17:AH21</xm:sqref>
        </x14:conditionalFormatting>
        <x14:conditionalFormatting xmlns:xm="http://schemas.microsoft.com/office/excel/2006/main">
          <x14:cfRule type="dataBar" id="{BAA1BE38-620E-4AD8-B974-10523C98F1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AH17:AH21</xm:sqref>
        </x14:conditionalFormatting>
        <x14:conditionalFormatting xmlns:xm="http://schemas.microsoft.com/office/excel/2006/main">
          <x14:cfRule type="dataBar" id="{E4C67912-A600-4ADE-BEFB-3D443822D509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AH25</xm:sqref>
        </x14:conditionalFormatting>
        <x14:conditionalFormatting xmlns:xm="http://schemas.microsoft.com/office/excel/2006/main">
          <x14:cfRule type="dataBar" id="{409DEFA4-C6CE-4036-AAE8-19E83A13CB7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AH25</xm:sqref>
        </x14:conditionalFormatting>
        <x14:conditionalFormatting xmlns:xm="http://schemas.microsoft.com/office/excel/2006/main">
          <x14:cfRule type="dataBar" id="{26646C14-7350-4DCC-B3EE-1CC54996B8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AH25</xm:sqref>
        </x14:conditionalFormatting>
        <x14:conditionalFormatting xmlns:xm="http://schemas.microsoft.com/office/excel/2006/main">
          <x14:cfRule type="dataBar" id="{BF908B2E-7D79-4B3E-881B-0BB9BC0513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AH25</xm:sqref>
        </x14:conditionalFormatting>
        <x14:conditionalFormatting xmlns:xm="http://schemas.microsoft.com/office/excel/2006/main">
          <x14:cfRule type="dataBar" id="{DD1AF2D3-AAA9-4F77-B0F7-1FB6DD07D7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AH25</xm:sqref>
        </x14:conditionalFormatting>
        <x14:conditionalFormatting xmlns:xm="http://schemas.microsoft.com/office/excel/2006/main">
          <x14:cfRule type="dataBar" id="{BA099306-8886-4981-97B6-BB927E1F59CB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AH25</xm:sqref>
        </x14:conditionalFormatting>
        <x14:conditionalFormatting xmlns:xm="http://schemas.microsoft.com/office/excel/2006/main">
          <x14:cfRule type="dataBar" id="{B563850A-0609-4C39-A458-EBB175D334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AH25</xm:sqref>
        </x14:conditionalFormatting>
        <x14:conditionalFormatting xmlns:xm="http://schemas.microsoft.com/office/excel/2006/main">
          <x14:cfRule type="dataBar" id="{F3AEA10B-00DF-464A-B326-30269728A1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AH25</xm:sqref>
        </x14:conditionalFormatting>
        <x14:conditionalFormatting xmlns:xm="http://schemas.microsoft.com/office/excel/2006/main">
          <x14:cfRule type="dataBar" id="{156D3BD1-C88C-4C44-83A6-54C925A66652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AH26</xm:sqref>
        </x14:conditionalFormatting>
        <x14:conditionalFormatting xmlns:xm="http://schemas.microsoft.com/office/excel/2006/main">
          <x14:cfRule type="dataBar" id="{A906B91E-D7FB-4F9E-BE50-A85266199AA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AH26</xm:sqref>
        </x14:conditionalFormatting>
        <x14:conditionalFormatting xmlns:xm="http://schemas.microsoft.com/office/excel/2006/main">
          <x14:cfRule type="dataBar" id="{D3F0886B-893E-42A4-B97F-8720CF7101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AH26</xm:sqref>
        </x14:conditionalFormatting>
        <x14:conditionalFormatting xmlns:xm="http://schemas.microsoft.com/office/excel/2006/main">
          <x14:cfRule type="dataBar" id="{DE38B995-1C0E-4D40-BB22-F7219CF6F7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AH26</xm:sqref>
        </x14:conditionalFormatting>
        <x14:conditionalFormatting xmlns:xm="http://schemas.microsoft.com/office/excel/2006/main">
          <x14:cfRule type="dataBar" id="{50F3F821-53BF-4581-AB18-934E3C3EDC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AH26</xm:sqref>
        </x14:conditionalFormatting>
        <x14:conditionalFormatting xmlns:xm="http://schemas.microsoft.com/office/excel/2006/main">
          <x14:cfRule type="dataBar" id="{2D93B101-40AD-4107-805B-DAA393B72D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AH26</xm:sqref>
        </x14:conditionalFormatting>
        <x14:conditionalFormatting xmlns:xm="http://schemas.microsoft.com/office/excel/2006/main">
          <x14:cfRule type="dataBar" id="{1185456E-623C-4878-AAF8-CCAA5486CE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AH26</xm:sqref>
        </x14:conditionalFormatting>
        <x14:conditionalFormatting xmlns:xm="http://schemas.microsoft.com/office/excel/2006/main">
          <x14:cfRule type="dataBar" id="{9181425D-D89A-415A-894F-DF540CF293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AH26</xm:sqref>
        </x14:conditionalFormatting>
        <x14:conditionalFormatting xmlns:xm="http://schemas.microsoft.com/office/excel/2006/main">
          <x14:cfRule type="dataBar" id="{91ADC238-8A59-4710-B789-D27EE7BF0D44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AH23:AH26</xm:sqref>
        </x14:conditionalFormatting>
        <x14:conditionalFormatting xmlns:xm="http://schemas.microsoft.com/office/excel/2006/main">
          <x14:cfRule type="dataBar" id="{5FB96031-F5DF-446F-9165-92C0F5D1E8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AH23:AH26</xm:sqref>
        </x14:conditionalFormatting>
        <x14:conditionalFormatting xmlns:xm="http://schemas.microsoft.com/office/excel/2006/main">
          <x14:cfRule type="dataBar" id="{59719B31-78DE-4D88-9D83-673AD59AA5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AH23:AH26</xm:sqref>
        </x14:conditionalFormatting>
        <x14:conditionalFormatting xmlns:xm="http://schemas.microsoft.com/office/excel/2006/main">
          <x14:cfRule type="dataBar" id="{EFF7EE0F-B648-4772-BDB0-C9CBAEA11B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AH23:AH26</xm:sqref>
        </x14:conditionalFormatting>
        <x14:conditionalFormatting xmlns:xm="http://schemas.microsoft.com/office/excel/2006/main">
          <x14:cfRule type="dataBar" id="{81A1D44B-7C19-4D98-8253-A044BAFDFF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AH23:AH26</xm:sqref>
        </x14:conditionalFormatting>
        <x14:conditionalFormatting xmlns:xm="http://schemas.microsoft.com/office/excel/2006/main">
          <x14:cfRule type="dataBar" id="{688A8B23-CF91-4551-B509-CD8B37691B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AH23:AH26</xm:sqref>
        </x14:conditionalFormatting>
        <x14:conditionalFormatting xmlns:xm="http://schemas.microsoft.com/office/excel/2006/main">
          <x14:cfRule type="dataBar" id="{A831AA6B-87A6-4E6B-B255-E0C8FE5E8A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AH23:AH24</xm:sqref>
        </x14:conditionalFormatting>
        <x14:conditionalFormatting xmlns:xm="http://schemas.microsoft.com/office/excel/2006/main">
          <x14:cfRule type="dataBar" id="{F9E68468-C46F-404D-A8C5-DD45DCB8FE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AH23:AH26</xm:sqref>
        </x14:conditionalFormatting>
        <x14:conditionalFormatting xmlns:xm="http://schemas.microsoft.com/office/excel/2006/main">
          <x14:cfRule type="dataBar" id="{D558C072-B7F1-4E10-A7B7-244B322988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AH23:AH26</xm:sqref>
        </x14:conditionalFormatting>
        <x14:conditionalFormatting xmlns:xm="http://schemas.microsoft.com/office/excel/2006/main">
          <x14:cfRule type="dataBar" id="{44CCC9EE-D2FA-4289-936B-D9D49CD6FC9F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AH28:AH38 AH11:AH22</xm:sqref>
        </x14:conditionalFormatting>
        <x14:conditionalFormatting xmlns:xm="http://schemas.microsoft.com/office/excel/2006/main">
          <x14:cfRule type="dataBar" id="{2E4F91AC-28CB-4D6B-BA96-8035CD6FF7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AH28:AH38 AH11:AH22</xm:sqref>
        </x14:conditionalFormatting>
        <x14:conditionalFormatting xmlns:xm="http://schemas.microsoft.com/office/excel/2006/main">
          <x14:cfRule type="dataBar" id="{BAEF1EBC-339D-459C-972E-D5E33DCB71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AH28:AH38 AH11:AH22</xm:sqref>
        </x14:conditionalFormatting>
        <x14:conditionalFormatting xmlns:xm="http://schemas.microsoft.com/office/excel/2006/main">
          <x14:cfRule type="dataBar" id="{13A888B9-6AE8-45AA-9FD0-46A693946D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AH28:AH38 AH11:AH22</xm:sqref>
        </x14:conditionalFormatting>
        <x14:conditionalFormatting xmlns:xm="http://schemas.microsoft.com/office/excel/2006/main">
          <x14:cfRule type="dataBar" id="{D80DB03E-4386-4808-ADF7-B2F6FB2F71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AH28:AH38 AH11:AH22</xm:sqref>
        </x14:conditionalFormatting>
        <x14:conditionalFormatting xmlns:xm="http://schemas.microsoft.com/office/excel/2006/main">
          <x14:cfRule type="dataBar" id="{51632A2D-F029-417B-94F6-2BF6CC785025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AH31:AH38</xm:sqref>
        </x14:conditionalFormatting>
        <x14:conditionalFormatting xmlns:xm="http://schemas.microsoft.com/office/excel/2006/main">
          <x14:cfRule type="dataBar" id="{A2391D95-65C6-4207-8AD9-1A71F8635B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AH31:AH38</xm:sqref>
        </x14:conditionalFormatting>
        <x14:conditionalFormatting xmlns:xm="http://schemas.microsoft.com/office/excel/2006/main">
          <x14:cfRule type="dataBar" id="{C3176DF1-1399-4A07-B40A-41E25C21D3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AH31:AH38</xm:sqref>
        </x14:conditionalFormatting>
        <x14:conditionalFormatting xmlns:xm="http://schemas.microsoft.com/office/excel/2006/main">
          <x14:cfRule type="dataBar" id="{0360D38E-F068-4640-85E3-601CB5B714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AH31:AH38</xm:sqref>
        </x14:conditionalFormatting>
        <x14:conditionalFormatting xmlns:xm="http://schemas.microsoft.com/office/excel/2006/main">
          <x14:cfRule type="dataBar" id="{BC0A1349-6BAC-4451-AF04-F6D5378133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AH31:AH38</xm:sqref>
        </x14:conditionalFormatting>
        <x14:conditionalFormatting xmlns:xm="http://schemas.microsoft.com/office/excel/2006/main">
          <x14:cfRule type="dataBar" id="{77DB0335-C943-49AE-BFF2-8AD6C2C23514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AH31:AH38</xm:sqref>
        </x14:conditionalFormatting>
        <x14:conditionalFormatting xmlns:xm="http://schemas.microsoft.com/office/excel/2006/main">
          <x14:cfRule type="dataBar" id="{308D46D8-A7CF-4B55-B0A2-E41FC16769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AH31:AH38</xm:sqref>
        </x14:conditionalFormatting>
        <x14:conditionalFormatting xmlns:xm="http://schemas.microsoft.com/office/excel/2006/main">
          <x14:cfRule type="dataBar" id="{A3D1E29D-8622-4E76-BC40-74D1AD1C66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AH31:AH38</xm:sqref>
        </x14:conditionalFormatting>
        <x14:conditionalFormatting xmlns:xm="http://schemas.microsoft.com/office/excel/2006/main">
          <x14:cfRule type="dataBar" id="{DA10D57F-AC85-4025-9CA6-5D07684A5F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AH31:AH38</xm:sqref>
        </x14:conditionalFormatting>
        <x14:conditionalFormatting xmlns:xm="http://schemas.microsoft.com/office/excel/2006/main">
          <x14:cfRule type="dataBar" id="{E01B2945-FDA5-4280-A73C-4AE5A302F4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AH31:AH38</xm:sqref>
        </x14:conditionalFormatting>
        <x14:conditionalFormatting xmlns:xm="http://schemas.microsoft.com/office/excel/2006/main">
          <x14:cfRule type="dataBar" id="{A3D25285-04CC-4561-8773-D407DB4AF7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AH21:AH22 AH17:AH18 AH28:AH38</xm:sqref>
        </x14:conditionalFormatting>
        <x14:conditionalFormatting xmlns:xm="http://schemas.microsoft.com/office/excel/2006/main">
          <x14:cfRule type="dataBar" id="{81ABED1E-6C39-40DE-9117-4E3DD704EA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AH28:AH38 AH11:AH22</xm:sqref>
        </x14:conditionalFormatting>
        <x14:conditionalFormatting xmlns:xm="http://schemas.microsoft.com/office/excel/2006/main">
          <x14:cfRule type="dataBar" id="{D746608E-E704-46EA-94DE-2E01F09808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AH13:AH38</xm:sqref>
        </x14:conditionalFormatting>
        <x14:conditionalFormatting xmlns:xm="http://schemas.microsoft.com/office/excel/2006/main">
          <x14:cfRule type="dataBar" id="{80EA5910-7825-470E-8B96-D660040489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AH11:AH38</xm:sqref>
        </x14:conditionalFormatting>
        <x14:conditionalFormatting xmlns:xm="http://schemas.microsoft.com/office/excel/2006/main">
          <x14:cfRule type="dataBar" id="{CFF327DC-69B3-485D-B9F3-03AC79603F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AH11:AH38</xm:sqref>
        </x14:conditionalFormatting>
        <x14:conditionalFormatting xmlns:xm="http://schemas.microsoft.com/office/excel/2006/main">
          <x14:cfRule type="dataBar" id="{CE71AA44-35DB-4366-9F2C-68D781DEFD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AH11:AH38</xm:sqref>
        </x14:conditionalFormatting>
        <x14:conditionalFormatting xmlns:xm="http://schemas.microsoft.com/office/excel/2006/main">
          <x14:cfRule type="dataBar" id="{2B0C763D-0658-4138-9F9E-7929A8B2CD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AH11:AH14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G18" sqref="G18"/>
    </sheetView>
  </sheetViews>
  <sheetFormatPr baseColWidth="10" defaultRowHeight="15"/>
  <cols>
    <col min="5" max="5" width="28.85546875" bestFit="1" customWidth="1"/>
  </cols>
  <sheetData>
    <row r="1" spans="1:6">
      <c r="A1">
        <v>6585</v>
      </c>
    </row>
    <row r="2" spans="1:6">
      <c r="A2" s="115">
        <f ca="1">WORKDAY(TODAY(),-3)</f>
        <v>44781</v>
      </c>
    </row>
    <row r="3" spans="1:6">
      <c r="A3" t="str">
        <f>[1]!lista("titulos_fondos",$A$1,$A$2)</f>
        <v>Ok - 11/08/2022 11:14:37</v>
      </c>
    </row>
    <row r="4" spans="1:6">
      <c r="A4" t="s">
        <v>75</v>
      </c>
      <c r="B4" t="s">
        <v>76</v>
      </c>
      <c r="C4" t="s">
        <v>77</v>
      </c>
      <c r="D4" t="s">
        <v>78</v>
      </c>
      <c r="E4" t="s">
        <v>79</v>
      </c>
      <c r="F4" t="s">
        <v>80</v>
      </c>
    </row>
    <row r="5" spans="1:6">
      <c r="A5">
        <v>6585</v>
      </c>
      <c r="B5" t="s">
        <v>81</v>
      </c>
      <c r="C5" t="s">
        <v>84</v>
      </c>
      <c r="D5">
        <v>447</v>
      </c>
      <c r="E5" t="s">
        <v>85</v>
      </c>
      <c r="F5">
        <v>1700</v>
      </c>
    </row>
    <row r="6" spans="1:6">
      <c r="A6">
        <v>6585</v>
      </c>
      <c r="B6" t="s">
        <v>81</v>
      </c>
      <c r="C6" t="s">
        <v>84</v>
      </c>
      <c r="D6">
        <v>27</v>
      </c>
      <c r="E6" t="s">
        <v>88</v>
      </c>
      <c r="F6">
        <v>4200</v>
      </c>
    </row>
    <row r="7" spans="1:6">
      <c r="A7">
        <v>6585</v>
      </c>
      <c r="B7" t="s">
        <v>81</v>
      </c>
      <c r="C7" t="s">
        <v>84</v>
      </c>
      <c r="D7">
        <v>437</v>
      </c>
      <c r="E7" t="s">
        <v>86</v>
      </c>
      <c r="F7">
        <v>2800</v>
      </c>
    </row>
    <row r="8" spans="1:6">
      <c r="A8">
        <v>6585</v>
      </c>
      <c r="B8" t="s">
        <v>81</v>
      </c>
      <c r="C8" t="s">
        <v>84</v>
      </c>
      <c r="D8">
        <v>26</v>
      </c>
      <c r="E8" t="s">
        <v>87</v>
      </c>
      <c r="F8">
        <v>4000</v>
      </c>
    </row>
    <row r="9" spans="1:6">
      <c r="A9">
        <v>6585</v>
      </c>
      <c r="B9" t="s">
        <v>81</v>
      </c>
      <c r="C9" t="s">
        <v>82</v>
      </c>
      <c r="D9">
        <v>485</v>
      </c>
      <c r="E9" t="s">
        <v>83</v>
      </c>
      <c r="F9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B3:AT97"/>
  <sheetViews>
    <sheetView showGridLines="0" zoomScaleNormal="100" zoomScaleSheetLayoutView="100" workbookViewId="0">
      <pane xSplit="8" ySplit="10" topLeftCell="I11" activePane="bottomRight" state="frozenSplit"/>
      <selection pane="topRight" activeCell="I1" sqref="I1"/>
      <selection pane="bottomLeft" activeCell="A10" sqref="A10"/>
      <selection pane="bottomRight" activeCell="G70" sqref="G70"/>
    </sheetView>
  </sheetViews>
  <sheetFormatPr baseColWidth="10" defaultRowHeight="15.75" outlineLevelCol="1"/>
  <cols>
    <col min="1" max="1" width="8" style="23" customWidth="1"/>
    <col min="2" max="4" width="10.5703125" style="23" bestFit="1" customWidth="1"/>
    <col min="5" max="5" width="8.5703125" style="23" bestFit="1" customWidth="1"/>
    <col min="6" max="6" width="6" style="23" customWidth="1"/>
    <col min="7" max="7" width="51.28515625" style="23" bestFit="1" customWidth="1"/>
    <col min="8" max="8" width="12.7109375" style="23" bestFit="1" customWidth="1"/>
    <col min="9" max="9" width="15.5703125" style="23" customWidth="1"/>
    <col min="10" max="10" width="11.7109375" style="23" bestFit="1" customWidth="1"/>
    <col min="11" max="11" width="8.7109375" style="23" customWidth="1"/>
    <col min="12" max="12" width="9.140625" style="23" customWidth="1"/>
    <col min="13" max="13" width="15.28515625" style="23" bestFit="1" customWidth="1"/>
    <col min="14" max="14" width="12.7109375" style="23" bestFit="1" customWidth="1"/>
    <col min="15" max="15" width="13.7109375" style="23" customWidth="1"/>
    <col min="16" max="16" width="16.85546875" style="23" customWidth="1"/>
    <col min="17" max="17" width="9.28515625" style="23" customWidth="1"/>
    <col min="18" max="18" width="17.42578125" style="23" bestFit="1" customWidth="1"/>
    <col min="19" max="19" width="12.7109375" style="23" bestFit="1" customWidth="1"/>
    <col min="20" max="20" width="17.5703125" style="23" customWidth="1"/>
    <col min="21" max="21" width="11.7109375" style="23" customWidth="1"/>
    <col min="22" max="22" width="18.140625" style="23" bestFit="1" customWidth="1"/>
    <col min="23" max="23" width="8.140625" style="23" customWidth="1"/>
    <col min="24" max="24" width="20.85546875" style="23" customWidth="1"/>
    <col min="25" max="25" width="10.5703125" style="23" customWidth="1" outlineLevel="1"/>
    <col min="26" max="26" width="9.140625" style="23" bestFit="1" customWidth="1" outlineLevel="1"/>
    <col min="27" max="27" width="10.140625" style="23" customWidth="1" outlineLevel="1"/>
    <col min="28" max="28" width="9" style="23" customWidth="1" outlineLevel="1"/>
    <col min="29" max="29" width="9.42578125" style="23" customWidth="1" outlineLevel="1"/>
    <col min="30" max="30" width="8.5703125" style="23" customWidth="1" outlineLevel="1"/>
    <col min="31" max="31" width="9" style="23" customWidth="1"/>
    <col min="32" max="32" width="8.5703125" style="23" customWidth="1"/>
    <col min="33" max="33" width="9.140625" style="23" customWidth="1"/>
    <col min="34" max="34" width="9" style="23" customWidth="1"/>
    <col min="35" max="35" width="9.7109375" style="23" customWidth="1"/>
    <col min="36" max="36" width="9" style="23" customWidth="1"/>
    <col min="37" max="37" width="10.28515625" style="23" customWidth="1"/>
    <col min="38" max="38" width="11.42578125" style="23"/>
    <col min="39" max="39" width="12.7109375" style="23" bestFit="1" customWidth="1"/>
    <col min="40" max="16384" width="11.42578125" style="23"/>
  </cols>
  <sheetData>
    <row r="3" spans="2:46"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</row>
    <row r="4" spans="2:46">
      <c r="E4" s="22"/>
      <c r="F4" s="22"/>
      <c r="G4" s="37" t="s">
        <v>31</v>
      </c>
      <c r="H4" s="45">
        <v>44409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</row>
    <row r="5" spans="2:46">
      <c r="E5" s="22"/>
      <c r="F5" s="22"/>
      <c r="G5" s="24">
        <f ca="1">TODAY()</f>
        <v>44784</v>
      </c>
      <c r="H5" s="44">
        <f ca="1">WORKDAY(TODAY(),-1)</f>
        <v>44783</v>
      </c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</row>
    <row r="6" spans="2:46">
      <c r="E6" s="22"/>
      <c r="F6" s="22"/>
      <c r="G6" s="24">
        <v>44196</v>
      </c>
      <c r="H6" s="24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</row>
    <row r="7" spans="2:46">
      <c r="B7" s="86"/>
      <c r="C7" s="86"/>
      <c r="D7" s="86"/>
      <c r="E7" s="86"/>
    </row>
    <row r="8" spans="2:46">
      <c r="B8" s="50" t="s">
        <v>47</v>
      </c>
      <c r="C8" s="50" t="s">
        <v>43</v>
      </c>
      <c r="D8" s="50" t="s">
        <v>44</v>
      </c>
      <c r="E8" s="50" t="s">
        <v>50</v>
      </c>
    </row>
    <row r="9" spans="2:46" ht="16.5" thickBot="1">
      <c r="B9" s="38">
        <v>43830</v>
      </c>
      <c r="C9" s="38">
        <v>43465</v>
      </c>
      <c r="D9" s="38">
        <v>43100</v>
      </c>
      <c r="E9" s="38">
        <v>42735</v>
      </c>
      <c r="H9" s="84" t="s">
        <v>49</v>
      </c>
      <c r="I9" s="24"/>
      <c r="J9"/>
      <c r="K9" s="25" t="s">
        <v>6</v>
      </c>
      <c r="L9" s="22"/>
      <c r="M9" s="22"/>
      <c r="N9" s="22"/>
      <c r="O9" s="22"/>
      <c r="P9" s="22"/>
      <c r="Q9" s="22"/>
      <c r="X9" s="22"/>
      <c r="Y9" s="32">
        <v>44197</v>
      </c>
      <c r="Z9" s="32">
        <v>44228</v>
      </c>
      <c r="AA9" s="32">
        <v>44256</v>
      </c>
      <c r="AB9" s="32"/>
      <c r="AC9" s="32"/>
      <c r="AD9" s="32"/>
      <c r="AE9" s="32"/>
      <c r="AF9" s="32"/>
      <c r="AG9" s="32"/>
    </row>
    <row r="10" spans="2:46" ht="16.5" thickBot="1">
      <c r="B10" s="63">
        <v>44196</v>
      </c>
      <c r="C10" s="63">
        <v>43830</v>
      </c>
      <c r="D10" s="63">
        <v>43465</v>
      </c>
      <c r="E10" s="63">
        <v>43100</v>
      </c>
      <c r="F10" s="85"/>
      <c r="G10" s="66" t="s">
        <v>0</v>
      </c>
      <c r="H10" s="64">
        <v>44196</v>
      </c>
      <c r="I10" s="65">
        <f ca="1">WORKDAY(TODAY(),-2)</f>
        <v>44782</v>
      </c>
      <c r="J10" s="65">
        <f ca="1">WORKDAY(TODAY(),-1)</f>
        <v>44783</v>
      </c>
      <c r="K10" s="66" t="s">
        <v>5</v>
      </c>
      <c r="L10" s="66" t="s">
        <v>4</v>
      </c>
      <c r="M10" s="66" t="s">
        <v>3</v>
      </c>
      <c r="N10" s="25" t="s">
        <v>28</v>
      </c>
      <c r="O10" s="25" t="s">
        <v>29</v>
      </c>
      <c r="P10" s="26" t="s">
        <v>2</v>
      </c>
      <c r="Q10" s="26" t="s">
        <v>1</v>
      </c>
      <c r="R10" s="116" t="s">
        <v>7</v>
      </c>
      <c r="S10" s="117"/>
      <c r="T10" s="118" t="s">
        <v>8</v>
      </c>
      <c r="U10" s="119"/>
      <c r="V10" s="120" t="s">
        <v>0</v>
      </c>
      <c r="W10" s="121"/>
      <c r="X10" s="25" t="s">
        <v>30</v>
      </c>
      <c r="Y10" s="32">
        <v>44227</v>
      </c>
      <c r="Z10" s="32">
        <v>44255</v>
      </c>
      <c r="AA10" s="32">
        <f ca="1">H5</f>
        <v>44783</v>
      </c>
      <c r="AB10" s="32"/>
      <c r="AC10" s="32"/>
      <c r="AD10" s="32"/>
      <c r="AE10" s="32"/>
      <c r="AF10" s="32"/>
      <c r="AG10" s="32"/>
    </row>
    <row r="11" spans="2:46">
      <c r="B11" s="52">
        <f>[1]!d("fon_vl",$F11,$B$10)/[1]!d("fon_vl",$F11,$B$9)-1</f>
        <v>-0.17118923801382879</v>
      </c>
      <c r="C11" s="52">
        <f>[1]!d("fon_vl",$F11,$C$10)/[1]!d("fon_vl",$F11,$C$9)-1</f>
        <v>6.2171704365198366E-2</v>
      </c>
      <c r="D11" s="52">
        <f>[1]!d("fon_vl",$F11,$D$10)/[1]!d("fon_vl",$F11,$D$9)-1</f>
        <v>-5.2342683725266292E-2</v>
      </c>
      <c r="E11" s="52">
        <f>[1]!d("fon_vl",$F11,$E$10)/[1]!d("fon_vl",$F11,$E$9)-1</f>
        <v>2.6572050335887942E-2</v>
      </c>
      <c r="F11" s="68">
        <v>455</v>
      </c>
      <c r="G11" s="22" t="str">
        <f>[1]!d("ent_ape",F11)</f>
        <v>FCS GESTIÓN FLEXIBLE, FI</v>
      </c>
      <c r="H11" s="27">
        <f>[1]!d("fon_vl",$F11,$H$10)</f>
        <v>8.8252980000000001</v>
      </c>
      <c r="I11" s="72">
        <f ca="1">[1]!d("fon_vl",$F11,WORKDAY($I$10,-1))</f>
        <v>0</v>
      </c>
      <c r="J11" s="67">
        <f ca="1">[1]!d("fon_vl",$F11,WORKDAY($J$10,-1))</f>
        <v>0</v>
      </c>
      <c r="K11" s="31" t="e">
        <f ca="1">J11/I11-1</f>
        <v>#DIV/0!</v>
      </c>
      <c r="L11" s="31">
        <f ca="1">J11/H11-1</f>
        <v>-1</v>
      </c>
      <c r="M11" s="34">
        <f ca="1">[1]!d("FON_pat",$F11,WORKDAY($H$5,-1))</f>
        <v>0</v>
      </c>
      <c r="N11" s="21">
        <f ca="1">[1]!d("FON_LIQ_BES_DIV2",$F11,WORKDAY($G$5,-1),"USD")</f>
        <v>0</v>
      </c>
      <c r="O11" s="21">
        <f ca="1">[1]!d("FON_LIQ_BES_DIV2",$F11,WORKDAY($H$5,-1),"EUR")</f>
        <v>0</v>
      </c>
      <c r="P11" s="35">
        <f t="shared" ref="P11:P43" ca="1" si="0">N11+O11</f>
        <v>0</v>
      </c>
      <c r="Q11" s="36" t="e">
        <f t="shared" ref="Q11:Q43" ca="1" si="1">P11/M11</f>
        <v>#DIV/0!</v>
      </c>
      <c r="R11" s="28">
        <f ca="1">IF(ISERROR([1]!d("fon_rf_med",F11,$H$4,$H$5)),0,[1]!d("fon_rf_med",F11,$H$4,$H$5))</f>
        <v>0</v>
      </c>
      <c r="S11" s="30" t="e">
        <f ca="1">$R11/$X11</f>
        <v>#DIV/0!</v>
      </c>
      <c r="T11" s="28">
        <f ca="1">IF(ISERROR([1]!d("fon_rv_med",F11,$H$4,$H$5)),0,[1]!d("fon_rv_med",F11,$H$4,$H$5))</f>
        <v>0</v>
      </c>
      <c r="U11" s="30" t="e">
        <f t="shared" ref="U11:U70" ca="1" si="2">$T11/$X11</f>
        <v>#DIV/0!</v>
      </c>
      <c r="V11" s="29">
        <f ca="1">IF(ISERROR([1]!d("fon_FON_med",$F11,$H$4,$H$5)),0,[1]!d("fon_FON_med",$F11,$H$4,$H$5))</f>
        <v>0</v>
      </c>
      <c r="W11" s="30" t="e">
        <f t="shared" ref="W11:W72" ca="1" si="3">$V11/$X11</f>
        <v>#DIV/0!</v>
      </c>
      <c r="X11" s="28">
        <f ca="1">[1]!d("foN_PAT_MED",F11,$H$4,$H$5-1)</f>
        <v>0</v>
      </c>
      <c r="Y11" s="33">
        <f>[1]!d("fon_vl",$F11,WORKDAY($Y$10,-1))/[1]!d("fon_vl",$F11,WORKDAY($Y$9,-1))-1</f>
        <v>2.419295076494743E-3</v>
      </c>
      <c r="Z11" s="33">
        <f>[1]!d("fon_vl",F11,WORKDAY($Z$10,-1))/[1]!d("fon_vl",F11,WORKDAY($Z$9,-1))-1</f>
        <v>-2.9887022758560144E-3</v>
      </c>
      <c r="AA11" s="33">
        <f ca="1">[1]!d("fon_vl",F11,WORKDAY($AA$10,-1))/[1]!d("fon_vl",F11,WORKDAY($AA$9,-1))-1</f>
        <v>-1</v>
      </c>
    </row>
    <row r="12" spans="2:46">
      <c r="B12" s="52">
        <f>[1]!d("fon_vl",$F12,$B$10)/[1]!d("fon_vl",$F12,$B$9)-1</f>
        <v>-3.6730430680602666E-3</v>
      </c>
      <c r="C12" s="52">
        <f>[1]!d("fon_vl",$F12,$C$10)/[1]!d("fon_vl",$F12,$C$9)-1</f>
        <v>6.1742494706698903E-2</v>
      </c>
      <c r="D12" s="52">
        <f>[1]!d("fon_vl",$F12,$D$10)/[1]!d("fon_vl",$F12,$D$9)-1</f>
        <v>-4.0385357291876534E-2</v>
      </c>
      <c r="E12" s="52">
        <f>[1]!d("fon_vl",$F12,$E$10)/[1]!d("fon_vl",$F12,$E$9)-1</f>
        <v>1.3157983615875279E-2</v>
      </c>
      <c r="F12" s="68">
        <v>420</v>
      </c>
      <c r="G12" s="22" t="str">
        <f>[1]!d("ent_ape",F12)</f>
        <v>LAS CALLEJAS 2000, SICAV, S.A.</v>
      </c>
      <c r="H12" s="27">
        <f>[1]!d("fon_vl",$F12,$H$10)</f>
        <v>13.551026999999999</v>
      </c>
      <c r="I12" s="72">
        <f ca="1">[1]!d("fon_vl",$F12,WORKDAY($I$10,-1))</f>
        <v>12.991937999999999</v>
      </c>
      <c r="J12" s="67">
        <f ca="1">[1]!d("fon_vl",$F12,WORKDAY($J$10,-1))</f>
        <v>12.991759999999999</v>
      </c>
      <c r="K12" s="31">
        <f t="shared" ref="K12:K43" ca="1" si="4">J12/I12-1</f>
        <v>-1.3700804298744096E-5</v>
      </c>
      <c r="L12" s="31">
        <f t="shared" ref="L12:L43" ca="1" si="5">J12/H12-1</f>
        <v>-4.1271189261153474E-2</v>
      </c>
      <c r="M12" s="34">
        <f ca="1">[1]!d("FON_pat",$F12,WORKDAY($H$5,-1))</f>
        <v>4323709.74</v>
      </c>
      <c r="N12" s="21">
        <f ca="1">[1]!d("FON_LIQ_BES_DIV2",$F12,WORKDAY($G$5,-1),"USD")</f>
        <v>0</v>
      </c>
      <c r="O12" s="21">
        <f ca="1">[1]!d("FON_LIQ_BES_DIV2",$F12,WORKDAY($H$5,-1),"EUR")</f>
        <v>4326137.75</v>
      </c>
      <c r="P12" s="35">
        <f t="shared" ca="1" si="0"/>
        <v>4326137.75</v>
      </c>
      <c r="Q12" s="36">
        <f t="shared" ca="1" si="1"/>
        <v>1.0005615571224722</v>
      </c>
      <c r="R12" s="28">
        <f ca="1">IF(ISERROR([1]!d("fon_rf_med",F12,$H$4,$H$5)),0,[1]!d("fon_rf_med",F12,$H$4,$H$5))</f>
        <v>3726785.646957831</v>
      </c>
      <c r="S12" s="30">
        <f t="shared" ref="S12:S72" ca="1" si="6">$R12/$X12</f>
        <v>0.61794574063263297</v>
      </c>
      <c r="T12" s="28">
        <f ca="1">IF(ISERROR([1]!d("fon_rv_med",F12,$H$4,$H$5)),0,[1]!d("fon_rv_med",F12,$H$4,$H$5))</f>
        <v>0</v>
      </c>
      <c r="U12" s="30">
        <f t="shared" ca="1" si="2"/>
        <v>0</v>
      </c>
      <c r="V12" s="29">
        <f ca="1">IF(ISERROR([1]!d("fon_FON_med",$F12,$H$4,$H$5)),0,[1]!d("fon_FON_med",$F12,$H$4,$H$5))</f>
        <v>1602497.8475308642</v>
      </c>
      <c r="W12" s="30">
        <f t="shared" ca="1" si="3"/>
        <v>0.26571335543889008</v>
      </c>
      <c r="X12" s="28">
        <f ca="1">[1]!d("foN_PAT_MED",F12,$H$4,$H$5-1)</f>
        <v>6030926.9922994655</v>
      </c>
      <c r="Y12" s="33">
        <f>[1]!d("fon_vl",$F12,WORKDAY($Y$10,-1))/[1]!d("fon_vl",$F12,WORKDAY($Y$9,-1))-1</f>
        <v>-1.4148743117403662E-3</v>
      </c>
      <c r="Z12" s="33">
        <f>[1]!d("fon_vl",F12,WORKDAY($Z$10,-1))/[1]!d("fon_vl",F12,WORKDAY($Z$9,-1))-1</f>
        <v>2.773529776481487E-3</v>
      </c>
      <c r="AA12" s="33">
        <f ca="1">[1]!d("fon_vl",F12,WORKDAY($AA$10,-1))/[1]!d("fon_vl",F12,WORKDAY($AA$9,-1))-1</f>
        <v>-4.2568251987838757E-2</v>
      </c>
    </row>
    <row r="13" spans="2:46">
      <c r="B13" s="52">
        <f>[1]!d("fon_vl",$F13,$B$10)/[1]!d("fon_vl",$F13,$B$9)-1</f>
        <v>4.1225201529545341E-2</v>
      </c>
      <c r="C13" s="52">
        <f>[1]!d("fon_vl",$F13,$C$10)/[1]!d("fon_vl",$F13,$C$9)-1</f>
        <v>-2.2033548671250069E-2</v>
      </c>
      <c r="D13" s="52">
        <f>[1]!d("fon_vl",$F13,$D$10)/[1]!d("fon_vl",$F13,$D$9)-1</f>
        <v>-3.3901690372609483E-2</v>
      </c>
      <c r="E13" s="52">
        <f>[1]!d("fon_vl",$F13,$E$10)/[1]!d("fon_vl",$F13,$E$9)-1</f>
        <v>9.1086701012044191E-3</v>
      </c>
      <c r="F13" s="68">
        <v>441</v>
      </c>
      <c r="G13" s="22" t="str">
        <f>[1]!d("ent_ape",F13)</f>
        <v>SMART US EQUITIES, FI</v>
      </c>
      <c r="H13" s="27">
        <f>[1]!d("fon_vl",$F13,$H$10)</f>
        <v>8.9149909999999988</v>
      </c>
      <c r="I13" s="72">
        <f ca="1">[1]!d("fon_vl",$F13,WORKDAY($I$10,-1))</f>
        <v>0</v>
      </c>
      <c r="J13" s="67">
        <f ca="1">[1]!d("fon_vl",$F13,WORKDAY($J$10,-1))</f>
        <v>0</v>
      </c>
      <c r="K13" s="31" t="e">
        <f t="shared" ca="1" si="4"/>
        <v>#DIV/0!</v>
      </c>
      <c r="L13" s="31">
        <f t="shared" ca="1" si="5"/>
        <v>-1</v>
      </c>
      <c r="M13" s="34">
        <f ca="1">[1]!d("FON_pat",$F13,WORKDAY($H$5,-1))</f>
        <v>0</v>
      </c>
      <c r="N13" s="21">
        <f ca="1">[1]!d("FON_LIQ_BES_DIV2",$F13,WORKDAY($G$5,-1),"USD")</f>
        <v>0</v>
      </c>
      <c r="O13" s="21">
        <f ca="1">[1]!d("FON_LIQ_BES_DIV2",$F13,WORKDAY($H$5,-1),"EUR")</f>
        <v>0</v>
      </c>
      <c r="P13" s="35">
        <f t="shared" ca="1" si="0"/>
        <v>0</v>
      </c>
      <c r="Q13" s="36" t="e">
        <f t="shared" ca="1" si="1"/>
        <v>#DIV/0!</v>
      </c>
      <c r="R13" s="28">
        <f ca="1">IF(ISERROR([1]!d("fon_rf_med",F13,$H$4,$H$5)),0,[1]!d("fon_rf_med",F13,$H$4,$H$5))</f>
        <v>0</v>
      </c>
      <c r="S13" s="30">
        <f t="shared" ca="1" si="6"/>
        <v>0</v>
      </c>
      <c r="T13" s="28">
        <f ca="1">IF(ISERROR([1]!d("fon_rv_med",F13,$H$4,$H$5)),0,[1]!d("fon_rv_med",F13,$H$4,$H$5))</f>
        <v>2583482.9941304349</v>
      </c>
      <c r="U13" s="30">
        <f t="shared" ca="1" si="2"/>
        <v>0.96215657232240659</v>
      </c>
      <c r="V13" s="29">
        <f ca="1">IF(ISERROR([1]!d("fon_FON_med",$F13,$H$4,$H$5)),0,[1]!d("fon_FON_med",$F13,$H$4,$H$5))</f>
        <v>0</v>
      </c>
      <c r="W13" s="30">
        <f t="shared" ca="1" si="3"/>
        <v>0</v>
      </c>
      <c r="X13" s="28">
        <f ca="1">[1]!d("foN_PAT_MED",F13,$H$4,$H$5-1)</f>
        <v>2685096.2394764395</v>
      </c>
      <c r="Y13" s="33">
        <f>[1]!d("fon_vl",$F13,WORKDAY($Y$10,-1))/[1]!d("fon_vl",$F13,WORKDAY($Y$9,-1))-1</f>
        <v>-3.2738339275945272E-2</v>
      </c>
      <c r="Z13" s="33">
        <f>[1]!d("fon_vl",F13,WORKDAY($Z$10,-1))/[1]!d("fon_vl",F13,WORKDAY($Z$9,-1))-1</f>
        <v>6.0973922574972361E-2</v>
      </c>
      <c r="AA13" s="33">
        <f ca="1">[1]!d("fon_vl",F13,WORKDAY($AA$10,-1))/[1]!d("fon_vl",F13,WORKDAY($AA$9,-1))-1</f>
        <v>-1</v>
      </c>
    </row>
    <row r="14" spans="2:46">
      <c r="B14" s="52">
        <f>[1]!d("fon_vl",$F14,$B$10)/[1]!d("fon_vl",$F14,$B$9)-1</f>
        <v>-0.10601424930039671</v>
      </c>
      <c r="C14" s="52">
        <f>[1]!d("fon_vl",$F14,$C$10)/[1]!d("fon_vl",$F14,$C$9)-1</f>
        <v>0.1790813630201511</v>
      </c>
      <c r="D14" s="52">
        <f>[1]!d("fon_vl",$F14,$D$10)/[1]!d("fon_vl",$F14,$D$9)-1</f>
        <v>-0.18886806642108367</v>
      </c>
      <c r="E14" s="52">
        <f>[1]!d("fon_vl",$F14,$E$10)/[1]!d("fon_vl",$F14,$E$9)-1</f>
        <v>6.1593815787390982E-2</v>
      </c>
      <c r="F14" s="68">
        <v>429</v>
      </c>
      <c r="G14" s="22" t="str">
        <f>[1]!d("ent_ape",F14)</f>
        <v>VECTORIAL VALORES, SICAV, S.A.</v>
      </c>
      <c r="H14" s="27">
        <f>[1]!d("fon_vl",$F14,$H$10)</f>
        <v>0.91749399999999992</v>
      </c>
      <c r="I14" s="72">
        <f ca="1">[1]!d("fon_vl",$F14,WORKDAY($I$10,-1))</f>
        <v>0</v>
      </c>
      <c r="J14" s="67">
        <f ca="1">[1]!d("fon_vl",$F14,WORKDAY($J$10,-1))</f>
        <v>0</v>
      </c>
      <c r="K14" s="31" t="e">
        <f t="shared" ca="1" si="4"/>
        <v>#DIV/0!</v>
      </c>
      <c r="L14" s="31">
        <f t="shared" ca="1" si="5"/>
        <v>-1</v>
      </c>
      <c r="M14" s="34">
        <f ca="1">[1]!d("FON_pat",$F14,WORKDAY($H$5,-1))</f>
        <v>0</v>
      </c>
      <c r="N14" s="21">
        <f ca="1">[1]!d("FON_LIQ_BES_DIV2",$F14,WORKDAY($G$5,-1),"USD")</f>
        <v>0</v>
      </c>
      <c r="O14" s="21">
        <f ca="1">[1]!d("FON_LIQ_BES_DIV2",$F14,WORKDAY($H$5,-1),"EUR")</f>
        <v>0</v>
      </c>
      <c r="P14" s="35">
        <f t="shared" ca="1" si="0"/>
        <v>0</v>
      </c>
      <c r="Q14" s="36" t="e">
        <f t="shared" ca="1" si="1"/>
        <v>#DIV/0!</v>
      </c>
      <c r="R14" s="28">
        <f ca="1">IF(ISERROR([1]!d("fon_rf_med",F14,$H$4,$H$5)),0,[1]!d("fon_rf_med",F14,$H$4,$H$5))</f>
        <v>0</v>
      </c>
      <c r="S14" s="30" t="e">
        <f t="shared" ca="1" si="6"/>
        <v>#DIV/0!</v>
      </c>
      <c r="T14" s="28">
        <f ca="1">IF(ISERROR([1]!d("fon_rv_med",F14,$H$4,$H$5)),0,[1]!d("fon_rv_med",F14,$H$4,$H$5))</f>
        <v>0</v>
      </c>
      <c r="U14" s="30" t="e">
        <f t="shared" ca="1" si="2"/>
        <v>#DIV/0!</v>
      </c>
      <c r="V14" s="29">
        <f ca="1">IF(ISERROR([1]!d("fon_FON_med",$F14,$H$4,$H$5)),0,[1]!d("fon_FON_med",$F14,$H$4,$H$5))</f>
        <v>0</v>
      </c>
      <c r="W14" s="30" t="e">
        <f t="shared" ca="1" si="3"/>
        <v>#DIV/0!</v>
      </c>
      <c r="X14" s="28">
        <f ca="1">[1]!d("foN_PAT_MED",F14,$H$4,$H$5-1)</f>
        <v>0</v>
      </c>
      <c r="Y14" s="33">
        <f>[1]!d("fon_vl",$F14,WORKDAY($Y$10,-1))/[1]!d("fon_vl",$F14,WORKDAY($Y$9,-1))-1</f>
        <v>-2.1775619241106714E-2</v>
      </c>
      <c r="Z14" s="33">
        <f>[1]!d("fon_vl",F14,WORKDAY($Z$10,-1))/[1]!d("fon_vl",F14,WORKDAY($Z$9,-1))-1</f>
        <v>-1.0344116811418114E-2</v>
      </c>
      <c r="AA14" s="33">
        <f ca="1">[1]!d("fon_vl",F14,WORKDAY($AA$10,-1))/[1]!d("fon_vl",F14,WORKDAY($AA$9,-1))-1</f>
        <v>-1</v>
      </c>
    </row>
    <row r="15" spans="2:46">
      <c r="B15" s="52">
        <f>[1]!d("fon_vl",$F15,$B$10)/[1]!d("fon_vl",$F15,$B$9)-1</f>
        <v>-6.4662807337382278E-3</v>
      </c>
      <c r="C15" s="52">
        <f>[1]!d("fon_vl",$F15,$C$10)/[1]!d("fon_vl",$F15,$C$9)-1</f>
        <v>4.2889287964443135E-2</v>
      </c>
      <c r="D15" s="52">
        <f>[1]!d("fon_vl",$F15,$D$10)/[1]!d("fon_vl",$F15,$D$9)-1</f>
        <v>-4.0049207779437213E-2</v>
      </c>
      <c r="E15" s="52">
        <f>[1]!d("fon_vl",$F15,$E$10)/[1]!d("fon_vl",$F15,$E$9)-1</f>
        <v>1.2357331302934593E-2</v>
      </c>
      <c r="F15" s="68">
        <v>408</v>
      </c>
      <c r="G15" s="22" t="str">
        <f>[1]!d("ent_ape",F15)</f>
        <v>FAMBAR DE INVERSIONES, SICAV, S.A.</v>
      </c>
      <c r="H15" s="27">
        <f>[1]!d("fon_vl",$F15,$H$10)</f>
        <v>1.208752</v>
      </c>
      <c r="I15" s="72">
        <f ca="1">[1]!d("fon_vl",$F15,WORKDAY($I$10,-1))</f>
        <v>0</v>
      </c>
      <c r="J15" s="67">
        <f ca="1">[1]!d("fon_vl",$F15,WORKDAY($J$10,-1))</f>
        <v>0</v>
      </c>
      <c r="K15" s="31" t="e">
        <f t="shared" ca="1" si="4"/>
        <v>#DIV/0!</v>
      </c>
      <c r="L15" s="31">
        <f t="shared" ca="1" si="5"/>
        <v>-1</v>
      </c>
      <c r="M15" s="34">
        <f ca="1">[1]!d("FON_pat",$F15,WORKDAY($H$5,-1))</f>
        <v>0</v>
      </c>
      <c r="N15" s="21">
        <f ca="1">[1]!d("FON_LIQ_BES_DIV2",$F15,WORKDAY($G$5,-1),"USD")</f>
        <v>0</v>
      </c>
      <c r="O15" s="21">
        <f ca="1">[1]!d("FON_LIQ_BES_DIV2",$F15,WORKDAY($H$5,-1),"EUR")</f>
        <v>0</v>
      </c>
      <c r="P15" s="35">
        <f t="shared" ca="1" si="0"/>
        <v>0</v>
      </c>
      <c r="Q15" s="36" t="e">
        <f t="shared" ca="1" si="1"/>
        <v>#DIV/0!</v>
      </c>
      <c r="R15" s="28">
        <f ca="1">IF(ISERROR([1]!d("fon_rf_med",F15,$H$4,$H$5)),0,[1]!d("fon_rf_med",F15,$H$4,$H$5))</f>
        <v>0</v>
      </c>
      <c r="S15" s="30" t="e">
        <f t="shared" ca="1" si="6"/>
        <v>#DIV/0!</v>
      </c>
      <c r="T15" s="28">
        <f ca="1">IF(ISERROR([1]!d("fon_rv_med",F15,$H$4,$H$5)),0,[1]!d("fon_rv_med",F15,$H$4,$H$5))</f>
        <v>0</v>
      </c>
      <c r="U15" s="30" t="e">
        <f t="shared" ca="1" si="2"/>
        <v>#DIV/0!</v>
      </c>
      <c r="V15" s="29">
        <f ca="1">IF(ISERROR([1]!d("fon_FON_med",$F15,$H$4,$H$5)),0,[1]!d("fon_FON_med",$F15,$H$4,$H$5))</f>
        <v>0</v>
      </c>
      <c r="W15" s="30" t="e">
        <f t="shared" ca="1" si="3"/>
        <v>#DIV/0!</v>
      </c>
      <c r="X15" s="28">
        <f ca="1">[1]!d("foN_PAT_MED",F15,$H$4,$H$5-1)</f>
        <v>0</v>
      </c>
      <c r="Y15" s="33">
        <f>[1]!d("fon_vl",$F15,WORKDAY($Y$10,-1))/[1]!d("fon_vl",$F15,WORKDAY($Y$9,-1))-1</f>
        <v>7.172687201344452E-4</v>
      </c>
      <c r="Z15" s="33">
        <f>[1]!d("fon_vl",F15,WORKDAY($Z$10,-1))/[1]!d("fon_vl",F15,WORKDAY($Z$9,-1))-1</f>
        <v>2.2560822870671959E-3</v>
      </c>
      <c r="AA15" s="33">
        <f ca="1">[1]!d("fon_vl",F15,WORKDAY($AA$10,-1))/[1]!d("fon_vl",F15,WORKDAY($AA$9,-1))-1</f>
        <v>-1</v>
      </c>
    </row>
    <row r="16" spans="2:46">
      <c r="B16" s="52">
        <f>[1]!d("fon_vl",$F16,$B$10)/[1]!d("fon_vl",$F16,$B$9)-1</f>
        <v>-8.4545846362644506E-2</v>
      </c>
      <c r="C16" s="52">
        <f>[1]!d("fon_vl",$F16,$C$10)/[1]!d("fon_vl",$F16,$C$9)-1</f>
        <v>6.7143148902623517E-2</v>
      </c>
      <c r="D16" s="52">
        <f>[1]!d("fon_vl",$F16,$D$10)/[1]!d("fon_vl",$F16,$D$9)-1</f>
        <v>-6.730755101100161E-2</v>
      </c>
      <c r="E16" s="52">
        <f>[1]!d("fon_vl",$F16,$E$10)/[1]!d("fon_vl",$F16,$E$9)-1</f>
        <v>4.765757345210897E-3</v>
      </c>
      <c r="F16" s="68">
        <v>451</v>
      </c>
      <c r="G16" s="22" t="str">
        <f>[1]!d("ent_ape",F16)</f>
        <v>LANCIA CAPITAL, FI</v>
      </c>
      <c r="H16" s="27">
        <f>[1]!d("fon_vl",$F16,$H$10)</f>
        <v>9.9829359999999987</v>
      </c>
      <c r="I16" s="72">
        <f ca="1">[1]!d("fon_vl",$F16,WORKDAY($I$10,-1))</f>
        <v>0</v>
      </c>
      <c r="J16" s="67">
        <f ca="1">[1]!d("fon_vl",$F16,WORKDAY($J$10,-1))</f>
        <v>0</v>
      </c>
      <c r="K16" s="31" t="e">
        <f t="shared" ca="1" si="4"/>
        <v>#DIV/0!</v>
      </c>
      <c r="L16" s="31">
        <f t="shared" ca="1" si="5"/>
        <v>-1</v>
      </c>
      <c r="M16" s="34">
        <f ca="1">[1]!d("FON_pat",$F16,WORKDAY($H$5,-1))</f>
        <v>0</v>
      </c>
      <c r="N16" s="21">
        <f ca="1">[1]!d("FON_LIQ_BES_DIV2",$F16,WORKDAY($G$5,-1),"USD")</f>
        <v>0</v>
      </c>
      <c r="O16" s="21">
        <f ca="1">[1]!d("FON_LIQ_BES_DIV2",$F16,WORKDAY($H$5,-1),"EUR")</f>
        <v>0</v>
      </c>
      <c r="P16" s="35">
        <f t="shared" ca="1" si="0"/>
        <v>0</v>
      </c>
      <c r="Q16" s="36" t="e">
        <f t="shared" ca="1" si="1"/>
        <v>#DIV/0!</v>
      </c>
      <c r="R16" s="28">
        <f ca="1">IF(ISERROR([1]!d("fon_rf_med",F16,$H$4,$H$5)),0,[1]!d("fon_rf_med",F16,$H$4,$H$5))</f>
        <v>0</v>
      </c>
      <c r="S16" s="30" t="e">
        <f t="shared" ca="1" si="6"/>
        <v>#DIV/0!</v>
      </c>
      <c r="T16" s="28">
        <f ca="1">IF(ISERROR([1]!d("fon_rv_med",F16,$H$4,$H$5)),0,[1]!d("fon_rv_med",F16,$H$4,$H$5))</f>
        <v>0</v>
      </c>
      <c r="U16" s="30" t="e">
        <f t="shared" ca="1" si="2"/>
        <v>#DIV/0!</v>
      </c>
      <c r="V16" s="29">
        <f ca="1">IF(ISERROR([1]!d("fon_FON_med",$F16,$H$4,$H$5)),0,[1]!d("fon_FON_med",$F16,$H$4,$H$5))</f>
        <v>0</v>
      </c>
      <c r="W16" s="30" t="e">
        <f t="shared" ca="1" si="3"/>
        <v>#DIV/0!</v>
      </c>
      <c r="X16" s="28">
        <f ca="1">[1]!d("foN_PAT_MED",F16,$H$4,$H$5-1)</f>
        <v>0</v>
      </c>
      <c r="Y16" s="33">
        <f>[1]!d("fon_vl",$F16,WORKDAY($Y$10,-1))/[1]!d("fon_vl",$F16,WORKDAY($Y$9,-1))-1</f>
        <v>-5.7718490832756597E-3</v>
      </c>
      <c r="Z16" s="33">
        <f>[1]!d("fon_vl",F16,WORKDAY($Z$10,-1))/[1]!d("fon_vl",F16,WORKDAY($Z$9,-1))-1</f>
        <v>1.0488331051639044E-4</v>
      </c>
      <c r="AA16" s="33">
        <f ca="1">[1]!d("fon_vl",F16,WORKDAY($AA$10,-1))/[1]!d("fon_vl",F16,WORKDAY($AA$9,-1))-1</f>
        <v>-1</v>
      </c>
    </row>
    <row r="17" spans="2:27">
      <c r="B17" s="52">
        <f>[1]!d("fon_vl",$F17,$B$10)/[1]!d("fon_vl",$F17,$B$9)-1</f>
        <v>-0.13072643668558104</v>
      </c>
      <c r="C17" s="52">
        <f>[1]!d("fon_vl",$F17,$C$10)/[1]!d("fon_vl",$F17,$C$9)-1</f>
        <v>0.12395048299849387</v>
      </c>
      <c r="D17" s="52">
        <f>[1]!d("fon_vl",$F17,$D$10)/[1]!d("fon_vl",$F17,$D$9)-1</f>
        <v>-7.5129069927533987E-2</v>
      </c>
      <c r="E17" s="52">
        <f>[1]!d("fon_vl",$F17,$E$10)/[1]!d("fon_vl",$F17,$E$9)-1</f>
        <v>3.7111500091911109E-2</v>
      </c>
      <c r="F17" s="68">
        <v>424</v>
      </c>
      <c r="G17" s="22" t="str">
        <f>[1]!d("ent_ape",F17)</f>
        <v>SILOBAR,SICAV (NBG)</v>
      </c>
      <c r="H17" s="27">
        <f>[1]!d("fon_vl",$F17,$H$10)</f>
        <v>32.796332</v>
      </c>
      <c r="I17" s="72">
        <f ca="1">[1]!d("fon_vl",$F17,WORKDAY($I$10,-1))</f>
        <v>0</v>
      </c>
      <c r="J17" s="67">
        <f ca="1">[1]!d("fon_vl",$F17,WORKDAY($J$10,-1))</f>
        <v>0</v>
      </c>
      <c r="K17" s="31" t="e">
        <f t="shared" ca="1" si="4"/>
        <v>#DIV/0!</v>
      </c>
      <c r="L17" s="31">
        <f t="shared" ca="1" si="5"/>
        <v>-1</v>
      </c>
      <c r="M17" s="34">
        <f ca="1">[1]!d("FON_pat",$F17,WORKDAY($H$5,-1))</f>
        <v>0</v>
      </c>
      <c r="N17" s="21">
        <f ca="1">[1]!d("FON_LIQ_BES_DIV2",$F17,WORKDAY($G$5,-1),"USD")</f>
        <v>0</v>
      </c>
      <c r="O17" s="21">
        <f ca="1">[1]!d("FON_LIQ_BES_DIV2",$F17,WORKDAY($H$5,-1),"EUR")</f>
        <v>0</v>
      </c>
      <c r="P17" s="35">
        <f t="shared" ca="1" si="0"/>
        <v>0</v>
      </c>
      <c r="Q17" s="36" t="e">
        <f t="shared" ca="1" si="1"/>
        <v>#DIV/0!</v>
      </c>
      <c r="R17" s="28">
        <f ca="1">IF(ISERROR([1]!d("fon_rf_med",F17,$H$4,$H$5)),0,[1]!d("fon_rf_med",F17,$H$4,$H$5))</f>
        <v>0</v>
      </c>
      <c r="S17" s="30">
        <f t="shared" ca="1" si="6"/>
        <v>0</v>
      </c>
      <c r="T17" s="28">
        <f ca="1">IF(ISERROR([1]!d("fon_rv_med",F17,$H$4,$H$5)),0,[1]!d("fon_rv_med",F17,$H$4,$H$5))</f>
        <v>2485403.579113475</v>
      </c>
      <c r="U17" s="30">
        <f t="shared" ca="1" si="2"/>
        <v>0.68580475851851841</v>
      </c>
      <c r="V17" s="29">
        <f ca="1">IF(ISERROR([1]!d("fon_FON_med",$F17,$H$4,$H$5)),0,[1]!d("fon_FON_med",$F17,$H$4,$H$5))</f>
        <v>663677.34499999997</v>
      </c>
      <c r="W17" s="30">
        <f t="shared" ca="1" si="3"/>
        <v>0.18313045219170646</v>
      </c>
      <c r="X17" s="28">
        <f ca="1">[1]!d("foN_PAT_MED",F17,$H$4,$H$5-1)</f>
        <v>3624068.7283687945</v>
      </c>
      <c r="Y17" s="33">
        <f>[1]!d("fon_vl",$F17,WORKDAY($Y$10,-1))/[1]!d("fon_vl",$F17,WORKDAY($Y$9,-1))-1</f>
        <v>-2.047710701306471E-2</v>
      </c>
      <c r="Z17" s="33">
        <f>[1]!d("fon_vl",F17,WORKDAY($Z$10,-1))/[1]!d("fon_vl",F17,WORKDAY($Z$9,-1))-1</f>
        <v>4.5580514567611585E-2</v>
      </c>
      <c r="AA17" s="33">
        <f ca="1">[1]!d("fon_vl",F17,WORKDAY($AA$10,-1))/[1]!d("fon_vl",F17,WORKDAY($AA$9,-1))-1</f>
        <v>-1</v>
      </c>
    </row>
    <row r="18" spans="2:27">
      <c r="B18" s="52">
        <f>[1]!d("fon_vl",$F18,$B$10)/[1]!d("fon_vl",$F18,$B$9)-1</f>
        <v>-4.8651201959265533E-2</v>
      </c>
      <c r="C18" s="52">
        <f>[1]!d("fon_vl",$F18,$C$10)/[1]!d("fon_vl",$F18,$C$9)-1</f>
        <v>0.18014767323335934</v>
      </c>
      <c r="D18" s="52">
        <f>[1]!d("fon_vl",$F18,$D$10)/[1]!d("fon_vl",$F18,$D$9)-1</f>
        <v>3.1846696808425889E-2</v>
      </c>
      <c r="E18" s="52">
        <f>[1]!d("fon_vl",$F18,$E$10)/[1]!d("fon_vl",$F18,$E$9)-1</f>
        <v>-2.6039511180790065E-2</v>
      </c>
      <c r="F18" s="68">
        <v>462</v>
      </c>
      <c r="G18" s="22" t="str">
        <f>[1]!d("ent_ape",F18)</f>
        <v>NB PHARMAFUND, FI</v>
      </c>
      <c r="H18" s="27">
        <f>[1]!d("fon_vl",$F18,$H$10)</f>
        <v>20.974034</v>
      </c>
      <c r="I18" s="72">
        <f ca="1">[1]!d("fon_vl",$F18,WORKDAY($I$10,-1))</f>
        <v>0</v>
      </c>
      <c r="J18" s="67">
        <f ca="1">[1]!d("fon_vl",$F18,WORKDAY($J$10,-1))</f>
        <v>0</v>
      </c>
      <c r="K18" s="31" t="e">
        <f t="shared" ca="1" si="4"/>
        <v>#DIV/0!</v>
      </c>
      <c r="L18" s="31">
        <f t="shared" ca="1" si="5"/>
        <v>-1</v>
      </c>
      <c r="M18" s="34">
        <f ca="1">[1]!d("FON_pat",$F18,WORKDAY($H$5,-1))</f>
        <v>0</v>
      </c>
      <c r="N18" s="21">
        <f ca="1">[1]!d("FON_LIQ_BES_DIV2",$F18,WORKDAY($G$5,-1),"USD")</f>
        <v>0</v>
      </c>
      <c r="O18" s="21">
        <f ca="1">[1]!d("FON_LIQ_BES_DIV2",$F18,WORKDAY($H$5,-1),"EUR")</f>
        <v>0</v>
      </c>
      <c r="P18" s="35">
        <f t="shared" ca="1" si="0"/>
        <v>0</v>
      </c>
      <c r="Q18" s="36" t="e">
        <f t="shared" ca="1" si="1"/>
        <v>#DIV/0!</v>
      </c>
      <c r="R18" s="28">
        <f ca="1">IF(ISERROR([1]!d("fon_rf_med",F18,$H$4,$H$5)),0,[1]!d("fon_rf_med",F18,$H$4,$H$5))</f>
        <v>0</v>
      </c>
      <c r="S18" s="30" t="e">
        <f t="shared" ca="1" si="6"/>
        <v>#DIV/0!</v>
      </c>
      <c r="T18" s="28">
        <f ca="1">IF(ISERROR([1]!d("fon_rv_med",F18,$H$4,$H$5)),0,[1]!d("fon_rv_med",F18,$H$4,$H$5))</f>
        <v>0</v>
      </c>
      <c r="U18" s="30" t="e">
        <f t="shared" ca="1" si="2"/>
        <v>#DIV/0!</v>
      </c>
      <c r="V18" s="29">
        <f ca="1">IF(ISERROR([1]!d("fon_FON_med",$F18,$H$4,$H$5)),0,[1]!d("fon_FON_med",$F18,$H$4,$H$5))</f>
        <v>0</v>
      </c>
      <c r="W18" s="30" t="e">
        <f t="shared" ca="1" si="3"/>
        <v>#DIV/0!</v>
      </c>
      <c r="X18" s="28">
        <f ca="1">[1]!d("foN_PAT_MED",F18,$H$4,$H$5-1)</f>
        <v>0</v>
      </c>
      <c r="Y18" s="33">
        <f>[1]!d("fon_vl",$F18,WORKDAY($Y$10,-1))/[1]!d("fon_vl",$F18,WORKDAY($Y$9,-1))-1</f>
        <v>1.5946765414798225E-2</v>
      </c>
      <c r="Z18" s="33">
        <f>[1]!d("fon_vl",F18,WORKDAY($Z$10,-1))/[1]!d("fon_vl",F18,WORKDAY($Z$9,-1))-1</f>
        <v>-2.8384304067925581E-2</v>
      </c>
      <c r="AA18" s="33">
        <f ca="1">[1]!d("fon_vl",F18,WORKDAY($AA$10,-1))/[1]!d("fon_vl",F18,WORKDAY($AA$9,-1))-1</f>
        <v>-1</v>
      </c>
    </row>
    <row r="19" spans="2:27">
      <c r="B19" s="52">
        <f>[1]!d("fon_vl",$F19,$B$10)/[1]!d("fon_vl",$F19,$B$9)-1</f>
        <v>2.6571140441282282E-2</v>
      </c>
      <c r="C19" s="52">
        <f>[1]!d("fon_vl",$F19,$C$10)/[1]!d("fon_vl",$F19,$C$9)-1</f>
        <v>9.0624460369049809E-2</v>
      </c>
      <c r="D19" s="52">
        <f>[1]!d("fon_vl",$F19,$D$10)/[1]!d("fon_vl",$F19,$D$9)-1</f>
        <v>-5.2323930746172143E-2</v>
      </c>
      <c r="E19" s="52">
        <f>[1]!d("fon_vl",$F19,$E$10)/[1]!d("fon_vl",$F19,$E$9)-1</f>
        <v>0.10422489831331649</v>
      </c>
      <c r="F19" s="68">
        <v>443</v>
      </c>
      <c r="G19" s="22" t="str">
        <f>[1]!d("ent_ape",F19)</f>
        <v>ARTE FINANCIERO, FI</v>
      </c>
      <c r="H19" s="27">
        <f>[1]!d("fon_vl",$F19,$H$10)</f>
        <v>7.4107759999999994</v>
      </c>
      <c r="I19" s="72">
        <f ca="1">[1]!d("fon_vl",$F19,WORKDAY($I$10,-1))</f>
        <v>6.6438959999999998</v>
      </c>
      <c r="J19" s="67">
        <f ca="1">[1]!d("fon_vl",$F19,WORKDAY($J$10,-1))</f>
        <v>6.6418719999999993</v>
      </c>
      <c r="K19" s="31">
        <f t="shared" ca="1" si="4"/>
        <v>-3.0464053019496617E-4</v>
      </c>
      <c r="L19" s="31">
        <f t="shared" ca="1" si="5"/>
        <v>-0.10375485644148463</v>
      </c>
      <c r="M19" s="34">
        <f ca="1">[1]!d("FON_pat",$F19,WORKDAY($H$5,-1))</f>
        <v>3081618.91</v>
      </c>
      <c r="N19" s="21">
        <f ca="1">[1]!d("FON_LIQ_BES_DIV2",$F19,WORKDAY($G$5,-1),"USD")</f>
        <v>265418.84000000003</v>
      </c>
      <c r="O19" s="21">
        <f ca="1">[1]!d("FON_LIQ_BES_DIV2",$F19,WORKDAY($H$5,-1),"EUR")</f>
        <v>13420.31</v>
      </c>
      <c r="P19" s="35">
        <f t="shared" ca="1" si="0"/>
        <v>278839.15000000002</v>
      </c>
      <c r="Q19" s="36">
        <f t="shared" ca="1" si="1"/>
        <v>9.0484631014936243E-2</v>
      </c>
      <c r="R19" s="28">
        <f ca="1">IF(ISERROR([1]!d("fon_rf_med",F19,$H$4,$H$5)),0,[1]!d("fon_rf_med",F19,$H$4,$H$5))</f>
        <v>523152.5625</v>
      </c>
      <c r="S19" s="30">
        <f t="shared" ca="1" si="6"/>
        <v>0.14952536303099973</v>
      </c>
      <c r="T19" s="28">
        <f ca="1">IF(ISERROR([1]!d("fon_rv_med",F19,$H$4,$H$5)),0,[1]!d("fon_rv_med",F19,$H$4,$H$5))</f>
        <v>2481005.0846933336</v>
      </c>
      <c r="U19" s="30">
        <f t="shared" ca="1" si="2"/>
        <v>0.7091109029414856</v>
      </c>
      <c r="V19" s="29">
        <f ca="1">IF(ISERROR([1]!d("fon_FON_med",$F19,$H$4,$H$5)),0,[1]!d("fon_FON_med",$F19,$H$4,$H$5))</f>
        <v>183813.25</v>
      </c>
      <c r="W19" s="30">
        <f t="shared" ca="1" si="3"/>
        <v>5.2536764428364836E-2</v>
      </c>
      <c r="X19" s="28">
        <f ca="1">[1]!d("foN_PAT_MED",F19,$H$4,$H$5-1)</f>
        <v>3498754.6720855613</v>
      </c>
      <c r="Y19" s="33">
        <f>[1]!d("fon_vl",$F19,WORKDAY($Y$10,-1))/[1]!d("fon_vl",$F19,WORKDAY($Y$9,-1))-1</f>
        <v>-6.8717500029685796E-3</v>
      </c>
      <c r="Z19" s="33">
        <f>[1]!d("fon_vl",F19,WORKDAY($Z$10,-1))/[1]!d("fon_vl",F19,WORKDAY($Z$9,-1))-1</f>
        <v>9.3920379638119389E-3</v>
      </c>
      <c r="AA19" s="33">
        <f ca="1">[1]!d("fon_vl",F19,WORKDAY($AA$10,-1))/[1]!d("fon_vl",F19,WORKDAY($AA$9,-1))-1</f>
        <v>-0.10595041711676245</v>
      </c>
    </row>
    <row r="20" spans="2:27">
      <c r="B20" s="52">
        <f>[1]!d("fon_vl",$F20,$B$10)/[1]!d("fon_vl",$F20,$B$9)-1</f>
        <v>3.1567033971232838E-2</v>
      </c>
      <c r="C20" s="52">
        <f>[1]!d("fon_vl",$F20,$C$10)/[1]!d("fon_vl",$F20,$C$9)-1</f>
        <v>0.16200488979422834</v>
      </c>
      <c r="D20" s="52">
        <f>[1]!d("fon_vl",$F20,$D$10)/[1]!d("fon_vl",$F20,$D$9)-1</f>
        <v>-0.13537487756786193</v>
      </c>
      <c r="E20" s="52">
        <f>[1]!d("fon_vl",$F20,$E$10)/[1]!d("fon_vl",$F20,$E$9)-1</f>
        <v>3.4908412007189416E-2</v>
      </c>
      <c r="F20" s="68">
        <v>412</v>
      </c>
      <c r="G20" s="22" t="str">
        <f>[1]!d("ent_ape",F20)</f>
        <v>HISPANA CINCO, SICAV, S.A.</v>
      </c>
      <c r="H20" s="27">
        <f>[1]!d("fon_vl",$F20,$H$10)</f>
        <v>75.321337999999997</v>
      </c>
      <c r="I20" s="72">
        <f ca="1">[1]!d("fon_vl",$F20,WORKDAY($I$10,-1))</f>
        <v>0</v>
      </c>
      <c r="J20" s="67">
        <f ca="1">[1]!d("fon_vl",$F20,WORKDAY($J$10,-1))</f>
        <v>0</v>
      </c>
      <c r="K20" s="31" t="e">
        <f t="shared" ca="1" si="4"/>
        <v>#DIV/0!</v>
      </c>
      <c r="L20" s="31">
        <f t="shared" ca="1" si="5"/>
        <v>-1</v>
      </c>
      <c r="M20" s="34">
        <f ca="1">[1]!d("FON_pat",$F20,WORKDAY($H$5,-1))</f>
        <v>0</v>
      </c>
      <c r="N20" s="21">
        <f ca="1">[1]!d("FON_LIQ_BES_DIV2",$F20,WORKDAY($G$5,-1),"USD")</f>
        <v>0</v>
      </c>
      <c r="O20" s="21">
        <f ca="1">[1]!d("FON_LIQ_BES_DIV2",$F20,WORKDAY($H$5,-1),"EUR")</f>
        <v>0</v>
      </c>
      <c r="P20" s="35">
        <f t="shared" ca="1" si="0"/>
        <v>0</v>
      </c>
      <c r="Q20" s="36" t="e">
        <f t="shared" ca="1" si="1"/>
        <v>#DIV/0!</v>
      </c>
      <c r="R20" s="28">
        <f ca="1">IF(ISERROR([1]!d("fon_rf_med",F20,$H$4,$H$5)),0,[1]!d("fon_rf_med",F20,$H$4,$H$5))</f>
        <v>0</v>
      </c>
      <c r="S20" s="30" t="e">
        <f t="shared" ca="1" si="6"/>
        <v>#DIV/0!</v>
      </c>
      <c r="T20" s="28">
        <f ca="1">IF(ISERROR([1]!d("fon_rv_med",F20,$H$4,$H$5)),0,[1]!d("fon_rv_med",F20,$H$4,$H$5))</f>
        <v>0</v>
      </c>
      <c r="U20" s="30" t="e">
        <f t="shared" ca="1" si="2"/>
        <v>#DIV/0!</v>
      </c>
      <c r="V20" s="29">
        <f ca="1">IF(ISERROR([1]!d("fon_FON_med",$F20,$H$4,$H$5)),0,[1]!d("fon_FON_med",$F20,$H$4,$H$5))</f>
        <v>0</v>
      </c>
      <c r="W20" s="30" t="e">
        <f t="shared" ca="1" si="3"/>
        <v>#DIV/0!</v>
      </c>
      <c r="X20" s="28">
        <f ca="1">[1]!d("foN_PAT_MED",F20,$H$4,$H$5-1)</f>
        <v>0</v>
      </c>
      <c r="Y20" s="33">
        <f>[1]!d("fon_vl",$F20,WORKDAY($Y$10,-1))/[1]!d("fon_vl",$F20,WORKDAY($Y$9,-1))-1</f>
        <v>2.3717847391400149E-3</v>
      </c>
      <c r="Z20" s="33">
        <f>[1]!d("fon_vl",F20,WORKDAY($Z$10,-1))/[1]!d("fon_vl",F20,WORKDAY($Z$9,-1))-1</f>
        <v>5.151175926077034E-2</v>
      </c>
      <c r="AA20" s="33">
        <f ca="1">[1]!d("fon_vl",F20,WORKDAY($AA$10,-1))/[1]!d("fon_vl",F20,WORKDAY($AA$9,-1))-1</f>
        <v>-1</v>
      </c>
    </row>
    <row r="21" spans="2:27">
      <c r="B21" s="52">
        <f>[1]!d("fon_vl",$F21,$B$10)/[1]!d("fon_vl",$F21,$B$9)-1</f>
        <v>-2.0098388797091915E-2</v>
      </c>
      <c r="C21" s="52">
        <f>[1]!d("fon_vl",$F21,$C$10)/[1]!d("fon_vl",$F21,$C$9)-1</f>
        <v>9.0128376906551733E-2</v>
      </c>
      <c r="D21" s="52">
        <f>[1]!d("fon_vl",$F21,$D$10)/[1]!d("fon_vl",$F21,$D$9)-1</f>
        <v>-0.14868794490639703</v>
      </c>
      <c r="E21" s="52">
        <f>[1]!d("fon_vl",$F21,$E$10)/[1]!d("fon_vl",$F21,$E$9)-1</f>
        <v>-9.704394649467929E-3</v>
      </c>
      <c r="F21" s="68">
        <v>456</v>
      </c>
      <c r="G21" s="22" t="str">
        <f>[1]!d("ent_ape",F21)</f>
        <v>VALOR GLOBAL, FI</v>
      </c>
      <c r="H21" s="27">
        <f>[1]!d("fon_vl",$F21,$H$10)</f>
        <v>8.9643319999999989</v>
      </c>
      <c r="I21" s="72">
        <f ca="1">[1]!d("fon_vl",$F21,WORKDAY($I$10,-1))</f>
        <v>9.1620179999999998</v>
      </c>
      <c r="J21" s="67">
        <f ca="1">[1]!d("fon_vl",$F21,WORKDAY($J$10,-1))</f>
        <v>9.1323139999999992</v>
      </c>
      <c r="K21" s="31">
        <f t="shared" ca="1" si="4"/>
        <v>-3.242080511083989E-3</v>
      </c>
      <c r="L21" s="31">
        <f t="shared" ca="1" si="5"/>
        <v>1.8738931132849634E-2</v>
      </c>
      <c r="M21" s="34">
        <f ca="1">[1]!d("FON_pat",$F21,WORKDAY($H$5,-1))</f>
        <v>18911836.100000001</v>
      </c>
      <c r="N21" s="21">
        <f ca="1">[1]!d("FON_LIQ_BES_DIV2",$F21,WORKDAY($G$5,-1),"USD")</f>
        <v>0</v>
      </c>
      <c r="O21" s="21">
        <f ca="1">[1]!d("FON_LIQ_BES_DIV2",$F21,WORKDAY($H$5,-1),"EUR")</f>
        <v>1082561.52</v>
      </c>
      <c r="P21" s="35">
        <f t="shared" ca="1" si="0"/>
        <v>1082561.52</v>
      </c>
      <c r="Q21" s="36">
        <f t="shared" ca="1" si="1"/>
        <v>5.7242539237107704E-2</v>
      </c>
      <c r="R21" s="28">
        <f ca="1">IF(ISERROR([1]!d("fon_rf_med",F21,$H$4,$H$5)),0,[1]!d("fon_rf_med",F21,$H$4,$H$5))</f>
        <v>1916126.9692780748</v>
      </c>
      <c r="S21" s="30">
        <f t="shared" ca="1" si="6"/>
        <v>0.24571203978957323</v>
      </c>
      <c r="T21" s="28">
        <f ca="1">IF(ISERROR([1]!d("fon_rv_med",F21,$H$4,$H$5)),0,[1]!d("fon_rv_med",F21,$H$4,$H$5))</f>
        <v>774573.06312834215</v>
      </c>
      <c r="U21" s="30">
        <f t="shared" ca="1" si="2"/>
        <v>9.9326365297717739E-2</v>
      </c>
      <c r="V21" s="29">
        <f ca="1">IF(ISERROR([1]!d("fon_FON_med",$F21,$H$4,$H$5)),0,[1]!d("fon_FON_med",$F21,$H$4,$H$5))</f>
        <v>3881767.6787700532</v>
      </c>
      <c r="W21" s="30">
        <f t="shared" ca="1" si="3"/>
        <v>0.49777340939947301</v>
      </c>
      <c r="X21" s="28">
        <f ca="1">[1]!d("foN_PAT_MED",F21,$H$4,$H$5-1)</f>
        <v>7798262.4332085559</v>
      </c>
      <c r="Y21" s="33">
        <f>[1]!d("fon_vl",$F21,WORKDAY($Y$10,-1))/[1]!d("fon_vl",$F21,WORKDAY($Y$9,-1))-1</f>
        <v>2.324757717585646E-2</v>
      </c>
      <c r="Z21" s="33">
        <f>[1]!d("fon_vl",F21,WORKDAY($Z$10,-1))/[1]!d("fon_vl",F21,WORKDAY($Z$9,-1))-1</f>
        <v>-1.1680599812640247E-2</v>
      </c>
      <c r="AA21" s="33">
        <f ca="1">[1]!d("fon_vl",F21,WORKDAY($AA$10,-1))/[1]!d("fon_vl",F21,WORKDAY($AA$9,-1))-1</f>
        <v>7.3603609605905618E-3</v>
      </c>
    </row>
    <row r="22" spans="2:27">
      <c r="B22" s="52">
        <f>[1]!d("fon_vl",$F22,$B$10)/[1]!d("fon_vl",$F22,$B$9)-1</f>
        <v>-0.12189432276773449</v>
      </c>
      <c r="C22" s="52">
        <f>[1]!d("fon_vl",$F22,$C$10)/[1]!d("fon_vl",$F22,$C$9)-1</f>
        <v>2.9564145874126035E-2</v>
      </c>
      <c r="D22" s="52">
        <f>[1]!d("fon_vl",$F22,$D$10)/[1]!d("fon_vl",$F22,$D$9)-1</f>
        <v>-0.14459263083455343</v>
      </c>
      <c r="E22" s="52">
        <f>[1]!d("fon_vl",$F22,$E$10)/[1]!d("fon_vl",$F22,$E$9)-1</f>
        <v>0.12544463751810864</v>
      </c>
      <c r="F22" s="68">
        <v>457</v>
      </c>
      <c r="G22" s="22" t="str">
        <f>[1]!d("ent_ape",F22)</f>
        <v>BSG PROMETEO, FI</v>
      </c>
      <c r="H22" s="27">
        <f>[1]!d("fon_vl",$F22,$H$10)</f>
        <v>4.7395350000000001</v>
      </c>
      <c r="I22" s="72">
        <f ca="1">[1]!d("fon_vl",$F22,WORKDAY($I$10,-1))</f>
        <v>0</v>
      </c>
      <c r="J22" s="67">
        <f ca="1">[1]!d("fon_vl",$F22,WORKDAY($J$10,-1))</f>
        <v>0</v>
      </c>
      <c r="K22" s="31" t="e">
        <f t="shared" ca="1" si="4"/>
        <v>#DIV/0!</v>
      </c>
      <c r="L22" s="31">
        <f t="shared" ca="1" si="5"/>
        <v>-1</v>
      </c>
      <c r="M22" s="34">
        <f ca="1">[1]!d("FON_pat",$F22,WORKDAY($H$5,-1))</f>
        <v>0</v>
      </c>
      <c r="N22" s="21">
        <f ca="1">[1]!d("FON_LIQ_BES_DIV2",$F22,WORKDAY($G$5,-1),"USD")</f>
        <v>0</v>
      </c>
      <c r="O22" s="21">
        <f ca="1">[1]!d("FON_LIQ_BES_DIV2",$F22,WORKDAY($H$5,-1),"EUR")</f>
        <v>0</v>
      </c>
      <c r="P22" s="35">
        <f t="shared" ca="1" si="0"/>
        <v>0</v>
      </c>
      <c r="Q22" s="36" t="e">
        <f t="shared" ca="1" si="1"/>
        <v>#DIV/0!</v>
      </c>
      <c r="R22" s="28">
        <f ca="1">IF(ISERROR([1]!d("fon_rf_med",F22,$H$4,$H$5)),0,[1]!d("fon_rf_med",F22,$H$4,$H$5))</f>
        <v>0</v>
      </c>
      <c r="S22" s="30" t="e">
        <f t="shared" ca="1" si="6"/>
        <v>#DIV/0!</v>
      </c>
      <c r="T22" s="28">
        <f ca="1">IF(ISERROR([1]!d("fon_rv_med",F22,$H$4,$H$5)),0,[1]!d("fon_rv_med",F22,$H$4,$H$5))</f>
        <v>0</v>
      </c>
      <c r="U22" s="30" t="e">
        <f t="shared" ca="1" si="2"/>
        <v>#DIV/0!</v>
      </c>
      <c r="V22" s="29">
        <f ca="1">IF(ISERROR([1]!d("fon_FON_med",$F22,$H$4,$H$5)),0,[1]!d("fon_FON_med",$F22,$H$4,$H$5))</f>
        <v>0</v>
      </c>
      <c r="W22" s="30" t="e">
        <f t="shared" ca="1" si="3"/>
        <v>#DIV/0!</v>
      </c>
      <c r="X22" s="28">
        <f ca="1">[1]!d("foN_PAT_MED",F22,$H$4,$H$5-1)</f>
        <v>0</v>
      </c>
      <c r="Y22" s="33">
        <f>[1]!d("fon_vl",$F22,WORKDAY($Y$10,-1))/[1]!d("fon_vl",$F22,WORKDAY($Y$9,-1))-1</f>
        <v>1.2965406943930002E-3</v>
      </c>
      <c r="Z22" s="33">
        <f>[1]!d("fon_vl",F22,WORKDAY($Z$10,-1))/[1]!d("fon_vl",F22,WORKDAY($Z$9,-1))-1</f>
        <v>-4.5352826149256398E-3</v>
      </c>
      <c r="AA22" s="33">
        <f ca="1">[1]!d("fon_vl",F22,WORKDAY($AA$10,-1))/[1]!d("fon_vl",F22,WORKDAY($AA$9,-1))-1</f>
        <v>-1</v>
      </c>
    </row>
    <row r="23" spans="2:27">
      <c r="B23" s="52">
        <f>[1]!d("fon_vl",$F23,$B$10)/[1]!d("fon_vl",$F23,$B$9)-1</f>
        <v>-3.4269189093337205E-2</v>
      </c>
      <c r="C23" s="52">
        <f>[1]!d("fon_vl",$F23,$C$10)/[1]!d("fon_vl",$F23,$C$9)-1</f>
        <v>-1.0265635817578E-2</v>
      </c>
      <c r="D23" s="52">
        <f>[1]!d("fon_vl",$F23,$D$10)/[1]!d("fon_vl",$F23,$D$9)-1</f>
        <v>-4.7610290844920744E-2</v>
      </c>
      <c r="E23" s="52" t="e">
        <f>[1]!d("fon_vl",$F23,$E$10)/[1]!d("fon_vl",$F23,$E$9)-1</f>
        <v>#DIV/0!</v>
      </c>
      <c r="F23" s="68">
        <v>458</v>
      </c>
      <c r="G23" s="22" t="str">
        <f>[1]!d("ent_ape",F23)</f>
        <v>PATRIMONY FUND, FI</v>
      </c>
      <c r="H23" s="27">
        <f>[1]!d("fon_vl",$F23,$H$10)</f>
        <v>92.648634999999999</v>
      </c>
      <c r="I23" s="72">
        <f ca="1">[1]!d("fon_vl",$F23,WORKDAY($I$10,-1))</f>
        <v>0</v>
      </c>
      <c r="J23" s="67">
        <f ca="1">[1]!d("fon_vl",$F23,WORKDAY($J$10,-1))</f>
        <v>0</v>
      </c>
      <c r="K23" s="31" t="e">
        <f ca="1">J23/I23-1</f>
        <v>#DIV/0!</v>
      </c>
      <c r="L23" s="31">
        <f ca="1">J23/H23-1</f>
        <v>-1</v>
      </c>
      <c r="M23" s="34">
        <f ca="1">[1]!d("FON_pat",$F23,WORKDAY($H$5,-1))</f>
        <v>0</v>
      </c>
      <c r="N23" s="21">
        <f ca="1">[1]!d("FON_LIQ_BES_DIV2",$F23,WORKDAY($G$5,-1),"USD")</f>
        <v>0</v>
      </c>
      <c r="O23" s="21">
        <f ca="1">[1]!d("FON_LIQ_BES_DIV2",$F23,WORKDAY($H$5,-1),"EUR")</f>
        <v>0</v>
      </c>
      <c r="P23" s="35">
        <f t="shared" ca="1" si="0"/>
        <v>0</v>
      </c>
      <c r="Q23" s="36" t="e">
        <f t="shared" ca="1" si="1"/>
        <v>#DIV/0!</v>
      </c>
      <c r="R23" s="28">
        <f ca="1">IF(ISERROR([1]!d("fon_rf_med",F23,$H$4,$H$5)),0,[1]!d("fon_rf_med",F23,$H$4,$H$5))</f>
        <v>0</v>
      </c>
      <c r="S23" s="30" t="e">
        <f t="shared" ca="1" si="6"/>
        <v>#DIV/0!</v>
      </c>
      <c r="T23" s="28">
        <f ca="1">IF(ISERROR([1]!d("fon_rv_med",F23,$H$4,$H$5)),0,[1]!d("fon_rv_med",F23,$H$4,$H$5))</f>
        <v>0</v>
      </c>
      <c r="U23" s="30" t="e">
        <f t="shared" ca="1" si="2"/>
        <v>#DIV/0!</v>
      </c>
      <c r="V23" s="29">
        <f ca="1">IF(ISERROR([1]!d("fon_FON_med",$F23,$H$4,$H$5)),0,[1]!d("fon_FON_med",$F23,$H$4,$H$5))</f>
        <v>0</v>
      </c>
      <c r="W23" s="30" t="e">
        <f t="shared" ca="1" si="3"/>
        <v>#DIV/0!</v>
      </c>
      <c r="X23" s="28">
        <f ca="1">[1]!d("foN_PAT_MED",F23,$H$4,$H$5-1)</f>
        <v>0</v>
      </c>
      <c r="Y23" s="33">
        <f>[1]!d("fon_vl",$F23,WORKDAY($Y$10,-1))/[1]!d("fon_vl",$F23,WORKDAY($Y$9,-1))-1</f>
        <v>-2.5619265734460051E-3</v>
      </c>
      <c r="Z23" s="33">
        <f>[1]!d("fon_vl",F23,WORKDAY($Z$10,-1))/[1]!d("fon_vl",F23,WORKDAY($Z$9,-1))-1</f>
        <v>-3.9764303222044051E-3</v>
      </c>
      <c r="AA23" s="33">
        <f ca="1">[1]!d("fon_vl",F23,WORKDAY($AA$10,-1))/[1]!d("fon_vl",F23,WORKDAY($AA$9,-1))-1</f>
        <v>-1</v>
      </c>
    </row>
    <row r="24" spans="2:27">
      <c r="B24" s="52">
        <f>[1]!d("fon_vl",$F24,$B$10)/[1]!d("fon_vl",$F24,$B$9)-1</f>
        <v>-7.4396247362864543E-2</v>
      </c>
      <c r="C24" s="52">
        <f>[1]!d("fon_vl",$F24,$C$10)/[1]!d("fon_vl",$F24,$C$9)-1</f>
        <v>8.6443892318517124E-2</v>
      </c>
      <c r="D24" s="52">
        <f>[1]!d("fon_vl",$F24,$D$10)/[1]!d("fon_vl",$F24,$D$9)-1</f>
        <v>-0.1144057764099472</v>
      </c>
      <c r="E24" s="52">
        <f>[1]!d("fon_vl",$F24,$E$10)/[1]!d("fon_vl",$F24,$E$9)-1</f>
        <v>-5.3672683966581314E-3</v>
      </c>
      <c r="F24" s="68">
        <v>448</v>
      </c>
      <c r="G24" s="22" t="str">
        <f>[1]!d("ent_ape",F24)</f>
        <v>NB GLOBAL PATRIMONIO, FI</v>
      </c>
      <c r="H24" s="27">
        <f>[1]!d("fon_vl",$F24,$H$10)</f>
        <v>10.020277999999999</v>
      </c>
      <c r="I24" s="72">
        <f ca="1">[1]!d("fon_vl",$F24,WORKDAY($I$10,-1))</f>
        <v>0</v>
      </c>
      <c r="J24" s="67">
        <f ca="1">[1]!d("fon_vl",$F24,WORKDAY($J$10,-1))</f>
        <v>0</v>
      </c>
      <c r="K24" s="31" t="e">
        <f t="shared" ca="1" si="4"/>
        <v>#DIV/0!</v>
      </c>
      <c r="L24" s="31">
        <f t="shared" ca="1" si="5"/>
        <v>-1</v>
      </c>
      <c r="M24" s="34">
        <f ca="1">[1]!d("FON_pat",$F24,WORKDAY($H$5,-1))</f>
        <v>0</v>
      </c>
      <c r="N24" s="21">
        <f ca="1">[1]!d("FON_LIQ_BES_DIV2",$F24,WORKDAY($G$5,-1),"USD")</f>
        <v>0</v>
      </c>
      <c r="O24" s="21">
        <f ca="1">[1]!d("FON_LIQ_BES_DIV2",$F24,WORKDAY($H$5,-1),"EUR")</f>
        <v>0</v>
      </c>
      <c r="P24" s="35">
        <f t="shared" ca="1" si="0"/>
        <v>0</v>
      </c>
      <c r="Q24" s="36" t="e">
        <f t="shared" ca="1" si="1"/>
        <v>#DIV/0!</v>
      </c>
      <c r="R24" s="28">
        <f ca="1">IF(ISERROR([1]!d("fon_rf_med",F24,$H$4,$H$5)),0,[1]!d("fon_rf_med",F24,$H$4,$H$5))</f>
        <v>0</v>
      </c>
      <c r="S24" s="30">
        <f t="shared" ca="1" si="6"/>
        <v>0</v>
      </c>
      <c r="T24" s="28">
        <f ca="1">IF(ISERROR([1]!d("fon_rv_med",F24,$H$4,$H$5)),0,[1]!d("fon_rv_med",F24,$H$4,$H$5))</f>
        <v>455419.82280821918</v>
      </c>
      <c r="U24" s="30">
        <f t="shared" ca="1" si="2"/>
        <v>0.57086198138238453</v>
      </c>
      <c r="V24" s="29">
        <f ca="1">IF(ISERROR([1]!d("fon_FON_med",$F24,$H$4,$H$5)),0,[1]!d("fon_FON_med",$F24,$H$4,$H$5))</f>
        <v>59298.088630136997</v>
      </c>
      <c r="W24" s="30">
        <f t="shared" ca="1" si="3"/>
        <v>7.4329273062501672E-2</v>
      </c>
      <c r="X24" s="28">
        <f ca="1">[1]!d("foN_PAT_MED",F24,$H$4,$H$5-1)</f>
        <v>797775.71052356018</v>
      </c>
      <c r="Y24" s="33">
        <f>[1]!d("fon_vl",$F24,WORKDAY($Y$10,-1))/[1]!d("fon_vl",$F24,WORKDAY($Y$9,-1))-1</f>
        <v>9.1490475613551503E-3</v>
      </c>
      <c r="Z24" s="33">
        <f>[1]!d("fon_vl",F24,WORKDAY($Z$10,-1))/[1]!d("fon_vl",F24,WORKDAY($Z$9,-1))-1</f>
        <v>1.041994455275419E-2</v>
      </c>
      <c r="AA24" s="33">
        <f ca="1">[1]!d("fon_vl",F24,WORKDAY($AA$10,-1))/[1]!d("fon_vl",F24,WORKDAY($AA$9,-1))-1</f>
        <v>-1</v>
      </c>
    </row>
    <row r="25" spans="2:27">
      <c r="B25" s="52">
        <f>[1]!d("fon_vl",$F25,$B$10)/[1]!d("fon_vl",$F25,$B$9)-1</f>
        <v>0.14527565622372784</v>
      </c>
      <c r="C25" s="52">
        <f>[1]!d("fon_vl",$F25,$C$10)/[1]!d("fon_vl",$F25,$C$9)-1</f>
        <v>6.9845172522878807E-2</v>
      </c>
      <c r="D25" s="52">
        <f>[1]!d("fon_vl",$F25,$D$10)/[1]!d("fon_vl",$F25,$D$9)-1</f>
        <v>-9.1631192337328637E-2</v>
      </c>
      <c r="E25" s="52">
        <f>[1]!d("fon_vl",$F25,$E$10)/[1]!d("fon_vl",$F25,$E$9)-1</f>
        <v>2.9425360244974996E-2</v>
      </c>
      <c r="F25" s="68">
        <v>404</v>
      </c>
      <c r="G25" s="22" t="str">
        <f>[1]!d("ent_ape",F25)</f>
        <v>CARTERA TRAMO 1, SICAV, S.A.</v>
      </c>
      <c r="H25" s="27">
        <f>[1]!d("fon_vl",$F25,$H$10)</f>
        <v>10.298731</v>
      </c>
      <c r="I25" s="72">
        <f ca="1">[1]!d("fon_vl",$F25,WORKDAY($I$10,-1))</f>
        <v>0</v>
      </c>
      <c r="J25" s="67">
        <f ca="1">[1]!d("fon_vl",$F25,WORKDAY($J$10,-1))</f>
        <v>0</v>
      </c>
      <c r="K25" s="31" t="e">
        <f t="shared" ca="1" si="4"/>
        <v>#DIV/0!</v>
      </c>
      <c r="L25" s="31">
        <f t="shared" ca="1" si="5"/>
        <v>-1</v>
      </c>
      <c r="M25" s="34">
        <f ca="1">[1]!d("FON_pat",$F25,WORKDAY($H$5,-1))</f>
        <v>0</v>
      </c>
      <c r="N25" s="21">
        <f ca="1">[1]!d("FON_LIQ_BES_DIV2",$F25,WORKDAY($G$5,-1),"USD")</f>
        <v>0</v>
      </c>
      <c r="O25" s="21">
        <f ca="1">[1]!d("FON_LIQ_BES_DIV2",$F25,WORKDAY($H$5,-1),"EUR")</f>
        <v>0</v>
      </c>
      <c r="P25" s="35">
        <f t="shared" ca="1" si="0"/>
        <v>0</v>
      </c>
      <c r="Q25" s="36" t="e">
        <f t="shared" ca="1" si="1"/>
        <v>#DIV/0!</v>
      </c>
      <c r="R25" s="28">
        <f ca="1">IF(ISERROR([1]!d("fon_rf_med",F25,$H$4,$H$5)),0,[1]!d("fon_rf_med",F25,$H$4,$H$5))</f>
        <v>389066.45049504953</v>
      </c>
      <c r="S25" s="30">
        <f t="shared" ca="1" si="6"/>
        <v>0.14206447100115227</v>
      </c>
      <c r="T25" s="28">
        <f ca="1">IF(ISERROR([1]!d("fon_rv_med",F25,$H$4,$H$5)),0,[1]!d("fon_rv_med",F25,$H$4,$H$5))</f>
        <v>1878151.8123353294</v>
      </c>
      <c r="U25" s="30">
        <f t="shared" ca="1" si="2"/>
        <v>0.68579196006176579</v>
      </c>
      <c r="V25" s="29">
        <f ca="1">IF(ISERROR([1]!d("fon_FON_med",$F25,$H$4,$H$5)),0,[1]!d("fon_FON_med",$F25,$H$4,$H$5))</f>
        <v>133890.77118181819</v>
      </c>
      <c r="W25" s="30">
        <f t="shared" ca="1" si="3"/>
        <v>4.8889133349017323E-2</v>
      </c>
      <c r="X25" s="28">
        <f ca="1">[1]!d("foN_PAT_MED",F25,$H$4,$H$5-1)</f>
        <v>2738661.1708982033</v>
      </c>
      <c r="Y25" s="33">
        <f>[1]!d("fon_vl",$F25,WORKDAY($Y$10,-1))/[1]!d("fon_vl",$F25,WORKDAY($Y$9,-1))-1</f>
        <v>1.8655113916462129E-2</v>
      </c>
      <c r="Z25" s="33">
        <f>[1]!d("fon_vl",F25,WORKDAY($Z$10,-1))/[1]!d("fon_vl",F25,WORKDAY($Z$9,-1))-1</f>
        <v>4.235145753134506E-2</v>
      </c>
      <c r="AA25" s="33">
        <f ca="1">[1]!d("fon_vl",F25,WORKDAY($AA$10,-1))/[1]!d("fon_vl",F25,WORKDAY($AA$9,-1))-1</f>
        <v>-1</v>
      </c>
    </row>
    <row r="26" spans="2:27">
      <c r="B26" s="52">
        <f>[1]!d("fon_vl",$F26,$B$10)/[1]!d("fon_vl",$F26,$B$9)-1</f>
        <v>1.6436233240033404E-2</v>
      </c>
      <c r="C26" s="52">
        <f>[1]!d("fon_vl",$F26,$C$10)/[1]!d("fon_vl",$F26,$C$9)-1</f>
        <v>0.19945630034609008</v>
      </c>
      <c r="D26" s="52">
        <f>[1]!d("fon_vl",$F26,$D$10)/[1]!d("fon_vl",$F26,$D$9)-1</f>
        <v>-0.11528268519599549</v>
      </c>
      <c r="E26" s="52">
        <f>[1]!d("fon_vl",$F26,$E$10)/[1]!d("fon_vl",$F26,$E$9)-1</f>
        <v>3.5334700715681899E-2</v>
      </c>
      <c r="F26" s="68">
        <v>454</v>
      </c>
      <c r="G26" s="22" t="str">
        <f>[1]!d("ent_ape",F26)</f>
        <v>ALPHA INVESTMENTS, FI</v>
      </c>
      <c r="H26" s="27">
        <f>[1]!d("fon_vl",$F26,$H$10)</f>
        <v>9.0353689999999993</v>
      </c>
      <c r="I26" s="72">
        <f ca="1">[1]!d("fon_vl",$F26,WORKDAY($I$10,-1))</f>
        <v>9.6012579999999996</v>
      </c>
      <c r="J26" s="67">
        <f ca="1">[1]!d("fon_vl",$F26,WORKDAY($J$10,-1))</f>
        <v>9.5377299999999998</v>
      </c>
      <c r="K26" s="31">
        <f t="shared" ca="1" si="4"/>
        <v>-6.6166329453910544E-3</v>
      </c>
      <c r="L26" s="31">
        <f t="shared" ca="1" si="5"/>
        <v>5.5599389465997628E-2</v>
      </c>
      <c r="M26" s="34">
        <f ca="1">[1]!d("FON_pat",$F26,WORKDAY($H$5,-1))</f>
        <v>6607548.4900000002</v>
      </c>
      <c r="N26" s="21">
        <f ca="1">[1]!d("FON_LIQ_BES_DIV2",$F26,WORKDAY($G$5,-1),"USD")</f>
        <v>0</v>
      </c>
      <c r="O26" s="21">
        <f ca="1">[1]!d("FON_LIQ_BES_DIV2",$F26,WORKDAY($H$5,-1),"EUR")</f>
        <v>202032.71</v>
      </c>
      <c r="P26" s="35">
        <f t="shared" ca="1" si="0"/>
        <v>202032.71</v>
      </c>
      <c r="Q26" s="36">
        <f t="shared" ca="1" si="1"/>
        <v>3.0576046517972657E-2</v>
      </c>
      <c r="R26" s="28">
        <f ca="1">IF(ISERROR([1]!d("fon_rf_med",F26,$H$4,$H$5)),0,[1]!d("fon_rf_med",F26,$H$4,$H$5))</f>
        <v>0</v>
      </c>
      <c r="S26" s="30">
        <f t="shared" ca="1" si="6"/>
        <v>0</v>
      </c>
      <c r="T26" s="28">
        <f ca="1">IF(ISERROR([1]!d("fon_rv_med",F26,$H$4,$H$5)),0,[1]!d("fon_rv_med",F26,$H$4,$H$5))</f>
        <v>0</v>
      </c>
      <c r="U26" s="30">
        <f t="shared" ca="1" si="2"/>
        <v>0</v>
      </c>
      <c r="V26" s="29">
        <f ca="1">IF(ISERROR([1]!d("fon_FON_med",$F26,$H$4,$H$5)),0,[1]!d("fon_FON_med",$F26,$H$4,$H$5))</f>
        <v>5393098.5874064174</v>
      </c>
      <c r="W26" s="30">
        <f t="shared" ca="1" si="3"/>
        <v>0.95790468508591764</v>
      </c>
      <c r="X26" s="28">
        <f ca="1">[1]!d("foN_PAT_MED",F26,$H$4,$H$5-1)</f>
        <v>5630099.394411765</v>
      </c>
      <c r="Y26" s="33">
        <f>[1]!d("fon_vl",$F26,WORKDAY($Y$10,-1))/[1]!d("fon_vl",$F26,WORKDAY($Y$9,-1))-1</f>
        <v>5.3717783966542587E-3</v>
      </c>
      <c r="Z26" s="33">
        <f>[1]!d("fon_vl",F26,WORKDAY($Z$10,-1))/[1]!d("fon_vl",F26,WORKDAY($Z$9,-1))-1</f>
        <v>8.7365510757761999E-3</v>
      </c>
      <c r="AA26" s="33">
        <f ca="1">[1]!d("fon_vl",F26,WORKDAY($AA$10,-1))/[1]!d("fon_vl",F26,WORKDAY($AA$9,-1))-1</f>
        <v>4.0865665051558642E-2</v>
      </c>
    </row>
    <row r="27" spans="2:27">
      <c r="B27" s="52">
        <f>[1]!d("fon_vl",$F27,$B$10)/[1]!d("fon_vl",$F27,$B$9)-1</f>
        <v>7.612384058710342E-3</v>
      </c>
      <c r="C27" s="52">
        <f>[1]!d("fon_vl",$F27,$C$10)/[1]!d("fon_vl",$F27,$C$9)-1</f>
        <v>4.3695769440410537E-2</v>
      </c>
      <c r="D27" s="52">
        <f>[1]!d("fon_vl",$F27,$D$10)/[1]!d("fon_vl",$F27,$D$9)-1</f>
        <v>-8.2940144092697454E-2</v>
      </c>
      <c r="E27" s="52">
        <f>[1]!d("fon_vl",$F27,$E$10)/[1]!d("fon_vl",$F27,$E$9)-1</f>
        <v>5.4438134980236308E-2</v>
      </c>
      <c r="F27" s="68">
        <v>438</v>
      </c>
      <c r="G27" s="22" t="str">
        <f>[1]!d("ent_ape",F27)</f>
        <v>GLOBAL BEST SELECTION, FI</v>
      </c>
      <c r="H27" s="27">
        <f>[1]!d("fon_vl",$F27,$H$10)</f>
        <v>13.420741</v>
      </c>
      <c r="I27" s="72">
        <f ca="1">[1]!d("fon_vl",$F27,WORKDAY($I$10,-1))</f>
        <v>13.456151</v>
      </c>
      <c r="J27" s="67">
        <f ca="1">[1]!d("fon_vl",$F27,WORKDAY($J$10,-1))</f>
        <v>13.448561999999999</v>
      </c>
      <c r="K27" s="31">
        <f t="shared" ca="1" si="4"/>
        <v>-5.6397999695467771E-4</v>
      </c>
      <c r="L27" s="31">
        <f t="shared" ca="1" si="5"/>
        <v>2.0729853888097338E-3</v>
      </c>
      <c r="M27" s="34">
        <f ca="1">[1]!d("FON_pat",$F27,WORKDAY($H$5,-1))</f>
        <v>7001301.0300000003</v>
      </c>
      <c r="N27" s="21">
        <f ca="1">[1]!d("FON_LIQ_BES_DIV2",$F27,WORKDAY($G$5,-1),"USD")</f>
        <v>0</v>
      </c>
      <c r="O27" s="21">
        <f ca="1">[1]!d("FON_LIQ_BES_DIV2",$F27,WORKDAY($H$5,-1),"EUR")</f>
        <v>444938.52</v>
      </c>
      <c r="P27" s="35">
        <f t="shared" ca="1" si="0"/>
        <v>444938.52</v>
      </c>
      <c r="Q27" s="36">
        <f t="shared" ca="1" si="1"/>
        <v>6.35508340654794E-2</v>
      </c>
      <c r="R27" s="28">
        <f ca="1">IF(ISERROR([1]!d("fon_rf_med",F27,$H$4,$H$5)),0,[1]!d("fon_rf_med",F27,$H$4,$H$5))</f>
        <v>1673274.0439037434</v>
      </c>
      <c r="S27" s="30">
        <f t="shared" ca="1" si="6"/>
        <v>0.23633216476615229</v>
      </c>
      <c r="T27" s="28">
        <f ca="1">IF(ISERROR([1]!d("fon_rv_med",F27,$H$4,$H$5)),0,[1]!d("fon_rv_med",F27,$H$4,$H$5))</f>
        <v>618243.75098930486</v>
      </c>
      <c r="U27" s="30">
        <f t="shared" ca="1" si="2"/>
        <v>8.7320355297911725E-2</v>
      </c>
      <c r="V27" s="29">
        <f ca="1">IF(ISERROR([1]!d("fon_FON_med",$F27,$H$4,$H$5)),0,[1]!d("fon_FON_med",$F27,$H$4,$H$5))</f>
        <v>4372875.4089037431</v>
      </c>
      <c r="W27" s="30">
        <f t="shared" ca="1" si="3"/>
        <v>0.61762214946444549</v>
      </c>
      <c r="X27" s="28">
        <f ca="1">[1]!d("foN_PAT_MED",F27,$H$4,$H$5-1)</f>
        <v>7080179.0588235296</v>
      </c>
      <c r="Y27" s="33">
        <f>[1]!d("fon_vl",$F27,WORKDAY($Y$10,-1))/[1]!d("fon_vl",$F27,WORKDAY($Y$9,-1))-1</f>
        <v>-1.3140109029747826E-3</v>
      </c>
      <c r="Z27" s="33">
        <f>[1]!d("fon_vl",F27,WORKDAY($Z$10,-1))/[1]!d("fon_vl",F27,WORKDAY($Z$9,-1))-1</f>
        <v>4.0975576855097895E-3</v>
      </c>
      <c r="AA27" s="33">
        <f ca="1">[1]!d("fon_vl",F27,WORKDAY($AA$10,-1))/[1]!d("fon_vl",F27,WORKDAY($AA$9,-1))-1</f>
        <v>-7.0322348909124255E-4</v>
      </c>
    </row>
    <row r="28" spans="2:27">
      <c r="B28" s="52">
        <f>[1]!d("fon_vl",$F28,$B$10)/[1]!d("fon_vl",$F28,$B$9)-1</f>
        <v>0.13682582733814974</v>
      </c>
      <c r="C28" s="52">
        <f>[1]!d("fon_vl",$F28,$C$10)/[1]!d("fon_vl",$F28,$C$9)-1</f>
        <v>0.13455045833755142</v>
      </c>
      <c r="D28" s="52">
        <f>[1]!d("fon_vl",$F28,$D$10)/[1]!d("fon_vl",$F28,$D$9)-1</f>
        <v>-5.9699624627951087E-2</v>
      </c>
      <c r="E28" s="52">
        <f>[1]!d("fon_vl",$F28,$E$10)/[1]!d("fon_vl",$F28,$E$9)-1</f>
        <v>4.2662074548232232E-2</v>
      </c>
      <c r="F28" s="68">
        <v>461</v>
      </c>
      <c r="G28" s="22" t="str">
        <f>[1]!d("ent_ape",F28)</f>
        <v>GESCAFONDO, FI</v>
      </c>
      <c r="H28" s="27">
        <f>[1]!d("fon_vl",$F28,$H$10)</f>
        <v>20.28257</v>
      </c>
      <c r="I28" s="72">
        <f ca="1">[1]!d("fon_vl",$F28,WORKDAY($I$10,-1))</f>
        <v>0</v>
      </c>
      <c r="J28" s="67">
        <f ca="1">[1]!d("fon_vl",$F28,WORKDAY($J$10,-1))</f>
        <v>0</v>
      </c>
      <c r="K28" s="31" t="e">
        <f t="shared" ca="1" si="4"/>
        <v>#DIV/0!</v>
      </c>
      <c r="L28" s="31">
        <f t="shared" ca="1" si="5"/>
        <v>-1</v>
      </c>
      <c r="M28" s="34">
        <f ca="1">[1]!d("FON_pat",$F28,WORKDAY($H$5,-1))</f>
        <v>0</v>
      </c>
      <c r="N28" s="21">
        <f ca="1">[1]!d("FON_LIQ_BES_DIV2",$F28,WORKDAY($G$5,-1),"USD")</f>
        <v>0</v>
      </c>
      <c r="O28" s="21">
        <f ca="1">[1]!d("FON_LIQ_BES_DIV2",$F28,WORKDAY($H$5,-1),"EUR")</f>
        <v>0</v>
      </c>
      <c r="P28" s="35">
        <f t="shared" ca="1" si="0"/>
        <v>0</v>
      </c>
      <c r="Q28" s="36" t="e">
        <f t="shared" ca="1" si="1"/>
        <v>#DIV/0!</v>
      </c>
      <c r="R28" s="28">
        <f ca="1">IF(ISERROR([1]!d("fon_rf_med",F28,$H$4,$H$5)),0,[1]!d("fon_rf_med",F28,$H$4,$H$5))</f>
        <v>0</v>
      </c>
      <c r="S28" s="30">
        <f t="shared" ca="1" si="6"/>
        <v>0</v>
      </c>
      <c r="T28" s="28">
        <f ca="1">IF(ISERROR([1]!d("fon_rv_med",F28,$H$4,$H$5)),0,[1]!d("fon_rv_med",F28,$H$4,$H$5))</f>
        <v>25150.743333333339</v>
      </c>
      <c r="U28" s="30">
        <f t="shared" ca="1" si="2"/>
        <v>0.12099402509734195</v>
      </c>
      <c r="V28" s="29">
        <f ca="1">IF(ISERROR([1]!d("fon_FON_med",$F28,$H$4,$H$5)),0,[1]!d("fon_FON_med",$F28,$H$4,$H$5))</f>
        <v>2100.5099479166665</v>
      </c>
      <c r="W28" s="30">
        <f t="shared" ca="1" si="3"/>
        <v>1.0105035465039755E-2</v>
      </c>
      <c r="X28" s="28">
        <f ca="1">[1]!d("foN_PAT_MED",F28,$H$4,$H$5-1)</f>
        <v>207867.64729166665</v>
      </c>
      <c r="Y28" s="33">
        <f>[1]!d("fon_vl",$F28,WORKDAY($Y$10,-1))/[1]!d("fon_vl",$F28,WORKDAY($Y$9,-1))-1</f>
        <v>8.4633752034382059E-3</v>
      </c>
      <c r="Z28" s="33">
        <f>[1]!d("fon_vl",F28,WORKDAY($Z$10,-1))/[1]!d("fon_vl",F28,WORKDAY($Z$9,-1))-1</f>
        <v>2.2691639953773546E-3</v>
      </c>
      <c r="AA28" s="33">
        <f ca="1">[1]!d("fon_vl",F28,WORKDAY($AA$10,-1))/[1]!d("fon_vl",F28,WORKDAY($AA$9,-1))-1</f>
        <v>-1</v>
      </c>
    </row>
    <row r="29" spans="2:27">
      <c r="B29" s="52">
        <f>[1]!d("fon_vl",$F29,$B$10)/[1]!d("fon_vl",$F29,$B$9)-1</f>
        <v>5.0673823358442283E-2</v>
      </c>
      <c r="C29" s="52">
        <f>[1]!d("fon_vl",$F29,$C$10)/[1]!d("fon_vl",$F29,$C$9)-1</f>
        <v>5.5424541771503133E-2</v>
      </c>
      <c r="D29" s="52">
        <f>[1]!d("fon_vl",$F29,$D$10)/[1]!d("fon_vl",$F29,$D$9)-1</f>
        <v>-7.4397010438150613E-2</v>
      </c>
      <c r="E29" s="52">
        <f>[1]!d("fon_vl",$F29,$E$10)/[1]!d("fon_vl",$F29,$E$9)-1</f>
        <v>4.3941096988037609E-2</v>
      </c>
      <c r="F29" s="68">
        <v>460</v>
      </c>
      <c r="G29" s="22" t="str">
        <f>[1]!d("ent_ape",F29)</f>
        <v>GESDIVISA, FI</v>
      </c>
      <c r="H29" s="27">
        <f>[1]!d("fon_vl",$F29,$H$10)</f>
        <v>21.261218</v>
      </c>
      <c r="I29" s="72">
        <f ca="1">[1]!d("fon_vl",$F29,WORKDAY($I$10,-1))</f>
        <v>0</v>
      </c>
      <c r="J29" s="67">
        <f ca="1">[1]!d("fon_vl",$F29,WORKDAY($J$10,-1))</f>
        <v>0</v>
      </c>
      <c r="K29" s="31" t="e">
        <f t="shared" ca="1" si="4"/>
        <v>#DIV/0!</v>
      </c>
      <c r="L29" s="31">
        <f t="shared" ca="1" si="5"/>
        <v>-1</v>
      </c>
      <c r="M29" s="34">
        <f ca="1">[1]!d("FON_pat",$F29,WORKDAY($H$5,-1))</f>
        <v>0</v>
      </c>
      <c r="N29" s="21">
        <f ca="1">[1]!d("FON_LIQ_BES_DIV2",$F29,WORKDAY($G$5,-1),"USD")</f>
        <v>0</v>
      </c>
      <c r="O29" s="21">
        <f ca="1">[1]!d("FON_LIQ_BES_DIV2",$F29,WORKDAY($H$5,-1),"EUR")</f>
        <v>0</v>
      </c>
      <c r="P29" s="35">
        <f t="shared" ca="1" si="0"/>
        <v>0</v>
      </c>
      <c r="Q29" s="36" t="e">
        <f t="shared" ca="1" si="1"/>
        <v>#DIV/0!</v>
      </c>
      <c r="R29" s="28">
        <f ca="1">IF(ISERROR([1]!d("fon_rf_med",F29,$H$4,$H$5)),0,[1]!d("fon_rf_med",F29,$H$4,$H$5))</f>
        <v>0</v>
      </c>
      <c r="S29" s="30">
        <f t="shared" ca="1" si="6"/>
        <v>0</v>
      </c>
      <c r="T29" s="28">
        <f ca="1">IF(ISERROR([1]!d("fon_rv_med",F29,$H$4,$H$5)),0,[1]!d("fon_rv_med",F29,$H$4,$H$5))</f>
        <v>190841.12491891891</v>
      </c>
      <c r="U29" s="30">
        <f t="shared" ca="1" si="2"/>
        <v>0.2009657582720869</v>
      </c>
      <c r="V29" s="29">
        <f ca="1">IF(ISERROR([1]!d("fon_FON_med",$F29,$H$4,$H$5)),0,[1]!d("fon_FON_med",$F29,$H$4,$H$5))</f>
        <v>574509.89394594589</v>
      </c>
      <c r="W29" s="30">
        <f t="shared" ca="1" si="3"/>
        <v>0.60498918417461867</v>
      </c>
      <c r="X29" s="28">
        <f ca="1">[1]!d("foN_PAT_MED",F29,$H$4,$H$5-1)</f>
        <v>949620.10722513089</v>
      </c>
      <c r="Y29" s="33">
        <f>[1]!d("fon_vl",$F29,WORKDAY($Y$10,-1))/[1]!d("fon_vl",$F29,WORKDAY($Y$9,-1))-1</f>
        <v>3.0469138691866071E-2</v>
      </c>
      <c r="Z29" s="33">
        <f>[1]!d("fon_vl",F29,WORKDAY($Z$10,-1))/[1]!d("fon_vl",F29,WORKDAY($Z$9,-1))-1</f>
        <v>1.3546926246708058E-3</v>
      </c>
      <c r="AA29" s="33">
        <f ca="1">[1]!d("fon_vl",F29,WORKDAY($AA$10,-1))/[1]!d("fon_vl",F29,WORKDAY($AA$9,-1))-1</f>
        <v>-1</v>
      </c>
    </row>
    <row r="30" spans="2:27">
      <c r="B30" s="52">
        <f>[1]!d("fon_vl",$F30,$B$10)/[1]!d("fon_vl",$F30,$B$9)-1</f>
        <v>-1.6623861120287353E-2</v>
      </c>
      <c r="C30" s="52">
        <f>[1]!d("fon_vl",$F30,$C$10)/[1]!d("fon_vl",$F30,$C$9)-1</f>
        <v>9.7563665072631478E-2</v>
      </c>
      <c r="D30" s="52">
        <f>[1]!d("fon_vl",$F30,$D$10)/[1]!d("fon_vl",$F30,$D$9)-1</f>
        <v>-7.785943159440134E-2</v>
      </c>
      <c r="E30" s="52">
        <f>[1]!d("fon_vl",$F30,$E$10)/[1]!d("fon_vl",$F30,$E$9)-1</f>
        <v>3.956048653052302E-2</v>
      </c>
      <c r="F30" s="68">
        <v>415</v>
      </c>
      <c r="G30" s="22" t="str">
        <f>[1]!d("ent_ape",F30)</f>
        <v>INVERSIONES FINANCIERAS CUBI, SICAV, S.A.</v>
      </c>
      <c r="H30" s="27">
        <f>[1]!d("fon_vl",$F30,$H$10)</f>
        <v>8.0850000000000009</v>
      </c>
      <c r="I30" s="72">
        <f ca="1">[1]!d("fon_vl",$F30,WORKDAY($I$10,-1))</f>
        <v>0</v>
      </c>
      <c r="J30" s="67">
        <f ca="1">[1]!d("fon_vl",$F30,WORKDAY($J$10,-1))</f>
        <v>0</v>
      </c>
      <c r="K30" s="31" t="e">
        <f t="shared" ca="1" si="4"/>
        <v>#DIV/0!</v>
      </c>
      <c r="L30" s="31">
        <f t="shared" ca="1" si="5"/>
        <v>-1</v>
      </c>
      <c r="M30" s="34">
        <f ca="1">[1]!d("FON_pat",$F30,WORKDAY($H$5,-1))</f>
        <v>0</v>
      </c>
      <c r="N30" s="21">
        <f ca="1">[1]!d("FON_LIQ_BES_DIV2",$F30,WORKDAY($G$5,-1),"USD")</f>
        <v>0</v>
      </c>
      <c r="O30" s="21">
        <f ca="1">[1]!d("FON_LIQ_BES_DIV2",$F30,WORKDAY($H$5,-1),"EUR")</f>
        <v>0</v>
      </c>
      <c r="P30" s="35">
        <f t="shared" ca="1" si="0"/>
        <v>0</v>
      </c>
      <c r="Q30" s="36" t="e">
        <f t="shared" ca="1" si="1"/>
        <v>#DIV/0!</v>
      </c>
      <c r="R30" s="28">
        <f ca="1">IF(ISERROR([1]!d("fon_rf_med",F30,$H$4,$H$5)),0,[1]!d("fon_rf_med",F30,$H$4,$H$5))</f>
        <v>103941.60954545456</v>
      </c>
      <c r="S30" s="30">
        <f t="shared" ca="1" si="6"/>
        <v>2.9147395366157562E-2</v>
      </c>
      <c r="T30" s="28">
        <f ca="1">IF(ISERROR([1]!d("fon_rv_med",F30,$H$4,$H$5)),0,[1]!d("fon_rv_med",F30,$H$4,$H$5))</f>
        <v>756177.96409090911</v>
      </c>
      <c r="U30" s="30">
        <f t="shared" ca="1" si="2"/>
        <v>0.21204807374947635</v>
      </c>
      <c r="V30" s="29">
        <f ca="1">IF(ISERROR([1]!d("fon_FON_med",$F30,$H$4,$H$5)),0,[1]!d("fon_FON_med",$F30,$H$4,$H$5))</f>
        <v>2248745.8722727271</v>
      </c>
      <c r="W30" s="30">
        <f t="shared" ca="1" si="3"/>
        <v>0.63059524769514563</v>
      </c>
      <c r="X30" s="28">
        <f ca="1">[1]!d("foN_PAT_MED",F30,$H$4,$H$5-1)</f>
        <v>3566068.5368181821</v>
      </c>
      <c r="Y30" s="33">
        <f>[1]!d("fon_vl",$F30,WORKDAY($Y$10,-1))/[1]!d("fon_vl",$F30,WORKDAY($Y$9,-1))-1</f>
        <v>6.3344465058747801E-3</v>
      </c>
      <c r="Z30" s="33">
        <f>[1]!d("fon_vl",F30,WORKDAY($Z$10,-1))/[1]!d("fon_vl",F30,WORKDAY($Z$9,-1))-1</f>
        <v>1.4084929427864212E-2</v>
      </c>
      <c r="AA30" s="33">
        <f ca="1">[1]!d("fon_vl",F30,WORKDAY($AA$10,-1))/[1]!d("fon_vl",F30,WORKDAY($AA$9,-1))-1</f>
        <v>-1</v>
      </c>
    </row>
    <row r="31" spans="2:27">
      <c r="B31" s="52">
        <f>[1]!d("fon_vl",$F31,$B$10)/[1]!d("fon_vl",$F31,$B$9)-1</f>
        <v>-4.0252328863921827E-2</v>
      </c>
      <c r="C31" s="52">
        <f>[1]!d("fon_vl",$F31,$C$10)/[1]!d("fon_vl",$F31,$C$9)-1</f>
        <v>5.9585787454563555E-2</v>
      </c>
      <c r="D31" s="52">
        <f>[1]!d("fon_vl",$F31,$D$10)/[1]!d("fon_vl",$F31,$D$9)-1</f>
        <v>-6.8576417550744173E-2</v>
      </c>
      <c r="E31" s="52">
        <f>[1]!d("fon_vl",$F31,$E$10)/[1]!d("fon_vl",$F31,$E$9)-1</f>
        <v>1.0151893060089456E-2</v>
      </c>
      <c r="F31" s="68">
        <v>422</v>
      </c>
      <c r="G31" s="22" t="str">
        <f>[1]!d("ent_ape",F31)</f>
        <v>SECUOYA DE INVERSIONES, SICAV, S.A.</v>
      </c>
      <c r="H31" s="27">
        <f>[1]!d("fon_vl",$F31,$H$10)</f>
        <v>11.360013</v>
      </c>
      <c r="I31" s="72">
        <f ca="1">[1]!d("fon_vl",$F31,WORKDAY($I$10,-1))</f>
        <v>10.875883</v>
      </c>
      <c r="J31" s="67">
        <f ca="1">[1]!d("fon_vl",$F31,WORKDAY($J$10,-1))</f>
        <v>10.875764</v>
      </c>
      <c r="K31" s="31">
        <f t="shared" ca="1" si="4"/>
        <v>-1.0941640324668711E-5</v>
      </c>
      <c r="L31" s="31">
        <f t="shared" ca="1" si="5"/>
        <v>-4.26275040354267E-2</v>
      </c>
      <c r="M31" s="34">
        <f ca="1">[1]!d("FON_pat",$F31,WORKDAY($H$5,-1))</f>
        <v>4746476.91</v>
      </c>
      <c r="N31" s="21">
        <f ca="1">[1]!d("FON_LIQ_BES_DIV2",$F31,WORKDAY($G$5,-1),"USD")</f>
        <v>0</v>
      </c>
      <c r="O31" s="21">
        <f ca="1">[1]!d("FON_LIQ_BES_DIV2",$F31,WORKDAY($H$5,-1),"EUR")</f>
        <v>4749017.57</v>
      </c>
      <c r="P31" s="35">
        <f t="shared" ca="1" si="0"/>
        <v>4749017.57</v>
      </c>
      <c r="Q31" s="36">
        <f t="shared" ca="1" si="1"/>
        <v>1.0005352728030021</v>
      </c>
      <c r="R31" s="28">
        <f ca="1">IF(ISERROR([1]!d("fon_rf_med",F31,$H$4,$H$5)),0,[1]!d("fon_rf_med",F31,$H$4,$H$5))</f>
        <v>2179613.5989156626</v>
      </c>
      <c r="S31" s="30">
        <f t="shared" ca="1" si="6"/>
        <v>0.4409729372230124</v>
      </c>
      <c r="T31" s="28">
        <f ca="1">IF(ISERROR([1]!d("fon_rv_med",F31,$H$4,$H$5)),0,[1]!d("fon_rv_med",F31,$H$4,$H$5))</f>
        <v>0</v>
      </c>
      <c r="U31" s="30">
        <f t="shared" ca="1" si="2"/>
        <v>0</v>
      </c>
      <c r="V31" s="29">
        <f ca="1">IF(ISERROR([1]!d("fon_FON_med",$F31,$H$4,$H$5)),0,[1]!d("fon_FON_med",$F31,$H$4,$H$5))</f>
        <v>1949599.6686477987</v>
      </c>
      <c r="W31" s="30">
        <f t="shared" ca="1" si="3"/>
        <v>0.39443720332830301</v>
      </c>
      <c r="X31" s="28">
        <f ca="1">[1]!d("foN_PAT_MED",F31,$H$4,$H$5-1)</f>
        <v>4942737.7848663097</v>
      </c>
      <c r="Y31" s="33">
        <f>[1]!d("fon_vl",$F31,WORKDAY($Y$10,-1))/[1]!d("fon_vl",$F31,WORKDAY($Y$9,-1))-1</f>
        <v>9.6241087048043461E-4</v>
      </c>
      <c r="Z31" s="33">
        <f>[1]!d("fon_vl",F31,WORKDAY($Z$10,-1))/[1]!d("fon_vl",F31,WORKDAY($Z$9,-1))-1</f>
        <v>-1.1815199896297868E-3</v>
      </c>
      <c r="AA31" s="33">
        <f ca="1">[1]!d("fon_vl",F31,WORKDAY($AA$10,-1))/[1]!d("fon_vl",F31,WORKDAY($AA$9,-1))-1</f>
        <v>-4.2416599904679719E-2</v>
      </c>
    </row>
    <row r="32" spans="2:27">
      <c r="B32" s="52">
        <f>[1]!d("fon_vl",$F32,$B$10)/[1]!d("fon_vl",$F32,$B$9)-1</f>
        <v>-4.7747664024726522E-3</v>
      </c>
      <c r="C32" s="52">
        <f>[1]!d("fon_vl",$F32,$C$10)/[1]!d("fon_vl",$F32,$C$9)-1</f>
        <v>3.9952828828290654E-2</v>
      </c>
      <c r="D32" s="52">
        <f>[1]!d("fon_vl",$F32,$D$10)/[1]!d("fon_vl",$F32,$D$9)-1</f>
        <v>-0.25845328420471803</v>
      </c>
      <c r="E32" s="52">
        <f>[1]!d("fon_vl",$F32,$E$10)/[1]!d("fon_vl",$F32,$E$9)-1</f>
        <v>4.5617186921118602E-3</v>
      </c>
      <c r="F32" s="68">
        <v>419</v>
      </c>
      <c r="G32" s="22" t="str">
        <f>[1]!d("ent_ape",F32)</f>
        <v>LANDSTONE CAPITAL, SICAV, S.A.,</v>
      </c>
      <c r="H32" s="27">
        <f>[1]!d("fon_vl",$F32,$H$10)</f>
        <v>10.120111999999999</v>
      </c>
      <c r="I32" s="72">
        <f ca="1">[1]!d("fon_vl",$F32,WORKDAY($I$10,-1))</f>
        <v>0</v>
      </c>
      <c r="J32" s="67">
        <f ca="1">[1]!d("fon_vl",$F32,WORKDAY($J$10,-1))</f>
        <v>0</v>
      </c>
      <c r="K32" s="31" t="e">
        <f t="shared" ca="1" si="4"/>
        <v>#DIV/0!</v>
      </c>
      <c r="L32" s="31">
        <f t="shared" ca="1" si="5"/>
        <v>-1</v>
      </c>
      <c r="M32" s="34">
        <f ca="1">[1]!d("FON_pat",$F32,WORKDAY($H$5,-1))</f>
        <v>0</v>
      </c>
      <c r="N32" s="21">
        <f ca="1">[1]!d("FON_LIQ_BES_DIV2",$F32,WORKDAY($G$5,-1),"USD")</f>
        <v>0</v>
      </c>
      <c r="O32" s="21">
        <f ca="1">[1]!d("FON_LIQ_BES_DIV2",$F32,WORKDAY($H$5,-1),"EUR")</f>
        <v>0</v>
      </c>
      <c r="P32" s="35">
        <f t="shared" ca="1" si="0"/>
        <v>0</v>
      </c>
      <c r="Q32" s="36" t="e">
        <f t="shared" ca="1" si="1"/>
        <v>#DIV/0!</v>
      </c>
      <c r="R32" s="28">
        <f ca="1">IF(ISERROR([1]!d("fon_rf_med",F32,$H$4,$H$5)),0,[1]!d("fon_rf_med",F32,$H$4,$H$5))</f>
        <v>10153540.262581818</v>
      </c>
      <c r="S32" s="30">
        <f t="shared" ca="1" si="6"/>
        <v>0.42057706914809301</v>
      </c>
      <c r="T32" s="28">
        <f ca="1">IF(ISERROR([1]!d("fon_rv_med",F32,$H$4,$H$5)),0,[1]!d("fon_rv_med",F32,$H$4,$H$5))</f>
        <v>9844637.9803999998</v>
      </c>
      <c r="U32" s="30">
        <f t="shared" ca="1" si="2"/>
        <v>0.40778180630051641</v>
      </c>
      <c r="V32" s="29">
        <f ca="1">IF(ISERROR([1]!d("fon_FON_med",$F32,$H$4,$H$5)),0,[1]!d("fon_FON_med",$F32,$H$4,$H$5))</f>
        <v>1567817.1222545456</v>
      </c>
      <c r="W32" s="30">
        <f t="shared" ca="1" si="3"/>
        <v>6.4941676812767829E-2</v>
      </c>
      <c r="X32" s="28">
        <f ca="1">[1]!d("foN_PAT_MED",F32,$H$4,$H$5-1)</f>
        <v>24141925.481454547</v>
      </c>
      <c r="Y32" s="33">
        <f>[1]!d("fon_vl",$F32,WORKDAY($Y$10,-1))/[1]!d("fon_vl",$F32,WORKDAY($Y$9,-1))-1</f>
        <v>-7.8823238319891686E-3</v>
      </c>
      <c r="Z32" s="33">
        <f>[1]!d("fon_vl",F32,WORKDAY($Z$10,-1))/[1]!d("fon_vl",F32,WORKDAY($Z$9,-1))-1</f>
        <v>8.3169477693090244E-3</v>
      </c>
      <c r="AA32" s="33">
        <f ca="1">[1]!d("fon_vl",F32,WORKDAY($AA$10,-1))/[1]!d("fon_vl",F32,WORKDAY($AA$9,-1))-1</f>
        <v>-1</v>
      </c>
    </row>
    <row r="33" spans="2:27">
      <c r="B33" s="52">
        <f>[1]!d("fon_vl",$F33,$B$10)/[1]!d("fon_vl",$F33,$B$9)-1</f>
        <v>-1.958109423264065E-2</v>
      </c>
      <c r="C33" s="52">
        <f>[1]!d("fon_vl",$F33,$C$10)/[1]!d("fon_vl",$F33,$C$9)-1</f>
        <v>7.8226512884151944E-2</v>
      </c>
      <c r="D33" s="52">
        <f>[1]!d("fon_vl",$F33,$D$10)/[1]!d("fon_vl",$F33,$D$9)-1</f>
        <v>-6.6406672612795425E-2</v>
      </c>
      <c r="E33" s="52">
        <f>[1]!d("fon_vl",$F33,$E$10)/[1]!d("fon_vl",$F33,$E$9)-1</f>
        <v>4.2904064656386298E-2</v>
      </c>
      <c r="F33" s="68">
        <v>402</v>
      </c>
      <c r="G33" s="22" t="str">
        <f>[1]!d("ent_ape",F33)</f>
        <v>BANINVER PATRIMONIO, SICAV, S.A.</v>
      </c>
      <c r="H33" s="27">
        <f>[1]!d("fon_vl",$F33,$H$10)</f>
        <v>1.158512</v>
      </c>
      <c r="I33" s="72">
        <f ca="1">[1]!d("fon_vl",$F33,WORKDAY($I$10,-1))</f>
        <v>0</v>
      </c>
      <c r="J33" s="67">
        <f ca="1">[1]!d("fon_vl",$F33,WORKDAY($J$10,-1))</f>
        <v>0</v>
      </c>
      <c r="K33" s="31" t="e">
        <f t="shared" ca="1" si="4"/>
        <v>#DIV/0!</v>
      </c>
      <c r="L33" s="31">
        <f t="shared" ca="1" si="5"/>
        <v>-1</v>
      </c>
      <c r="M33" s="34">
        <f ca="1">[1]!d("FON_pat",$F33,WORKDAY($H$5,-1))</f>
        <v>0</v>
      </c>
      <c r="N33" s="21">
        <f ca="1">[1]!d("FON_LIQ_BES_DIV2",$F33,WORKDAY($G$5,-1),"USD")</f>
        <v>0</v>
      </c>
      <c r="O33" s="21">
        <f ca="1">[1]!d("FON_LIQ_BES_DIV2",$F33,WORKDAY($H$5,-1),"EUR")</f>
        <v>0</v>
      </c>
      <c r="P33" s="35">
        <f t="shared" ca="1" si="0"/>
        <v>0</v>
      </c>
      <c r="Q33" s="36" t="e">
        <f t="shared" ca="1" si="1"/>
        <v>#DIV/0!</v>
      </c>
      <c r="R33" s="28">
        <f ca="1">IF(ISERROR([1]!d("fon_rf_med",F33,$H$4,$H$5)),0,[1]!d("fon_rf_med",F33,$H$4,$H$5))</f>
        <v>0</v>
      </c>
      <c r="S33" s="30">
        <f t="shared" ca="1" si="6"/>
        <v>0</v>
      </c>
      <c r="T33" s="28">
        <f ca="1">IF(ISERROR([1]!d("fon_rv_med",F33,$H$4,$H$5)),0,[1]!d("fon_rv_med",F33,$H$4,$H$5))</f>
        <v>121731.30229508197</v>
      </c>
      <c r="U33" s="30">
        <f t="shared" ca="1" si="2"/>
        <v>4.0459233873078732E-2</v>
      </c>
      <c r="V33" s="29">
        <f ca="1">IF(ISERROR([1]!d("fon_FON_med",$F33,$H$4,$H$5)),0,[1]!d("fon_FON_med",$F33,$H$4,$H$5))</f>
        <v>2524642.7181967213</v>
      </c>
      <c r="W33" s="30">
        <f t="shared" ca="1" si="3"/>
        <v>0.83910307583732369</v>
      </c>
      <c r="X33" s="28">
        <f ca="1">[1]!d("foN_PAT_MED",F33,$H$4,$H$5-1)</f>
        <v>3008739.6779918037</v>
      </c>
      <c r="Y33" s="33">
        <f>[1]!d("fon_vl",$F33,WORKDAY($Y$10,-1))/[1]!d("fon_vl",$F33,WORKDAY($Y$9,-1))-1</f>
        <v>-5.8393870758353117E-3</v>
      </c>
      <c r="Z33" s="33">
        <f>[1]!d("fon_vl",F33,WORKDAY($Z$10,-1))/[1]!d("fon_vl",F33,WORKDAY($Z$9,-1))-1</f>
        <v>1.8997227689763196E-3</v>
      </c>
      <c r="AA33" s="33">
        <f ca="1">[1]!d("fon_vl",F33,WORKDAY($AA$10,-1))/[1]!d("fon_vl",F33,WORKDAY($AA$9,-1))-1</f>
        <v>-1</v>
      </c>
    </row>
    <row r="34" spans="2:27">
      <c r="B34" s="52">
        <f>[1]!d("fon_vl",$F34,$B$10)/[1]!d("fon_vl",$F34,$B$9)-1</f>
        <v>4.7395251058907517E-2</v>
      </c>
      <c r="C34" s="52">
        <f>[1]!d("fon_vl",$F34,$C$10)/[1]!d("fon_vl",$F34,$C$9)-1</f>
        <v>5.0127024793029662E-2</v>
      </c>
      <c r="D34" s="52">
        <f>[1]!d("fon_vl",$F34,$D$10)/[1]!d("fon_vl",$F34,$D$9)-1</f>
        <v>-0.13726191219491846</v>
      </c>
      <c r="E34" s="52">
        <f>[1]!d("fon_vl",$F34,$E$10)/[1]!d("fon_vl",$F34,$E$9)-1</f>
        <v>2.3611115427124796E-2</v>
      </c>
      <c r="F34" s="68">
        <v>400</v>
      </c>
      <c r="G34" s="22" t="str">
        <f>[1]!d("ent_ape",F34)</f>
        <v>ALMUDENA INVERSIONES, SICAV, S.A.</v>
      </c>
      <c r="H34" s="27">
        <f>[1]!d("fon_vl",$F34,$H$10)</f>
        <v>9.3771819999999995</v>
      </c>
      <c r="I34" s="72">
        <f ca="1">[1]!d("fon_vl",$F34,WORKDAY($I$10,-1))</f>
        <v>0</v>
      </c>
      <c r="J34" s="67">
        <f ca="1">[1]!d("fon_vl",$F34,WORKDAY($J$10,-1))</f>
        <v>0</v>
      </c>
      <c r="K34" s="31" t="e">
        <f t="shared" ca="1" si="4"/>
        <v>#DIV/0!</v>
      </c>
      <c r="L34" s="31">
        <f t="shared" ca="1" si="5"/>
        <v>-1</v>
      </c>
      <c r="M34" s="34">
        <f ca="1">[1]!d("FON_pat",$F34,WORKDAY($H$5,-1))</f>
        <v>0</v>
      </c>
      <c r="N34" s="21">
        <f ca="1">[1]!d("FON_LIQ_BES_DIV2",$F34,WORKDAY($G$5,-1),"USD")</f>
        <v>0</v>
      </c>
      <c r="O34" s="21">
        <f ca="1">[1]!d("FON_LIQ_BES_DIV2",$F34,WORKDAY($H$5,-1),"EUR")</f>
        <v>0</v>
      </c>
      <c r="P34" s="35">
        <f t="shared" ca="1" si="0"/>
        <v>0</v>
      </c>
      <c r="Q34" s="36" t="e">
        <f t="shared" ca="1" si="1"/>
        <v>#DIV/0!</v>
      </c>
      <c r="R34" s="28">
        <f ca="1">IF(ISERROR([1]!d("fon_rf_med",F34,$H$4,$H$5)),0,[1]!d("fon_rf_med",F34,$H$4,$H$5))</f>
        <v>1399181.6062343097</v>
      </c>
      <c r="S34" s="30">
        <f t="shared" ca="1" si="6"/>
        <v>0.36252456091397706</v>
      </c>
      <c r="T34" s="28">
        <f ca="1">IF(ISERROR([1]!d("fon_rv_med",F34,$H$4,$H$5)),0,[1]!d("fon_rv_med",F34,$H$4,$H$5))</f>
        <v>2005486.8462068965</v>
      </c>
      <c r="U34" s="30">
        <f t="shared" ca="1" si="2"/>
        <v>0.51961677819409557</v>
      </c>
      <c r="V34" s="29">
        <f ca="1">IF(ISERROR([1]!d("fon_FON_med",$F34,$H$4,$H$5)),0,[1]!d("fon_FON_med",$F34,$H$4,$H$5))</f>
        <v>79693.363500000007</v>
      </c>
      <c r="W34" s="30">
        <f t="shared" ca="1" si="3"/>
        <v>2.064835721243562E-2</v>
      </c>
      <c r="X34" s="28">
        <f ca="1">[1]!d("foN_PAT_MED",F34,$H$4,$H$5-1)</f>
        <v>3859549.8266566265</v>
      </c>
      <c r="Y34" s="33">
        <f>[1]!d("fon_vl",$F34,WORKDAY($Y$10,-1))/[1]!d("fon_vl",$F34,WORKDAY($Y$9,-1))-1</f>
        <v>1.045068763728807E-2</v>
      </c>
      <c r="Z34" s="33">
        <f>[1]!d("fon_vl",F34,WORKDAY($Z$10,-1))/[1]!d("fon_vl",F34,WORKDAY($Z$9,-1))-1</f>
        <v>2.2582367828368533E-2</v>
      </c>
      <c r="AA34" s="33">
        <f ca="1">[1]!d("fon_vl",F34,WORKDAY($AA$10,-1))/[1]!d("fon_vl",F34,WORKDAY($AA$9,-1))-1</f>
        <v>-1</v>
      </c>
    </row>
    <row r="35" spans="2:27">
      <c r="B35" s="52">
        <f>[1]!d("fon_vl",$F35,$B$10)/[1]!d("fon_vl",$F35,$B$9)-1</f>
        <v>4.9575075901076016E-3</v>
      </c>
      <c r="C35" s="52">
        <f>[1]!d("fon_vl",$F35,$C$10)/[1]!d("fon_vl",$F35,$C$9)-1</f>
        <v>4.7883480534418377E-2</v>
      </c>
      <c r="D35" s="52">
        <f>[1]!d("fon_vl",$F35,$D$10)/[1]!d("fon_vl",$F35,$D$9)-1</f>
        <v>-9.912044721884361E-2</v>
      </c>
      <c r="E35" s="52">
        <f>[1]!d("fon_vl",$F35,$E$10)/[1]!d("fon_vl",$F35,$E$9)-1</f>
        <v>-1.3081379808792315E-2</v>
      </c>
      <c r="F35" s="68">
        <v>464</v>
      </c>
      <c r="G35" s="22" t="str">
        <f>[1]!d("ent_ape",F35)</f>
        <v>FONDIBAS MIXTO, FI</v>
      </c>
      <c r="H35" s="27">
        <f>[1]!d("fon_vl",$F35,$H$10)</f>
        <v>7.0058049999999996</v>
      </c>
      <c r="I35" s="72">
        <f ca="1">[1]!d("fon_vl",$F35,WORKDAY($I$10,-1))</f>
        <v>0</v>
      </c>
      <c r="J35" s="67">
        <f ca="1">[1]!d("fon_vl",$F35,WORKDAY($J$10,-1))</f>
        <v>0</v>
      </c>
      <c r="K35" s="31" t="e">
        <f t="shared" ca="1" si="4"/>
        <v>#DIV/0!</v>
      </c>
      <c r="L35" s="31">
        <f t="shared" ca="1" si="5"/>
        <v>-1</v>
      </c>
      <c r="M35" s="34">
        <f ca="1">[1]!d("FON_pat",$F35,WORKDAY($H$5,-1))</f>
        <v>0</v>
      </c>
      <c r="N35" s="21">
        <f ca="1">[1]!d("FON_LIQ_BES_DIV2",$F35,WORKDAY($G$5,-1),"USD")</f>
        <v>0</v>
      </c>
      <c r="O35" s="21">
        <f ca="1">[1]!d("FON_LIQ_BES_DIV2",$F35,WORKDAY($H$5,-1),"EUR")</f>
        <v>0</v>
      </c>
      <c r="P35" s="35">
        <f t="shared" ca="1" si="0"/>
        <v>0</v>
      </c>
      <c r="Q35" s="36" t="e">
        <f t="shared" ca="1" si="1"/>
        <v>#DIV/0!</v>
      </c>
      <c r="R35" s="28">
        <f ca="1">IF(ISERROR([1]!d("fon_rf_med",F35,$H$4,$H$5)),0,[1]!d("fon_rf_med",F35,$H$4,$H$5))</f>
        <v>5138865.9375568191</v>
      </c>
      <c r="S35" s="30">
        <f t="shared" ca="1" si="6"/>
        <v>0.41109763182360637</v>
      </c>
      <c r="T35" s="28">
        <f ca="1">IF(ISERROR([1]!d("fon_rv_med",F35,$H$4,$H$5)),0,[1]!d("fon_rv_med",F35,$H$4,$H$5))</f>
        <v>740247.78249999997</v>
      </c>
      <c r="U35" s="30">
        <f t="shared" ca="1" si="2"/>
        <v>5.9218145413053272E-2</v>
      </c>
      <c r="V35" s="29">
        <f ca="1">IF(ISERROR([1]!d("fon_FON_med",$F35,$H$4,$H$5)),0,[1]!d("fon_FON_med",$F35,$H$4,$H$5))</f>
        <v>4354889.7451420454</v>
      </c>
      <c r="W35" s="30">
        <f t="shared" ca="1" si="3"/>
        <v>0.34838131269327532</v>
      </c>
      <c r="X35" s="28">
        <f ca="1">[1]!d("foN_PAT_MED",F35,$H$4,$H$5-1)</f>
        <v>12500354.027244316</v>
      </c>
      <c r="Y35" s="33">
        <f>[1]!d("fon_vl",$F35,WORKDAY($Y$10,-1))/[1]!d("fon_vl",$F35,WORKDAY($Y$9,-1))-1</f>
        <v>7.8325046158149725E-3</v>
      </c>
      <c r="Z35" s="33">
        <f>[1]!d("fon_vl",F35,WORKDAY($Z$10,-1))/[1]!d("fon_vl",F35,WORKDAY($Z$9,-1))-1</f>
        <v>-6.9135003748930224E-3</v>
      </c>
      <c r="AA35" s="33">
        <f ca="1">[1]!d("fon_vl",F35,WORKDAY($AA$10,-1))/[1]!d("fon_vl",F35,WORKDAY($AA$9,-1))-1</f>
        <v>-1</v>
      </c>
    </row>
    <row r="36" spans="2:27">
      <c r="B36" s="52">
        <f>[1]!d("fon_vl",$F36,$B$10)/[1]!d("fon_vl",$F36,$B$9)-1</f>
        <v>-3.2921425946893068E-2</v>
      </c>
      <c r="C36" s="52">
        <f>[1]!d("fon_vl",$F36,$C$10)/[1]!d("fon_vl",$F36,$C$9)-1</f>
        <v>9.0119206323968859E-2</v>
      </c>
      <c r="D36" s="52">
        <f>[1]!d("fon_vl",$F36,$D$10)/[1]!d("fon_vl",$F36,$D$9)-1</f>
        <v>-0.14470270722624379</v>
      </c>
      <c r="E36" s="52">
        <f>[1]!d("fon_vl",$F36,$E$10)/[1]!d("fon_vl",$F36,$E$9)-1</f>
        <v>-8.6273425313382335E-3</v>
      </c>
      <c r="F36" s="68">
        <v>406</v>
      </c>
      <c r="G36" s="22" t="str">
        <f>[1]!d("ent_ape",F36)</f>
        <v>ERNIO INGENIEROS, SICAV, S.A.</v>
      </c>
      <c r="H36" s="27">
        <f>[1]!d("fon_vl",$F36,$H$10)</f>
        <v>1.034365</v>
      </c>
      <c r="I36" s="72">
        <f ca="1">[1]!d("fon_vl",$F36,WORKDAY($I$10,-1))</f>
        <v>1.0229649999999999</v>
      </c>
      <c r="J36" s="67">
        <f ca="1">[1]!d("fon_vl",$F36,WORKDAY($J$10,-1))</f>
        <v>1.0229429999999999</v>
      </c>
      <c r="K36" s="31">
        <f t="shared" ca="1" si="4"/>
        <v>-2.150611213480591E-5</v>
      </c>
      <c r="L36" s="31">
        <f t="shared" ca="1" si="5"/>
        <v>-1.1042523673944871E-2</v>
      </c>
      <c r="M36" s="34">
        <f ca="1">[1]!d("FON_pat",$F36,WORKDAY($H$5,-1))</f>
        <v>2516906.79</v>
      </c>
      <c r="N36" s="21">
        <f ca="1">[1]!d("FON_LIQ_BES_DIV2",$F36,WORKDAY($G$5,-1),"USD")</f>
        <v>0</v>
      </c>
      <c r="O36" s="21">
        <f ca="1">[1]!d("FON_LIQ_BES_DIV2",$F36,WORKDAY($H$5,-1),"EUR")</f>
        <v>2480033.44</v>
      </c>
      <c r="P36" s="35">
        <f t="shared" ca="1" si="0"/>
        <v>2480033.44</v>
      </c>
      <c r="Q36" s="36">
        <f t="shared" ca="1" si="1"/>
        <v>0.98534973557761352</v>
      </c>
      <c r="R36" s="28">
        <f ca="1">IF(ISERROR([1]!d("fon_rf_med",F36,$H$4,$H$5)),0,[1]!d("fon_rf_med",F36,$H$4,$H$5))</f>
        <v>463725.18697247707</v>
      </c>
      <c r="S36" s="30">
        <f t="shared" ca="1" si="6"/>
        <v>0.14399236581852798</v>
      </c>
      <c r="T36" s="28">
        <f ca="1">IF(ISERROR([1]!d("fon_rv_med",F36,$H$4,$H$5)),0,[1]!d("fon_rv_med",F36,$H$4,$H$5))</f>
        <v>470155.93255384616</v>
      </c>
      <c r="U36" s="30">
        <f t="shared" ca="1" si="2"/>
        <v>0.14598919130105961</v>
      </c>
      <c r="V36" s="29">
        <f ca="1">IF(ISERROR([1]!d("fon_FON_med",$F36,$H$4,$H$5)),0,[1]!d("fon_FON_med",$F36,$H$4,$H$5))</f>
        <v>1867817.6664150944</v>
      </c>
      <c r="W36" s="30">
        <f t="shared" ca="1" si="3"/>
        <v>0.5799803251159491</v>
      </c>
      <c r="X36" s="28">
        <f ca="1">[1]!d("foN_PAT_MED",F36,$H$4,$H$5-1)</f>
        <v>3220484.5328877009</v>
      </c>
      <c r="Y36" s="33">
        <f>[1]!d("fon_vl",$F36,WORKDAY($Y$10,-1))/[1]!d("fon_vl",$F36,WORKDAY($Y$9,-1))-1</f>
        <v>2.263127619360672E-2</v>
      </c>
      <c r="Z36" s="33">
        <f>[1]!d("fon_vl",F36,WORKDAY($Z$10,-1))/[1]!d("fon_vl",F36,WORKDAY($Z$9,-1))-1</f>
        <v>-8.4176771219561797E-3</v>
      </c>
      <c r="AA36" s="33">
        <f ca="1">[1]!d("fon_vl",F36,WORKDAY($AA$10,-1))/[1]!d("fon_vl",F36,WORKDAY($AA$9,-1))-1</f>
        <v>-2.4718983286775353E-2</v>
      </c>
    </row>
    <row r="37" spans="2:27">
      <c r="B37" s="52">
        <f>[1]!d("fon_vl",$F37,$B$10)/[1]!d("fon_vl",$F37,$B$9)-1</f>
        <v>0.16146297622784367</v>
      </c>
      <c r="C37" s="52">
        <f>[1]!d("fon_vl",$F37,$C$10)/[1]!d("fon_vl",$F37,$C$9)-1</f>
        <v>0.16162335763366098</v>
      </c>
      <c r="D37" s="52">
        <f>[1]!d("fon_vl",$F37,$D$10)/[1]!d("fon_vl",$F37,$D$9)-1</f>
        <v>-0.12568897879155627</v>
      </c>
      <c r="E37" s="52">
        <f>[1]!d("fon_vl",$F37,$E$10)/[1]!d("fon_vl",$F37,$E$9)-1</f>
        <v>0.13014839660010313</v>
      </c>
      <c r="F37" s="68">
        <v>430</v>
      </c>
      <c r="G37" s="22" t="str">
        <f>[1]!d("ent_ape",F37)</f>
        <v>ZUGARRAMURDI DE INVERSIONES, SICAV, S.A.</v>
      </c>
      <c r="H37" s="27">
        <f>[1]!d("fon_vl",$F37,$H$10)</f>
        <v>10.823295999999999</v>
      </c>
      <c r="I37" s="72">
        <f ca="1">[1]!d("fon_vl",$F37,WORKDAY($I$10,-1))</f>
        <v>11.197609</v>
      </c>
      <c r="J37" s="67">
        <f ca="1">[1]!d("fon_vl",$F37,WORKDAY($J$10,-1))</f>
        <v>11.197609</v>
      </c>
      <c r="K37" s="31">
        <f t="shared" ca="1" si="4"/>
        <v>0</v>
      </c>
      <c r="L37" s="31">
        <f t="shared" ca="1" si="5"/>
        <v>3.4584012116087415E-2</v>
      </c>
      <c r="M37" s="34">
        <f ca="1">[1]!d("FON_pat",$F37,WORKDAY($H$5,-1))</f>
        <v>2703259.5300000003</v>
      </c>
      <c r="N37" s="21">
        <f ca="1">[1]!d("FON_LIQ_BES_DIV2",$F37,WORKDAY($G$5,-1),"USD")</f>
        <v>0</v>
      </c>
      <c r="O37" s="21">
        <f ca="1">[1]!d("FON_LIQ_BES_DIV2",$F37,WORKDAY($H$5,-1),"EUR")</f>
        <v>2616766.85</v>
      </c>
      <c r="P37" s="35">
        <f t="shared" ca="1" si="0"/>
        <v>2616766.85</v>
      </c>
      <c r="Q37" s="36">
        <f t="shared" ca="1" si="1"/>
        <v>0.96800430034921581</v>
      </c>
      <c r="R37" s="28">
        <f ca="1">IF(ISERROR([1]!d("fon_rf_med",F37,$H$4,$H$5)),0,[1]!d("fon_rf_med",F37,$H$4,$H$5))</f>
        <v>181049.90503205126</v>
      </c>
      <c r="S37" s="30">
        <f t="shared" ca="1" si="6"/>
        <v>6.3131825668596916E-2</v>
      </c>
      <c r="T37" s="28">
        <f ca="1">IF(ISERROR([1]!d("fon_rv_med",F37,$H$4,$H$5)),0,[1]!d("fon_rv_med",F37,$H$4,$H$5))</f>
        <v>761125.17577419349</v>
      </c>
      <c r="U37" s="30">
        <f t="shared" ca="1" si="2"/>
        <v>0.26540318759322218</v>
      </c>
      <c r="V37" s="29">
        <f ca="1">IF(ISERROR([1]!d("fon_FON_med",$F37,$H$4,$H$5)),0,[1]!d("fon_FON_med",$F37,$H$4,$H$5))</f>
        <v>1515324.1691373801</v>
      </c>
      <c r="W37" s="30">
        <f t="shared" ca="1" si="3"/>
        <v>0.52839122594655286</v>
      </c>
      <c r="X37" s="28">
        <f ca="1">[1]!d("foN_PAT_MED",F37,$H$4,$H$5-1)</f>
        <v>2867807.2131550801</v>
      </c>
      <c r="Y37" s="33">
        <f>[1]!d("fon_vl",$F37,WORKDAY($Y$10,-1))/[1]!d("fon_vl",$F37,WORKDAY($Y$9,-1))-1</f>
        <v>3.5643486050831452E-3</v>
      </c>
      <c r="Z37" s="33">
        <f>[1]!d("fon_vl",F37,WORKDAY($Z$10,-1))/[1]!d("fon_vl",F37,WORKDAY($Z$9,-1))-1</f>
        <v>1.1611440162167197E-2</v>
      </c>
      <c r="AA37" s="33">
        <f ca="1">[1]!d("fon_vl",F37,WORKDAY($AA$10,-1))/[1]!d("fon_vl",F37,WORKDAY($AA$9,-1))-1</f>
        <v>1.9076544986001087E-2</v>
      </c>
    </row>
    <row r="38" spans="2:27">
      <c r="B38" s="52">
        <f>[1]!d("fon_vl",$F38,$B$10)/[1]!d("fon_vl",$F38,$B$9)-1</f>
        <v>-4.5772438540148119E-2</v>
      </c>
      <c r="C38" s="52">
        <f>[1]!d("fon_vl",$F38,$C$10)/[1]!d("fon_vl",$F38,$C$9)-1</f>
        <v>0.13955246052173731</v>
      </c>
      <c r="D38" s="52">
        <f>[1]!d("fon_vl",$F38,$D$10)/[1]!d("fon_vl",$F38,$D$9)-1</f>
        <v>-0.11759431995474123</v>
      </c>
      <c r="E38" s="52">
        <f>[1]!d("fon_vl",$F38,$E$10)/[1]!d("fon_vl",$F38,$E$9)-1</f>
        <v>8.0579219736154561E-2</v>
      </c>
      <c r="F38" s="68">
        <v>407</v>
      </c>
      <c r="G38" s="22" t="str">
        <f>[1]!d("ent_ape",F38)</f>
        <v>EUROPEAN STOCK EXCHANGE, SICAV, S.A.</v>
      </c>
      <c r="H38" s="27">
        <f>[1]!d("fon_vl",$F38,$H$10)</f>
        <v>6.3721160000000001</v>
      </c>
      <c r="I38" s="72">
        <f ca="1">[1]!d("fon_vl",$F38,WORKDAY($I$10,-1))</f>
        <v>0</v>
      </c>
      <c r="J38" s="67">
        <f ca="1">[1]!d("fon_vl",$F38,WORKDAY($J$10,-1))</f>
        <v>0</v>
      </c>
      <c r="K38" s="31" t="e">
        <f t="shared" ca="1" si="4"/>
        <v>#DIV/0!</v>
      </c>
      <c r="L38" s="31">
        <f t="shared" ca="1" si="5"/>
        <v>-1</v>
      </c>
      <c r="M38" s="34">
        <f ca="1">[1]!d("FON_pat",$F38,WORKDAY($H$5,-1))</f>
        <v>0</v>
      </c>
      <c r="N38" s="21">
        <f ca="1">[1]!d("FON_LIQ_BES_DIV2",$F38,WORKDAY($G$5,-1),"USD")</f>
        <v>0</v>
      </c>
      <c r="O38" s="21">
        <f ca="1">[1]!d("FON_LIQ_BES_DIV2",$F38,WORKDAY($H$5,-1),"EUR")</f>
        <v>0</v>
      </c>
      <c r="P38" s="35">
        <f t="shared" ca="1" si="0"/>
        <v>0</v>
      </c>
      <c r="Q38" s="36" t="e">
        <f t="shared" ca="1" si="1"/>
        <v>#DIV/0!</v>
      </c>
      <c r="R38" s="28">
        <f ca="1">IF(ISERROR([1]!d("fon_rf_med",F38,$H$4,$H$5)),0,[1]!d("fon_rf_med",F38,$H$4,$H$5))</f>
        <v>0</v>
      </c>
      <c r="S38" s="30">
        <f t="shared" ca="1" si="6"/>
        <v>0</v>
      </c>
      <c r="T38" s="28">
        <f ca="1">IF(ISERROR([1]!d("fon_rv_med",F38,$H$4,$H$5)),0,[1]!d("fon_rv_med",F38,$H$4,$H$5))</f>
        <v>1645863.5963157893</v>
      </c>
      <c r="U38" s="30">
        <f t="shared" ca="1" si="2"/>
        <v>0.37343708323042013</v>
      </c>
      <c r="V38" s="29">
        <f ca="1">IF(ISERROR([1]!d("fon_FON_med",$F38,$H$4,$H$5)),0,[1]!d("fon_FON_med",$F38,$H$4,$H$5))</f>
        <v>2412805.4610526315</v>
      </c>
      <c r="W38" s="30">
        <f t="shared" ca="1" si="3"/>
        <v>0.54745182759668032</v>
      </c>
      <c r="X38" s="28">
        <f ca="1">[1]!d("foN_PAT_MED",F38,$H$4,$H$5-1)</f>
        <v>4407338.3984210528</v>
      </c>
      <c r="Y38" s="33">
        <f>[1]!d("fon_vl",$F38,WORKDAY($Y$10,-1))/[1]!d("fon_vl",$F38,WORKDAY($Y$9,-1))-1</f>
        <v>6.0752189696482439E-3</v>
      </c>
      <c r="Z38" s="33">
        <f>[1]!d("fon_vl",F38,WORKDAY($Z$10,-1))/[1]!d("fon_vl",F38,WORKDAY($Z$9,-1))-1</f>
        <v>2.185755100589204E-2</v>
      </c>
      <c r="AA38" s="33">
        <f ca="1">[1]!d("fon_vl",F38,WORKDAY($AA$10,-1))/[1]!d("fon_vl",F38,WORKDAY($AA$9,-1))-1</f>
        <v>-1</v>
      </c>
    </row>
    <row r="39" spans="2:27">
      <c r="B39" s="52">
        <f>[1]!d("fon_vl",$F39,$B$10)/[1]!d("fon_vl",$F39,$B$9)-1</f>
        <v>-2.8356261943208505E-2</v>
      </c>
      <c r="C39" s="52">
        <f>[1]!d("fon_vl",$F39,$C$10)/[1]!d("fon_vl",$F39,$C$9)-1</f>
        <v>0.15871703403997328</v>
      </c>
      <c r="D39" s="52">
        <f>[1]!d("fon_vl",$F39,$D$10)/[1]!d("fon_vl",$F39,$D$9)-1</f>
        <v>-0.91442178202591295</v>
      </c>
      <c r="E39" s="52">
        <f>[1]!d("fon_vl",$F39,$E$10)/[1]!d("fon_vl",$F39,$E$9)-1</f>
        <v>8.2668492399056381E-2</v>
      </c>
      <c r="F39" s="68">
        <v>413</v>
      </c>
      <c r="G39" s="22" t="str">
        <f>[1]!d("ent_ape",F39)</f>
        <v>HOSIFE 2002, SICAV, S.A.</v>
      </c>
      <c r="H39" s="27">
        <f>[1]!d("fon_vl",$F39,$H$10)</f>
        <v>0.68897799999999998</v>
      </c>
      <c r="I39" s="72">
        <f ca="1">[1]!d("fon_vl",$F39,WORKDAY($I$10,-1))</f>
        <v>0</v>
      </c>
      <c r="J39" s="67">
        <f ca="1">[1]!d("fon_vl",$F39,WORKDAY($J$10,-1))</f>
        <v>0</v>
      </c>
      <c r="K39" s="31" t="e">
        <f t="shared" ca="1" si="4"/>
        <v>#DIV/0!</v>
      </c>
      <c r="L39" s="31">
        <f t="shared" ca="1" si="5"/>
        <v>-1</v>
      </c>
      <c r="M39" s="34">
        <f ca="1">[1]!d("FON_pat",$F39,WORKDAY($H$5,-1))</f>
        <v>0</v>
      </c>
      <c r="N39" s="21">
        <f ca="1">[1]!d("FON_LIQ_BES_DIV2",$F39,WORKDAY($G$5,-1),"USD")</f>
        <v>0</v>
      </c>
      <c r="O39" s="21">
        <f ca="1">[1]!d("FON_LIQ_BES_DIV2",$F39,WORKDAY($H$5,-1),"EUR")</f>
        <v>0</v>
      </c>
      <c r="P39" s="35">
        <f t="shared" ca="1" si="0"/>
        <v>0</v>
      </c>
      <c r="Q39" s="36" t="e">
        <f t="shared" ca="1" si="1"/>
        <v>#DIV/0!</v>
      </c>
      <c r="R39" s="28">
        <f ca="1">IF(ISERROR([1]!d("fon_rf_med",F39,$H$4,$H$5)),0,[1]!d("fon_rf_med",F39,$H$4,$H$5))</f>
        <v>0</v>
      </c>
      <c r="S39" s="30">
        <f t="shared" ca="1" si="6"/>
        <v>0</v>
      </c>
      <c r="T39" s="28">
        <f ca="1">IF(ISERROR([1]!d("fon_rv_med",F39,$H$4,$H$5)),0,[1]!d("fon_rv_med",F39,$H$4,$H$5))</f>
        <v>2865119.8152631577</v>
      </c>
      <c r="U39" s="30">
        <f t="shared" ca="1" si="2"/>
        <v>0.32065938541840755</v>
      </c>
      <c r="V39" s="29">
        <f ca="1">IF(ISERROR([1]!d("fon_FON_med",$F39,$H$4,$H$5)),0,[1]!d("fon_FON_med",$F39,$H$4,$H$5))</f>
        <v>5709846.2468421049</v>
      </c>
      <c r="W39" s="30">
        <f t="shared" ca="1" si="3"/>
        <v>0.6390363776733794</v>
      </c>
      <c r="X39" s="28">
        <f ca="1">[1]!d("foN_PAT_MED",F39,$H$4,$H$5-1)</f>
        <v>8935087.964210527</v>
      </c>
      <c r="Y39" s="33">
        <f>[1]!d("fon_vl",$F39,WORKDAY($Y$10,-1))/[1]!d("fon_vl",$F39,WORKDAY($Y$9,-1))-1</f>
        <v>7.4341996406273037E-3</v>
      </c>
      <c r="Z39" s="33">
        <f>[1]!d("fon_vl",F39,WORKDAY($Z$10,-1))/[1]!d("fon_vl",F39,WORKDAY($Z$9,-1))-1</f>
        <v>2.7699178792681023E-2</v>
      </c>
      <c r="AA39" s="33">
        <f ca="1">[1]!d("fon_vl",F39,WORKDAY($AA$10,-1))/[1]!d("fon_vl",F39,WORKDAY($AA$9,-1))-1</f>
        <v>-1</v>
      </c>
    </row>
    <row r="40" spans="2:27">
      <c r="B40" s="52">
        <f>[1]!d("fon_vl",$F40,$B$10)/[1]!d("fon_vl",$F40,$B$9)-1</f>
        <v>1.8703458351212898E-2</v>
      </c>
      <c r="C40" s="52">
        <f>[1]!d("fon_vl",$F40,$C$10)/[1]!d("fon_vl",$F40,$C$9)-1</f>
        <v>0.15802367283072294</v>
      </c>
      <c r="D40" s="52">
        <f>[1]!d("fon_vl",$F40,$D$10)/[1]!d("fon_vl",$F40,$D$9)-1</f>
        <v>-0.13925485249261405</v>
      </c>
      <c r="E40" s="52">
        <f>[1]!d("fon_vl",$F40,$E$10)/[1]!d("fon_vl",$F40,$E$9)-1</f>
        <v>6.6835870728309876E-2</v>
      </c>
      <c r="F40" s="68">
        <v>411</v>
      </c>
      <c r="G40" s="22" t="str">
        <f>[1]!d("ent_ape",F40)</f>
        <v>GONBLAS INVERSIONES, SICAV, S.A.</v>
      </c>
      <c r="H40" s="27">
        <f>[1]!d("fon_vl",$F40,$H$10)</f>
        <v>1.355551</v>
      </c>
      <c r="I40" s="72">
        <f ca="1">[1]!d("fon_vl",$F40,WORKDAY($I$10,-1))</f>
        <v>0</v>
      </c>
      <c r="J40" s="67">
        <f ca="1">[1]!d("fon_vl",$F40,WORKDAY($J$10,-1))</f>
        <v>0</v>
      </c>
      <c r="K40" s="31" t="e">
        <f t="shared" ca="1" si="4"/>
        <v>#DIV/0!</v>
      </c>
      <c r="L40" s="31">
        <f t="shared" ca="1" si="5"/>
        <v>-1</v>
      </c>
      <c r="M40" s="34">
        <f ca="1">[1]!d("FON_pat",$F40,WORKDAY($H$5,-1))</f>
        <v>0</v>
      </c>
      <c r="N40" s="21">
        <f ca="1">[1]!d("FON_LIQ_BES_DIV2",$F40,WORKDAY($G$5,-1),"USD")</f>
        <v>0</v>
      </c>
      <c r="O40" s="21">
        <f ca="1">[1]!d("FON_LIQ_BES_DIV2",$F40,WORKDAY($H$5,-1),"EUR")</f>
        <v>0</v>
      </c>
      <c r="P40" s="35">
        <f t="shared" ca="1" si="0"/>
        <v>0</v>
      </c>
      <c r="Q40" s="36" t="e">
        <f t="shared" ca="1" si="1"/>
        <v>#DIV/0!</v>
      </c>
      <c r="R40" s="28">
        <f ca="1">IF(ISERROR([1]!d("fon_rf_med",F40,$H$4,$H$5)),0,[1]!d("fon_rf_med",F40,$H$4,$H$5))</f>
        <v>0</v>
      </c>
      <c r="S40" s="30">
        <f t="shared" ca="1" si="6"/>
        <v>0</v>
      </c>
      <c r="T40" s="28">
        <f ca="1">IF(ISERROR([1]!d("fon_rv_med",F40,$H$4,$H$5)),0,[1]!d("fon_rv_med",F40,$H$4,$H$5))</f>
        <v>2041437.8149999999</v>
      </c>
      <c r="U40" s="30">
        <f t="shared" ca="1" si="2"/>
        <v>0.37415759752406097</v>
      </c>
      <c r="V40" s="29">
        <f ca="1">IF(ISERROR([1]!d("fon_FON_med",$F40,$H$4,$H$5)),0,[1]!d("fon_FON_med",$F40,$H$4,$H$5))</f>
        <v>2726350.3972222223</v>
      </c>
      <c r="W40" s="30">
        <f t="shared" ca="1" si="3"/>
        <v>0.49968934010044097</v>
      </c>
      <c r="X40" s="28">
        <f ca="1">[1]!d("foN_PAT_MED",F40,$H$4,$H$5-1)</f>
        <v>5456090.7716666665</v>
      </c>
      <c r="Y40" s="33">
        <f>[1]!d("fon_vl",$F40,WORKDAY($Y$10,-1))/[1]!d("fon_vl",$F40,WORKDAY($Y$9,-1))-1</f>
        <v>3.2957815677905122E-2</v>
      </c>
      <c r="Z40" s="33">
        <f>[1]!d("fon_vl",F40,WORKDAY($Z$10,-1))/[1]!d("fon_vl",F40,WORKDAY($Z$9,-1))-1</f>
        <v>4.1600397649810272E-3</v>
      </c>
      <c r="AA40" s="33">
        <f ca="1">[1]!d("fon_vl",F40,WORKDAY($AA$10,-1))/[1]!d("fon_vl",F40,WORKDAY($AA$9,-1))-1</f>
        <v>-1</v>
      </c>
    </row>
    <row r="41" spans="2:27">
      <c r="B41" s="52">
        <f>[1]!d("fon_vl",$F41,$B$10)/[1]!d("fon_vl",$F41,$B$9)-1</f>
        <v>-2.9698661733603693E-2</v>
      </c>
      <c r="C41" s="52">
        <f>[1]!d("fon_vl",$F41,$C$10)/[1]!d("fon_vl",$F41,$C$9)-1</f>
        <v>0.13221154820945569</v>
      </c>
      <c r="D41" s="52">
        <f>[1]!d("fon_vl",$F41,$D$10)/[1]!d("fon_vl",$F41,$D$9)-1</f>
        <v>-0.12168887218861879</v>
      </c>
      <c r="E41" s="52">
        <f>[1]!d("fon_vl",$F41,$E$10)/[1]!d("fon_vl",$F41,$E$9)-1</f>
        <v>8.0688711490200182E-2</v>
      </c>
      <c r="F41" s="68">
        <v>421</v>
      </c>
      <c r="G41" s="22" t="str">
        <f>[1]!d("ent_ape",F41)</f>
        <v>MOKANA INVERSIONES, SICAV, S.A.</v>
      </c>
      <c r="H41" s="27">
        <f>[1]!d("fon_vl",$F41,$H$10)</f>
        <v>1.08365</v>
      </c>
      <c r="I41" s="72">
        <f ca="1">[1]!d("fon_vl",$F41,WORKDAY($I$10,-1))</f>
        <v>0</v>
      </c>
      <c r="J41" s="67">
        <f ca="1">[1]!d("fon_vl",$F41,WORKDAY($J$10,-1))</f>
        <v>0</v>
      </c>
      <c r="K41" s="31" t="e">
        <f t="shared" ca="1" si="4"/>
        <v>#DIV/0!</v>
      </c>
      <c r="L41" s="31">
        <f t="shared" ca="1" si="5"/>
        <v>-1</v>
      </c>
      <c r="M41" s="34">
        <f ca="1">[1]!d("FON_pat",$F41,WORKDAY($H$5,-1))</f>
        <v>0</v>
      </c>
      <c r="N41" s="21">
        <f ca="1">[1]!d("FON_LIQ_BES_DIV2",$F41,WORKDAY($G$5,-1),"USD")</f>
        <v>0</v>
      </c>
      <c r="O41" s="21">
        <f ca="1">[1]!d("FON_LIQ_BES_DIV2",$F41,WORKDAY($H$5,-1),"EUR")</f>
        <v>0</v>
      </c>
      <c r="P41" s="35">
        <f t="shared" ca="1" si="0"/>
        <v>0</v>
      </c>
      <c r="Q41" s="36" t="e">
        <f t="shared" ca="1" si="1"/>
        <v>#DIV/0!</v>
      </c>
      <c r="R41" s="28">
        <f ca="1">IF(ISERROR([1]!d("fon_rf_med",F41,$H$4,$H$5)),0,[1]!d("fon_rf_med",F41,$H$4,$H$5))</f>
        <v>103938.98608695653</v>
      </c>
      <c r="S41" s="30">
        <f t="shared" ca="1" si="6"/>
        <v>1.6852071808361256E-2</v>
      </c>
      <c r="T41" s="28">
        <f ca="1">IF(ISERROR([1]!d("fon_rv_med",F41,$H$4,$H$5)),0,[1]!d("fon_rv_med",F41,$H$4,$H$5))</f>
        <v>2486824.7695652177</v>
      </c>
      <c r="U41" s="30">
        <f t="shared" ca="1" si="2"/>
        <v>0.40319952280911853</v>
      </c>
      <c r="V41" s="29">
        <f ca="1">IF(ISERROR([1]!d("fon_FON_med",$F41,$H$4,$H$5)),0,[1]!d("fon_FON_med",$F41,$H$4,$H$5))</f>
        <v>3455267.2269565216</v>
      </c>
      <c r="W41" s="30">
        <f t="shared" ca="1" si="3"/>
        <v>0.56021723530219958</v>
      </c>
      <c r="X41" s="28">
        <f ca="1">[1]!d("foN_PAT_MED",F41,$H$4,$H$5-1)</f>
        <v>6167727.4621739136</v>
      </c>
      <c r="Y41" s="33">
        <f>[1]!d("fon_vl",$F41,WORKDAY($Y$10,-1))/[1]!d("fon_vl",$F41,WORKDAY($Y$9,-1))-1</f>
        <v>4.4977621925899047E-3</v>
      </c>
      <c r="Z41" s="33">
        <f>[1]!d("fon_vl",F41,WORKDAY($Z$10,-1))/[1]!d("fon_vl",F41,WORKDAY($Z$9,-1))-1</f>
        <v>2.0135522965042396E-2</v>
      </c>
      <c r="AA41" s="33">
        <f ca="1">[1]!d("fon_vl",F41,WORKDAY($AA$10,-1))/[1]!d("fon_vl",F41,WORKDAY($AA$9,-1))-1</f>
        <v>-1</v>
      </c>
    </row>
    <row r="42" spans="2:27">
      <c r="B42" s="52">
        <f>[1]!d("fon_vl",$F42,$B$10)/[1]!d("fon_vl",$F42,$B$9)-1</f>
        <v>-7.9982332345713281E-2</v>
      </c>
      <c r="C42" s="52">
        <f>[1]!d("fon_vl",$F42,$C$10)/[1]!d("fon_vl",$F42,$C$9)-1</f>
        <v>0.1195938719134495</v>
      </c>
      <c r="D42" s="52">
        <f>[1]!d("fon_vl",$F42,$D$10)/[1]!d("fon_vl",$F42,$D$9)-1</f>
        <v>-0.16602485580780102</v>
      </c>
      <c r="E42" s="52">
        <f>[1]!d("fon_vl",$F42,$E$10)/[1]!d("fon_vl",$F42,$E$9)-1</f>
        <v>9.6559701674585607E-2</v>
      </c>
      <c r="F42" s="68">
        <v>401</v>
      </c>
      <c r="G42" s="22" t="str">
        <f>[1]!d("ent_ape",F42)</f>
        <v>ANARA INVERSIONES, SICAV, S.A.</v>
      </c>
      <c r="H42" s="27">
        <f>[1]!d("fon_vl",$F42,$H$10)</f>
        <v>8.0318259999999988</v>
      </c>
      <c r="I42" s="72">
        <f ca="1">[1]!d("fon_vl",$F42,WORKDAY($I$10,-1))</f>
        <v>0</v>
      </c>
      <c r="J42" s="67">
        <f ca="1">[1]!d("fon_vl",$F42,WORKDAY($J$10,-1))</f>
        <v>0</v>
      </c>
      <c r="K42" s="31" t="e">
        <f t="shared" ca="1" si="4"/>
        <v>#DIV/0!</v>
      </c>
      <c r="L42" s="31">
        <f t="shared" ca="1" si="5"/>
        <v>-1</v>
      </c>
      <c r="M42" s="34">
        <f ca="1">[1]!d("FON_pat",$F42,WORKDAY($H$5,-1))</f>
        <v>0</v>
      </c>
      <c r="N42" s="21">
        <f ca="1">[1]!d("FON_LIQ_BES_DIV2",$F42,WORKDAY($G$5,-1),"USD")</f>
        <v>0</v>
      </c>
      <c r="O42" s="21">
        <f ca="1">[1]!d("FON_LIQ_BES_DIV2",$F42,WORKDAY($H$5,-1),"EUR")</f>
        <v>0</v>
      </c>
      <c r="P42" s="35">
        <f t="shared" ca="1" si="0"/>
        <v>0</v>
      </c>
      <c r="Q42" s="36" t="e">
        <f t="shared" ca="1" si="1"/>
        <v>#DIV/0!</v>
      </c>
      <c r="R42" s="28">
        <f ca="1">IF(ISERROR([1]!d("fon_rf_med",F42,$H$4,$H$5)),0,[1]!d("fon_rf_med",F42,$H$4,$H$5))</f>
        <v>0</v>
      </c>
      <c r="S42" s="30">
        <f t="shared" ca="1" si="6"/>
        <v>0</v>
      </c>
      <c r="T42" s="28">
        <f ca="1">IF(ISERROR([1]!d("fon_rv_med",F42,$H$4,$H$5)),0,[1]!d("fon_rv_med",F42,$H$4,$H$5))</f>
        <v>439478.66833333333</v>
      </c>
      <c r="U42" s="30">
        <f t="shared" ca="1" si="2"/>
        <v>7.5329038032599785E-2</v>
      </c>
      <c r="V42" s="29">
        <f ca="1">IF(ISERROR([1]!d("fon_FON_med",$F42,$H$4,$H$5)),0,[1]!d("fon_FON_med",$F42,$H$4,$H$5))</f>
        <v>5290609.8238888886</v>
      </c>
      <c r="W42" s="30">
        <f t="shared" ca="1" si="3"/>
        <v>0.906839347062671</v>
      </c>
      <c r="X42" s="28">
        <f ca="1">[1]!d("foN_PAT_MED",F42,$H$4,$H$5-1)</f>
        <v>5834120.2783333333</v>
      </c>
      <c r="Y42" s="33">
        <f>[1]!d("fon_vl",$F42,WORKDAY($Y$10,-1))/[1]!d("fon_vl",$F42,WORKDAY($Y$9,-1))-1</f>
        <v>8.5351699601063924E-3</v>
      </c>
      <c r="Z42" s="33">
        <f>[1]!d("fon_vl",F42,WORKDAY($Z$10,-1))/[1]!d("fon_vl",F42,WORKDAY($Z$9,-1))-1</f>
        <v>4.9016348494311135E-2</v>
      </c>
      <c r="AA42" s="33">
        <f ca="1">[1]!d("fon_vl",F42,WORKDAY($AA$10,-1))/[1]!d("fon_vl",F42,WORKDAY($AA$9,-1))-1</f>
        <v>-1</v>
      </c>
    </row>
    <row r="43" spans="2:27">
      <c r="B43" s="52">
        <f>[1]!d("fon_vl",$F43,$B$10)/[1]!d("fon_vl",$F43,$B$9)-1</f>
        <v>-3.1206068855564428E-2</v>
      </c>
      <c r="C43" s="52">
        <f>[1]!d("fon_vl",$F43,$C$10)/[1]!d("fon_vl",$F43,$C$9)-1</f>
        <v>0.13007989398482112</v>
      </c>
      <c r="D43" s="52">
        <f>[1]!d("fon_vl",$F43,$D$10)/[1]!d("fon_vl",$F43,$D$9)-1</f>
        <v>-0.14287460442625222</v>
      </c>
      <c r="E43" s="52">
        <f>[1]!d("fon_vl",$F43,$E$10)/[1]!d("fon_vl",$F43,$E$9)-1</f>
        <v>7.4174207592350383E-2</v>
      </c>
      <c r="F43" s="68">
        <v>426</v>
      </c>
      <c r="G43" s="22" t="str">
        <f>[1]!d("ent_ape",F43)</f>
        <v>TAMBEL INVERSIONES, SICAV, S.A.</v>
      </c>
      <c r="H43" s="27">
        <f>[1]!d("fon_vl",$F43,$H$10)</f>
        <v>1.259063</v>
      </c>
      <c r="I43" s="72">
        <f ca="1">[1]!d("fon_vl",$F43,WORKDAY($I$10,-1))</f>
        <v>0</v>
      </c>
      <c r="J43" s="67">
        <f ca="1">[1]!d("fon_vl",$F43,WORKDAY($J$10,-1))</f>
        <v>0</v>
      </c>
      <c r="K43" s="31" t="e">
        <f t="shared" ca="1" si="4"/>
        <v>#DIV/0!</v>
      </c>
      <c r="L43" s="31">
        <f t="shared" ca="1" si="5"/>
        <v>-1</v>
      </c>
      <c r="M43" s="34">
        <f ca="1">[1]!d("FON_pat",$F43,WORKDAY($H$5,-1))</f>
        <v>0</v>
      </c>
      <c r="N43" s="21">
        <f ca="1">[1]!d("FON_LIQ_BES_DIV2",$F43,WORKDAY($G$5,-1),"USD")</f>
        <v>0</v>
      </c>
      <c r="O43" s="21">
        <f ca="1">[1]!d("FON_LIQ_BES_DIV2",$F43,WORKDAY($H$5,-1),"EUR")</f>
        <v>0</v>
      </c>
      <c r="P43" s="35">
        <f t="shared" ca="1" si="0"/>
        <v>0</v>
      </c>
      <c r="Q43" s="36" t="e">
        <f t="shared" ca="1" si="1"/>
        <v>#DIV/0!</v>
      </c>
      <c r="R43" s="28">
        <f ca="1">IF(ISERROR([1]!d("fon_rf_med",F43,$H$4,$H$5)),0,[1]!d("fon_rf_med",F43,$H$4,$H$5))</f>
        <v>102340.87695652174</v>
      </c>
      <c r="S43" s="30">
        <f t="shared" ca="1" si="6"/>
        <v>1.3214802350376051E-2</v>
      </c>
      <c r="T43" s="28">
        <f ca="1">IF(ISERROR([1]!d("fon_rv_med",F43,$H$4,$H$5)),0,[1]!d("fon_rv_med",F43,$H$4,$H$5))</f>
        <v>2457238.2234782609</v>
      </c>
      <c r="U43" s="30">
        <f t="shared" ca="1" si="2"/>
        <v>0.31729176470560916</v>
      </c>
      <c r="V43" s="29">
        <f ca="1">IF(ISERROR([1]!d("fon_FON_med",$F43,$H$4,$H$5)),0,[1]!d("fon_FON_med",$F43,$H$4,$H$5))</f>
        <v>4863056.1665217392</v>
      </c>
      <c r="W43" s="30">
        <f t="shared" ca="1" si="3"/>
        <v>0.62794386730401119</v>
      </c>
      <c r="X43" s="28">
        <f ca="1">[1]!d("foN_PAT_MED",F43,$H$4,$H$5-1)</f>
        <v>7744412.2313043484</v>
      </c>
      <c r="Y43" s="33">
        <f>[1]!d("fon_vl",$F43,WORKDAY($Y$10,-1))/[1]!d("fon_vl",$F43,WORKDAY($Y$9,-1))-1</f>
        <v>9.1202743627600835E-3</v>
      </c>
      <c r="Z43" s="33">
        <f>[1]!d("fon_vl",F43,WORKDAY($Z$10,-1))/[1]!d("fon_vl",F43,WORKDAY($Z$9,-1))-1</f>
        <v>2.5030970936904318E-2</v>
      </c>
      <c r="AA43" s="33">
        <f ca="1">[1]!d("fon_vl",F43,WORKDAY($AA$10,-1))/[1]!d("fon_vl",F43,WORKDAY($AA$9,-1))-1</f>
        <v>-1</v>
      </c>
    </row>
    <row r="44" spans="2:27">
      <c r="B44" s="52"/>
      <c r="C44" s="52"/>
      <c r="D44" s="52"/>
      <c r="E44" s="52"/>
      <c r="F44" s="68"/>
      <c r="H44" s="27"/>
      <c r="I44" s="72"/>
      <c r="J44" s="67"/>
      <c r="K44" s="31"/>
      <c r="L44" s="31"/>
      <c r="M44" s="34"/>
      <c r="N44" s="21"/>
      <c r="O44" s="21"/>
      <c r="P44" s="35"/>
      <c r="Q44" s="36"/>
      <c r="R44" s="28"/>
      <c r="S44" s="30"/>
      <c r="T44" s="28"/>
      <c r="U44" s="30"/>
      <c r="V44" s="29"/>
      <c r="W44" s="30"/>
      <c r="X44" s="28"/>
      <c r="Y44" s="33"/>
      <c r="Z44" s="33"/>
      <c r="AA44" s="33"/>
    </row>
    <row r="45" spans="2:27">
      <c r="B45" s="52"/>
      <c r="C45" s="52"/>
      <c r="D45" s="52"/>
      <c r="E45" s="52"/>
      <c r="F45" s="68"/>
      <c r="H45" s="27"/>
      <c r="I45" s="72"/>
      <c r="J45" s="67"/>
      <c r="K45" s="31"/>
      <c r="L45" s="31"/>
      <c r="M45" s="34"/>
      <c r="N45" s="21"/>
      <c r="O45" s="21"/>
      <c r="P45" s="35"/>
      <c r="Q45" s="36"/>
      <c r="R45" s="28"/>
      <c r="S45" s="30"/>
      <c r="T45" s="28"/>
      <c r="U45" s="30"/>
      <c r="V45" s="29"/>
      <c r="W45" s="30"/>
      <c r="X45" s="28"/>
      <c r="Y45" s="33"/>
      <c r="Z45" s="33"/>
      <c r="AA45" s="33"/>
    </row>
    <row r="46" spans="2:27">
      <c r="B46" s="52">
        <f>[1]!d("fon_vl",$F46,$B$10)/[1]!d("fon_vl",$F46,$B$9)-1</f>
        <v>-4.548876806074631E-3</v>
      </c>
      <c r="C46" s="52">
        <f>[1]!d("fon_vl",$F46,$C$10)/[1]!d("fon_vl",$F46,$C$9)-1</f>
        <v>-7.875440368843023E-4</v>
      </c>
      <c r="D46" s="52">
        <f>[1]!d("fon_vl",$F46,$D$10)/[1]!d("fon_vl",$F46,$D$9)-1</f>
        <v>-6.209204369256982E-3</v>
      </c>
      <c r="E46" s="52">
        <f>[1]!d("fon_vl",$F46,$E$10)/[1]!d("fon_vl",$F46,$E$9)-1</f>
        <v>-6.6936063181464167E-3</v>
      </c>
      <c r="F46" s="68">
        <v>436</v>
      </c>
      <c r="G46" s="22" t="str">
        <f>[1]!d("ent_ape",F46)</f>
        <v>TREA NB FONDTESORO LARGO PLAZO, FI</v>
      </c>
      <c r="H46" s="27">
        <f>[1]!d("fon_vl",$F46,$H$10)</f>
        <v>17.669353000000001</v>
      </c>
      <c r="I46" s="72">
        <f ca="1">[1]!d("fon_vl",$F46,WORKDAY($I$10,-1))</f>
        <v>0</v>
      </c>
      <c r="J46" s="67">
        <f ca="1">[1]!d("fon_vl",$F46,WORKDAY($J$10,-1))</f>
        <v>0</v>
      </c>
      <c r="K46" s="31" t="e">
        <f t="shared" ref="K46:K58" ca="1" si="7">J46/I46-1</f>
        <v>#DIV/0!</v>
      </c>
      <c r="L46" s="31">
        <f t="shared" ref="L46:L58" ca="1" si="8">J46/H46-1</f>
        <v>-1</v>
      </c>
      <c r="M46" s="34">
        <f ca="1">[1]!d("FON_pat",$F46,WORKDAY($H$5,-1))</f>
        <v>0</v>
      </c>
      <c r="N46" s="21">
        <f ca="1">[1]!d("FON_LIQ_BES_DIV2",$F46,WORKDAY($G$5,-1),"USD")</f>
        <v>0</v>
      </c>
      <c r="O46" s="21">
        <f ca="1">[1]!d("FON_LIQ_BES_DIV2",$F46,WORKDAY($H$5,-1),"EUR")</f>
        <v>0</v>
      </c>
      <c r="P46" s="35">
        <f t="shared" ref="P46:P58" ca="1" si="9">N46+O46</f>
        <v>0</v>
      </c>
      <c r="Q46" s="36" t="e">
        <f t="shared" ref="Q46:Q58" ca="1" si="10">P46/M46</f>
        <v>#DIV/0!</v>
      </c>
      <c r="R46" s="28">
        <f ca="1">IF(ISERROR([1]!d("fon_rf_med",F46,$H$4,$H$5)),0,[1]!d("fon_rf_med",F46,$H$4,$H$5))</f>
        <v>0</v>
      </c>
      <c r="S46" s="30" t="e">
        <f ca="1">$R46/$X46</f>
        <v>#DIV/0!</v>
      </c>
      <c r="T46" s="28">
        <f ca="1">IF(ISERROR([1]!d("fon_rv_med",F46,$H$4,$H$5)),0,[1]!d("fon_rv_med",F46,$H$4,$H$5))</f>
        <v>0</v>
      </c>
      <c r="U46" s="30" t="e">
        <f t="shared" ca="1" si="2"/>
        <v>#DIV/0!</v>
      </c>
      <c r="V46" s="29">
        <f ca="1">IF(ISERROR([1]!d("fon_FON_med",$F46,$H$4,$H$5)),0,[1]!d("fon_FON_med",$F46,$H$4,$H$5))</f>
        <v>0</v>
      </c>
      <c r="W46" s="30" t="e">
        <f t="shared" ca="1" si="3"/>
        <v>#DIV/0!</v>
      </c>
      <c r="X46" s="28">
        <f ca="1">[1]!d("foN_PAT_MED",F46,$H$4,$H$5-1)</f>
        <v>0</v>
      </c>
      <c r="Y46" s="33">
        <f>[1]!d("fon_vl",$F46,WORKDAY($Y$10,-1))/[1]!d("fon_vl",$F46,WORKDAY($Y$9,-1))-1</f>
        <v>-1.5123926722161452E-3</v>
      </c>
      <c r="Z46" s="33">
        <f>[1]!d("fon_vl",F46,WORKDAY($Z$10,-1))/[1]!d("fon_vl",F46,WORKDAY($Z$9,-1))-1</f>
        <v>-7.7739543367401076E-3</v>
      </c>
      <c r="AA46" s="33">
        <f ca="1">[1]!d("fon_vl",F46,WORKDAY($AA$10,-1))/[1]!d("fon_vl",F46,WORKDAY($AA$9,-1))-1</f>
        <v>-1</v>
      </c>
    </row>
    <row r="47" spans="2:27">
      <c r="B47" s="52">
        <f>[1]!d("fon_vl",$F47,$B$10)/[1]!d("fon_vl",$F47,$B$9)-1</f>
        <v>-3.853189507730348E-2</v>
      </c>
      <c r="C47" s="52">
        <f>[1]!d("fon_vl",$F47,$C$10)/[1]!d("fon_vl",$F47,$C$9)-1</f>
        <v>4.1320140883957412E-2</v>
      </c>
      <c r="D47" s="52">
        <f>[1]!d("fon_vl",$F47,$D$10)/[1]!d("fon_vl",$F47,$D$9)-1</f>
        <v>-0.10064644109243681</v>
      </c>
      <c r="E47" s="52">
        <f>[1]!d("fon_vl",$F47,$E$10)/[1]!d("fon_vl",$F47,$E$9)-1</f>
        <v>2.9723386582493516E-2</v>
      </c>
      <c r="F47" s="68">
        <v>440</v>
      </c>
      <c r="G47" s="22" t="str">
        <f>[1]!d("ent_ape",F47)</f>
        <v>NR FONDO 1, FI</v>
      </c>
      <c r="H47" s="27">
        <f>[1]!d("fon_vl",$F47,$H$10)</f>
        <v>85.166364000000002</v>
      </c>
      <c r="I47" s="72">
        <f ca="1">[1]!d("fon_vl",$F47,WORKDAY($I$10,-1))</f>
        <v>88.721971999999994</v>
      </c>
      <c r="J47" s="67">
        <f ca="1">[1]!d("fon_vl",$F47,WORKDAY($J$10,-1))</f>
        <v>88.624737999999994</v>
      </c>
      <c r="K47" s="31">
        <f t="shared" ca="1" si="7"/>
        <v>-1.0959404734601774E-3</v>
      </c>
      <c r="L47" s="31">
        <f t="shared" ca="1" si="8"/>
        <v>4.0607275426246758E-2</v>
      </c>
      <c r="M47" s="34">
        <f ca="1">[1]!d("FON_pat",$F47,WORKDAY($H$5,-1))</f>
        <v>13073099.16</v>
      </c>
      <c r="N47" s="21">
        <f ca="1">[1]!d("FON_LIQ_BES_DIV2",$F47,WORKDAY($G$5,-1),"USD")</f>
        <v>0</v>
      </c>
      <c r="O47" s="21">
        <f ca="1">[1]!d("FON_LIQ_BES_DIV2",$F47,WORKDAY($H$5,-1),"EUR")</f>
        <v>399868.15</v>
      </c>
      <c r="P47" s="35">
        <f t="shared" ca="1" si="9"/>
        <v>399868.15</v>
      </c>
      <c r="Q47" s="36">
        <f t="shared" ca="1" si="10"/>
        <v>3.0587096839553081E-2</v>
      </c>
      <c r="R47" s="28">
        <f ca="1">IF(ISERROR([1]!d("fon_rf_med",F47,$H$4,$H$5)),0,[1]!d("fon_rf_med",F47,$H$4,$H$5))</f>
        <v>5961107.1890374329</v>
      </c>
      <c r="S47" s="30">
        <f t="shared" ca="1" si="6"/>
        <v>0.45484016850444864</v>
      </c>
      <c r="T47" s="28">
        <f ca="1">IF(ISERROR([1]!d("fon_rv_med",F47,$H$4,$H$5)),0,[1]!d("fon_rv_med",F47,$H$4,$H$5))</f>
        <v>3316071.3666042783</v>
      </c>
      <c r="U47" s="30">
        <f t="shared" ca="1" si="2"/>
        <v>0.25302052308886874</v>
      </c>
      <c r="V47" s="29">
        <f ca="1">IF(ISERROR([1]!d("fon_FON_med",$F47,$H$4,$H$5)),0,[1]!d("fon_FON_med",$F47,$H$4,$H$5))</f>
        <v>1968397.6311229947</v>
      </c>
      <c r="W47" s="30">
        <f t="shared" ca="1" si="3"/>
        <v>0.15019127853802433</v>
      </c>
      <c r="X47" s="28">
        <f ca="1">[1]!d("foN_PAT_MED",F47,$H$4,$H$5-1)</f>
        <v>13105938.309358289</v>
      </c>
      <c r="Y47" s="33">
        <f>[1]!d("fon_vl",$F47,WORKDAY($Y$10,-1))/[1]!d("fon_vl",$F47,WORKDAY($Y$9,-1))-1</f>
        <v>-3.8633327119612648E-3</v>
      </c>
      <c r="Z47" s="33">
        <f>[1]!d("fon_vl",F47,WORKDAY($Z$10,-1))/[1]!d("fon_vl",F47,WORKDAY($Z$9,-1))-1</f>
        <v>1.4719497681551452E-2</v>
      </c>
      <c r="AA47" s="33">
        <f ca="1">[1]!d("fon_vl",F47,WORKDAY($AA$10,-1))/[1]!d("fon_vl",F47,WORKDAY($AA$9,-1))-1</f>
        <v>2.9489510739950875E-2</v>
      </c>
    </row>
    <row r="48" spans="2:27">
      <c r="B48" s="52">
        <f>[1]!d("fon_vl",$F48,$B$10)/[1]!d("fon_vl",$F48,$B$9)-1</f>
        <v>9.7793886152786058E-4</v>
      </c>
      <c r="C48" s="52">
        <f>[1]!d("fon_vl",$F48,$C$10)/[1]!d("fon_vl",$F48,$C$9)-1</f>
        <v>2.5640724873871701E-2</v>
      </c>
      <c r="D48" s="52">
        <f>[1]!d("fon_vl",$F48,$D$10)/[1]!d("fon_vl",$F48,$D$9)-1</f>
        <v>-3.7016204661736718E-2</v>
      </c>
      <c r="E48" s="52">
        <f>[1]!d("fon_vl",$F48,$E$10)/[1]!d("fon_vl",$F48,$E$9)-1</f>
        <v>8.7119407256721626E-3</v>
      </c>
      <c r="F48" s="68">
        <v>444</v>
      </c>
      <c r="G48" s="22" t="str">
        <f>[1]!d("ent_ape",F48)</f>
        <v>TREA NB PATRIMONIO, FI</v>
      </c>
      <c r="H48" s="27">
        <f>[1]!d("fon_vl",$F48,$H$10)</f>
        <v>853.52931599999999</v>
      </c>
      <c r="I48" s="72">
        <f ca="1">[1]!d("fon_vl",$F48,WORKDAY($I$10,-1))</f>
        <v>0</v>
      </c>
      <c r="J48" s="67">
        <f ca="1">[1]!d("fon_vl",$F48,WORKDAY($J$10,-1))</f>
        <v>0</v>
      </c>
      <c r="K48" s="31" t="e">
        <f t="shared" ca="1" si="7"/>
        <v>#DIV/0!</v>
      </c>
      <c r="L48" s="31">
        <f t="shared" ca="1" si="8"/>
        <v>-1</v>
      </c>
      <c r="M48" s="34">
        <f ca="1">[1]!d("FON_pat",$F48,WORKDAY($H$5,-1))</f>
        <v>0</v>
      </c>
      <c r="N48" s="21">
        <f ca="1">[1]!d("FON_LIQ_BES_DIV2",$F48,WORKDAY($G$5,-1),"USD")</f>
        <v>0</v>
      </c>
      <c r="O48" s="21">
        <f ca="1">[1]!d("FON_LIQ_BES_DIV2",$F48,WORKDAY($H$5,-1),"EUR")</f>
        <v>0</v>
      </c>
      <c r="P48" s="35">
        <f t="shared" ca="1" si="9"/>
        <v>0</v>
      </c>
      <c r="Q48" s="36" t="e">
        <f t="shared" ca="1" si="10"/>
        <v>#DIV/0!</v>
      </c>
      <c r="R48" s="28">
        <f ca="1">IF(ISERROR([1]!d("fon_rf_med",F48,$H$4,$H$5)),0,[1]!d("fon_rf_med",F48,$H$4,$H$5))</f>
        <v>0</v>
      </c>
      <c r="S48" s="30" t="e">
        <f t="shared" ca="1" si="6"/>
        <v>#DIV/0!</v>
      </c>
      <c r="T48" s="28">
        <f ca="1">IF(ISERROR([1]!d("fon_rv_med",F48,$H$4,$H$5)),0,[1]!d("fon_rv_med",F48,$H$4,$H$5))</f>
        <v>0</v>
      </c>
      <c r="U48" s="30" t="e">
        <f t="shared" ca="1" si="2"/>
        <v>#DIV/0!</v>
      </c>
      <c r="V48" s="29">
        <f ca="1">IF(ISERROR([1]!d("fon_FON_med",$F48,$H$4,$H$5)),0,[1]!d("fon_FON_med",$F48,$H$4,$H$5))</f>
        <v>0</v>
      </c>
      <c r="W48" s="30" t="e">
        <f t="shared" ca="1" si="3"/>
        <v>#DIV/0!</v>
      </c>
      <c r="X48" s="28">
        <f ca="1">[1]!d("foN_PAT_MED",F48,$H$4,$H$5-1)</f>
        <v>0</v>
      </c>
      <c r="Y48" s="33">
        <f>[1]!d("fon_vl",$F48,WORKDAY($Y$10,-1))/[1]!d("fon_vl",$F48,WORKDAY($Y$9,-1))-1</f>
        <v>5.6740757572293354E-4</v>
      </c>
      <c r="Z48" s="33">
        <f>[1]!d("fon_vl",F48,WORKDAY($Z$10,-1))/[1]!d("fon_vl",F48,WORKDAY($Z$9,-1))-1</f>
        <v>1.8334836500244478E-4</v>
      </c>
      <c r="AA48" s="33">
        <f ca="1">[1]!d("fon_vl",F48,WORKDAY($AA$10,-1))/[1]!d("fon_vl",F48,WORKDAY($AA$9,-1))-1</f>
        <v>-1</v>
      </c>
    </row>
    <row r="49" spans="2:27">
      <c r="B49" s="52">
        <f>[1]!d("fon_vl",$F49,$B$10)/[1]!d("fon_vl",$F49,$B$9)-1</f>
        <v>3.7046568779519617E-3</v>
      </c>
      <c r="C49" s="52">
        <f>[1]!d("fon_vl",$F49,$C$10)/[1]!d("fon_vl",$F49,$C$9)-1</f>
        <v>2.1123304102768747E-2</v>
      </c>
      <c r="D49" s="52">
        <f>[1]!d("fon_vl",$F49,$D$10)/[1]!d("fon_vl",$F49,$D$9)-1</f>
        <v>-1.4263565368138553E-2</v>
      </c>
      <c r="E49" s="52">
        <f>[1]!d("fon_vl",$F49,$E$10)/[1]!d("fon_vl",$F49,$E$9)-1</f>
        <v>1.4202538190472236E-2</v>
      </c>
      <c r="F49" s="68">
        <v>433</v>
      </c>
      <c r="G49" s="22" t="str">
        <f>[1]!d("ent_ape",F49)</f>
        <v>TREA RENTA FIJA AHORRO, FI</v>
      </c>
      <c r="H49" s="27">
        <f>[1]!d("fon_vl",$F49,$H$10)</f>
        <v>1940.0590299999999</v>
      </c>
      <c r="I49" s="72">
        <f ca="1">[1]!d("fon_vl",$F49,WORKDAY($I$10,-1))</f>
        <v>1883.849614</v>
      </c>
      <c r="J49" s="67">
        <f ca="1">[1]!d("fon_vl",$F49,WORKDAY($J$10,-1))</f>
        <v>1883.746257</v>
      </c>
      <c r="K49" s="31">
        <f t="shared" ca="1" si="7"/>
        <v>-5.4864782853103478E-5</v>
      </c>
      <c r="L49" s="31">
        <f t="shared" ca="1" si="8"/>
        <v>-2.9026319369261588E-2</v>
      </c>
      <c r="M49" s="34">
        <f ca="1">[1]!d("FON_pat",$F49,WORKDAY($H$5,-1))</f>
        <v>62445476.530000001</v>
      </c>
      <c r="N49" s="21">
        <f ca="1">[1]!d("FON_LIQ_BES_DIV2",$F49,WORKDAY($G$5,-1),"USD")</f>
        <v>322799.23</v>
      </c>
      <c r="O49" s="21">
        <f ca="1">[1]!d("FON_LIQ_BES_DIV2",$F49,WORKDAY($H$5,-1),"EUR")</f>
        <v>2487960.69</v>
      </c>
      <c r="P49" s="35">
        <f t="shared" ca="1" si="9"/>
        <v>2810759.92</v>
      </c>
      <c r="Q49" s="36">
        <f t="shared" ca="1" si="10"/>
        <v>4.5011425585801353E-2</v>
      </c>
      <c r="R49" s="28">
        <f ca="1">IF(ISERROR([1]!d("fon_rf_med",F49,$H$4,$H$5)),0,[1]!d("fon_rf_med",F49,$H$4,$H$5))</f>
        <v>75364763.097973332</v>
      </c>
      <c r="S49" s="30">
        <f t="shared" ca="1" si="6"/>
        <v>0.94801411102432209</v>
      </c>
      <c r="T49" s="28">
        <f ca="1">IF(ISERROR([1]!d("fon_rv_med",F49,$H$4,$H$5)),0,[1]!d("fon_rv_med",F49,$H$4,$H$5))</f>
        <v>0</v>
      </c>
      <c r="U49" s="30">
        <f t="shared" ca="1" si="2"/>
        <v>0</v>
      </c>
      <c r="V49" s="29">
        <f ca="1">IF(ISERROR([1]!d("fon_FON_med",$F49,$H$4,$H$5)),0,[1]!d("fon_FON_med",$F49,$H$4,$H$5))</f>
        <v>0</v>
      </c>
      <c r="W49" s="30">
        <f t="shared" ca="1" si="3"/>
        <v>0</v>
      </c>
      <c r="X49" s="28">
        <f ca="1">[1]!d("foN_PAT_MED",F49,$H$4,$H$5-1)</f>
        <v>79497511.926844925</v>
      </c>
      <c r="Y49" s="33">
        <f>[1]!d("fon_vl",$F49,WORKDAY($Y$10,-1))/[1]!d("fon_vl",$F49,WORKDAY($Y$9,-1))-1</f>
        <v>3.9275505962321766E-4</v>
      </c>
      <c r="Z49" s="33">
        <f>[1]!d("fon_vl",F49,WORKDAY($Z$10,-1))/[1]!d("fon_vl",F49,WORKDAY($Z$9,-1))-1</f>
        <v>-5.5995014538690047E-4</v>
      </c>
      <c r="AA49" s="33">
        <f ca="1">[1]!d("fon_vl",F49,WORKDAY($AA$10,-1))/[1]!d("fon_vl",F49,WORKDAY($AA$9,-1))-1</f>
        <v>-2.8863736582965371E-2</v>
      </c>
    </row>
    <row r="50" spans="2:27">
      <c r="B50" s="52">
        <f>[1]!d("fon_vl",$F50,$B$10)/[1]!d("fon_vl",$F50,$B$9)-1</f>
        <v>-2.8642417433824008E-3</v>
      </c>
      <c r="C50" s="52">
        <f>[1]!d("fon_vl",$F50,$C$10)/[1]!d("fon_vl",$F50,$C$9)-1</f>
        <v>3.3621425405256034E-2</v>
      </c>
      <c r="D50" s="52">
        <f>[1]!d("fon_vl",$F50,$D$10)/[1]!d("fon_vl",$F50,$D$9)-1</f>
        <v>-3.4272764306907622E-2</v>
      </c>
      <c r="E50" s="52">
        <f>[1]!d("fon_vl",$F50,$E$10)/[1]!d("fon_vl",$F50,$E$9)-1</f>
        <v>2.2170641236296085E-2</v>
      </c>
      <c r="F50" s="68">
        <v>449</v>
      </c>
      <c r="G50" s="22" t="str">
        <f>[1]!d("ent_ape",F50)</f>
        <v>TREA RENTA FIJA, FI</v>
      </c>
      <c r="H50" s="27">
        <f>[1]!d("fon_vl",$F50,$H$10)</f>
        <v>110.18012</v>
      </c>
      <c r="I50" s="72">
        <f ca="1">[1]!d("fon_vl",$F50,WORKDAY($I$10,-1))</f>
        <v>101.332565</v>
      </c>
      <c r="J50" s="67">
        <f ca="1">[1]!d("fon_vl",$F50,WORKDAY($J$10,-1))</f>
        <v>101.290631</v>
      </c>
      <c r="K50" s="31">
        <f t="shared" ca="1" si="7"/>
        <v>-4.1382550614399438E-4</v>
      </c>
      <c r="L50" s="31">
        <f t="shared" ca="1" si="8"/>
        <v>-8.0681424198848162E-2</v>
      </c>
      <c r="M50" s="34">
        <f ca="1">[1]!d("FON_pat",$F50,WORKDAY($H$5,-1))</f>
        <v>7190303.9699999997</v>
      </c>
      <c r="N50" s="21">
        <f ca="1">[1]!d("FON_LIQ_BES_DIV2",$F50,WORKDAY($G$5,-1),"USD")</f>
        <v>81466.28</v>
      </c>
      <c r="O50" s="21">
        <f ca="1">[1]!d("FON_LIQ_BES_DIV2",$F50,WORKDAY($H$5,-1),"EUR")</f>
        <v>359860.67</v>
      </c>
      <c r="P50" s="35">
        <f t="shared" ca="1" si="9"/>
        <v>441326.94999999995</v>
      </c>
      <c r="Q50" s="36">
        <f t="shared" ca="1" si="10"/>
        <v>6.1378065773205412E-2</v>
      </c>
      <c r="R50" s="28">
        <f ca="1">IF(ISERROR([1]!d("fon_rf_med",F50,$H$4,$H$5)),0,[1]!d("fon_rf_med",F50,$H$4,$H$5))</f>
        <v>7734255.6725599999</v>
      </c>
      <c r="S50" s="30">
        <f t="shared" ca="1" si="6"/>
        <v>0.94268722090986645</v>
      </c>
      <c r="T50" s="28">
        <f ca="1">IF(ISERROR([1]!d("fon_rv_med",F50,$H$4,$H$5)),0,[1]!d("fon_rv_med",F50,$H$4,$H$5))</f>
        <v>0</v>
      </c>
      <c r="U50" s="30">
        <f t="shared" ca="1" si="2"/>
        <v>0</v>
      </c>
      <c r="V50" s="29">
        <f ca="1">IF(ISERROR([1]!d("fon_FON_med",$F50,$H$4,$H$5)),0,[1]!d("fon_FON_med",$F50,$H$4,$H$5))</f>
        <v>0</v>
      </c>
      <c r="W50" s="30">
        <f t="shared" ca="1" si="3"/>
        <v>0</v>
      </c>
      <c r="X50" s="28">
        <f ca="1">[1]!d("foN_PAT_MED",F50,$H$4,$H$5-1)</f>
        <v>8204477.0534759359</v>
      </c>
      <c r="Y50" s="33">
        <f>[1]!d("fon_vl",$F50,WORKDAY($Y$10,-1))/[1]!d("fon_vl",$F50,WORKDAY($Y$9,-1))-1</f>
        <v>-1.216662316214534E-3</v>
      </c>
      <c r="Z50" s="33">
        <f>[1]!d("fon_vl",F50,WORKDAY($Z$10,-1))/[1]!d("fon_vl",F50,WORKDAY($Z$9,-1))-1</f>
        <v>-2.9410864548109483E-3</v>
      </c>
      <c r="AA50" s="33">
        <f ca="1">[1]!d("fon_vl",F50,WORKDAY($AA$10,-1))/[1]!d("fon_vl",F50,WORKDAY($AA$9,-1))-1</f>
        <v>-7.6846487143880093E-2</v>
      </c>
    </row>
    <row r="51" spans="2:27">
      <c r="B51" s="52">
        <f>[1]!d("fon_vl",$F51,$B$10)/[1]!d("fon_vl",$F51,$B$9)-1</f>
        <v>0.10380403913191882</v>
      </c>
      <c r="C51" s="52">
        <f>[1]!d("fon_vl",$F51,$C$10)/[1]!d("fon_vl",$F51,$C$9)-1</f>
        <v>0.12995411368118059</v>
      </c>
      <c r="D51" s="52">
        <f>[1]!d("fon_vl",$F51,$D$10)/[1]!d("fon_vl",$F51,$D$9)-1</f>
        <v>-0.13413602418159765</v>
      </c>
      <c r="E51" s="52">
        <f>[1]!d("fon_vl",$F51,$E$10)/[1]!d("fon_vl",$F51,$E$9)-1</f>
        <v>0.12323138476489381</v>
      </c>
      <c r="F51" s="68">
        <v>437</v>
      </c>
      <c r="G51" s="22" t="str">
        <f>[1]!d("ent_ape",F51)</f>
        <v>TREA GLOBAL FLEXIBLE 0-100, FI</v>
      </c>
      <c r="H51" s="27">
        <f>[1]!d("fon_vl",$F51,$H$10)</f>
        <v>14.024986</v>
      </c>
      <c r="I51" s="72">
        <f ca="1">[1]!d("fon_vl",$F51,WORKDAY($I$10,-1))</f>
        <v>13.850605999999999</v>
      </c>
      <c r="J51" s="67">
        <f ca="1">[1]!d("fon_vl",$F51,WORKDAY($J$10,-1))</f>
        <v>13.708501</v>
      </c>
      <c r="K51" s="31">
        <f ca="1">J51/I51-1</f>
        <v>-1.0259839894369849E-2</v>
      </c>
      <c r="L51" s="31">
        <f t="shared" ca="1" si="8"/>
        <v>-2.2565797926643261E-2</v>
      </c>
      <c r="M51" s="34">
        <f ca="1">[1]!d("FON_pat",$F51,WORKDAY($H$5,-1))</f>
        <v>22460089.190000001</v>
      </c>
      <c r="N51" s="21">
        <f ca="1">[1]!d("FON_LIQ_BES_DIV2",$F51,WORKDAY($G$5,-1),"USD")</f>
        <v>0</v>
      </c>
      <c r="O51" s="21">
        <f ca="1">[1]!d("FON_LIQ_BES_DIV2",$F51,WORKDAY($H$5,-1),"EUR")</f>
        <v>105664.47</v>
      </c>
      <c r="P51" s="35">
        <f t="shared" ca="1" si="9"/>
        <v>105664.47</v>
      </c>
      <c r="Q51" s="36">
        <f t="shared" ca="1" si="10"/>
        <v>4.7045436510129903E-3</v>
      </c>
      <c r="R51" s="28">
        <f ca="1">IF(ISERROR([1]!d("fon_rf_med",F51,$H$4,$H$5)),0,[1]!d("fon_rf_med",F51,$H$4,$H$5))</f>
        <v>1199779.4055080214</v>
      </c>
      <c r="S51" s="30">
        <f t="shared" ca="1" si="6"/>
        <v>4.0860201940491302E-2</v>
      </c>
      <c r="T51" s="28">
        <f ca="1">IF(ISERROR([1]!d("fon_rv_med",F51,$H$4,$H$5)),0,[1]!d("fon_rv_med",F51,$H$4,$H$5))</f>
        <v>24937796.053155079</v>
      </c>
      <c r="U51" s="30">
        <f t="shared" ca="1" si="2"/>
        <v>0.84929227656749517</v>
      </c>
      <c r="V51" s="29">
        <f ca="1">IF(ISERROR([1]!d("fon_FON_med",$F51,$H$4,$H$5)),0,[1]!d("fon_FON_med",$F51,$H$4,$H$5))</f>
        <v>1160033.520882353</v>
      </c>
      <c r="W51" s="30">
        <f t="shared" ca="1" si="3"/>
        <v>3.950659904928263E-2</v>
      </c>
      <c r="X51" s="28">
        <f ca="1">[1]!d("foN_PAT_MED",F51,$H$4,$H$5-1)</f>
        <v>29363031.716176469</v>
      </c>
      <c r="Y51" s="33">
        <f>[1]!d("fon_vl",$F51,WORKDAY($Y$10,-1))/[1]!d("fon_vl",$F51,WORKDAY($Y$9,-1))-1</f>
        <v>3.0357249554473498E-3</v>
      </c>
      <c r="Z51" s="33">
        <f>[1]!d("fon_vl",F51,WORKDAY($Z$10,-1))/[1]!d("fon_vl",F51,WORKDAY($Z$9,-1))-1</f>
        <v>2.980921640864298E-2</v>
      </c>
      <c r="AA51" s="33">
        <f ca="1">[1]!d("fon_vl",F51,WORKDAY($AA$10,-1))/[1]!d("fon_vl",F51,WORKDAY($AA$9,-1))-1</f>
        <v>-5.3731559639550341E-2</v>
      </c>
    </row>
    <row r="52" spans="2:27">
      <c r="B52" s="52">
        <f>[1]!d("fon_vl",$F52,$B$10)/[1]!d("fon_vl",$F52,$B$9)-1</f>
        <v>1.1250904352265056E-2</v>
      </c>
      <c r="C52" s="52">
        <f>[1]!d("fon_vl",$F52,$C$10)/[1]!d("fon_vl",$F52,$C$9)-1</f>
        <v>4.8563685610199858E-2</v>
      </c>
      <c r="D52" s="52">
        <f>[1]!d("fon_vl",$F52,$D$10)/[1]!d("fon_vl",$F52,$D$9)-1</f>
        <v>-5.5985457647378944E-2</v>
      </c>
      <c r="E52" s="52">
        <f>[1]!d("fon_vl",$F52,$E$10)/[1]!d("fon_vl",$F52,$E$9)-1</f>
        <v>5.0618618712365615E-2</v>
      </c>
      <c r="F52" s="68">
        <v>447</v>
      </c>
      <c r="G52" s="22" t="str">
        <f>[1]!d("ent_ape",F52)</f>
        <v>TREA GLOBAL FLEXIBLE 0-35, FI</v>
      </c>
      <c r="H52" s="27">
        <f>[1]!d("fon_vl",$F52,$H$10)</f>
        <v>12.93623</v>
      </c>
      <c r="I52" s="72">
        <f ca="1">[1]!d("fon_vl",$F52,WORKDAY($I$10,-1))</f>
        <v>12.884962999999999</v>
      </c>
      <c r="J52" s="67">
        <f ca="1">[1]!d("fon_vl",$F52,WORKDAY($J$10,-1))</f>
        <v>12.855390999999999</v>
      </c>
      <c r="K52" s="31">
        <f ca="1">J52/I52-1</f>
        <v>-2.2950783793480589E-3</v>
      </c>
      <c r="L52" s="31">
        <f t="shared" ca="1" si="8"/>
        <v>-6.2490385529633263E-3</v>
      </c>
      <c r="M52" s="34">
        <f ca="1">[1]!d("FON_pat",$F52,WORKDAY($H$5,-1))</f>
        <v>42368060.450000003</v>
      </c>
      <c r="N52" s="21">
        <f ca="1">[1]!d("FON_LIQ_BES_DIV2",$F52,WORKDAY($G$5,-1),"USD")</f>
        <v>0</v>
      </c>
      <c r="O52" s="21">
        <f ca="1">[1]!d("FON_LIQ_BES_DIV2",$F52,WORKDAY($H$5,-1),"EUR")</f>
        <v>166928.99</v>
      </c>
      <c r="P52" s="35">
        <f t="shared" ca="1" si="9"/>
        <v>166928.99</v>
      </c>
      <c r="Q52" s="36">
        <f t="shared" ca="1" si="10"/>
        <v>3.939972427980238E-3</v>
      </c>
      <c r="R52" s="28">
        <f ca="1">IF(ISERROR([1]!d("fon_rf_med",F52,$H$4,$H$5)),0,[1]!d("fon_rf_med",F52,$H$4,$H$5))</f>
        <v>28956205.856871657</v>
      </c>
      <c r="S52" s="30">
        <f t="shared" ca="1" si="6"/>
        <v>0.6240565867844996</v>
      </c>
      <c r="T52" s="28">
        <f ca="1">IF(ISERROR([1]!d("fon_rv_med",F52,$H$4,$H$5)),0,[1]!d("fon_rv_med",F52,$H$4,$H$5))</f>
        <v>14345056.59606952</v>
      </c>
      <c r="U52" s="30">
        <f t="shared" ca="1" si="2"/>
        <v>0.30916091358181752</v>
      </c>
      <c r="V52" s="29">
        <f ca="1">IF(ISERROR([1]!d("fon_FON_med",$F52,$H$4,$H$5)),0,[1]!d("fon_FON_med",$F52,$H$4,$H$5))</f>
        <v>345185.78264705883</v>
      </c>
      <c r="W52" s="30">
        <f t="shared" ca="1" si="3"/>
        <v>7.4393538431810459E-3</v>
      </c>
      <c r="X52" s="28">
        <f ca="1">[1]!d("foN_PAT_MED",F52,$H$4,$H$5-1)</f>
        <v>46399968.320294119</v>
      </c>
      <c r="Y52" s="33">
        <f>[1]!d("fon_vl",$F52,WORKDAY($Y$10,-1))/[1]!d("fon_vl",$F52,WORKDAY($Y$9,-1))-1</f>
        <v>-4.1236125208040653E-3</v>
      </c>
      <c r="Z52" s="33">
        <f>[1]!d("fon_vl",F52,WORKDAY($Z$10,-1))/[1]!d("fon_vl",F52,WORKDAY($Z$9,-1))-1</f>
        <v>1.1578927268315553E-2</v>
      </c>
      <c r="AA52" s="33">
        <f ca="1">[1]!d("fon_vl",F52,WORKDAY($AA$10,-1))/[1]!d("fon_vl",F52,WORKDAY($AA$9,-1))-1</f>
        <v>-1.3556187910794715E-2</v>
      </c>
    </row>
    <row r="53" spans="2:27" s="75" customFormat="1">
      <c r="B53" s="73">
        <f>[1]!d("fon_vl",$F53,$B$10)/[1]!d("fon_vl",$F53,$B$9)-1</f>
        <v>-0.16215116468294777</v>
      </c>
      <c r="C53" s="73">
        <f>[1]!d("fon_vl",$F53,$C$10)/[1]!d("fon_vl",$F53,$C$9)-1</f>
        <v>0.11955649066712604</v>
      </c>
      <c r="D53" s="73">
        <f>[1]!d("fon_vl",$F53,$D$10)/[1]!d("fon_vl",$F53,$D$9)-1</f>
        <v>-0.13444691145670029</v>
      </c>
      <c r="E53" s="73">
        <f>[1]!d("fon_vl",$F53,$E$10)/[1]!d("fon_vl",$F53,$E$9)-1</f>
        <v>9.6914362059272285E-2</v>
      </c>
      <c r="F53" s="74">
        <v>442</v>
      </c>
      <c r="G53" s="84" t="str">
        <f>[1]!d("ent_ape",F53)</f>
        <v>TREA BOLSA SELECCIÓN, FI</v>
      </c>
      <c r="H53" s="76">
        <f>[1]!d("fon_vl",$F53,$H$10)</f>
        <v>11.481366</v>
      </c>
      <c r="I53" s="77">
        <f ca="1">[1]!d("fon_vl",$F53,$I$10)</f>
        <v>12.080287999999999</v>
      </c>
      <c r="J53" s="78">
        <f ca="1">[1]!d("fon_vl",$F53,$J$10)</f>
        <v>12.199838</v>
      </c>
      <c r="K53" s="79">
        <f ca="1">J53/I53-1</f>
        <v>9.896287240833912E-3</v>
      </c>
      <c r="L53" s="79">
        <f ca="1">J53/H53-1</f>
        <v>6.2577222954132816E-2</v>
      </c>
      <c r="M53" s="34">
        <f ca="1">[1]!d("FON_pat",$F53,$H$5)</f>
        <v>8033112.9400000004</v>
      </c>
      <c r="N53" s="80">
        <f ca="1">[1]!d("FON_LIQ_BES_DIV2",$F53,$G$5,"USD")</f>
        <v>0</v>
      </c>
      <c r="O53" s="80">
        <f ca="1">[1]!d("FON_LIQ_BES_DIV2",$F53,$H$5,"EUR")</f>
        <v>200325.85</v>
      </c>
      <c r="P53" s="35">
        <f t="shared" ca="1" si="9"/>
        <v>200325.85</v>
      </c>
      <c r="Q53" s="36">
        <f t="shared" ca="1" si="10"/>
        <v>2.493751195784881E-2</v>
      </c>
      <c r="R53" s="81">
        <f ca="1">IF(ISERROR([1]!d("fon_rf_med",F53,$H$4,$H$5)),0,[1]!d("fon_rf_med",F53,$H$4,$H$5))</f>
        <v>0</v>
      </c>
      <c r="S53" s="30">
        <f t="shared" ca="1" si="6"/>
        <v>0</v>
      </c>
      <c r="T53" s="81">
        <f ca="1">IF(ISERROR([1]!d("fon_rv_med",F53,$H$4,$H$5)),0,[1]!d("fon_rv_med",F53,$H$4,$H$5))</f>
        <v>8417091.2685866673</v>
      </c>
      <c r="U53" s="30">
        <f t="shared" ca="1" si="2"/>
        <v>0.95426653953508755</v>
      </c>
      <c r="V53" s="82">
        <f ca="1">IF(ISERROR([1]!d("fon_FON_med",$F53,$H$4,$H$5)),0,[1]!d("fon_FON_med",$F53,$H$4,$H$5))</f>
        <v>0</v>
      </c>
      <c r="W53" s="30">
        <f t="shared" ca="1" si="3"/>
        <v>0</v>
      </c>
      <c r="X53" s="81">
        <f ca="1">[1]!d("foN_PAT_MED",F53,$H$4,$H$5)</f>
        <v>8820482.4541866668</v>
      </c>
      <c r="Y53" s="83">
        <f>[1]!d("fon_vl",$F53,$Y$10)/[1]!d("fon_vl",$F53,$Y$9)-1</f>
        <v>-3.553139390535498E-2</v>
      </c>
      <c r="Z53" s="83">
        <f>[1]!d("fon_vl",F53,$Z$10)/[1]!d("fon_vl",F53,$Z$9)-1</f>
        <v>7.7785267412892711E-2</v>
      </c>
      <c r="AA53" s="83">
        <f ca="1">[1]!d("fon_vl",F53,$AA$10)/[1]!d("fon_vl",F53,$AA$9)-1</f>
        <v>-3.3341366675788686E-3</v>
      </c>
    </row>
    <row r="54" spans="2:27" s="89" customFormat="1">
      <c r="B54" s="87">
        <f>[1]!d("fon_vl",$F54,$B$10)/[1]!d("fon_vl",$F54,$B$9)-1</f>
        <v>-0.10747016570487911</v>
      </c>
      <c r="C54" s="87">
        <f>[1]!d("fon_vl",$F54,$C$10)/[1]!d("fon_vl",$F54,$C$9)-1</f>
        <v>0.17790715213018116</v>
      </c>
      <c r="D54" s="87">
        <f>[1]!d("fon_vl",$F54,$D$10)/[1]!d("fon_vl",$F54,$D$9)-1</f>
        <v>-0.23674492129888214</v>
      </c>
      <c r="E54" s="87">
        <f>[1]!d("fon_vl",$F54,$E$10)/[1]!d("fon_vl",$F54,$E$9)-1</f>
        <v>0.1687786523288346</v>
      </c>
      <c r="F54" s="88">
        <v>439</v>
      </c>
      <c r="G54" s="22" t="str">
        <f>[1]!d("ent_ape",F54)</f>
        <v>TREA VALOR EUROPA, FI</v>
      </c>
      <c r="H54" s="90">
        <f>[1]!d("fon_vl",$F54,$H$10)</f>
        <v>5.4994269999999998</v>
      </c>
      <c r="I54" s="91">
        <f ca="1">[1]!d("fon_vl",$F54,WORKDAY($I$10,-1))</f>
        <v>5.5942109999999996</v>
      </c>
      <c r="J54" s="92">
        <f ca="1">[1]!d("fon_vl",$F54,WORKDAY($J$10,-1))</f>
        <v>5.5430950000000001</v>
      </c>
      <c r="K54" s="93">
        <f t="shared" ca="1" si="7"/>
        <v>-9.1373028296571901E-3</v>
      </c>
      <c r="L54" s="93">
        <f t="shared" ca="1" si="8"/>
        <v>7.9404636155731012E-3</v>
      </c>
      <c r="M54" s="34">
        <f ca="1">[1]!d("FON_pat",$F54,WORKDAY($H$5,-1))</f>
        <v>3412144.47</v>
      </c>
      <c r="N54" s="94">
        <f ca="1">[1]!d("FON_LIQ_BES_DIV2",$F54,WORKDAY($G$5,-1),"USD")</f>
        <v>0</v>
      </c>
      <c r="O54" s="94">
        <f ca="1">[1]!d("FON_LIQ_BES_DIV2",$F54,WORKDAY($H$5,-1),"EUR")</f>
        <v>93240.66</v>
      </c>
      <c r="P54" s="35">
        <f t="shared" ca="1" si="9"/>
        <v>93240.66</v>
      </c>
      <c r="Q54" s="36">
        <f ca="1">P54/M54</f>
        <v>2.7326117290690215E-2</v>
      </c>
      <c r="R54" s="95">
        <f ca="1">IF(ISERROR([1]!d("fon_rf_med",F54,$H$4,$H$5)),0,[1]!d("fon_rf_med",F54,$H$4,$H$5))</f>
        <v>0</v>
      </c>
      <c r="S54" s="30">
        <f t="shared" ca="1" si="6"/>
        <v>0</v>
      </c>
      <c r="T54" s="95">
        <f ca="1">IF(ISERROR([1]!d("fon_rv_med",F54,$H$4,$H$5)),0,[1]!d("fon_rv_med",F54,$H$4,$H$5))</f>
        <v>3756312.8526470587</v>
      </c>
      <c r="U54" s="30">
        <f t="shared" ca="1" si="2"/>
        <v>0.90995339031296507</v>
      </c>
      <c r="V54" s="96">
        <f ca="1">IF(ISERROR([1]!d("fon_FON_med",$F54,$H$4,$H$5)),0,[1]!d("fon_FON_med",$F54,$H$4,$H$5))</f>
        <v>191534.94360962568</v>
      </c>
      <c r="W54" s="30">
        <f t="shared" ca="1" si="3"/>
        <v>4.6398656911167957E-2</v>
      </c>
      <c r="X54" s="95">
        <f ca="1">[1]!d("foN_PAT_MED",F54,$H$4,$H$5-1)</f>
        <v>4128027.7568449196</v>
      </c>
      <c r="Y54" s="97">
        <f>[1]!d("fon_vl",$F54,WORKDAY($Y$10,-1))/[1]!d("fon_vl",$F54,WORKDAY($Y$9,-1))-1</f>
        <v>-1.1721766649507304E-2</v>
      </c>
      <c r="Z54" s="97">
        <f>[1]!d("fon_vl",F54,WORKDAY($Z$10,-1))/[1]!d("fon_vl",F54,WORKDAY($Z$9,-1))-1</f>
        <v>2.8146460583731381E-2</v>
      </c>
      <c r="AA54" s="97">
        <f ca="1">[1]!d("fon_vl",F54,WORKDAY($AA$10,-1))/[1]!d("fon_vl",F54,WORKDAY($AA$9,-1))-1</f>
        <v>-8.0251412909123632E-3</v>
      </c>
    </row>
    <row r="55" spans="2:27">
      <c r="B55" s="52">
        <f>[1]!d("fon_vl",$F55,$B$10)/[1]!d("fon_vl",$F55,$B$9)-1</f>
        <v>-1.850050079897636E-2</v>
      </c>
      <c r="C55" s="52">
        <f>[1]!d("fon_vl",$F55,$C$10)/[1]!d("fon_vl",$F55,$C$9)-1</f>
        <v>0.14401282270099358</v>
      </c>
      <c r="D55" s="52">
        <f>[1]!d("fon_vl",$F55,$D$10)/[1]!d("fon_vl",$F55,$D$9)-1</f>
        <v>-0.17287888139567376</v>
      </c>
      <c r="E55" s="52">
        <f>[1]!d("fon_vl",$F55,$E$10)/[1]!d("fon_vl",$F55,$E$9)-1</f>
        <v>0.10150740994274621</v>
      </c>
      <c r="F55" s="68">
        <v>450</v>
      </c>
      <c r="G55" s="22" t="str">
        <f>[1]!d("ent_ape",F55)</f>
        <v>TREA NB BEST MANAGERS, FI</v>
      </c>
      <c r="H55" s="27">
        <f>[1]!d("fon_vl",$F55,$H$10)</f>
        <v>209.04041799999999</v>
      </c>
      <c r="I55" s="72">
        <f ca="1">[1]!d("fon_vl",$F55,WORKDAY($I$10,-1))</f>
        <v>0</v>
      </c>
      <c r="J55" s="67">
        <f ca="1">[1]!d("fon_vl",$F55,WORKDAY($J$10,-1))</f>
        <v>0</v>
      </c>
      <c r="K55" s="31" t="e">
        <f t="shared" ca="1" si="7"/>
        <v>#DIV/0!</v>
      </c>
      <c r="L55" s="31">
        <f t="shared" ca="1" si="8"/>
        <v>-1</v>
      </c>
      <c r="M55" s="34">
        <f ca="1">[1]!d("FON_pat",$F55,WORKDAY($H$5,-1))</f>
        <v>0</v>
      </c>
      <c r="N55" s="21">
        <f ca="1">[1]!d("FON_LIQ_BES_DIV2",$F55,WORKDAY($G$5,-1),"USD")</f>
        <v>0</v>
      </c>
      <c r="O55" s="21">
        <f ca="1">[1]!d("FON_LIQ_BES_DIV2",$F55,WORKDAY($H$5,-1),"EUR")</f>
        <v>0</v>
      </c>
      <c r="P55" s="35">
        <f t="shared" ca="1" si="9"/>
        <v>0</v>
      </c>
      <c r="Q55" s="36" t="e">
        <f t="shared" ca="1" si="10"/>
        <v>#DIV/0!</v>
      </c>
      <c r="R55" s="28">
        <f ca="1">IF(ISERROR([1]!d("fon_rf_med",F55,$H$4,$H$5)),0,[1]!d("fon_rf_med",F55,$H$4,$H$5))</f>
        <v>0</v>
      </c>
      <c r="S55" s="30" t="e">
        <f t="shared" ca="1" si="6"/>
        <v>#DIV/0!</v>
      </c>
      <c r="T55" s="28">
        <f ca="1">IF(ISERROR([1]!d("fon_rv_med",F55,$H$4,$H$5)),0,[1]!d("fon_rv_med",F55,$H$4,$H$5))</f>
        <v>0</v>
      </c>
      <c r="U55" s="30" t="e">
        <f t="shared" ca="1" si="2"/>
        <v>#DIV/0!</v>
      </c>
      <c r="V55" s="29">
        <f ca="1">IF(ISERROR([1]!d("fon_FON_med",$F55,$H$4,$H$5)),0,[1]!d("fon_FON_med",$F55,$H$4,$H$5))</f>
        <v>0</v>
      </c>
      <c r="W55" s="30" t="e">
        <f t="shared" ca="1" si="3"/>
        <v>#DIV/0!</v>
      </c>
      <c r="X55" s="28">
        <f ca="1">[1]!d("foN_PAT_MED",F55,$H$4,$H$5-1)</f>
        <v>0</v>
      </c>
      <c r="Y55" s="33">
        <f>[1]!d("fon_vl",$F55,WORKDAY($Y$10,-1))/[1]!d("fon_vl",$F55,WORKDAY($Y$9,-1))-1</f>
        <v>5.5330974319043325E-3</v>
      </c>
      <c r="Z55" s="33">
        <f>[1]!d("fon_vl",F55,WORKDAY($Z$10,-1))/[1]!d("fon_vl",F55,WORKDAY($Z$9,-1))-1</f>
        <v>6.3244505243053917E-2</v>
      </c>
      <c r="AA55" s="33">
        <f ca="1">[1]!d("fon_vl",F55,WORKDAY($AA$10,-1))/[1]!d("fon_vl",F55,WORKDAY($AA$9,-1))-1</f>
        <v>-1</v>
      </c>
    </row>
    <row r="56" spans="2:27">
      <c r="B56" s="52">
        <f>[1]!d("fon_vl",$F56,$B$10)/[1]!d("fon_vl",$F56,$B$9)-1</f>
        <v>0.21563908631404094</v>
      </c>
      <c r="C56" s="52">
        <f>[1]!d("fon_vl",$F56,$C$10)/[1]!d("fon_vl",$F56,$C$9)-1</f>
        <v>0.18310341414680709</v>
      </c>
      <c r="D56" s="52">
        <f>[1]!d("fon_vl",$F56,$D$10)/[1]!d("fon_vl",$F56,$D$9)-1</f>
        <v>-0.14044986248327962</v>
      </c>
      <c r="E56" s="52">
        <f>[1]!d("fon_vl",$F56,$E$10)/[1]!d("fon_vl",$F56,$E$9)-1</f>
        <v>0.13439843028618359</v>
      </c>
      <c r="F56" s="68">
        <v>463</v>
      </c>
      <c r="G56" s="22" t="str">
        <f>[1]!d("ent_ape",F56)</f>
        <v>GESRIOJA, FI</v>
      </c>
      <c r="H56" s="27">
        <f>[1]!d("fon_vl",$F56,$H$10)</f>
        <v>11.130991999999999</v>
      </c>
      <c r="I56" s="72">
        <f ca="1">[1]!d("fon_vl",$F56,WORKDAY($I$10,-1))</f>
        <v>9.6361799999999995</v>
      </c>
      <c r="J56" s="67">
        <f ca="1">[1]!d("fon_vl",$F56,WORKDAY($J$10,-1))</f>
        <v>9.6968449999999997</v>
      </c>
      <c r="K56" s="31">
        <f t="shared" ca="1" si="7"/>
        <v>6.2955444999990284E-3</v>
      </c>
      <c r="L56" s="31">
        <f t="shared" ca="1" si="8"/>
        <v>-0.12884269434386442</v>
      </c>
      <c r="M56" s="34">
        <f ca="1">[1]!d("FON_pat",$F56,WORKDAY($H$5,-1))</f>
        <v>7450462.7400000002</v>
      </c>
      <c r="N56" s="21">
        <f ca="1">[1]!d("FON_LIQ_BES_DIV2",$F56,WORKDAY($G$5,-1),"USD")</f>
        <v>0</v>
      </c>
      <c r="O56" s="21">
        <f ca="1">[1]!d("FON_LIQ_BES_DIV2",$F56,WORKDAY($H$5,-1),"EUR")</f>
        <v>201891.96</v>
      </c>
      <c r="P56" s="35">
        <f t="shared" ca="1" si="9"/>
        <v>201891.96</v>
      </c>
      <c r="Q56" s="36">
        <f t="shared" ca="1" si="10"/>
        <v>2.7097908820627157E-2</v>
      </c>
      <c r="R56" s="28">
        <f ca="1">IF(ISERROR([1]!d("fon_rf_med",F56,$H$4,$H$5)),0,[1]!d("fon_rf_med",F56,$H$4,$H$5))</f>
        <v>957605.56756756757</v>
      </c>
      <c r="S56" s="30">
        <f t="shared" ca="1" si="6"/>
        <v>0.11032577606624044</v>
      </c>
      <c r="T56" s="28">
        <f ca="1">IF(ISERROR([1]!d("fon_rv_med",F56,$H$4,$H$5)),0,[1]!d("fon_rv_med",F56,$H$4,$H$5))</f>
        <v>100765.56828877005</v>
      </c>
      <c r="U56" s="30">
        <f t="shared" ca="1" si="2"/>
        <v>1.1609205187113636E-2</v>
      </c>
      <c r="V56" s="29">
        <f ca="1">IF(ISERROR([1]!d("fon_FON_med",$F56,$H$4,$H$5)),0,[1]!d("fon_FON_med",$F56,$H$4,$H$5))</f>
        <v>7738850.8136363644</v>
      </c>
      <c r="W56" s="30">
        <f t="shared" ca="1" si="3"/>
        <v>0.89159331439981981</v>
      </c>
      <c r="X56" s="28">
        <f ca="1">[1]!d("foN_PAT_MED",F56,$H$4,$H$5-1)</f>
        <v>8679799.0615775399</v>
      </c>
      <c r="Y56" s="33">
        <f>[1]!d("fon_vl",$F56,WORKDAY($Y$10,-1))/[1]!d("fon_vl",$F56,WORKDAY($Y$9,-1))-1</f>
        <v>3.962692633325049E-2</v>
      </c>
      <c r="Z56" s="33">
        <f>[1]!d("fon_vl",F56,WORKDAY($Z$10,-1))/[1]!d("fon_vl",F56,WORKDAY($Z$9,-1))-1</f>
        <v>-3.4737923928793712E-3</v>
      </c>
      <c r="AA56" s="33">
        <f ca="1">[1]!d("fon_vl",F56,WORKDAY($AA$10,-1))/[1]!d("fon_vl",F56,WORKDAY($AA$9,-1))-1</f>
        <v>-0.15912713278320623</v>
      </c>
    </row>
    <row r="57" spans="2:27" s="75" customFormat="1">
      <c r="B57" s="73">
        <f>[1]!d("fon_vl",$F57,$B$10)/[1]!d("fon_vl",$F57,$B$9)-1</f>
        <v>-9.1501412412861027E-3</v>
      </c>
      <c r="C57" s="73">
        <f>[1]!d("fon_vl",$F57,$C$10)/[1]!d("fon_vl",$F57,$C$9)-1</f>
        <v>1.7753284899629129E-2</v>
      </c>
      <c r="D57" s="73">
        <f>[1]!d("fon_vl",$F57,$D$10)/[1]!d("fon_vl",$F57,$D$9)-1</f>
        <v>-3.4153858006857107E-2</v>
      </c>
      <c r="E57" s="73">
        <f>[1]!d("fon_vl",$F57,$E$10)/[1]!d("fon_vl",$F57,$E$9)-1</f>
        <v>2.0346320184267075E-2</v>
      </c>
      <c r="F57" s="74">
        <v>453</v>
      </c>
      <c r="G57" s="84" t="str">
        <f>[1]!d("ent_ape",F57)</f>
        <v>NB CESTA ACCIONES 2021, FI</v>
      </c>
      <c r="H57" s="76">
        <f>[1]!d("fon_vl",$F57,$H$10)</f>
        <v>7.9644689999999994</v>
      </c>
      <c r="I57" s="77">
        <f ca="1">[1]!d("fon_vl",$F57,$I$10)</f>
        <v>0</v>
      </c>
      <c r="J57" s="78">
        <f ca="1">[1]!d("fon_vl",$F57,$J$10)</f>
        <v>0</v>
      </c>
      <c r="K57" s="79" t="e">
        <f t="shared" ca="1" si="7"/>
        <v>#DIV/0!</v>
      </c>
      <c r="L57" s="79">
        <f t="shared" ca="1" si="8"/>
        <v>-1</v>
      </c>
      <c r="M57" s="34">
        <f ca="1">[1]!d("FON_pat",$F57,$H$5)</f>
        <v>0</v>
      </c>
      <c r="N57" s="80">
        <f ca="1">[1]!d("FON_LIQ_BES_DIV2",$F57,$G$5,"USD")</f>
        <v>0</v>
      </c>
      <c r="O57" s="80">
        <f ca="1">[1]!d("FON_LIQ_BES_DIV2",$F57,$H$5,"EUR")</f>
        <v>0</v>
      </c>
      <c r="P57" s="35">
        <f t="shared" ca="1" si="9"/>
        <v>0</v>
      </c>
      <c r="Q57" s="36" t="e">
        <f t="shared" ca="1" si="10"/>
        <v>#DIV/0!</v>
      </c>
      <c r="R57" s="81">
        <f ca="1">IF(ISERROR([1]!d("fon_rf_med",F57,$H$4,$H$5)),0,[1]!d("fon_rf_med",F57,$H$4,$H$5))</f>
        <v>1286345.5637967915</v>
      </c>
      <c r="S57" s="30">
        <f t="shared" ca="1" si="6"/>
        <v>0.73370672470975185</v>
      </c>
      <c r="T57" s="81">
        <f ca="1">IF(ISERROR([1]!d("fon_rv_med",F57,$H$4,$H$5)),0,[1]!d("fon_rv_med",F57,$H$4,$H$5))</f>
        <v>0</v>
      </c>
      <c r="U57" s="30">
        <f t="shared" ca="1" si="2"/>
        <v>0</v>
      </c>
      <c r="V57" s="82">
        <f ca="1">IF(ISERROR([1]!d("fon_FON_med",$F57,$H$4,$H$5)),0,[1]!d("fon_FON_med",$F57,$H$4,$H$5))</f>
        <v>137793.08164179104</v>
      </c>
      <c r="W57" s="30">
        <f t="shared" ca="1" si="3"/>
        <v>7.8594518817054843E-2</v>
      </c>
      <c r="X57" s="81">
        <f ca="1">[1]!d("foN_PAT_MED",F57,$H$4,$H$5)</f>
        <v>1753214.902460733</v>
      </c>
      <c r="Y57" s="83">
        <f>[1]!d("fon_vl",$F57,WORKDAY($Y$10,-1))/[1]!d("fon_vl",$F57,WORKDAY($Y$9,-1))-1</f>
        <v>-1.2094968289787511E-3</v>
      </c>
      <c r="Z57" s="83">
        <f>[1]!d("fon_vl",F57,WORKDAY($Z$10,-1))/[1]!d("fon_vl",F57,WORKDAY($Z$9,-1))-1</f>
        <v>-7.5450958385558931E-4</v>
      </c>
      <c r="AA57" s="83">
        <f ca="1">[1]!d("fon_vl",F57,WORKDAY($AA$10,-1))/[1]!d("fon_vl",F57,WORKDAY($AA$9,-1))-1</f>
        <v>-1</v>
      </c>
    </row>
    <row r="58" spans="2:27" s="75" customFormat="1">
      <c r="B58" s="73">
        <f>[1]!d("fon_vl",$F58,$B$10)/[1]!d("fon_vl",$F58,$B$9)-1</f>
        <v>-1.0738101659778954E-2</v>
      </c>
      <c r="C58" s="73">
        <f>[1]!d("fon_vl",$F58,$C$10)/[1]!d("fon_vl",$F58,$C$9)-1</f>
        <v>5.4157896400550243E-2</v>
      </c>
      <c r="D58" s="73">
        <f>[1]!d("fon_vl",$F58,$D$10)/[1]!d("fon_vl",$F58,$D$9)-1</f>
        <v>-3.8319449537139616E-2</v>
      </c>
      <c r="E58" s="73">
        <f>[1]!d("fon_vl",$F58,$E$10)/[1]!d("fon_vl",$F58,$E$9)-1</f>
        <v>3.0681768258516318E-2</v>
      </c>
      <c r="F58" s="74">
        <v>452</v>
      </c>
      <c r="G58" s="84" t="str">
        <f>[1]!d("ent_ape",F58)</f>
        <v>NB EUROPA 25, FI</v>
      </c>
      <c r="H58" s="76">
        <f>[1]!d("fon_vl",$F58,$H$10)</f>
        <v>1010.789642</v>
      </c>
      <c r="I58" s="77">
        <f ca="1">[1]!d("fon_vl",$F58,$I$10)</f>
        <v>0</v>
      </c>
      <c r="J58" s="78">
        <f ca="1">[1]!d("fon_vl",$F58,$J$10)</f>
        <v>0</v>
      </c>
      <c r="K58" s="79" t="e">
        <f t="shared" ca="1" si="7"/>
        <v>#DIV/0!</v>
      </c>
      <c r="L58" s="79">
        <f t="shared" ca="1" si="8"/>
        <v>-1</v>
      </c>
      <c r="M58" s="34">
        <f ca="1">[1]!d("FON_pat",$F58,$H$5)</f>
        <v>0</v>
      </c>
      <c r="N58" s="80">
        <f ca="1">[1]!d("FON_LIQ_BES_DIV2",$F58,$G$5,"USD")</f>
        <v>0</v>
      </c>
      <c r="O58" s="80">
        <f ca="1">[1]!d("FON_LIQ_BES_DIV2",$F58,$H$5,"EUR")</f>
        <v>0</v>
      </c>
      <c r="P58" s="35">
        <f t="shared" ca="1" si="9"/>
        <v>0</v>
      </c>
      <c r="Q58" s="36" t="e">
        <f t="shared" ca="1" si="10"/>
        <v>#DIV/0!</v>
      </c>
      <c r="R58" s="81">
        <f ca="1">IF(ISERROR([1]!d("fon_rf_med",F58,$H$4,$H$5)),0,[1]!d("fon_rf_med",F58,$H$4,$H$5))</f>
        <v>2069829.6137967913</v>
      </c>
      <c r="S58" s="30">
        <f t="shared" ca="1" si="6"/>
        <v>0.69386823003769127</v>
      </c>
      <c r="T58" s="81">
        <f ca="1">IF(ISERROR([1]!d("fon_rv_med",F58,$H$4,$H$5)),0,[1]!d("fon_rv_med",F58,$H$4,$H$5))</f>
        <v>0</v>
      </c>
      <c r="U58" s="30">
        <f t="shared" ca="1" si="2"/>
        <v>0</v>
      </c>
      <c r="V58" s="82">
        <f ca="1">IF(ISERROR([1]!d("fon_FON_med",$F58,$H$4,$H$5)),0,[1]!d("fon_FON_med",$F58,$H$4,$H$5))</f>
        <v>248747.51895522387</v>
      </c>
      <c r="W58" s="30">
        <f t="shared" ca="1" si="3"/>
        <v>8.3387540478331038E-2</v>
      </c>
      <c r="X58" s="81">
        <f ca="1">[1]!d("foN_PAT_MED",F58,$H$4,$H$5)</f>
        <v>2983029.8091099476</v>
      </c>
      <c r="Y58" s="83">
        <f>[1]!d("fon_vl",$F58,WORKDAY($Y$10,-1))/[1]!d("fon_vl",$F58,WORKDAY($Y$9,-1))-1</f>
        <v>-2.2614596598724557E-4</v>
      </c>
      <c r="Z58" s="83">
        <f>[1]!d("fon_vl",F58,WORKDAY($Z$10,-1))/[1]!d("fon_vl",F58,WORKDAY($Z$9,-1))-1</f>
        <v>6.3334866923665523E-3</v>
      </c>
      <c r="AA58" s="83">
        <f ca="1">[1]!d("fon_vl",F58,WORKDAY($AA$10,-1))/[1]!d("fon_vl",F58,WORKDAY($AA$9,-1))-1</f>
        <v>-1</v>
      </c>
    </row>
    <row r="59" spans="2:27">
      <c r="B59" s="52"/>
      <c r="C59" s="52"/>
      <c r="D59" s="52"/>
      <c r="E59" s="52"/>
      <c r="F59" s="68"/>
      <c r="H59" s="27"/>
      <c r="I59" s="72"/>
      <c r="J59" s="67"/>
      <c r="K59" s="31"/>
      <c r="L59" s="31"/>
      <c r="M59" s="34"/>
      <c r="N59" s="21"/>
      <c r="O59" s="21"/>
      <c r="P59" s="35"/>
      <c r="Q59" s="36"/>
      <c r="R59" s="28"/>
      <c r="S59" s="30"/>
      <c r="T59" s="28"/>
      <c r="U59" s="30"/>
      <c r="V59" s="29"/>
      <c r="W59" s="30"/>
      <c r="X59" s="28"/>
      <c r="Y59" s="33"/>
      <c r="Z59" s="33"/>
      <c r="AA59" s="33"/>
    </row>
    <row r="60" spans="2:27">
      <c r="B60" s="52"/>
      <c r="C60" s="52"/>
      <c r="D60" s="52"/>
      <c r="E60" s="52"/>
      <c r="F60" s="68"/>
      <c r="H60" s="27"/>
      <c r="I60" s="72"/>
      <c r="J60" s="67"/>
      <c r="K60" s="31"/>
      <c r="L60" s="31"/>
      <c r="M60" s="34"/>
      <c r="N60" s="21"/>
      <c r="O60" s="21"/>
      <c r="P60" s="35"/>
      <c r="Q60" s="36"/>
      <c r="R60" s="28"/>
      <c r="S60" s="30"/>
      <c r="T60" s="28"/>
      <c r="U60" s="30"/>
      <c r="V60" s="29"/>
      <c r="W60" s="30"/>
      <c r="X60" s="28"/>
      <c r="Y60" s="33"/>
      <c r="Z60" s="33"/>
      <c r="AA60" s="33"/>
    </row>
    <row r="61" spans="2:27">
      <c r="B61" s="52"/>
      <c r="C61" s="52"/>
      <c r="D61" s="52"/>
      <c r="E61" s="52"/>
      <c r="F61" s="68"/>
      <c r="H61" s="27"/>
      <c r="I61" s="72"/>
      <c r="J61" s="67"/>
      <c r="K61" s="31"/>
      <c r="L61" s="31"/>
      <c r="M61" s="34"/>
      <c r="N61" s="21"/>
      <c r="O61" s="21"/>
      <c r="P61" s="35"/>
      <c r="Q61" s="36"/>
      <c r="R61" s="28"/>
      <c r="S61" s="30"/>
      <c r="T61" s="28"/>
      <c r="U61" s="30"/>
      <c r="V61" s="29"/>
      <c r="W61" s="30"/>
      <c r="X61" s="28"/>
      <c r="Y61" s="33"/>
      <c r="Z61" s="33"/>
      <c r="AA61" s="33"/>
    </row>
    <row r="62" spans="2:27">
      <c r="B62" s="52">
        <f>[1]!d("fon_vl",$F62,$B$10)/[1]!d("fon_vl",$F62,$B$9)-1</f>
        <v>-3.2668985872661427E-3</v>
      </c>
      <c r="C62" s="52">
        <f>[1]!d("fon_vl",$F62,$C$10)/[1]!d("fon_vl",$F62,$C$9)-1</f>
        <v>9.4890207830228057E-2</v>
      </c>
      <c r="D62" s="52">
        <f>[1]!d("fon_vl",$F62,$D$10)/[1]!d("fon_vl",$F62,$D$9)-1</f>
        <v>-5.3080615075068005E-2</v>
      </c>
      <c r="E62" s="52">
        <f>[1]!d("fon_vl",$F62,$E$10)/[1]!d("fon_vl",$F62,$E$9)-1</f>
        <v>4.4034422452368549E-2</v>
      </c>
      <c r="F62" s="68">
        <v>531</v>
      </c>
      <c r="G62" s="22" t="str">
        <f>[1]!d("ent_ape",F62)</f>
        <v>EMPLEADOS NB AD</v>
      </c>
      <c r="H62" s="27">
        <f>[1]!d("fon_vl",$F62,$H$10)</f>
        <v>15.531151999999999</v>
      </c>
      <c r="I62" s="72">
        <f ca="1">[1]!d("fon_vl",$F62,WORKDAY($I$10,-1))</f>
        <v>0</v>
      </c>
      <c r="J62" s="67">
        <f ca="1">[1]!d("fon_vl",$F62,WORKDAY($J$10,-1))</f>
        <v>0</v>
      </c>
      <c r="K62" s="31" t="e">
        <f t="shared" ref="K62:K72" ca="1" si="11">J62/I62-1</f>
        <v>#DIV/0!</v>
      </c>
      <c r="L62" s="31">
        <f t="shared" ref="L62:L72" ca="1" si="12">J62/H62-1</f>
        <v>-1</v>
      </c>
      <c r="M62" s="34">
        <f ca="1">[1]!d("FON_pat",$F62,$H$5)</f>
        <v>0</v>
      </c>
      <c r="N62" s="21">
        <f ca="1">[1]!d("FON_LIQ_BES_DIV2",$F62,WORKDAY($G$5,-1),"USD")</f>
        <v>0</v>
      </c>
      <c r="O62" s="21">
        <f ca="1">[1]!d("FON_LIQ_BES_DIV2",$F62,WORKDAY($H$5,-1),"EUR")</f>
        <v>0</v>
      </c>
      <c r="P62" s="35">
        <f t="shared" ref="P62:P72" ca="1" si="13">N62+O62</f>
        <v>0</v>
      </c>
      <c r="Q62" s="36" t="e">
        <f ca="1">P62/M62</f>
        <v>#DIV/0!</v>
      </c>
      <c r="R62" s="28">
        <f ca="1">IF(ISERROR([1]!d("fon_rf_med",F62,$H$4,$H$5)),0,[1]!d("fon_rf_med",F62,$H$4,$H$5))</f>
        <v>606171.67952076672</v>
      </c>
      <c r="S62" s="30">
        <f t="shared" ca="1" si="6"/>
        <v>0.33887475756175345</v>
      </c>
      <c r="T62" s="28">
        <f ca="1">IF(ISERROR([1]!d("fon_rv_med",F62,$H$4,$H$5)),0,[1]!d("fon_rv_med",F62,$H$4,$H$5))</f>
        <v>0</v>
      </c>
      <c r="U62" s="30">
        <f t="shared" ca="1" si="2"/>
        <v>0</v>
      </c>
      <c r="V62" s="29">
        <f ca="1">IF(ISERROR([1]!d("fon_FON_med",$F62,$H$4,$H$5)),0,[1]!d("fon_FON_med",$F62,$H$4,$H$5))</f>
        <v>1069154.0747484276</v>
      </c>
      <c r="W62" s="30">
        <f t="shared" ca="1" si="3"/>
        <v>0.59770084963878944</v>
      </c>
      <c r="X62" s="28">
        <f ca="1">[1]!d("foN_PAT_MED",F62,$H$4,$H$5-1)</f>
        <v>1788777.9068652038</v>
      </c>
      <c r="Y62" s="33">
        <f>[1]!d("fon_vl",$F62,WORKDAY($Y$10,-1))/[1]!d("fon_vl",$F62,WORKDAY($Y$9,-1))-1</f>
        <v>1.493772000944471E-4</v>
      </c>
      <c r="Z62" s="33">
        <f>[1]!d("fon_vl",F62,WORKDAY($Z$10,-1))/[1]!d("fon_vl",F62,WORKDAY($Z$9,-1))-1</f>
        <v>1.9929736249564733E-2</v>
      </c>
      <c r="AA62" s="33">
        <f ca="1">[1]!d("fon_vl",F62,WORKDAY($AA$10,-1))/[1]!d("fon_vl",F62,WORKDAY($AA$9,-1))-1</f>
        <v>-1</v>
      </c>
    </row>
    <row r="63" spans="2:27">
      <c r="B63" s="52">
        <f>[1]!d("fon_vl",$F63,$B$10)/[1]!d("fon_vl",$F63,$B$9)-1</f>
        <v>-3.1461290986456003E-2</v>
      </c>
      <c r="C63" s="52">
        <f>[1]!d("fon_vl",$F63,$C$10)/[1]!d("fon_vl",$F63,$C$9)-1</f>
        <v>6.834863687690107E-2</v>
      </c>
      <c r="D63" s="52">
        <f>[1]!d("fon_vl",$F63,$D$10)/[1]!d("fon_vl",$F63,$D$9)-1</f>
        <v>-6.3011407089416882E-2</v>
      </c>
      <c r="E63" s="52">
        <f>[1]!d("fon_vl",$F63,$E$10)/[1]!d("fon_vl",$F63,$E$9)-1</f>
        <v>1.5365396547399879E-2</v>
      </c>
      <c r="F63" s="68">
        <v>466</v>
      </c>
      <c r="G63" s="22" t="str">
        <f>[1]!d("ent_ape",F63)</f>
        <v>TREA RFM, FP</v>
      </c>
      <c r="H63" s="27">
        <f>[1]!d("fon_vl",$F63,$H$10)</f>
        <v>18.514122999999998</v>
      </c>
      <c r="I63" s="72">
        <f ca="1">[1]!d("fon_vl",$F63,WORKDAY($I$10,-1))</f>
        <v>18.008863999999999</v>
      </c>
      <c r="J63" s="67">
        <f ca="1">[1]!d("fon_vl",$F63,WORKDAY($J$10,-1))</f>
        <v>0</v>
      </c>
      <c r="K63" s="31">
        <f t="shared" ca="1" si="11"/>
        <v>-1</v>
      </c>
      <c r="L63" s="31">
        <f t="shared" ca="1" si="12"/>
        <v>-1</v>
      </c>
      <c r="M63" s="34">
        <f ca="1">[1]!d("FON_pat",$F63,$H$5)</f>
        <v>0</v>
      </c>
      <c r="N63" s="21">
        <f ca="1">[1]!d("FON_LIQ_BES_DIV2",$F63,WORKDAY($G$5,-1),"USD")</f>
        <v>0</v>
      </c>
      <c r="O63" s="21">
        <f ca="1">[1]!d("FON_LIQ_BES_DIV2",$F63,WORKDAY($H$5,-1),"EUR")</f>
        <v>0</v>
      </c>
      <c r="P63" s="35">
        <f t="shared" ca="1" si="13"/>
        <v>0</v>
      </c>
      <c r="Q63" s="36" t="e">
        <f t="shared" ref="Q63:Q72" ca="1" si="14">P63/M63</f>
        <v>#DIV/0!</v>
      </c>
      <c r="R63" s="28">
        <f ca="1">IF(ISERROR([1]!d("fon_rf_med",F63,$H$4,$H$5)),0,[1]!d("fon_rf_med",F63,$H$4,$H$5))</f>
        <v>2973443.3480965151</v>
      </c>
      <c r="S63" s="30">
        <f t="shared" ca="1" si="6"/>
        <v>0.64864271161824294</v>
      </c>
      <c r="T63" s="28">
        <f ca="1">IF(ISERROR([1]!d("fon_rv_med",F63,$H$4,$H$5)),0,[1]!d("fon_rv_med",F63,$H$4,$H$5))</f>
        <v>0</v>
      </c>
      <c r="U63" s="30">
        <f t="shared" ca="1" si="2"/>
        <v>0</v>
      </c>
      <c r="V63" s="29">
        <f ca="1">IF(ISERROR([1]!d("fon_FON_med",$F63,$H$4,$H$5)),0,[1]!d("fon_FON_med",$F63,$H$4,$H$5))</f>
        <v>1349685.7764879356</v>
      </c>
      <c r="W63" s="30">
        <f t="shared" ca="1" si="3"/>
        <v>0.29442761788421051</v>
      </c>
      <c r="X63" s="28">
        <f ca="1">[1]!d("foN_PAT_MED",F63,$H$4,$H$5-1)</f>
        <v>4584100.452895442</v>
      </c>
      <c r="Y63" s="33">
        <f>[1]!d("fon_vl",$F63,WORKDAY($Y$10,-1))/[1]!d("fon_vl",$F63,WORKDAY($Y$9,-1))-1</f>
        <v>-1.5454688293904395E-3</v>
      </c>
      <c r="Z63" s="33">
        <f>[1]!d("fon_vl",F63,WORKDAY($Z$10,-1))/[1]!d("fon_vl",F63,WORKDAY($Z$9,-1))-1</f>
        <v>7.2821361163419862E-3</v>
      </c>
      <c r="AA63" s="33">
        <f ca="1">[1]!d("fon_vl",F63,WORKDAY($AA$10,-1))/[1]!d("fon_vl",F63,WORKDAY($AA$9,-1))-1</f>
        <v>-1</v>
      </c>
    </row>
    <row r="64" spans="2:27">
      <c r="B64" s="52">
        <f>[1]!d("fon_vl",$F64,$B$10)/[1]!d("fon_vl",$F64,$B$9)-1</f>
        <v>5.992848388500116E-3</v>
      </c>
      <c r="C64" s="52">
        <f>[1]!d("fon_vl",$F64,$C$10)/[1]!d("fon_vl",$F64,$C$9)-1</f>
        <v>6.3030369627380622E-2</v>
      </c>
      <c r="D64" s="52">
        <f>[1]!d("fon_vl",$F64,$D$10)/[1]!d("fon_vl",$F64,$D$9)-1</f>
        <v>-8.374690180603761E-2</v>
      </c>
      <c r="E64" s="52">
        <f>[1]!d("fon_vl",$F64,$E$10)/[1]!d("fon_vl",$F64,$E$9)-1</f>
        <v>3.2588414447924263E-2</v>
      </c>
      <c r="F64" s="68">
        <v>495</v>
      </c>
      <c r="G64" s="22" t="str">
        <f>[1]!d("ent_ape",F64)</f>
        <v>TREA AHORRO 1, FP</v>
      </c>
      <c r="H64" s="27">
        <f>[1]!d("fon_vl",$F64,$H$10)</f>
        <v>12.009269999999999</v>
      </c>
      <c r="I64" s="72">
        <f ca="1">[1]!d("fon_vl",$F64,WORKDAY($I$10,-1))</f>
        <v>11.947889999999999</v>
      </c>
      <c r="J64" s="67">
        <f ca="1">[1]!d("fon_vl",$F64,WORKDAY($J$10,-1))</f>
        <v>11.927138999999999</v>
      </c>
      <c r="K64" s="31">
        <f t="shared" ca="1" si="11"/>
        <v>-1.7367920193440689E-3</v>
      </c>
      <c r="L64" s="31">
        <f t="shared" ca="1" si="12"/>
        <v>-6.8389668980712859E-3</v>
      </c>
      <c r="M64" s="34">
        <f ca="1">[1]!d("FON_pat",$F64,$H$5)</f>
        <v>0</v>
      </c>
      <c r="N64" s="21">
        <f ca="1">[1]!d("FON_LIQ_BES_DIV2",$F64,WORKDAY($G$5,-1),"USD")</f>
        <v>0</v>
      </c>
      <c r="O64" s="21">
        <f ca="1">[1]!d("FON_LIQ_BES_DIV2",$F64,WORKDAY($H$5,-1),"EUR")</f>
        <v>274184.28000000003</v>
      </c>
      <c r="P64" s="35">
        <f t="shared" ca="1" si="13"/>
        <v>274184.28000000003</v>
      </c>
      <c r="Q64" s="36" t="e">
        <f t="shared" ca="1" si="14"/>
        <v>#DIV/0!</v>
      </c>
      <c r="R64" s="28">
        <f ca="1">IF(ISERROR([1]!d("fon_rf_med",F64,$H$4,$H$5)),0,[1]!d("fon_rf_med",F64,$H$4,$H$5))</f>
        <v>1430300.3935026738</v>
      </c>
      <c r="S64" s="30">
        <f t="shared" ca="1" si="6"/>
        <v>0.53509885370907706</v>
      </c>
      <c r="T64" s="28">
        <f ca="1">IF(ISERROR([1]!d("fon_rv_med",F64,$H$4,$H$5)),0,[1]!d("fon_rv_med",F64,$H$4,$H$5))</f>
        <v>692864.0249732621</v>
      </c>
      <c r="U64" s="30">
        <f t="shared" ca="1" si="2"/>
        <v>0.25921180419416334</v>
      </c>
      <c r="V64" s="29">
        <f ca="1">IF(ISERROR([1]!d("fon_FON_med",$F64,$H$4,$H$5)),0,[1]!d("fon_FON_med",$F64,$H$4,$H$5))</f>
        <v>205936.64016042781</v>
      </c>
      <c r="W64" s="30">
        <f t="shared" ca="1" si="3"/>
        <v>7.7044277263101799E-2</v>
      </c>
      <c r="X64" s="28">
        <f ca="1">[1]!d("foN_PAT_MED",F64,$H$4,$H$5-1)</f>
        <v>2672964.7869518716</v>
      </c>
      <c r="Y64" s="33">
        <f>[1]!d("fon_vl",$F64,WORKDAY($Y$10,-1))/[1]!d("fon_vl",$F64,WORKDAY($Y$9,-1))-1</f>
        <v>7.9773375067759833E-3</v>
      </c>
      <c r="Z64" s="33">
        <f>[1]!d("fon_vl",F64,WORKDAY($Z$10,-1))/[1]!d("fon_vl",F64,WORKDAY($Z$9,-1))-1</f>
        <v>1.1531447313985366E-2</v>
      </c>
      <c r="AA64" s="33">
        <f ca="1">[1]!d("fon_vl",F64,WORKDAY($AA$10,-1))/[1]!d("fon_vl",F64,WORKDAY($AA$9,-1))-1</f>
        <v>-2.5931465150403121E-2</v>
      </c>
    </row>
    <row r="65" spans="2:27" s="75" customFormat="1">
      <c r="B65" s="73">
        <f>[1]!d("fon_vl",$F65,$B$10)/[1]!d("fon_vl",$F65,$B$9)-1</f>
        <v>-7.0431102795872613E-3</v>
      </c>
      <c r="C65" s="73">
        <f>[1]!d("fon_vl",$F65,$C$10)/[1]!d("fon_vl",$F65,$C$9)-1</f>
        <v>3.4049544290180034E-2</v>
      </c>
      <c r="D65" s="73">
        <f>[1]!d("fon_vl",$F65,$D$10)/[1]!d("fon_vl",$F65,$D$9)-1</f>
        <v>-3.3569471727723732E-2</v>
      </c>
      <c r="E65" s="73">
        <f>[1]!d("fon_vl",$F65,$E$10)/[1]!d("fon_vl",$F65,$E$9)-1</f>
        <v>1.2793111690389214E-2</v>
      </c>
      <c r="F65" s="74">
        <v>492</v>
      </c>
      <c r="G65" s="84" t="str">
        <f>[1]!d("ent_ape",F65)</f>
        <v>TREA RF CP, FP</v>
      </c>
      <c r="H65" s="76">
        <f>[1]!d("fon_vl",$F65,$H$10)</f>
        <v>13.589324999999999</v>
      </c>
      <c r="I65" s="77">
        <f ca="1">[1]!d("fon_vl",$F65,$I$10)</f>
        <v>13.263907999999999</v>
      </c>
      <c r="J65" s="78">
        <f ca="1">[1]!d("fon_vl",$F65,$J$10)</f>
        <v>13.259615999999999</v>
      </c>
      <c r="K65" s="79">
        <f ca="1">J65/I65-1</f>
        <v>-3.2358487408079561E-4</v>
      </c>
      <c r="L65" s="79">
        <f ca="1">J65/H65-1</f>
        <v>-2.4262352986627378E-2</v>
      </c>
      <c r="M65" s="34">
        <f ca="1">[1]!d("FON_pat",$F65,$H$5)</f>
        <v>5734480.8300000001</v>
      </c>
      <c r="N65" s="80">
        <f ca="1">[1]!d("FON_LIQ_BES_DIV2",$F65,$H$5,"USD")</f>
        <v>60008.49</v>
      </c>
      <c r="O65" s="80">
        <f ca="1">[1]!d("FON_LIQ_BES_DIV2",$F65,$H$5,"EUR")</f>
        <v>63145.48</v>
      </c>
      <c r="P65" s="35">
        <f t="shared" ca="1" si="13"/>
        <v>123153.97</v>
      </c>
      <c r="Q65" s="36">
        <f t="shared" ca="1" si="14"/>
        <v>2.1476045286561714E-2</v>
      </c>
      <c r="R65" s="81">
        <f ca="1">IF(ISERROR([1]!d("fon_rf_med",F65,$H$4,$H$5)),0,[1]!d("fon_rf_med",F65,$H$4,$H$5))</f>
        <v>6283308.6698666662</v>
      </c>
      <c r="S65" s="30">
        <f t="shared" ca="1" si="6"/>
        <v>0.93464484002451542</v>
      </c>
      <c r="T65" s="81">
        <f ca="1">IF(ISERROR([1]!d("fon_rv_med",F65,$H$4,$H$5)),0,[1]!d("fon_rv_med",F65,$H$4,$H$5))</f>
        <v>0</v>
      </c>
      <c r="U65" s="30">
        <f t="shared" ca="1" si="2"/>
        <v>0</v>
      </c>
      <c r="V65" s="82">
        <f ca="1">IF(ISERROR([1]!d("fon_FON_med",$F65,$H$4,$H$5)),0,[1]!d("fon_FON_med",$F65,$H$4,$H$5))</f>
        <v>0</v>
      </c>
      <c r="W65" s="30">
        <f t="shared" ca="1" si="3"/>
        <v>0</v>
      </c>
      <c r="X65" s="81">
        <f ca="1">[1]!d("foN_PAT_MED",F65,$H$4,$H$5)</f>
        <v>6722669.8322133329</v>
      </c>
      <c r="Y65" s="83">
        <f>[1]!d("fon_vl",$F65,$Y$10)/[1]!d("fon_vl",$F65,$Y$9)-1</f>
        <v>4.8617377996951205E-4</v>
      </c>
      <c r="Z65" s="83">
        <f>[1]!d("fon_vl",F65,$Z$10)/[1]!d("fon_vl",F65,$Z$9)-1</f>
        <v>-8.2388676023892327E-4</v>
      </c>
      <c r="AA65" s="83">
        <f ca="1">[1]!d("fon_vl",F65,$AA$10)/[1]!d("fon_vl",F65,$AA$9)-1</f>
        <v>-2.4727908858992675E-2</v>
      </c>
    </row>
    <row r="66" spans="2:27" s="75" customFormat="1">
      <c r="B66" s="73">
        <f>[1]!d("fon_vl",$F66,$B$10)/[1]!d("fon_vl",$F66,$B$9)-1</f>
        <v>6.2732985276966247E-2</v>
      </c>
      <c r="C66" s="73">
        <f>[1]!d("fon_vl",$F66,$C$10)/[1]!d("fon_vl",$F66,$C$9)-1</f>
        <v>0.12026298148488523</v>
      </c>
      <c r="D66" s="73">
        <f>[1]!d("fon_vl",$F66,$D$10)/[1]!d("fon_vl",$F66,$D$9)-1</f>
        <v>-9.9709908821371651E-2</v>
      </c>
      <c r="E66" s="73">
        <f>[1]!d("fon_vl",$F66,$E$10)/[1]!d("fon_vl",$F66,$E$9)-1</f>
        <v>7.260137821539292E-2</v>
      </c>
      <c r="F66" s="74">
        <v>480</v>
      </c>
      <c r="G66" s="84" t="str">
        <f>[1]!d("ent_ape",F66)</f>
        <v>TREA RV MIXTA, FP</v>
      </c>
      <c r="H66" s="76">
        <f>[1]!d("fon_vl",$F66,$H$10)</f>
        <v>8.6081679999999992</v>
      </c>
      <c r="I66" s="77">
        <f ca="1">[1]!d("fon_vl",$F66,$I$10)</f>
        <v>9.4349530000000001</v>
      </c>
      <c r="J66" s="78">
        <f ca="1">[1]!d("fon_vl",$F66,$J$10)</f>
        <v>9.5534759999999999</v>
      </c>
      <c r="K66" s="79">
        <f ca="1">J66/I66-1</f>
        <v>1.2562118751412887E-2</v>
      </c>
      <c r="L66" s="79">
        <f ca="1">J66/H66-1</f>
        <v>0.10981523594799736</v>
      </c>
      <c r="M66" s="34">
        <f ca="1">[1]!d("FON_pat",$F66,$H$5)</f>
        <v>1433638.47</v>
      </c>
      <c r="N66" s="80">
        <f ca="1">[1]!d("FON_LIQ_BES_DIV2",$F66,$H$5,"USD")</f>
        <v>13822.43</v>
      </c>
      <c r="O66" s="80">
        <f ca="1">[1]!d("FON_LIQ_BES_DIV2",$F66,$H$5,"EUR")</f>
        <v>24077.02</v>
      </c>
      <c r="P66" s="35">
        <f t="shared" ca="1" si="13"/>
        <v>37899.449999999997</v>
      </c>
      <c r="Q66" s="36">
        <f t="shared" ca="1" si="14"/>
        <v>2.6435848920823114E-2</v>
      </c>
      <c r="R66" s="81">
        <f ca="1">IF(ISERROR([1]!d("fon_rf_med",F66,$H$4,$H$5)),0,[1]!d("fon_rf_med",F66,$H$4,$H$5))</f>
        <v>534267.76330666663</v>
      </c>
      <c r="S66" s="30">
        <f t="shared" ca="1" si="6"/>
        <v>0.33407331859408429</v>
      </c>
      <c r="T66" s="81">
        <f ca="1">IF(ISERROR([1]!d("fon_rv_med",F66,$H$4,$H$5)),0,[1]!d("fon_rv_med",F66,$H$4,$H$5))</f>
        <v>844519.09424000001</v>
      </c>
      <c r="U66" s="30">
        <f t="shared" ca="1" si="2"/>
        <v>0.52807097078564569</v>
      </c>
      <c r="V66" s="82">
        <f ca="1">IF(ISERROR([1]!d("fon_FON_med",$F66,$H$4,$H$5)),0,[1]!d("fon_FON_med",$F66,$H$4,$H$5))</f>
        <v>0</v>
      </c>
      <c r="W66" s="30">
        <f t="shared" ca="1" si="3"/>
        <v>0</v>
      </c>
      <c r="X66" s="81">
        <f ca="1">[1]!d("foN_PAT_MED",F66,$H$4,$H$5)</f>
        <v>1599253.0189333335</v>
      </c>
      <c r="Y66" s="83">
        <f>[1]!d("fon_vl",$F66,$Y$10)/[1]!d("fon_vl",$F66,$Y$9)-1</f>
        <v>-1.4770499431019268E-2</v>
      </c>
      <c r="Z66" s="83">
        <f>[1]!d("fon_vl",F66,$Z$10)/[1]!d("fon_vl",F66,$Z$9)-1</f>
        <v>2.6655237171741453E-2</v>
      </c>
      <c r="AA66" s="83">
        <f ca="1">[1]!d("fon_vl",F66,$AA$10)/[1]!d("fon_vl",F66,$AA$9)-1</f>
        <v>6.4099411093260006E-2</v>
      </c>
    </row>
    <row r="67" spans="2:27">
      <c r="B67" s="52">
        <f>[1]!d("fon_vl",$F67,$B$10)/[1]!d("fon_vl",$F67,$B$9)-1</f>
        <v>-3.4474044710977036E-3</v>
      </c>
      <c r="C67" s="52">
        <f>[1]!d("fon_vl",$F67,$C$10)/[1]!d("fon_vl",$F67,$C$9)-1</f>
        <v>4.0388666307854759E-2</v>
      </c>
      <c r="D67" s="52">
        <f>[1]!d("fon_vl",$F67,$D$10)/[1]!d("fon_vl",$F67,$D$9)-1</f>
        <v>-3.4478600678389149E-2</v>
      </c>
      <c r="E67" s="52">
        <f>[1]!d("fon_vl",$F67,$E$10)/[1]!d("fon_vl",$F67,$E$9)-1</f>
        <v>8.4701431949478767E-3</v>
      </c>
      <c r="F67" s="68">
        <v>475</v>
      </c>
      <c r="G67" s="22" t="str">
        <f>[1]!d("ent_ape",F67)</f>
        <v>TREA RF LP, FP</v>
      </c>
      <c r="H67" s="27">
        <f>[1]!d("fon_vl",$F67,$H$10)</f>
        <v>12.6273</v>
      </c>
      <c r="I67" s="72">
        <f ca="1">[1]!d("fon_vl",$F67,WORKDAY($I$10,-1))</f>
        <v>12.046809</v>
      </c>
      <c r="J67" s="67">
        <f ca="1">[1]!d("fon_vl",$F67,WORKDAY($J$10,-1))</f>
        <v>12.047582999999999</v>
      </c>
      <c r="K67" s="31">
        <f t="shared" ca="1" si="11"/>
        <v>6.4249379233993764E-5</v>
      </c>
      <c r="L67" s="31">
        <f t="shared" ca="1" si="12"/>
        <v>-4.5909814449644815E-2</v>
      </c>
      <c r="M67" s="34">
        <f ca="1">[1]!d("FON_pat",$F67,$H$5)</f>
        <v>0</v>
      </c>
      <c r="N67" s="21">
        <f ca="1">[1]!d("FON_LIQ_BES_DIV2",$F67,WORKDAY($G$5,-1),"USD")</f>
        <v>0</v>
      </c>
      <c r="O67" s="21">
        <f ca="1">[1]!d("FON_LIQ_BES_DIV2",$F67,WORKDAY($H$5,-1),"EUR")</f>
        <v>94570.3</v>
      </c>
      <c r="P67" s="35">
        <f t="shared" ca="1" si="13"/>
        <v>94570.3</v>
      </c>
      <c r="Q67" s="36" t="e">
        <f t="shared" ca="1" si="14"/>
        <v>#DIV/0!</v>
      </c>
      <c r="R67" s="28">
        <f ca="1">IF(ISERROR([1]!d("fon_rf_med",F67,$H$4,$H$5)),0,[1]!d("fon_rf_med",F67,$H$4,$H$5))</f>
        <v>567886.50117647066</v>
      </c>
      <c r="S67" s="30">
        <f t="shared" ca="1" si="6"/>
        <v>0.43638562880976706</v>
      </c>
      <c r="T67" s="28">
        <f ca="1">IF(ISERROR([1]!d("fon_rv_med",F67,$H$4,$H$5)),0,[1]!d("fon_rv_med",F67,$H$4,$H$5))</f>
        <v>0</v>
      </c>
      <c r="U67" s="30">
        <f t="shared" ca="1" si="2"/>
        <v>0</v>
      </c>
      <c r="V67" s="29">
        <f ca="1">IF(ISERROR([1]!d("fon_FON_med",$F67,$H$4,$H$5)),0,[1]!d("fon_FON_med",$F67,$H$4,$H$5))</f>
        <v>597845.7161497327</v>
      </c>
      <c r="W67" s="30">
        <f t="shared" ca="1" si="3"/>
        <v>0.4594074312961256</v>
      </c>
      <c r="X67" s="28">
        <f ca="1">[1]!d("foN_PAT_MED",F67,$H$4,$H$5-1)</f>
        <v>1301340.9784491977</v>
      </c>
      <c r="Y67" s="33">
        <f>[1]!d("fon_vl",$F67,WORKDAY($Y$10,-1))/[1]!d("fon_vl",$F67,WORKDAY($Y$9,-1))-1</f>
        <v>-3.1673437710358909E-3</v>
      </c>
      <c r="Z67" s="33">
        <f>[1]!d("fon_vl",F67,WORKDAY($Z$10,-1))/[1]!d("fon_vl",F67,WORKDAY($Z$9,-1))-1</f>
        <v>-2.8894191409511993E-4</v>
      </c>
      <c r="AA67" s="33">
        <f ca="1">[1]!d("fon_vl",F67,WORKDAY($AA$10,-1))/[1]!d("fon_vl",F67,WORKDAY($AA$9,-1))-1</f>
        <v>-4.2601648422383676E-2</v>
      </c>
    </row>
    <row r="68" spans="2:27" s="75" customFormat="1">
      <c r="B68" s="73">
        <f>[1]!d("fon_vl",$F68,$B$10)/[1]!d("fon_vl",$F68,$B$9)-1</f>
        <v>2.6098824339432891E-2</v>
      </c>
      <c r="C68" s="73">
        <f>[1]!d("fon_vl",$F68,$C$10)/[1]!d("fon_vl",$F68,$C$9)-1</f>
        <v>0.17080493696038013</v>
      </c>
      <c r="D68" s="73">
        <f>[1]!d("fon_vl",$F68,$D$10)/[1]!d("fon_vl",$F68,$D$9)-1</f>
        <v>-0.17980630481717419</v>
      </c>
      <c r="E68" s="73" t="e">
        <f>[1]!d("fon_vl",$F68,$E$10)/[1]!d("fon_vl",$F68,$E$9)-1</f>
        <v>#DIV/0!</v>
      </c>
      <c r="F68" s="74">
        <v>498</v>
      </c>
      <c r="G68" s="84" t="str">
        <f>[1]!d("ent_ape",F68)</f>
        <v>TREA AHORRO 3, FP</v>
      </c>
      <c r="H68" s="76">
        <f>[1]!d("fon_vl",$F68,$H$10)</f>
        <v>10.062512</v>
      </c>
      <c r="I68" s="77">
        <f ca="1">[1]!d("fon_vl",$F68,$I$10)</f>
        <v>11.145768</v>
      </c>
      <c r="J68" s="78">
        <f ca="1">[1]!d("fon_vl",$F68,$J$10)</f>
        <v>11.224060999999999</v>
      </c>
      <c r="K68" s="79">
        <f ca="1">J68/I68-1</f>
        <v>7.0244598667403846E-3</v>
      </c>
      <c r="L68" s="79">
        <f ca="1">J68/H68-1</f>
        <v>0.11543330333419721</v>
      </c>
      <c r="M68" s="34">
        <f ca="1">[1]!d("FON_pat",$F68,$H$5)</f>
        <v>2214555.83</v>
      </c>
      <c r="N68" s="80">
        <f ca="1">[1]!d("FON_LIQ_BES_DIV2",$F68,$H$5,"USD")</f>
        <v>4231.46</v>
      </c>
      <c r="O68" s="80">
        <f ca="1">[1]!d("FON_LIQ_BES_DIV2",$F68,$H$5,"EUR")</f>
        <v>46977.02</v>
      </c>
      <c r="P68" s="35">
        <f t="shared" ca="1" si="13"/>
        <v>51208.479999999996</v>
      </c>
      <c r="Q68" s="36">
        <f t="shared" ca="1" si="14"/>
        <v>2.3123589528108664E-2</v>
      </c>
      <c r="R68" s="81">
        <f ca="1">IF(ISERROR([1]!d("fon_rf_med",F68,$H$4,$H$5)),0,[1]!d("fon_rf_med",F68,$H$4,$H$5))</f>
        <v>0</v>
      </c>
      <c r="S68" s="30">
        <f t="shared" ca="1" si="6"/>
        <v>0</v>
      </c>
      <c r="T68" s="81">
        <f ca="1">IF(ISERROR([1]!d("fon_rv_med",F68,$H$4,$H$5)),0,[1]!d("fon_rv_med",F68,$H$4,$H$5))</f>
        <v>2311589.24688</v>
      </c>
      <c r="U68" s="30">
        <f t="shared" ca="1" si="2"/>
        <v>0.96901645389621294</v>
      </c>
      <c r="V68" s="82">
        <f ca="1">IF(ISERROR([1]!d("fon_FON_med",$F68,$H$4,$H$5)),0,[1]!d("fon_FON_med",$F68,$H$4,$H$5))</f>
        <v>0</v>
      </c>
      <c r="W68" s="30">
        <f t="shared" ca="1" si="3"/>
        <v>0</v>
      </c>
      <c r="X68" s="81">
        <f ca="1">[1]!d("foN_PAT_MED",F68,$H$4,$H$5)</f>
        <v>2385500.5119733335</v>
      </c>
      <c r="Y68" s="83">
        <f>[1]!d("fon_vl",$F68,$Y$10)/[1]!d("fon_vl",$F68,$Y$9)-1</f>
        <v>4.4859833890602552E-3</v>
      </c>
      <c r="Z68" s="83">
        <f>[1]!d("fon_vl",F68,$Z$10)/[1]!d("fon_vl",F68,$Z$9)-1</f>
        <v>3.2949540880713446E-2</v>
      </c>
      <c r="AA68" s="83">
        <f ca="1">[1]!d("fon_vl",F68,$AA$10)/[1]!d("fon_vl",F68,$AA$9)-1</f>
        <v>3.7967928038067145E-2</v>
      </c>
    </row>
    <row r="69" spans="2:27">
      <c r="B69" s="52">
        <f>[1]!d("fon_vl",$F69,$B$10)/[1]!d("fon_vl",$F69,$B$9)-1</f>
        <v>2.0261827999852544E-2</v>
      </c>
      <c r="C69" s="52">
        <f>[1]!d("fon_vl",$F69,$C$10)/[1]!d("fon_vl",$F69,$C$9)-1</f>
        <v>6.7030146371192423E-2</v>
      </c>
      <c r="D69" s="52">
        <f>[1]!d("fon_vl",$F69,$D$10)/[1]!d("fon_vl",$F69,$D$9)-1</f>
        <v>-6.982393068603443E-2</v>
      </c>
      <c r="E69" s="52">
        <f>[1]!d("fon_vl",$F69,$E$10)/[1]!d("fon_vl",$F69,$E$9)-1</f>
        <v>2.0632820374492322E-2</v>
      </c>
      <c r="F69" s="68">
        <v>505</v>
      </c>
      <c r="G69" s="22" t="str">
        <f>[1]!d("ent_ape",F69)</f>
        <v>TREA EMPLEO, FP</v>
      </c>
      <c r="H69" s="27">
        <f>[1]!d("fon_vl",$F69,$H$10)</f>
        <v>12.950718</v>
      </c>
      <c r="I69" s="72">
        <f ca="1">[1]!d("fon_vl",$F69,WORKDAY($I$10,-1))</f>
        <v>13.305474999999999</v>
      </c>
      <c r="J69" s="67">
        <f ca="1">[1]!d("fon_vl",$F69,WORKDAY($J$10,-1))</f>
        <v>13.255288</v>
      </c>
      <c r="K69" s="31">
        <f t="shared" ca="1" si="11"/>
        <v>-3.771905925944008E-3</v>
      </c>
      <c r="L69" s="31">
        <f t="shared" ca="1" si="12"/>
        <v>2.3517615007909276E-2</v>
      </c>
      <c r="M69" s="34">
        <f ca="1">[1]!d("FON_pat",$F69,$H$5)</f>
        <v>0</v>
      </c>
      <c r="N69" s="21">
        <f ca="1">[1]!d("FON_LIQ_BES_DIV2",$F69,WORKDAY($G$5,-1),"USD")</f>
        <v>0</v>
      </c>
      <c r="O69" s="21">
        <f ca="1">[1]!d("FON_LIQ_BES_DIV2",$F69,WORKDAY($H$5,-1),"EUR")</f>
        <v>28464.94</v>
      </c>
      <c r="P69" s="35">
        <f t="shared" ca="1" si="13"/>
        <v>28464.94</v>
      </c>
      <c r="Q69" s="36" t="e">
        <f t="shared" ca="1" si="14"/>
        <v>#DIV/0!</v>
      </c>
      <c r="R69" s="28">
        <f ca="1">IF(ISERROR([1]!d("fon_rf_med",F69,$H$4,$H$5)),0,[1]!d("fon_rf_med",F69,$H$4,$H$5))</f>
        <v>0</v>
      </c>
      <c r="S69" s="30">
        <f t="shared" ca="1" si="6"/>
        <v>0</v>
      </c>
      <c r="T69" s="28">
        <f ca="1">IF(ISERROR([1]!d("fon_rv_med",F69,$H$4,$H$5)),0,[1]!d("fon_rv_med",F69,$H$4,$H$5))</f>
        <v>0</v>
      </c>
      <c r="U69" s="30">
        <f t="shared" ca="1" si="2"/>
        <v>0</v>
      </c>
      <c r="V69" s="29">
        <f ca="1">IF(ISERROR([1]!d("fon_FON_med",$F69,$H$4,$H$5)),0,[1]!d("fon_FON_med",$F69,$H$4,$H$5))</f>
        <v>791964.24219251343</v>
      </c>
      <c r="W69" s="30">
        <f t="shared" ca="1" si="3"/>
        <v>0.95562531117101446</v>
      </c>
      <c r="X69" s="28">
        <f ca="1">[1]!d("foN_PAT_MED",F69,$H$4,$H$5-1)</f>
        <v>828739.29032085568</v>
      </c>
      <c r="Y69" s="33">
        <f>[1]!d("fon_vl",$F69,WORKDAY($Y$10,-1))/[1]!d("fon_vl",$F69,WORKDAY($Y$9,-1))-1</f>
        <v>3.2602053415107246E-3</v>
      </c>
      <c r="Z69" s="33">
        <f>[1]!d("fon_vl",F69,WORKDAY($Z$10,-1))/[1]!d("fon_vl",F69,WORKDAY($Z$9,-1))-1</f>
        <v>1.885131463702594E-2</v>
      </c>
      <c r="AA69" s="33">
        <f ca="1">[1]!d("fon_vl",F69,WORKDAY($AA$10,-1))/[1]!d("fon_vl",F69,WORKDAY($AA$9,-1))-1</f>
        <v>1.3154680275699882E-3</v>
      </c>
    </row>
    <row r="70" spans="2:27" s="75" customFormat="1">
      <c r="B70" s="73">
        <f>[1]!d("fon_vl",$F70,$B$10)/[1]!d("fon_vl",$F70,$B$9)-1</f>
        <v>0.16465175883151595</v>
      </c>
      <c r="C70" s="73">
        <f>[1]!d("fon_vl",$F70,$C$10)/[1]!d("fon_vl",$F70,$C$9)-1</f>
        <v>0.1793541855300671</v>
      </c>
      <c r="D70" s="73">
        <f>[1]!d("fon_vl",$F70,$D$10)/[1]!d("fon_vl",$F70,$D$9)-1</f>
        <v>-0.15631301938498987</v>
      </c>
      <c r="E70" s="73">
        <f>[1]!d("fon_vl",$F70,$E$10)/[1]!d("fon_vl",$F70,$E$9)-1</f>
        <v>0.13789817033005147</v>
      </c>
      <c r="F70" s="74">
        <v>485</v>
      </c>
      <c r="G70" s="84" t="str">
        <f>[1]!d("ent_ape",F70)</f>
        <v>TREA RV, FP</v>
      </c>
      <c r="H70" s="76">
        <f>[1]!d("fon_vl",$F70,$H$10)</f>
        <v>20.092365999999998</v>
      </c>
      <c r="I70" s="77">
        <f ca="1">[1]!d("fon_vl",$F70,$I$10)</f>
        <v>19.776778999999998</v>
      </c>
      <c r="J70" s="78">
        <f ca="1">[1]!d("fon_vl",$F70,$J$10)</f>
        <v>20.243359999999999</v>
      </c>
      <c r="K70" s="79">
        <f ca="1">J70/I70-1</f>
        <v>2.3592365571764917E-2</v>
      </c>
      <c r="L70" s="79">
        <f ca="1">J70/H70-1</f>
        <v>7.5149935054936723E-3</v>
      </c>
      <c r="M70" s="34">
        <f ca="1">[1]!d("FON_pat",$F70,$H$5)</f>
        <v>9980263.5999999996</v>
      </c>
      <c r="N70" s="80">
        <f ca="1">[1]!d("FON_LIQ_BES_DIV2",$F70,$H$5,"USD")</f>
        <v>282896.76</v>
      </c>
      <c r="O70" s="80">
        <f ca="1">[1]!d("FON_LIQ_BES_DIV2",$F70,$H$5,"EUR")</f>
        <v>127008.16</v>
      </c>
      <c r="P70" s="35">
        <f t="shared" ca="1" si="13"/>
        <v>409904.92000000004</v>
      </c>
      <c r="Q70" s="36">
        <f t="shared" ca="1" si="14"/>
        <v>4.1071552458794784E-2</v>
      </c>
      <c r="R70" s="81">
        <f ca="1">IF(ISERROR([1]!d("fon_rf_med",F70,$H$4,$H$5)),0,[1]!d("fon_rf_med",F70,$H$4,$H$5))</f>
        <v>0</v>
      </c>
      <c r="S70" s="30">
        <f t="shared" ca="1" si="6"/>
        <v>0</v>
      </c>
      <c r="T70" s="81">
        <f ca="1">IF(ISERROR([1]!d("fon_rv_med",F70,$H$4,$H$5)),0,[1]!d("fon_rv_med",F70,$H$4,$H$5))</f>
        <v>11299888.063386666</v>
      </c>
      <c r="U70" s="30">
        <f t="shared" ca="1" si="2"/>
        <v>0.93867717887981883</v>
      </c>
      <c r="V70" s="82">
        <f ca="1">IF(ISERROR([1]!d("fon_FON_med",$F70,$H$4,$H$5)),0,[1]!d("fon_FON_med",$F70,$H$4,$H$5))</f>
        <v>0</v>
      </c>
      <c r="W70" s="30">
        <f t="shared" ca="1" si="3"/>
        <v>0</v>
      </c>
      <c r="X70" s="81">
        <f ca="1">[1]!d("foN_PAT_MED",F70,$H$4,$H$5)</f>
        <v>12038098.206320001</v>
      </c>
      <c r="Y70" s="83">
        <f>[1]!d("fon_vl",$F70,$Y$10)/[1]!d("fon_vl",$F70,$Y$9)-1</f>
        <v>-4.4738106390094234E-3</v>
      </c>
      <c r="Z70" s="83">
        <f>[1]!d("fon_vl",F70,$Z$10)/[1]!d("fon_vl",F70,$Z$9)-1</f>
        <v>1.8111648930461133E-2</v>
      </c>
      <c r="AA70" s="83">
        <f ca="1">[1]!d("fon_vl",F70,$AA$10)/[1]!d("fon_vl",F70,$AA$9)-1</f>
        <v>-6.0130868982075203E-2</v>
      </c>
    </row>
    <row r="71" spans="2:27">
      <c r="B71" s="52">
        <f>[1]!d("fon_vl",$F71,$B$10)/[1]!d("fon_vl",$F71,$B$9)-1</f>
        <v>-5.5582458777139854E-2</v>
      </c>
      <c r="C71" s="52">
        <f>[1]!d("fon_vl",$F71,$C$10)/[1]!d("fon_vl",$F71,$C$9)-1</f>
        <v>0.20654743942424769</v>
      </c>
      <c r="D71" s="52">
        <f>[1]!d("fon_vl",$F71,$D$10)/[1]!d("fon_vl",$F71,$D$9)-1</f>
        <v>-0.19137838203547453</v>
      </c>
      <c r="E71" s="52">
        <f>[1]!d("fon_vl",$F71,$E$10)/[1]!d("fon_vl",$F71,$E$9)-1</f>
        <v>0.11385441886591918</v>
      </c>
      <c r="F71" s="68">
        <v>539</v>
      </c>
      <c r="G71" s="22" t="str">
        <f>[1]!d("ent_ape",F71)</f>
        <v>N.B. EQUILIBRIO RENTA VARIABLE, PPI</v>
      </c>
      <c r="H71" s="27">
        <f>[1]!d("fon_vl",$F71,$H$10)</f>
        <v>6.5098889999999994</v>
      </c>
      <c r="I71" s="72">
        <f ca="1">[1]!d("fon_vl",$F71,WORKDAY($I$10,-1))</f>
        <v>0</v>
      </c>
      <c r="J71" s="67">
        <f ca="1">[1]!d("fon_vl",$F71,WORKDAY($J$10,-1))</f>
        <v>0</v>
      </c>
      <c r="K71" s="31" t="e">
        <f t="shared" ca="1" si="11"/>
        <v>#DIV/0!</v>
      </c>
      <c r="L71" s="31">
        <f t="shared" ca="1" si="12"/>
        <v>-1</v>
      </c>
      <c r="M71" s="34">
        <f ca="1">[1]!d("FON_pat",$F71,$H$5)</f>
        <v>0</v>
      </c>
      <c r="N71" s="21">
        <f ca="1">[1]!d("FON_LIQ_BES_DIV2",$F71,WORKDAY($G$5,-1),"USD")</f>
        <v>0</v>
      </c>
      <c r="O71" s="21">
        <f ca="1">[1]!d("FON_LIQ_BES_DIV2",$F71,WORKDAY($H$5,-1),"EUR")</f>
        <v>0</v>
      </c>
      <c r="P71" s="35">
        <f t="shared" ca="1" si="13"/>
        <v>0</v>
      </c>
      <c r="Q71" s="36" t="e">
        <f ca="1">P71/M71</f>
        <v>#DIV/0!</v>
      </c>
      <c r="R71" s="28">
        <f ca="1">IF(ISERROR([1]!d("fon_rf_med",F71,$H$4,$H$5)),0,[1]!d("fon_rf_med",F71,$H$4,$H$5))</f>
        <v>0</v>
      </c>
      <c r="S71" s="30" t="e">
        <f t="shared" ca="1" si="6"/>
        <v>#DIV/0!</v>
      </c>
      <c r="T71" s="28">
        <f ca="1">IF(ISERROR([1]!d("fon_rv_med",F71,$H$4,$H$5)),0,[1]!d("fon_rv_med",F71,$H$4,$H$5))</f>
        <v>0</v>
      </c>
      <c r="U71" s="30" t="e">
        <f ca="1">$T71/$X71</f>
        <v>#DIV/0!</v>
      </c>
      <c r="V71" s="29">
        <f ca="1">IF(ISERROR([1]!d("fon_FON_med",$F71,$H$4,$H$5)),0,[1]!d("fon_FON_med",$F71,$H$4,$H$5))</f>
        <v>0</v>
      </c>
      <c r="W71" s="30" t="e">
        <f t="shared" ca="1" si="3"/>
        <v>#DIV/0!</v>
      </c>
      <c r="X71" s="28">
        <f ca="1">[1]!d("foN_PAT_MED",F71,$H$4,$H$5-1)</f>
        <v>0</v>
      </c>
      <c r="Y71" s="33">
        <f>[1]!d("fon_vl",$F71,WORKDAY($Y$10,-1))/[1]!d("fon_vl",$F71,WORKDAY($Y$9,-1))-1</f>
        <v>2.1360118429054609E-2</v>
      </c>
      <c r="Z71" s="33">
        <f>[1]!d("fon_vl",F71,WORKDAY($Z$10,-1))/[1]!d("fon_vl",F71,WORKDAY($Z$9,-1))-1</f>
        <v>8.3217763550615942E-3</v>
      </c>
      <c r="AA71" s="33">
        <f ca="1">[1]!d("fon_vl",F71,WORKDAY($AA$10,-1))/[1]!d("fon_vl",F71,WORKDAY($AA$9,-1))-1</f>
        <v>-1</v>
      </c>
    </row>
    <row r="72" spans="2:27">
      <c r="B72" s="52">
        <f>[1]!d("fon_vl",$F72,$B$10)/[1]!d("fon_vl",$F72,$B$9)-1</f>
        <v>-4.1098225514782927E-3</v>
      </c>
      <c r="C72" s="52">
        <f>[1]!d("fon_vl",$F72,$C$10)/[1]!d("fon_vl",$F72,$C$9)-1</f>
        <v>4.6423141668375356E-2</v>
      </c>
      <c r="D72" s="52">
        <f>[1]!d("fon_vl",$F72,$D$10)/[1]!d("fon_vl",$F72,$D$9)-1</f>
        <v>-3.7764482920151332E-2</v>
      </c>
      <c r="E72" s="52">
        <f>[1]!d("fon_vl",$F72,$E$10)/[1]!d("fon_vl",$F72,$E$9)-1</f>
        <v>2.1116580909573246E-2</v>
      </c>
      <c r="F72" s="68">
        <v>538</v>
      </c>
      <c r="G72" s="22" t="str">
        <f>[1]!d("ent_ape",F72)</f>
        <v>N.B. EQUILIBRIO RENTA FIJA, PPI</v>
      </c>
      <c r="H72" s="27">
        <f>[1]!d("fon_vl",$F72,$H$10)</f>
        <v>8.5647830000000003</v>
      </c>
      <c r="I72" s="72">
        <f ca="1">[1]!d("fon_vl",$F72,WORKDAY($I$10,-1))</f>
        <v>0</v>
      </c>
      <c r="J72" s="67">
        <f ca="1">[1]!d("fon_vl",$F72,WORKDAY($J$10,-1))</f>
        <v>0</v>
      </c>
      <c r="K72" s="31" t="e">
        <f t="shared" ca="1" si="11"/>
        <v>#DIV/0!</v>
      </c>
      <c r="L72" s="31">
        <f t="shared" ca="1" si="12"/>
        <v>-1</v>
      </c>
      <c r="M72" s="34">
        <f ca="1">[1]!d("FON_pat",$F72,$H$5)</f>
        <v>0</v>
      </c>
      <c r="N72" s="21">
        <f ca="1">[1]!d("FON_LIQ_BES_DIV2",$F72,WORKDAY($G$5,-1),"USD")</f>
        <v>0</v>
      </c>
      <c r="O72" s="21">
        <f ca="1">[1]!d("FON_LIQ_BES_DIV2",$F72,WORKDAY($H$5,-1),"EUR")</f>
        <v>0</v>
      </c>
      <c r="P72" s="35">
        <f t="shared" ca="1" si="13"/>
        <v>0</v>
      </c>
      <c r="Q72" s="36" t="e">
        <f t="shared" ca="1" si="14"/>
        <v>#DIV/0!</v>
      </c>
      <c r="R72" s="28">
        <f ca="1">IF(ISERROR([1]!d("fon_rf_med",F72,$H$4,$H$5)),0,[1]!d("fon_rf_med",F72,$H$4,$H$5))</f>
        <v>0</v>
      </c>
      <c r="S72" s="30" t="e">
        <f t="shared" ca="1" si="6"/>
        <v>#DIV/0!</v>
      </c>
      <c r="T72" s="28">
        <f ca="1">IF(ISERROR([1]!d("fon_rv_med",F72,$H$4,$H$5)),0,[1]!d("fon_rv_med",F72,$H$4,$H$5))</f>
        <v>0</v>
      </c>
      <c r="U72" s="30" t="e">
        <f ca="1">$T72/$X72</f>
        <v>#DIV/0!</v>
      </c>
      <c r="V72" s="29">
        <f ca="1">IF(ISERROR([1]!d("fon_FON_med",$F72,$H$4,$H$5)),0,[1]!d("fon_FON_med",$F72,$H$4,$H$5))</f>
        <v>0</v>
      </c>
      <c r="W72" s="30" t="e">
        <f t="shared" ca="1" si="3"/>
        <v>#DIV/0!</v>
      </c>
      <c r="X72" s="28">
        <f ca="1">[1]!d("foN_PAT_MED",F72,$H$4,$H$5-1)</f>
        <v>0</v>
      </c>
      <c r="Y72" s="33">
        <f>[1]!d("fon_vl",$F72,WORKDAY($Y$10,-1))/[1]!d("fon_vl",$F72,WORKDAY($Y$9,-1))-1</f>
        <v>-3.5394942288672349E-3</v>
      </c>
      <c r="Z72" s="33">
        <f>[1]!d("fon_vl",F72,WORKDAY($Z$10,-1))/[1]!d("fon_vl",F72,WORKDAY($Z$9,-1))-1</f>
        <v>-6.9711433682803081E-3</v>
      </c>
      <c r="AA72" s="33">
        <f ca="1">[1]!d("fon_vl",F72,WORKDAY($AA$10,-1))/[1]!d("fon_vl",F72,WORKDAY($AA$9,-1))-1</f>
        <v>-1</v>
      </c>
    </row>
    <row r="73" spans="2:27">
      <c r="B73" s="52"/>
      <c r="C73" s="52"/>
      <c r="D73" s="52"/>
      <c r="E73" s="52"/>
      <c r="F73" s="68"/>
      <c r="H73" s="27"/>
      <c r="I73" s="72"/>
      <c r="J73" s="67"/>
      <c r="K73" s="31"/>
      <c r="L73" s="31"/>
      <c r="M73" s="34"/>
      <c r="N73" s="21"/>
      <c r="O73" s="21"/>
      <c r="P73" s="35"/>
      <c r="Q73" s="36"/>
      <c r="R73" s="28"/>
      <c r="S73" s="30"/>
      <c r="T73" s="28"/>
      <c r="U73" s="30"/>
      <c r="V73" s="29"/>
      <c r="W73" s="30"/>
      <c r="X73" s="28"/>
      <c r="Y73" s="33"/>
      <c r="Z73" s="33"/>
      <c r="AA73" s="33"/>
    </row>
    <row r="74" spans="2:27">
      <c r="B74" s="52" t="e">
        <f>[1]!d("car_vl_rd",$F74,$B$10)/[1]!d("car_vl_rd",$F74,$B$9)-1</f>
        <v>#DIV/0!</v>
      </c>
      <c r="C74" s="52" t="e">
        <f>[1]!d("car_vl_rd",$F74,$C$10)/[1]!d("car_vl_rd",$F74,$C$9)-1</f>
        <v>#DIV/0!</v>
      </c>
      <c r="D74" s="52" t="e">
        <f>[1]!d("car_vl_rd",$F74,$D$10)/[1]!d("car_vl_rd",$F74,$D$9)-1</f>
        <v>#DIV/0!</v>
      </c>
      <c r="E74" s="52" t="e">
        <f>[1]!d("car_vl_rd",$F74,$E$10)/[1]!d("car_vl_rd",$F74,$E$9)-1</f>
        <v>#DIV/0!</v>
      </c>
      <c r="F74" s="70">
        <v>540</v>
      </c>
      <c r="G74" s="22" t="str">
        <f>[1]!d("ent_ape",F74)</f>
        <v>GARCIA DE SAEZ BORBON DOS SICILIAS</v>
      </c>
      <c r="H74" s="27">
        <f>[1]!d("car_vl_rd",$F74,$H$10)</f>
        <v>0</v>
      </c>
      <c r="I74" s="72">
        <f ca="1">[1]!d("car_vl_rd",$F74,WORKDAY($I$10,-1))</f>
        <v>0</v>
      </c>
      <c r="J74" s="67">
        <f ca="1">[1]!d("car_vl_rd",$F74,WORKDAY($J$10,-1))</f>
        <v>0</v>
      </c>
      <c r="K74" s="31" t="e">
        <f t="shared" ref="K74:K82" ca="1" si="15">J74/I74-1</f>
        <v>#DIV/0!</v>
      </c>
      <c r="L74" s="31" t="e">
        <f t="shared" ref="L74:L82" ca="1" si="16">J74/H74-1</f>
        <v>#DIV/0!</v>
      </c>
      <c r="M74" s="34">
        <f ca="1">[1]!d("car_pat",$F74,WORKDAY($G$5,-2))</f>
        <v>0</v>
      </c>
      <c r="N74" s="21"/>
      <c r="O74" s="21"/>
      <c r="P74" s="35"/>
      <c r="Q74" s="36"/>
      <c r="R74" s="28"/>
      <c r="S74" s="30"/>
      <c r="T74" s="28"/>
      <c r="U74" s="30"/>
      <c r="V74" s="29"/>
      <c r="W74" s="30"/>
      <c r="X74" s="28">
        <f ca="1">[1]!d("car_PAT_MED",F74,$H$4,$H$5-1)</f>
        <v>437324.46261111111</v>
      </c>
      <c r="Y74" s="33" t="e">
        <f>[1]!d("car_vl_rd",$F74,WORKDAY($Y$10,-1))/[1]!d("car_vl_rd",$F74,WORKDAY($Y$9,-1))-1</f>
        <v>#DIV/0!</v>
      </c>
      <c r="Z74" s="33" t="e">
        <f>[1]!d("car_vl_rd",F74,WORKDAY($Z$10,-1))/[1]!d("car_vl_rd",F74,WORKDAY($Z$9,-1))-1</f>
        <v>#DIV/0!</v>
      </c>
      <c r="AA74" s="33">
        <f ca="1">[1]!d("car_vl_rd",$F74,WORKDAY($AA$10,-1))/[1]!d("car_vl_rd",$F74,WORKDAY($AA$9,-1))-1</f>
        <v>-1</v>
      </c>
    </row>
    <row r="75" spans="2:27">
      <c r="B75" s="52">
        <f>[1]!d("car_vl_rd",$F75,$B$10)/[1]!d("car_vl_rd",$F75,$B$9)-1</f>
        <v>3.971469492131785E-2</v>
      </c>
      <c r="C75" s="52">
        <f>[1]!d("car_vl_rd",$F75,$C$10)/[1]!d("car_vl_rd",$F75,$C$9)-1</f>
        <v>8.8187499581634743E-2</v>
      </c>
      <c r="D75" s="52">
        <f>[1]!d("car_vl_rd",$F75,$D$10)/[1]!d("car_vl_rd",$F75,$D$9)-1</f>
        <v>-0.10975313760667849</v>
      </c>
      <c r="E75" s="52">
        <f>[1]!d("car_vl_rd",$F75,$E$10)/[1]!d("car_vl_rd",$F75,$E$9)-1</f>
        <v>3.2888045868413096E-2</v>
      </c>
      <c r="F75" s="70">
        <v>541</v>
      </c>
      <c r="G75" s="22" t="str">
        <f>[1]!d("ent_ape",F75)</f>
        <v>SUAREZ SUAREZ</v>
      </c>
      <c r="H75" s="27">
        <f>[1]!d("car_vl_rd",$F75,$H$10)</f>
        <v>10.761609890000001</v>
      </c>
      <c r="I75" s="72">
        <f ca="1">[1]!d("car_vl_rd",$F75,WORKDAY($I$10,-1))</f>
        <v>0</v>
      </c>
      <c r="J75" s="67">
        <f ca="1">[1]!d("car_vl_rd",$F75,WORKDAY($J$10,-1))</f>
        <v>0</v>
      </c>
      <c r="K75" s="31" t="e">
        <f t="shared" ca="1" si="15"/>
        <v>#DIV/0!</v>
      </c>
      <c r="L75" s="31">
        <f t="shared" ca="1" si="16"/>
        <v>-1</v>
      </c>
      <c r="M75" s="34">
        <f ca="1">[1]!d("car_pat",$F75,WORKDAY($G$5,-2))</f>
        <v>0</v>
      </c>
      <c r="N75" s="21"/>
      <c r="O75" s="21"/>
      <c r="P75" s="35"/>
      <c r="Q75" s="36"/>
      <c r="R75" s="28"/>
      <c r="S75" s="30"/>
      <c r="T75" s="28"/>
      <c r="U75" s="30"/>
      <c r="V75" s="29"/>
      <c r="W75" s="30"/>
      <c r="X75" s="28">
        <f ca="1">[1]!d("car_PAT_MED",F75,$H$4,$H$5-1)</f>
        <v>857802.67783018865</v>
      </c>
      <c r="Y75" s="33">
        <f>[1]!d("car_vl_rd",$F75,WORKDAY($Y$10,-1))/[1]!d("car_vl_rd",$F75,WORKDAY($Y$9,-1))-1</f>
        <v>-5.809369661140984E-3</v>
      </c>
      <c r="Z75" s="33">
        <f>[1]!d("car_vl_rd",F75,WORKDAY($Z$10,-1))/[1]!d("car_vl_rd",F75,WORKDAY($Z$9,-1))-1</f>
        <v>1.2090137498139031E-2</v>
      </c>
      <c r="AA75" s="33">
        <f ca="1">[1]!d("car_vl_rd",$F75,WORKDAY($AA$10,-1))/[1]!d("car_vl_rd",$F75,WORKDAY($AA$9,-1))-1</f>
        <v>-1</v>
      </c>
    </row>
    <row r="76" spans="2:27">
      <c r="B76" s="52">
        <f>[1]!d("car_vl_rd",$F76,$B$10)/[1]!d("car_vl_rd",$F76,$B$9)-1</f>
        <v>1.4465791804503469E-2</v>
      </c>
      <c r="C76" s="52">
        <f>[1]!d("car_vl_rd",$F76,$C$10)/[1]!d("car_vl_rd",$F76,$C$9)-1</f>
        <v>8.584750447411893E-2</v>
      </c>
      <c r="D76" s="52">
        <f>[1]!d("car_vl_rd",$F76,$D$10)/[1]!d("car_vl_rd",$F76,$D$9)-1</f>
        <v>-0.10644618341356882</v>
      </c>
      <c r="E76" s="52">
        <f>[1]!d("car_vl_rd",$F76,$E$10)/[1]!d("car_vl_rd",$F76,$E$9)-1</f>
        <v>3.1278785029857259E-2</v>
      </c>
      <c r="F76" s="70">
        <v>542</v>
      </c>
      <c r="G76" s="22" t="str">
        <f>[1]!d("ent_ape",F76)</f>
        <v>SUAREZ SUAREZ</v>
      </c>
      <c r="H76" s="27">
        <f>[1]!d("car_vl_rd",$F76,$H$10)</f>
        <v>10.50668295</v>
      </c>
      <c r="I76" s="72">
        <f ca="1">[1]!d("car_vl_rd",$F76,WORKDAY($I$10,-1))</f>
        <v>0</v>
      </c>
      <c r="J76" s="67">
        <f ca="1">[1]!d("car_vl_rd",$F76,WORKDAY($J$10,-1))</f>
        <v>0</v>
      </c>
      <c r="K76" s="31" t="e">
        <f t="shared" ca="1" si="15"/>
        <v>#DIV/0!</v>
      </c>
      <c r="L76" s="31">
        <f t="shared" ca="1" si="16"/>
        <v>-1</v>
      </c>
      <c r="M76" s="34">
        <f ca="1">[1]!d("car_pat",$F76,WORKDAY($G$5,-2))</f>
        <v>0</v>
      </c>
      <c r="N76" s="21"/>
      <c r="O76" s="21"/>
      <c r="P76" s="35"/>
      <c r="Q76" s="36"/>
      <c r="R76" s="28"/>
      <c r="S76" s="30"/>
      <c r="T76" s="28"/>
      <c r="U76" s="30"/>
      <c r="V76" s="29"/>
      <c r="W76" s="30"/>
      <c r="X76" s="28">
        <f ca="1">[1]!d("car_PAT_MED",F76,$H$4,$H$5-1)</f>
        <v>1284716.6423113209</v>
      </c>
      <c r="Y76" s="33">
        <f>[1]!d("car_vl_rd",$F76,WORKDAY($Y$10,-1))/[1]!d("car_vl_rd",$F76,WORKDAY($Y$9,-1))-1</f>
        <v>-6.2603754498941067E-3</v>
      </c>
      <c r="Z76" s="33">
        <f>[1]!d("car_vl_rd",F76,WORKDAY($Z$10,-1))/[1]!d("car_vl_rd",F76,WORKDAY($Z$9,-1))-1</f>
        <v>1.0813408084347609E-2</v>
      </c>
      <c r="AA76" s="33">
        <f ca="1">[1]!d("car_vl_rd",$F76,WORKDAY($AA$10,-1))/[1]!d("car_vl_rd",$F76,WORKDAY($AA$9,-1))-1</f>
        <v>-1</v>
      </c>
    </row>
    <row r="77" spans="2:27">
      <c r="B77" s="52">
        <f>[1]!d("car_vl_rd",$F77,$B$10)/[1]!d("car_vl_rd",$F77,$B$9)-1</f>
        <v>3.2421351822161215E-2</v>
      </c>
      <c r="C77" s="52">
        <f>[1]!d("car_vl_rd",$F77,$C$10)/[1]!d("car_vl_rd",$F77,$C$9)-1</f>
        <v>9.3872347212282659E-2</v>
      </c>
      <c r="D77" s="52">
        <f>[1]!d("car_vl_rd",$F77,$D$10)/[1]!d("car_vl_rd",$F77,$D$9)-1</f>
        <v>-0.10591749038664444</v>
      </c>
      <c r="E77" s="52">
        <f>[1]!d("car_vl_rd",$F77,$E$10)/[1]!d("car_vl_rd",$F77,$E$9)-1</f>
        <v>3.8283895737298401E-2</v>
      </c>
      <c r="F77" s="70">
        <v>543</v>
      </c>
      <c r="G77" s="22" t="str">
        <f>[1]!d("ent_ape",F77)</f>
        <v>SUAREZ SUAREZ</v>
      </c>
      <c r="H77" s="27">
        <f>[1]!d("car_vl_rd",$F77,$H$10)</f>
        <v>10.747806799999999</v>
      </c>
      <c r="I77" s="72">
        <f ca="1">[1]!d("car_vl_rd",$F77,WORKDAY($I$10,-1))</f>
        <v>0</v>
      </c>
      <c r="J77" s="67">
        <f ca="1">[1]!d("car_vl_rd",$F77,WORKDAY($J$10,-1))</f>
        <v>0</v>
      </c>
      <c r="K77" s="31" t="e">
        <f t="shared" ca="1" si="15"/>
        <v>#DIV/0!</v>
      </c>
      <c r="L77" s="31">
        <f t="shared" ca="1" si="16"/>
        <v>-1</v>
      </c>
      <c r="M77" s="34">
        <f ca="1">[1]!d("car_pat",$F77,WORKDAY($G$5,-2))</f>
        <v>0</v>
      </c>
      <c r="N77" s="21"/>
      <c r="O77" s="21"/>
      <c r="P77" s="35"/>
      <c r="Q77" s="36"/>
      <c r="R77" s="28"/>
      <c r="S77" s="30"/>
      <c r="T77" s="28"/>
      <c r="U77" s="30"/>
      <c r="V77" s="29"/>
      <c r="W77" s="30"/>
      <c r="X77" s="28">
        <f ca="1">[1]!d("car_PAT_MED",F77,$H$4,$H$5-1)</f>
        <v>1993964.1616981132</v>
      </c>
      <c r="Y77" s="33">
        <f>[1]!d("car_vl_rd",$F77,WORKDAY($Y$10,-1))/[1]!d("car_vl_rd",$F77,WORKDAY($Y$9,-1))-1</f>
        <v>-6.0692587068088555E-3</v>
      </c>
      <c r="Z77" s="33">
        <f>[1]!d("car_vl_rd",F77,WORKDAY($Z$10,-1))/[1]!d("car_vl_rd",F77,WORKDAY($Z$9,-1))-1</f>
        <v>1.236213954313059E-2</v>
      </c>
      <c r="AA77" s="33">
        <f ca="1">[1]!d("car_vl_rd",$F77,WORKDAY($AA$10,-1))/[1]!d("car_vl_rd",$F77,WORKDAY($AA$9,-1))-1</f>
        <v>-1</v>
      </c>
    </row>
    <row r="78" spans="2:27">
      <c r="B78" s="52">
        <f>[1]!d("car_vl_rd",$F78,$B$10)/[1]!d("car_vl_rd",$F78,$B$9)-1</f>
        <v>1.2787189030323276E-3</v>
      </c>
      <c r="C78" s="52">
        <f>[1]!d("car_vl_rd",$F78,$C$10)/[1]!d("car_vl_rd",$F78,$C$9)-1</f>
        <v>0.11035147537524059</v>
      </c>
      <c r="D78" s="52">
        <f>[1]!d("car_vl_rd",$F78,$D$10)/[1]!d("car_vl_rd",$F78,$D$9)-1</f>
        <v>-0.12532486578277813</v>
      </c>
      <c r="E78" s="52">
        <f>[1]!d("car_vl_rd",$F78,$E$10)/[1]!d("car_vl_rd",$F78,$E$9)-1</f>
        <v>9.4137220411711686E-2</v>
      </c>
      <c r="F78" s="70">
        <v>544</v>
      </c>
      <c r="G78" s="22" t="str">
        <f>[1]!d("ent_ape",F78)</f>
        <v>CALVACHE BENAVENTE</v>
      </c>
      <c r="H78" s="27">
        <f>[1]!d("car_vl_rd",$F78,$H$10)</f>
        <v>9.6455299500000002</v>
      </c>
      <c r="I78" s="72">
        <f ca="1">[1]!d("car_vl_rd",$F78,WORKDAY($I$10,-1))</f>
        <v>0</v>
      </c>
      <c r="J78" s="67">
        <f ca="1">[1]!d("car_vl_rd",$F78,WORKDAY($J$10,-1))</f>
        <v>0</v>
      </c>
      <c r="K78" s="31" t="e">
        <f t="shared" ca="1" si="15"/>
        <v>#DIV/0!</v>
      </c>
      <c r="L78" s="31">
        <f t="shared" ca="1" si="16"/>
        <v>-1</v>
      </c>
      <c r="M78" s="34">
        <f ca="1">[1]!d("car_pat",$F78,WORKDAY($G$5,-2))</f>
        <v>0</v>
      </c>
      <c r="N78" s="21"/>
      <c r="O78" s="21"/>
      <c r="P78" s="35"/>
      <c r="Q78" s="36"/>
      <c r="R78" s="28"/>
      <c r="S78" s="30"/>
      <c r="T78" s="28"/>
      <c r="U78" s="30"/>
      <c r="V78" s="29"/>
      <c r="W78" s="30"/>
      <c r="X78" s="28">
        <f ca="1">[1]!d("car_PAT_MED",F78,$H$4,$H$5-1)</f>
        <v>926422.80945205479</v>
      </c>
      <c r="Y78" s="33">
        <f>[1]!d("car_vl_rd",$F78,WORKDAY($Y$10,-1))/[1]!d("car_vl_rd",$F78,WORKDAY($Y$9,-1))-1</f>
        <v>-1.282905145092772E-3</v>
      </c>
      <c r="Z78" s="33">
        <f>[1]!d("car_vl_rd",F78,WORKDAY($Z$10,-1))/[1]!d("car_vl_rd",F78,WORKDAY($Z$9,-1))-1</f>
        <v>1.1906056973138845E-3</v>
      </c>
      <c r="AA78" s="33">
        <f ca="1">[1]!d("car_vl_rd",$F78,WORKDAY($AA$10,-1))/[1]!d("car_vl_rd",$F78,WORKDAY($AA$9,-1))-1</f>
        <v>-1</v>
      </c>
    </row>
    <row r="79" spans="2:27">
      <c r="B79" s="52">
        <f>[1]!d("car_vl_rd",$F79,$B$10)/[1]!d("car_vl_rd",$F79,$B$9)-1</f>
        <v>-1.6510681417601925E-3</v>
      </c>
      <c r="C79" s="52">
        <f>[1]!d("car_vl_rd",$F79,$C$10)/[1]!d("car_vl_rd",$F79,$C$9)-1</f>
        <v>5.739162527666597E-3</v>
      </c>
      <c r="D79" s="52">
        <f>[1]!d("car_vl_rd",$F79,$D$10)/[1]!d("car_vl_rd",$F79,$D$9)-1</f>
        <v>-8.2920113819394348E-2</v>
      </c>
      <c r="E79" s="52" t="e">
        <f>[1]!d("car_vl_rd",$F79,$E$10)/[1]!d("car_vl_rd",$F79,$E$9)-1</f>
        <v>#DIV/0!</v>
      </c>
      <c r="F79" s="70">
        <v>545</v>
      </c>
      <c r="G79" s="22" t="str">
        <f>[1]!d("ent_ape",F79)</f>
        <v>TORRE RIOJA MADRID</v>
      </c>
      <c r="H79" s="27">
        <f>[1]!d("car_vl_rd",$F79,$H$10)</f>
        <v>9.2820669299999992</v>
      </c>
      <c r="I79" s="72">
        <f ca="1">[1]!d("car_vl_rd",$F79,WORKDAY($I$10,-1))</f>
        <v>0</v>
      </c>
      <c r="J79" s="67">
        <f ca="1">[1]!d("car_vl_rd",$F79,WORKDAY($J$10,-1))</f>
        <v>0</v>
      </c>
      <c r="K79" s="31" t="e">
        <f t="shared" ca="1" si="15"/>
        <v>#DIV/0!</v>
      </c>
      <c r="L79" s="31">
        <f t="shared" ca="1" si="16"/>
        <v>-1</v>
      </c>
      <c r="M79" s="34">
        <f ca="1">[1]!d("car_pat",$F79,WORKDAY($G$5,-2))</f>
        <v>0</v>
      </c>
      <c r="N79" s="21"/>
      <c r="O79" s="21"/>
      <c r="P79" s="35"/>
      <c r="Q79" s="36"/>
      <c r="R79" s="28"/>
      <c r="S79" s="30"/>
      <c r="T79" s="28"/>
      <c r="U79" s="30"/>
      <c r="V79" s="29"/>
      <c r="W79" s="30"/>
      <c r="X79" s="28">
        <f ca="1">[1]!d("car_PAT_MED",F79,$H$4,$H$5-1)</f>
        <v>0</v>
      </c>
      <c r="Y79" s="33">
        <f>[1]!d("car_vl_rd",$F79,WORKDAY($Y$10,-1))/[1]!d("car_vl_rd",$F79,WORKDAY($Y$9,-1))-1</f>
        <v>-8.5885256593382087E-3</v>
      </c>
      <c r="Z79" s="33">
        <f>[1]!d("car_vl_rd",F79,WORKDAY($Z$10,-1))/[1]!d("car_vl_rd",F79,WORKDAY($Z$9,-1))-1</f>
        <v>-8.2747091083059443E-2</v>
      </c>
      <c r="AA79" s="33">
        <f ca="1">[1]!d("car_vl_rd",$F79,WORKDAY($AA$10,-1))/[1]!d("car_vl_rd",$F79,WORKDAY($AA$9,-1))-1</f>
        <v>-1</v>
      </c>
    </row>
    <row r="80" spans="2:27">
      <c r="B80" s="52">
        <f>[1]!d("car_vl_rd",$F80,$B$10)/[1]!d("car_vl_rd",$F80,$B$9)-1</f>
        <v>-6.7514502578540636E-3</v>
      </c>
      <c r="C80" s="52">
        <f>[1]!d("car_vl_rd",$F80,$C$10)/[1]!d("car_vl_rd",$F80,$C$9)-1</f>
        <v>8.9145874218242049E-2</v>
      </c>
      <c r="D80" s="52">
        <f>[1]!d("car_vl_rd",$F80,$D$10)/[1]!d("car_vl_rd",$F80,$D$9)-1</f>
        <v>-9.0852080963033544E-2</v>
      </c>
      <c r="E80" s="52" t="e">
        <f>[1]!d("car_vl_rd",$F80,$E$10)/[1]!d("car_vl_rd",$F80,$E$9)-1</f>
        <v>#DIV/0!</v>
      </c>
      <c r="F80" s="70">
        <v>546</v>
      </c>
      <c r="G80" s="22" t="str">
        <f>[1]!d("ent_ape",F80)</f>
        <v>ALMUDENA COMPAÑÍA DE SEGUROS Y REASEGUROS</v>
      </c>
      <c r="H80" s="27">
        <f>[1]!d("car_vl_rd",$F80,$H$10)</f>
        <v>9.88939916</v>
      </c>
      <c r="I80" s="72">
        <f ca="1">[1]!d("car_vl_rd",$F80,WORKDAY($I$10,-1))</f>
        <v>0</v>
      </c>
      <c r="J80" s="67">
        <f ca="1">[1]!d("car_vl_rd",$F80,WORKDAY($J$10,-1))</f>
        <v>0</v>
      </c>
      <c r="K80" s="31" t="e">
        <f t="shared" ca="1" si="15"/>
        <v>#DIV/0!</v>
      </c>
      <c r="L80" s="31">
        <f t="shared" ca="1" si="16"/>
        <v>-1</v>
      </c>
      <c r="M80" s="34">
        <f ca="1">[1]!d("car_pat",$F80,WORKDAY($G$5,-2))</f>
        <v>0</v>
      </c>
      <c r="N80" s="21"/>
      <c r="O80" s="21"/>
      <c r="P80" s="35"/>
      <c r="Q80" s="36"/>
      <c r="R80" s="28"/>
      <c r="S80" s="30"/>
      <c r="T80" s="28"/>
      <c r="U80" s="30"/>
      <c r="V80" s="29"/>
      <c r="W80" s="30"/>
      <c r="X80" s="28">
        <f ca="1">[1]!d("car_PAT_MED",F80,$H$4,$H$5-1)</f>
        <v>0</v>
      </c>
      <c r="Y80" s="33">
        <f>[1]!d("car_vl_rd",$F80,WORKDAY($Y$10,-1))/[1]!d("car_vl_rd",$F80,WORKDAY($Y$9,-1))-1</f>
        <v>-3.7730623869366431E-3</v>
      </c>
      <c r="Z80" s="33">
        <f>[1]!d("car_vl_rd",F80,WORKDAY($Z$10,-1))/[1]!d("car_vl_rd",F80,WORKDAY($Z$9,-1))-1</f>
        <v>1.013493199527371E-2</v>
      </c>
      <c r="AA80" s="33">
        <f ca="1">[1]!d("car_vl_rd",$F80,WORKDAY($AA$10,-1))/[1]!d("car_vl_rd",$F80,WORKDAY($AA$9,-1))-1</f>
        <v>-1</v>
      </c>
    </row>
    <row r="81" spans="2:27">
      <c r="B81" s="52">
        <f>[1]!d("car_vl_rd",$F81,$B$10)/[1]!d("car_vl_rd",$F81,$B$9)-1</f>
        <v>3.6250834675396471E-2</v>
      </c>
      <c r="C81" s="52">
        <f>[1]!d("car_vl_rd",$F81,$C$10)/[1]!d("car_vl_rd",$F81,$C$9)-1</f>
        <v>6.8541249823889538E-2</v>
      </c>
      <c r="D81" s="52" t="e">
        <f>[1]!d("car_vl_rd",$F81,$D$10)/[1]!d("car_vl_rd",$F81,$D$9)-1</f>
        <v>#DIV/0!</v>
      </c>
      <c r="E81" s="52" t="e">
        <f>[1]!d("car_vl_rd",$F81,$E$10)/[1]!d("car_vl_rd",$F81,$E$9)-1</f>
        <v>#DIV/0!</v>
      </c>
      <c r="F81" s="70">
        <v>547</v>
      </c>
      <c r="G81" s="22" t="str">
        <f>[1]!d("ent_ape",F81)</f>
        <v>CAMPOS ESPINOSA</v>
      </c>
      <c r="H81" s="27">
        <f>[1]!d("car_vl_rd",$F81,$H$10)</f>
        <v>10.445171909999999</v>
      </c>
      <c r="I81" s="72">
        <f ca="1">[1]!d("car_vl_rd",$F81,WORKDAY($I$10,-1))</f>
        <v>0</v>
      </c>
      <c r="J81" s="67">
        <f ca="1">[1]!d("car_vl_rd",$F81,WORKDAY($J$10,-1))</f>
        <v>0</v>
      </c>
      <c r="K81" s="31" t="e">
        <f t="shared" ca="1" si="15"/>
        <v>#DIV/0!</v>
      </c>
      <c r="L81" s="31">
        <f t="shared" ca="1" si="16"/>
        <v>-1</v>
      </c>
      <c r="M81" s="34">
        <f ca="1">[1]!d("car_pat",$F81,WORKDAY($G$5,-2))</f>
        <v>0</v>
      </c>
      <c r="N81" s="21"/>
      <c r="O81" s="21"/>
      <c r="P81" s="35"/>
      <c r="Q81" s="36"/>
      <c r="R81" s="28"/>
      <c r="S81" s="30"/>
      <c r="T81" s="28"/>
      <c r="U81" s="30"/>
      <c r="V81" s="29"/>
      <c r="W81" s="30"/>
      <c r="X81" s="28">
        <f ca="1">[1]!d("car_PAT_MED",F81,$H$4,$H$5-1)</f>
        <v>0</v>
      </c>
      <c r="Y81" s="33">
        <f>[1]!d("car_vl_rd",$F81,WORKDAY($Y$10,-1))/[1]!d("car_vl_rd",$F81,WORKDAY($Y$9,-1))-1</f>
        <v>-1.7157793241143748E-3</v>
      </c>
      <c r="Z81" s="33">
        <f>[1]!d("car_vl_rd",F81,WORKDAY($Z$10,-1))/[1]!d("car_vl_rd",F81,WORKDAY($Z$9,-1))-1</f>
        <v>8.7108985961523722E-3</v>
      </c>
      <c r="AA81" s="33">
        <f ca="1">[1]!d("car_vl_rd",$F81,WORKDAY($AA$10,-1))/[1]!d("car_vl_rd",$F81,WORKDAY($AA$9,-1))-1</f>
        <v>-1</v>
      </c>
    </row>
    <row r="82" spans="2:27">
      <c r="B82" s="52">
        <f>[1]!d("car_vl_rd",$F82,$B$10)/[1]!d("car_vl_rd",$F82,$B$9)-1</f>
        <v>-1.5859878726642185E-2</v>
      </c>
      <c r="C82" s="52" t="e">
        <f>[1]!d("car_vl_rd",$F82,$C$10)/[1]!d("car_vl_rd",$F82,$C$9)-1</f>
        <v>#DIV/0!</v>
      </c>
      <c r="D82" s="52" t="e">
        <f>[1]!d("car_vl_rd",$F82,$D$10)/[1]!d("car_vl_rd",$F82,$D$9)-1</f>
        <v>#DIV/0!</v>
      </c>
      <c r="E82" s="52" t="e">
        <f>[1]!d("car_vl_rd",$F82,$E$10)/[1]!d("car_vl_rd",$F82,$E$9)-1</f>
        <v>#DIV/0!</v>
      </c>
      <c r="F82" s="70">
        <v>548</v>
      </c>
      <c r="G82" s="22" t="str">
        <f>[1]!d("ent_ape",F82)</f>
        <v>TUBACEX, S.A</v>
      </c>
      <c r="H82" s="27">
        <f>[1]!d("car_vl_rd",$F82,$H$10)</f>
        <v>9.8504951300000005</v>
      </c>
      <c r="I82" s="72">
        <f ca="1">[1]!d("car_vl_rd",$F82,WORKDAY($I$10,-1))</f>
        <v>0</v>
      </c>
      <c r="J82" s="67">
        <f ca="1">[1]!d("car_vl_rd",$F82,WORKDAY($J$10,-1))</f>
        <v>0</v>
      </c>
      <c r="K82" s="31" t="e">
        <f t="shared" ca="1" si="15"/>
        <v>#DIV/0!</v>
      </c>
      <c r="L82" s="31">
        <f t="shared" ca="1" si="16"/>
        <v>-1</v>
      </c>
      <c r="M82" s="34">
        <f ca="1">[1]!d("car_pat",$F82,WORKDAY($G$5,-2))</f>
        <v>0</v>
      </c>
      <c r="N82" s="21"/>
      <c r="O82" s="21"/>
      <c r="P82" s="35"/>
      <c r="Q82" s="36"/>
      <c r="R82" s="28"/>
      <c r="S82" s="30"/>
      <c r="T82" s="28"/>
      <c r="U82" s="30"/>
      <c r="V82" s="29"/>
      <c r="W82" s="30"/>
      <c r="X82" s="28">
        <f ca="1">[1]!d("car_PAT_MED",F82,$H$4,$H$5-1)</f>
        <v>0</v>
      </c>
      <c r="Y82" s="33">
        <f>[1]!d("car_vl_rd",$F82,WORKDAY($Y$10,-1))/[1]!d("car_vl_rd",$F82,WORKDAY($Y$9,-1))-1</f>
        <v>-6.4996154157785924E-3</v>
      </c>
      <c r="Z82" s="33">
        <f>[1]!d("car_vl_rd",F82,WORKDAY($Z$10,-1))/[1]!d("car_vl_rd",F82,WORKDAY($Z$9,-1))-1</f>
        <v>6.6017578737551652E-3</v>
      </c>
      <c r="AA82" s="33">
        <f ca="1">[1]!d("car_vl_rd",$F82,WORKDAY($AA$10,-1))/[1]!d("car_vl_rd",$F82,WORKDAY($AA$9,-1))-1</f>
        <v>-1</v>
      </c>
    </row>
    <row r="83" spans="2:27">
      <c r="B83" s="52"/>
      <c r="C83" s="52"/>
      <c r="D83" s="52"/>
      <c r="E83" s="52"/>
      <c r="F83" s="71"/>
      <c r="H83" s="27"/>
      <c r="I83" s="72"/>
      <c r="J83" s="67"/>
      <c r="K83" s="31"/>
      <c r="L83" s="31"/>
      <c r="M83" s="34"/>
      <c r="N83" s="21"/>
      <c r="O83" s="21"/>
      <c r="P83" s="35"/>
      <c r="Q83" s="36"/>
      <c r="R83" s="28"/>
      <c r="S83" s="30"/>
      <c r="T83" s="28"/>
      <c r="U83" s="30"/>
      <c r="V83" s="29"/>
      <c r="W83" s="30"/>
      <c r="X83" s="28"/>
      <c r="Y83" s="33"/>
      <c r="Z83" s="33"/>
      <c r="AA83" s="33"/>
    </row>
    <row r="84" spans="2:27">
      <c r="B84" s="52"/>
      <c r="C84" s="52"/>
      <c r="D84" s="52"/>
      <c r="E84" s="52"/>
      <c r="F84" s="69"/>
      <c r="H84" s="27"/>
      <c r="I84" s="72"/>
      <c r="J84" s="67"/>
      <c r="K84" s="31"/>
      <c r="L84" s="31"/>
      <c r="M84" s="34"/>
      <c r="N84" s="21"/>
      <c r="O84" s="21"/>
      <c r="P84" s="35"/>
      <c r="Q84" s="36"/>
      <c r="R84" s="28"/>
      <c r="S84" s="30"/>
      <c r="T84" s="28"/>
      <c r="U84" s="30"/>
      <c r="V84" s="29"/>
      <c r="W84" s="30"/>
      <c r="X84" s="28"/>
      <c r="Y84" s="33"/>
      <c r="Z84" s="33"/>
      <c r="AA84" s="33"/>
    </row>
    <row r="85" spans="2:27">
      <c r="B85" s="52"/>
      <c r="C85" s="52"/>
      <c r="D85" s="52"/>
      <c r="E85" s="52"/>
      <c r="F85">
        <v>4003217001</v>
      </c>
      <c r="G85" s="1" t="s">
        <v>52</v>
      </c>
      <c r="H85" s="27"/>
      <c r="I85" s="72"/>
      <c r="J85" s="67"/>
      <c r="K85" s="31"/>
      <c r="L85" s="31"/>
      <c r="M85" s="34"/>
      <c r="N85" s="21"/>
      <c r="O85" s="21"/>
      <c r="P85" s="35"/>
      <c r="Q85" s="36"/>
      <c r="R85" s="28"/>
      <c r="S85" s="30"/>
      <c r="T85" s="28"/>
      <c r="U85" s="30"/>
      <c r="V85" s="29"/>
      <c r="W85" s="30"/>
      <c r="X85" s="28"/>
      <c r="Y85" s="33"/>
      <c r="Z85" s="33"/>
      <c r="AA85" s="33"/>
    </row>
    <row r="86" spans="2:27">
      <c r="B86" s="52"/>
      <c r="C86" s="52"/>
      <c r="D86" s="52"/>
      <c r="E86" s="52"/>
      <c r="F86">
        <v>4003936001</v>
      </c>
      <c r="G86" s="1" t="s">
        <v>53</v>
      </c>
      <c r="H86" s="27"/>
      <c r="I86" s="72"/>
      <c r="J86" s="67"/>
      <c r="K86" s="31"/>
      <c r="L86" s="31"/>
      <c r="M86" s="34"/>
      <c r="N86" s="21"/>
      <c r="O86" s="21"/>
      <c r="P86" s="35"/>
      <c r="Q86" s="36"/>
      <c r="R86" s="28"/>
      <c r="S86" s="30"/>
      <c r="T86" s="28"/>
      <c r="U86" s="30"/>
      <c r="V86" s="29"/>
      <c r="W86" s="30"/>
      <c r="X86" s="28"/>
      <c r="Y86" s="33"/>
      <c r="Z86" s="33"/>
      <c r="AA86" s="33"/>
    </row>
    <row r="87" spans="2:27">
      <c r="B87" s="52"/>
      <c r="C87" s="52"/>
      <c r="D87" s="52"/>
      <c r="E87" s="52"/>
      <c r="F87">
        <v>4004791002</v>
      </c>
      <c r="G87" s="1" t="s">
        <v>54</v>
      </c>
      <c r="H87" s="27"/>
      <c r="I87" s="72"/>
      <c r="J87" s="67"/>
      <c r="K87" s="31"/>
      <c r="L87" s="31"/>
      <c r="M87" s="34"/>
      <c r="N87" s="21"/>
      <c r="O87" s="21"/>
      <c r="P87" s="35"/>
      <c r="Q87" s="36"/>
      <c r="R87" s="28"/>
      <c r="S87" s="30"/>
      <c r="T87" s="28"/>
      <c r="U87" s="30"/>
      <c r="V87" s="29"/>
      <c r="W87" s="30"/>
      <c r="X87" s="28"/>
      <c r="Y87" s="33"/>
      <c r="Z87" s="33"/>
      <c r="AA87" s="33"/>
    </row>
    <row r="88" spans="2:27">
      <c r="B88" s="52"/>
      <c r="C88" s="52"/>
      <c r="D88" s="52"/>
      <c r="E88" s="52"/>
      <c r="F88" t="s">
        <v>51</v>
      </c>
      <c r="G88" s="1" t="s">
        <v>55</v>
      </c>
      <c r="H88" s="27"/>
      <c r="I88" s="72"/>
      <c r="J88" s="67"/>
      <c r="K88" s="31"/>
      <c r="L88" s="31"/>
      <c r="M88" s="34"/>
      <c r="N88" s="21"/>
      <c r="O88" s="21"/>
      <c r="P88" s="35"/>
      <c r="Q88" s="36"/>
      <c r="R88" s="28"/>
      <c r="S88" s="30"/>
      <c r="T88" s="28"/>
      <c r="U88" s="30"/>
      <c r="V88" s="29"/>
      <c r="W88" s="30"/>
      <c r="X88" s="28"/>
      <c r="Y88" s="33"/>
      <c r="Z88" s="33"/>
      <c r="AA88" s="33"/>
    </row>
    <row r="89" spans="2:27">
      <c r="B89" s="52"/>
      <c r="C89" s="52"/>
      <c r="D89" s="52"/>
      <c r="E89" s="52"/>
      <c r="F89" s="69"/>
      <c r="H89" s="27"/>
      <c r="I89" s="72"/>
      <c r="J89" s="67"/>
      <c r="K89" s="31"/>
      <c r="L89" s="31"/>
      <c r="M89" s="34"/>
      <c r="N89" s="21"/>
      <c r="O89" s="21"/>
      <c r="P89" s="35"/>
      <c r="Q89" s="36"/>
      <c r="R89" s="28"/>
      <c r="S89" s="30"/>
      <c r="T89" s="28"/>
      <c r="U89" s="30"/>
      <c r="V89" s="29"/>
      <c r="W89" s="30"/>
      <c r="X89" s="28"/>
      <c r="Y89" s="33"/>
      <c r="Z89" s="33"/>
      <c r="AA89" s="33"/>
    </row>
    <row r="90" spans="2:27">
      <c r="B90" s="52"/>
      <c r="C90" s="52"/>
      <c r="D90" s="52"/>
      <c r="E90" s="52"/>
      <c r="F90" s="69"/>
      <c r="H90" s="27"/>
      <c r="I90" s="72"/>
      <c r="J90" s="67"/>
      <c r="K90" s="31"/>
      <c r="L90" s="31"/>
      <c r="M90" s="34"/>
      <c r="N90" s="21"/>
      <c r="O90" s="21"/>
      <c r="P90" s="35"/>
      <c r="Q90" s="36"/>
      <c r="R90" s="28"/>
      <c r="S90" s="30"/>
      <c r="T90" s="28"/>
      <c r="U90" s="30"/>
      <c r="V90" s="29"/>
      <c r="W90" s="30"/>
      <c r="X90" s="28"/>
      <c r="Y90" s="33"/>
      <c r="Z90" s="33"/>
      <c r="AA90" s="33"/>
    </row>
    <row r="91" spans="2:27">
      <c r="B91" s="52">
        <f>[1]!d("fon_vl",$F91,$B$10)/[1]!d("fon_vl",$F91,$B$9)-1</f>
        <v>0.11246452617186775</v>
      </c>
      <c r="C91" s="52">
        <f>[1]!d("fon_vl",$F91,$C$10)/[1]!d("fon_vl",$F91,$C$9)-1</f>
        <v>0.15982320281428453</v>
      </c>
      <c r="D91" s="52">
        <f>[1]!d("fon_vl",$F91,$D$10)/[1]!d("fon_vl",$F91,$D$9)-1</f>
        <v>-9.5649200311606397E-2</v>
      </c>
      <c r="E91" s="52">
        <f>[1]!d("fon_vl",$F91,$E$10)/[1]!d("fon_vl",$F91,$E$9)-1</f>
        <v>5.0280422560621707E-2</v>
      </c>
      <c r="F91" s="68">
        <v>425</v>
      </c>
      <c r="G91" s="22" t="str">
        <f>[1]!d("ent_ape",F91)</f>
        <v>SILOBAR,SICAV ( JULIUS BAER)</v>
      </c>
      <c r="H91" s="27">
        <f>[1]!d("fon_vl",$F91,$H$10)</f>
        <v>56.509419999999999</v>
      </c>
      <c r="I91" s="72">
        <f ca="1">[1]!d("fon_vl",$F91,WORKDAY($I$10,-1))</f>
        <v>0</v>
      </c>
      <c r="J91" s="67">
        <f ca="1">[1]!d("fon_vl",$F91,WORKDAY($J$10,-1))</f>
        <v>0</v>
      </c>
      <c r="K91" s="31" t="e">
        <f ca="1">J91/I91-1</f>
        <v>#DIV/0!</v>
      </c>
      <c r="L91" s="31">
        <f ca="1">J91/H91-1</f>
        <v>-1</v>
      </c>
      <c r="M91" s="34">
        <f ca="1">[1]!d("FON_pat",$F91,WORKDAY($G$5,-2))</f>
        <v>0</v>
      </c>
      <c r="N91" s="21">
        <f ca="1">[1]!d("FON_LIQ_BES_DIV2",$F91,WORKDAY($G$5,-1),"USD")</f>
        <v>0</v>
      </c>
      <c r="O91" s="21">
        <f ca="1">[1]!d("FON_LIQ_BES_DIV2",$F91,WORKDAY($H$5,-1),"EUR")</f>
        <v>0</v>
      </c>
      <c r="P91" s="35">
        <f ca="1">N91+O91</f>
        <v>0</v>
      </c>
      <c r="Q91" s="36" t="e">
        <f ca="1">P91/M91</f>
        <v>#DIV/0!</v>
      </c>
      <c r="R91" s="28">
        <f ca="1">IF(ISERROR([1]!d("fon_rf_med",F91,$H$4,$H$5)),0,[1]!d("fon_rf_med",F91,$H$4,$H$5))</f>
        <v>1381440.0519503546</v>
      </c>
      <c r="S91" s="30">
        <f ca="1">$R91/$X91</f>
        <v>8.2042586977270418E-2</v>
      </c>
      <c r="T91" s="28">
        <f ca="1">IF(ISERROR([1]!d("fon_rv_med",F91,$H$4,$H$5)),0,[1]!d("fon_rv_med",F91,$H$4,$H$5))</f>
        <v>3703320.2021276597</v>
      </c>
      <c r="U91" s="30">
        <f ca="1">$T91/$X91</f>
        <v>0.21993713687306646</v>
      </c>
      <c r="V91" s="29">
        <f ca="1">IF(ISERROR([1]!d("fon_FON_med",$F91,$H$4,$H$5)),0,[1]!d("fon_FON_med",$F91,$H$4,$H$5))</f>
        <v>9925560.728014186</v>
      </c>
      <c r="W91" s="30">
        <f ca="1">$V91/$X91</f>
        <v>0.58947087727520719</v>
      </c>
      <c r="X91" s="28">
        <f ca="1">[1]!d("foN_PAT_MED",F91,$H$4,$H$5-1)</f>
        <v>16838084.985460993</v>
      </c>
      <c r="Y91" s="33">
        <f>[1]!d("fon_vl",$F91,WORKDAY($Y$10,-1))/[1]!d("fon_vl",$F91,WORKDAY($Y$9,-1))-1</f>
        <v>4.5160435198237092E-3</v>
      </c>
      <c r="Z91" s="33" t="e">
        <f>[1]!d("car_vl_rd",F91,WORKDAY($Z$10,-1))/[1]!d("car_vl_rd",F91,WORKDAY($Z$9,-1))-1</f>
        <v>#DIV/0!</v>
      </c>
      <c r="AA91" s="33" t="e">
        <f ca="1">[1]!d("fon_vl",G91,WORKDAY($AA$10,-1))/[1]!d("fon_vl",G91,WORKDAY($AA$9,-1))-1</f>
        <v>#VALUE!</v>
      </c>
    </row>
    <row r="92" spans="2:27">
      <c r="B92" s="52">
        <f>[1]!d("fon_vl",$F92,$B$10)/[1]!d("fon_vl",$F92,$B$9)-1</f>
        <v>7.8221186061756987E-2</v>
      </c>
      <c r="C92" s="52">
        <f>[1]!d("fon_vl",$F92,$C$10)/[1]!d("fon_vl",$F92,$C$9)-1</f>
        <v>-8.903245718357955E-2</v>
      </c>
      <c r="D92" s="52">
        <f>[1]!d("fon_vl",$F92,$D$10)/[1]!d("fon_vl",$F92,$D$9)-1</f>
        <v>0.1195405938628531</v>
      </c>
      <c r="E92" s="52">
        <f>[1]!d("fon_vl",$F92,$E$10)/[1]!d("fon_vl",$F92,$E$9)-1</f>
        <v>0.25032492919049854</v>
      </c>
      <c r="F92" s="68">
        <v>534</v>
      </c>
      <c r="G92" s="22" t="str">
        <f>[1]!d("ent_ape",F92)</f>
        <v>EMPLEADOS NB PD</v>
      </c>
      <c r="H92" s="27">
        <f>[1]!d("fon_vl",$F92,$H$10)</f>
        <v>22.245563000000001</v>
      </c>
      <c r="I92" s="72">
        <f ca="1">[1]!d("fon_vl",$F92,WORKDAY($I$10,-1))</f>
        <v>0</v>
      </c>
      <c r="J92" s="67">
        <f ca="1">[1]!d("fon_vl",$F92,WORKDAY($J$10,-1))</f>
        <v>0</v>
      </c>
      <c r="K92" s="31" t="e">
        <f ca="1">J92/I92-1</f>
        <v>#DIV/0!</v>
      </c>
      <c r="L92" s="31">
        <f ca="1">J92/H92-1</f>
        <v>-1</v>
      </c>
      <c r="M92" s="34">
        <f ca="1">[1]!d("FON_pat",$F92,WORKDAY($G$5,-2))</f>
        <v>0</v>
      </c>
      <c r="N92" s="21">
        <f ca="1">[1]!d("FON_LIQ_BES_DIV2",$F92,WORKDAY($G$5,-1),"USD")</f>
        <v>0</v>
      </c>
      <c r="O92" s="21">
        <f ca="1">[1]!d("FON_LIQ_BES_DIV2",$F92,WORKDAY($H$5,-1),"EUR")</f>
        <v>0</v>
      </c>
      <c r="P92" s="35">
        <f ca="1">N92+O92</f>
        <v>0</v>
      </c>
      <c r="Q92" s="36" t="e">
        <f ca="1">P92/M92</f>
        <v>#DIV/0!</v>
      </c>
      <c r="R92" s="28">
        <f ca="1">IF(ISERROR([1]!d("fon_rf_med",F92,$H$4,$H$5)),0,[1]!d("fon_rf_med",F92,$H$4,$H$5))</f>
        <v>0</v>
      </c>
      <c r="S92" s="30">
        <f ca="1">$R92/$X92</f>
        <v>0</v>
      </c>
      <c r="T92" s="28">
        <f ca="1">IF(ISERROR([1]!d("fon_rv_med",F92,$H$4,$H$5)),0,[1]!d("fon_rv_med",F92,$H$4,$H$5))</f>
        <v>0</v>
      </c>
      <c r="U92" s="30">
        <f ca="1">$T92/$X92</f>
        <v>0</v>
      </c>
      <c r="V92" s="29">
        <f ca="1">IF(ISERROR([1]!d("fon_FON_med",$F92,$H$4,$H$5)),0,[1]!d("fon_FON_med",$F92,$H$4,$H$5))</f>
        <v>60003.92333333334</v>
      </c>
      <c r="W92" s="30">
        <f ca="1">$V92/$X92</f>
        <v>1.5303120765929547E-2</v>
      </c>
      <c r="X92" s="28">
        <f ca="1">[1]!d("foN_PAT_MED",F92,$H$4,$H$5-1)</f>
        <v>3921025.2765517244</v>
      </c>
      <c r="Y92" s="33">
        <f>[1]!d("fon_vl",$F92,WORKDAY($Y$10,-1))/[1]!d("fon_vl",$F92,WORKDAY($Y$9,-1))-1</f>
        <v>1.4115174338358294E-4</v>
      </c>
      <c r="Z92" s="33" t="e">
        <f>[1]!d("car_vl_rd",F92,WORKDAY($Z$10,-1))/[1]!d("car_vl_rd",F92,WORKDAY($Z$9,-1))-1</f>
        <v>#DIV/0!</v>
      </c>
      <c r="AA92" s="33" t="e">
        <f ca="1">[1]!d("fon_vl",G92,WORKDAY($AA$10,-1))/[1]!d("fon_vl",G92,WORKDAY($AA$9,-1))-1</f>
        <v>#VALUE!</v>
      </c>
    </row>
    <row r="93" spans="2:27">
      <c r="G93" s="22"/>
      <c r="Y93" s="33"/>
      <c r="Z93" s="33"/>
      <c r="AA93" s="33"/>
    </row>
    <row r="94" spans="2:27">
      <c r="B94" s="52"/>
      <c r="C94" s="52"/>
      <c r="D94" s="52"/>
      <c r="E94" s="52"/>
      <c r="F94" s="68"/>
      <c r="G94" s="22"/>
      <c r="H94" s="27"/>
      <c r="I94" s="72"/>
      <c r="J94" s="67"/>
      <c r="K94" s="31"/>
      <c r="L94" s="31"/>
      <c r="M94" s="34"/>
      <c r="N94" s="21"/>
      <c r="O94" s="21"/>
      <c r="P94" s="35"/>
      <c r="Q94" s="36"/>
      <c r="R94" s="28"/>
      <c r="S94" s="30"/>
      <c r="T94" s="28"/>
      <c r="U94" s="30"/>
      <c r="V94" s="29"/>
      <c r="W94" s="30"/>
      <c r="X94" s="28"/>
      <c r="Y94" s="33"/>
      <c r="Z94" s="33"/>
      <c r="AA94" s="33"/>
    </row>
    <row r="95" spans="2:27">
      <c r="B95" s="52">
        <f>[1]!d("fon_vl",$F95,$B$10)/[1]!d("fon_vl",$F95,$B$9)-1</f>
        <v>4.7412862315128201E-3</v>
      </c>
      <c r="C95" s="52">
        <f>[1]!d("fon_vl",$F95,$C$10)/[1]!d("fon_vl",$F95,$C$9)-1</f>
        <v>7.0026041139603423E-2</v>
      </c>
      <c r="D95" s="52">
        <f>[1]!d("fon_vl",$F95,$D$10)/[1]!d("fon_vl",$F95,$D$9)-1</f>
        <v>-5.9241294450011028E-2</v>
      </c>
      <c r="E95" s="52">
        <f>[1]!d("fon_vl",$F95,$E$10)/[1]!d("fon_vl",$F95,$E$9)-1</f>
        <v>-1.9320167642045138E-3</v>
      </c>
      <c r="F95" s="68">
        <v>417</v>
      </c>
      <c r="G95" s="22" t="str">
        <f>[1]!d("ent_ape",F95)</f>
        <v>KIRITES DE INVERSIONES, SICAV, S.A.</v>
      </c>
      <c r="H95" s="27">
        <f>[1]!d("fon_vl",$F95,$H$10)</f>
        <v>1.2748699999999999</v>
      </c>
      <c r="I95" s="72">
        <f ca="1">[1]!d("fon_vl",$F95,WORKDAY($I$10,-1))</f>
        <v>0</v>
      </c>
      <c r="J95" s="67">
        <f ca="1">[1]!d("fon_vl",$F95,WORKDAY($J$10,-1))</f>
        <v>0</v>
      </c>
      <c r="K95" s="31" t="e">
        <f ca="1">J95/I95-1</f>
        <v>#DIV/0!</v>
      </c>
      <c r="L95" s="31">
        <f ca="1">J95/H95-1</f>
        <v>-1</v>
      </c>
      <c r="M95" s="34">
        <f ca="1">[1]!d("FON_pat",$F95,WORKDAY($G$5,-2))</f>
        <v>0</v>
      </c>
      <c r="N95" s="21">
        <f ca="1">[1]!d("FON_LIQ_BES_DIV2",$F95,WORKDAY($G$5,-1),"USD")</f>
        <v>0</v>
      </c>
      <c r="O95" s="21">
        <f ca="1">[1]!d("FON_LIQ_BES_DIV2",$F95,WORKDAY($H$5,-1),"EUR")</f>
        <v>0</v>
      </c>
      <c r="P95" s="35">
        <f ca="1">N95+O95</f>
        <v>0</v>
      </c>
      <c r="Q95" s="36" t="e">
        <f ca="1">P95/M95</f>
        <v>#DIV/0!</v>
      </c>
      <c r="R95" s="28">
        <f ca="1">IF(ISERROR([1]!d("fon_rf_med",F95,$H$4,$H$5)),0,[1]!d("fon_rf_med",F95,$H$4,$H$5))</f>
        <v>0</v>
      </c>
      <c r="S95" s="30">
        <f ca="1">$R95/$X95</f>
        <v>0</v>
      </c>
      <c r="T95" s="28">
        <f ca="1">IF(ISERROR([1]!d("fon_rv_med",F95,$H$4,$H$5)),0,[1]!d("fon_rv_med",F95,$H$4,$H$5))</f>
        <v>955132.46885931562</v>
      </c>
      <c r="U95" s="30">
        <f ca="1">$T95/$X95</f>
        <v>3.0904990974382592E-2</v>
      </c>
      <c r="V95" s="29">
        <f ca="1">IF(ISERROR([1]!d("fon_FON_med",$F95,$H$4,$H$5)),0,[1]!d("fon_FON_med",$F95,$H$4,$H$5))</f>
        <v>28030564.549923953</v>
      </c>
      <c r="W95" s="30">
        <f ca="1">$V95/$X95</f>
        <v>0.90697821785581667</v>
      </c>
      <c r="X95" s="28">
        <f ca="1">[1]!d("foN_PAT_MED",F95,$H$4,$H$5-1)</f>
        <v>30905444.031711027</v>
      </c>
      <c r="Y95" s="33">
        <f>[1]!d("fon_vl",$F95,WORKDAY($Y$10,-1))/[1]!d("fon_vl",$F95,WORKDAY($Y$9,-1))-1</f>
        <v>-8.1498505729993287E-4</v>
      </c>
      <c r="Z95" s="33" t="e">
        <f>[1]!d("car_vl_rd",F95,WORKDAY($Z$10,-1))/[1]!d("car_vl_rd",F95,WORKDAY($Z$9,-1))-1</f>
        <v>#DIV/0!</v>
      </c>
      <c r="AA95" s="33" t="e">
        <f ca="1">[1]!d("fon_vl",G95,WORKDAY($AA$10,-1))/[1]!d("fon_vl",G95,WORKDAY($AA$9,-1))-1</f>
        <v>#VALUE!</v>
      </c>
    </row>
    <row r="96" spans="2:27">
      <c r="B96" s="52">
        <f>[1]!d("fon_vl",$F96,$B$10)/[1]!d("fon_vl",$F96,$B$9)-1</f>
        <v>0.17006422214951211</v>
      </c>
      <c r="C96" s="52">
        <f>[1]!d("fon_vl",$F96,$C$10)/[1]!d("fon_vl",$F96,$C$9)-1</f>
        <v>-1.4367230113385365E-2</v>
      </c>
      <c r="D96" s="52">
        <f>[1]!d("fon_vl",$F96,$D$10)/[1]!d("fon_vl",$F96,$D$9)-1</f>
        <v>-0.11179118854847747</v>
      </c>
      <c r="E96" s="52">
        <f>[1]!d("fon_vl",$F96,$E$10)/[1]!d("fon_vl",$F96,$E$9)-1</f>
        <v>8.0421382500522443E-2</v>
      </c>
      <c r="F96" s="68">
        <v>431</v>
      </c>
      <c r="G96" s="22" t="str">
        <f>[1]!d("ent_ape",F96)</f>
        <v>RHO INVESTMENTS, SIL, S.A.</v>
      </c>
      <c r="H96" s="27">
        <f>[1]!d("fon_vl",$F96,$H$10)</f>
        <v>31.133015</v>
      </c>
      <c r="I96" s="72">
        <f ca="1">[1]!d("fon_vl",$F96,WORKDAY($I$10,-1))</f>
        <v>0</v>
      </c>
      <c r="J96" s="67">
        <f ca="1">[1]!d("fon_vl",$F96,WORKDAY($J$10,-1))</f>
        <v>0</v>
      </c>
      <c r="K96" s="31" t="e">
        <f ca="1">J96/I96-1</f>
        <v>#DIV/0!</v>
      </c>
      <c r="L96" s="31">
        <f ca="1">J96/H96-1</f>
        <v>-1</v>
      </c>
      <c r="M96" s="34">
        <f ca="1">[1]!d("FON_pat",$F96,WORKDAY($G$5,-2))</f>
        <v>0</v>
      </c>
      <c r="N96" s="21">
        <f ca="1">[1]!d("FON_LIQ_BES_DIV2",$F96,WORKDAY($G$5,-1),"USD")</f>
        <v>0</v>
      </c>
      <c r="O96" s="21">
        <f ca="1">[1]!d("FON_LIQ_BES_DIV2",$F96,WORKDAY($H$5,-1),"EUR")</f>
        <v>0</v>
      </c>
      <c r="P96" s="35">
        <f ca="1">N96+O96</f>
        <v>0</v>
      </c>
      <c r="Q96" s="36" t="e">
        <f ca="1">P96/M96</f>
        <v>#DIV/0!</v>
      </c>
      <c r="R96" s="28">
        <f ca="1">IF(ISERROR([1]!d("fon_rf_med",F96,$H$4,$H$5)),0,[1]!d("fon_rf_med",F96,$H$4,$H$5))</f>
        <v>66553.9411026616</v>
      </c>
      <c r="S96" s="30">
        <f ca="1">$R96/$X96</f>
        <v>9.3502000587922956E-4</v>
      </c>
      <c r="T96" s="28">
        <f ca="1">IF(ISERROR([1]!d("fon_rv_med",F96,$H$4,$H$5)),0,[1]!d("fon_rv_med",F96,$H$4,$H$5))</f>
        <v>34975.433384030424</v>
      </c>
      <c r="U96" s="30">
        <f ca="1">$T96/$X96</f>
        <v>4.9137180137716731E-4</v>
      </c>
      <c r="V96" s="29">
        <f ca="1">IF(ISERROR([1]!d("fon_FON_med",$F96,$H$4,$H$5)),0,[1]!d("fon_FON_med",$F96,$H$4,$H$5))</f>
        <v>69985635.454752848</v>
      </c>
      <c r="W96" s="30">
        <f ca="1">$V96/$X96</f>
        <v>0.98323206995998103</v>
      </c>
      <c r="X96" s="28">
        <f ca="1">[1]!d("foN_PAT_MED",F96,$H$4,$H$5-1)</f>
        <v>71179162.674790874</v>
      </c>
      <c r="Y96" s="33">
        <f>[1]!d("fon_vl",$F96,WORKDAY($Y$10,-1))/[1]!d("fon_vl",$F96,WORKDAY($Y$9,-1))-1</f>
        <v>1.6447973317071929E-2</v>
      </c>
      <c r="Z96" s="33" t="e">
        <f>[1]!d("car_vl_rd",F96,WORKDAY($Z$10,-1))/[1]!d("car_vl_rd",F96,WORKDAY($Z$9,-1))-1</f>
        <v>#DIV/0!</v>
      </c>
      <c r="AA96" s="33" t="e">
        <f ca="1">[1]!d("fon_vl",G96,WORKDAY($AA$10,-1))/[1]!d("fon_vl",G96,WORKDAY($AA$9,-1))-1</f>
        <v>#VALUE!</v>
      </c>
    </row>
    <row r="97" spans="2:27">
      <c r="B97" s="52">
        <f>[1]!d("fon_vl",$F97,$B$10)/[1]!d("fon_vl",$F97,$B$9)-1</f>
        <v>1.8876757171820691E-2</v>
      </c>
      <c r="C97" s="52">
        <f>[1]!d("fon_vl",$F97,$C$10)/[1]!d("fon_vl",$F97,$C$9)-1</f>
        <v>-0.88203245174317146</v>
      </c>
      <c r="D97" s="52">
        <f>[1]!d("fon_vl",$F97,$D$10)/[1]!d("fon_vl",$F97,$D$9)-1</f>
        <v>-3.8589262824251902E-2</v>
      </c>
      <c r="E97" s="52">
        <f>[1]!d("fon_vl",$F97,$E$10)/[1]!d("fon_vl",$F97,$E$9)-1</f>
        <v>5.7856317460561302E-2</v>
      </c>
      <c r="F97" s="68">
        <v>414</v>
      </c>
      <c r="G97" s="22" t="str">
        <f>[1]!d("ent_ape",F97)</f>
        <v>INTERVALOR, SICAV, S.A.</v>
      </c>
      <c r="H97" s="27">
        <f>[1]!d("fon_vl",$F97,$H$10)</f>
        <v>3.6303719999999999</v>
      </c>
      <c r="I97" s="72">
        <f ca="1">[1]!d("fon_vl",$F97,WORKDAY($I$10,-1))</f>
        <v>3.9022219999999996</v>
      </c>
      <c r="J97" s="67">
        <f ca="1">[1]!d("fon_vl",$F97,WORKDAY($J$10,-1))</f>
        <v>3.8793249999999997</v>
      </c>
      <c r="K97" s="31">
        <f ca="1">J97/I97-1</f>
        <v>-5.8676825664967236E-3</v>
      </c>
      <c r="L97" s="31">
        <f ca="1">J97/H97-1</f>
        <v>6.8575066136473017E-2</v>
      </c>
      <c r="M97" s="34">
        <f ca="1">[1]!d("FON_pat",$F97,WORKDAY($G$5,-2))</f>
        <v>31399838.129999999</v>
      </c>
      <c r="N97" s="21">
        <f ca="1">[1]!d("FON_LIQ_BES_DIV2",$F97,WORKDAY($G$5,-1),"USD")</f>
        <v>0</v>
      </c>
      <c r="O97" s="21">
        <f ca="1">[1]!d("FON_LIQ_BES_DIV2",$F97,WORKDAY($H$5,-1),"EUR")</f>
        <v>781335.92</v>
      </c>
      <c r="P97" s="35">
        <f ca="1">N97+O97</f>
        <v>781335.92</v>
      </c>
      <c r="Q97" s="36">
        <f ca="1">P97/M97</f>
        <v>2.4883437830639545E-2</v>
      </c>
      <c r="R97" s="28">
        <f ca="1">IF(ISERROR([1]!d("fon_rf_med",F97,$H$4,$H$5)),0,[1]!d("fon_rf_med",F97,$H$4,$H$5))</f>
        <v>305991.9540374332</v>
      </c>
      <c r="S97" s="30">
        <f ca="1">$R97/$X97</f>
        <v>9.6083891114885356E-3</v>
      </c>
      <c r="T97" s="28">
        <f ca="1">IF(ISERROR([1]!d("fon_rv_med",F97,$H$4,$H$5)),0,[1]!d("fon_rv_med",F97,$H$4,$H$5))</f>
        <v>16645297.692112301</v>
      </c>
      <c r="U97" s="30">
        <f ca="1">$T97/$X97</f>
        <v>0.52267549846363504</v>
      </c>
      <c r="V97" s="29">
        <f ca="1">IF(ISERROR([1]!d("fon_FON_med",$F97,$H$4,$H$5)),0,[1]!d("fon_FON_med",$F97,$H$4,$H$5))</f>
        <v>13457928.539625669</v>
      </c>
      <c r="W97" s="30">
        <f ca="1">$V97/$X97</f>
        <v>0.42258958883445413</v>
      </c>
      <c r="X97" s="28">
        <f ca="1">[1]!d("foN_PAT_MED",F97,$H$4,$H$5-1)</f>
        <v>31846332.458743315</v>
      </c>
      <c r="Y97" s="33">
        <f>[1]!d("fon_vl",$F97,WORKDAY($Y$10,-1))/[1]!d("fon_vl",$F97,WORKDAY($Y$9,-1))-1</f>
        <v>-1.8908806039711679E-2</v>
      </c>
      <c r="Z97" s="33">
        <f>[1]!d("fon_vl",F97,WORKDAY($Z$10,-1))/[1]!d("fon_vl",F97,WORKDAY($Z$9,-1))-1</f>
        <v>1.6669165455175383E-2</v>
      </c>
      <c r="AA97" s="33" t="e">
        <f ca="1">[1]!d("fon_vl",G97,WORKDAY($AA$10,-1))/[1]!d("fon_vl",G97,WORKDAY($AA$9,-1))-1</f>
        <v>#VALUE!</v>
      </c>
    </row>
  </sheetData>
  <mergeCells count="3">
    <mergeCell ref="R10:S10"/>
    <mergeCell ref="T10:U10"/>
    <mergeCell ref="V10:W10"/>
  </mergeCells>
  <conditionalFormatting sqref="L11:L56 L94:L97 L83:L92 L59:L73">
    <cfRule type="dataBar" priority="1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{2A2AFA97-90ED-4609-B47C-9DEAB509776C}</x14:id>
        </ext>
      </extLst>
    </cfRule>
  </conditionalFormatting>
  <conditionalFormatting sqref="L11:L56 L94:L97 L83:L92 L59:L73">
    <cfRule type="dataBar" priority="1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{95248CA9-2CF4-467D-9B78-E9F3E0BDAF14}</x14:id>
        </ext>
      </extLst>
    </cfRule>
  </conditionalFormatting>
  <conditionalFormatting sqref="L11:L56 L94:L97 L83:L92 L59:L73">
    <cfRule type="dataBar" priority="1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{BE6B9A40-0596-41EB-BAEF-9A0E8A22E1B7}</x14:id>
        </ext>
      </extLst>
    </cfRule>
  </conditionalFormatting>
  <conditionalFormatting sqref="K11:K56 K94:K97 K83:K92 K59:K73">
    <cfRule type="dataBar" priority="1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{DA2B9509-7DB1-4C99-AB2F-BFAA30A8C6BA}</x14:id>
        </ext>
      </extLst>
    </cfRule>
  </conditionalFormatting>
  <conditionalFormatting sqref="K11:K56 K94:K97 K83:K92 K59:K73">
    <cfRule type="dataBar" priority="1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{626D2B01-A036-4276-963C-69ED85B5A75F}</x14:id>
        </ext>
      </extLst>
    </cfRule>
  </conditionalFormatting>
  <conditionalFormatting sqref="K11:K56 K94:K97 K83:K92 K59:K73">
    <cfRule type="dataBar" priority="1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{1B81C28F-0B1D-44B7-8FE5-EA7194895333}</x14:id>
        </ext>
      </extLst>
    </cfRule>
  </conditionalFormatting>
  <conditionalFormatting sqref="L11:L56 L94:L97 L83:L92 L59:L73">
    <cfRule type="dataBar" priority="1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{A9CA4FB2-B4F1-40CC-8CB4-7DE5021F22C9}</x14:id>
        </ext>
      </extLst>
    </cfRule>
  </conditionalFormatting>
  <conditionalFormatting sqref="K11:K56 K94:K97 K83:K92 K59:K73">
    <cfRule type="dataBar" priority="19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{F3CDE3B4-96C8-4F72-9F13-FDA7E6001372}</x14:id>
        </ext>
      </extLst>
    </cfRule>
  </conditionalFormatting>
  <conditionalFormatting sqref="L11:L56 L94:L97 L83:L92 L59:L73">
    <cfRule type="dataBar" priority="19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{03068648-ACBE-49EB-846E-93EB2C5C84AF}</x14:id>
        </ext>
      </extLst>
    </cfRule>
  </conditionalFormatting>
  <conditionalFormatting sqref="K11:K56 K94:K97 K83:K92 K59:K73">
    <cfRule type="dataBar" priority="1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{6E1126ED-0768-4CFE-86E2-52EC1EBFB585}</x14:id>
        </ext>
      </extLst>
    </cfRule>
  </conditionalFormatting>
  <conditionalFormatting sqref="K11:K56 K94:K97 K83:K92 K59:K73">
    <cfRule type="dataBar" priority="1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{AF01A6E8-C8C1-4405-9899-FAD353925700}</x14:id>
        </ext>
      </extLst>
    </cfRule>
  </conditionalFormatting>
  <conditionalFormatting sqref="L11:L56 L83:L97 L59:L73">
    <cfRule type="dataBar" priority="1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{DE6E1753-533B-4B9E-886A-3B399C1A047C}</x14:id>
        </ext>
      </extLst>
    </cfRule>
  </conditionalFormatting>
  <conditionalFormatting sqref="Y11:Y56 Y59:Y73 Y83:Y97">
    <cfRule type="dataBar" priority="1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{4457CFF5-A221-4A08-8672-19B9A1D7E2AF}</x14:id>
        </ext>
      </extLst>
    </cfRule>
  </conditionalFormatting>
  <conditionalFormatting sqref="Y11:Y56 Y59:Y73 Y83:Y97">
    <cfRule type="dataBar" priority="1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{3E980575-67EC-43A5-A3C2-187B37C9CF68}</x14:id>
        </ext>
      </extLst>
    </cfRule>
  </conditionalFormatting>
  <conditionalFormatting sqref="Y11:Y56 Y59:Y73 Y83:Y97">
    <cfRule type="dataBar" priority="1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{D6F967C5-087B-4BAB-9C6D-31A923E00AC7}</x14:id>
        </ext>
      </extLst>
    </cfRule>
  </conditionalFormatting>
  <conditionalFormatting sqref="Y11:Y56 Y59:Y73 Y83:Y97">
    <cfRule type="dataBar" priority="1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{A334BDA1-5D45-4011-8715-AB44CC4BEA72}</x14:id>
        </ext>
      </extLst>
    </cfRule>
  </conditionalFormatting>
  <conditionalFormatting sqref="Y11:Y56 Y59:Y73 Y83:Y97">
    <cfRule type="dataBar" priority="1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{9360420F-0A2A-4E68-A507-3FA586662C21}</x14:id>
        </ext>
      </extLst>
    </cfRule>
  </conditionalFormatting>
  <conditionalFormatting sqref="Y11:Y56 Y59:Y73 Y83:Y97">
    <cfRule type="dataBar" priority="1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{3E6DF1D5-AF8A-405A-B43C-ED82D327F6C7}</x14:id>
        </ext>
      </extLst>
    </cfRule>
  </conditionalFormatting>
  <conditionalFormatting sqref="Y11:Y56 Y59:Y73 Y83:Y97">
    <cfRule type="dataBar" priority="1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{0E9C37E6-0DF1-4EEF-B487-5F027F6BB492}</x14:id>
        </ext>
      </extLst>
    </cfRule>
  </conditionalFormatting>
  <conditionalFormatting sqref="Y11:Y56 Y59:Y73 Y83:Y97">
    <cfRule type="dataBar" priority="1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{42797252-C865-4FA6-917B-31C2A21C41AC}</x14:id>
        </ext>
      </extLst>
    </cfRule>
  </conditionalFormatting>
  <conditionalFormatting sqref="Y11:Y56 Y59:Y73 Y83:Y97">
    <cfRule type="dataBar" priority="1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{CD2392F2-0A96-4622-8CCF-8737ECA438AB}</x14:id>
        </ext>
      </extLst>
    </cfRule>
  </conditionalFormatting>
  <conditionalFormatting sqref="Y11:Y56 Y59:Y73 Y83:Y97">
    <cfRule type="dataBar" priority="18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{1379D4C7-7132-4772-B501-3F08FDE066BE}</x14:id>
        </ext>
      </extLst>
    </cfRule>
  </conditionalFormatting>
  <conditionalFormatting sqref="Y11:Y56 Y59:Y73 Y83:Y97">
    <cfRule type="dataBar" priority="1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{CB6EEC36-0423-4D5E-AE8E-0F8C106F9D2A}</x14:id>
        </ext>
      </extLst>
    </cfRule>
  </conditionalFormatting>
  <conditionalFormatting sqref="Y11:Y56 Y59:Y73 Y83:Y97">
    <cfRule type="dataBar" priority="1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{6B7B9624-6FF9-4010-98E1-D743195C6D30}</x14:id>
        </ext>
      </extLst>
    </cfRule>
  </conditionalFormatting>
  <conditionalFormatting sqref="Y11:Y56 Y59:Y73 Y83:Y97">
    <cfRule type="dataBar" priority="1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{59A84F41-6721-4794-B3B5-0036F9A8D415}</x14:id>
        </ext>
      </extLst>
    </cfRule>
  </conditionalFormatting>
  <conditionalFormatting sqref="Y11:Y56 Y59:Y73 Y83:Y97">
    <cfRule type="dataBar" priority="1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{C6A362CB-2E45-4EB1-ACBA-2F86A3A8C93F}</x14:id>
        </ext>
      </extLst>
    </cfRule>
  </conditionalFormatting>
  <conditionalFormatting sqref="L74:L82">
    <cfRule type="dataBar" priority="1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{C19BACC9-A050-4FAD-A358-8AFD93360014}</x14:id>
        </ext>
      </extLst>
    </cfRule>
  </conditionalFormatting>
  <conditionalFormatting sqref="L74:L82">
    <cfRule type="dataBar" priority="1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{3E856253-6E1B-4AC9-B374-88E83E1D1270}</x14:id>
        </ext>
      </extLst>
    </cfRule>
  </conditionalFormatting>
  <conditionalFormatting sqref="L74:L82">
    <cfRule type="dataBar" priority="1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{31FA166E-2E5F-43EE-A801-187BDF07E9CA}</x14:id>
        </ext>
      </extLst>
    </cfRule>
  </conditionalFormatting>
  <conditionalFormatting sqref="K74:K82">
    <cfRule type="dataBar" priority="1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{76D972C7-FEBC-431E-AB73-EA58423FE81E}</x14:id>
        </ext>
      </extLst>
    </cfRule>
  </conditionalFormatting>
  <conditionalFormatting sqref="K74:K82">
    <cfRule type="dataBar" priority="1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{0A1F19C6-45EF-46F1-8576-DDD0808C21E8}</x14:id>
        </ext>
      </extLst>
    </cfRule>
  </conditionalFormatting>
  <conditionalFormatting sqref="K74:K82">
    <cfRule type="dataBar" priority="1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{084D10D8-80E3-4B8E-8D3B-4D8CB2D6E408}</x14:id>
        </ext>
      </extLst>
    </cfRule>
  </conditionalFormatting>
  <conditionalFormatting sqref="L74:L82">
    <cfRule type="dataBar" priority="1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{86EC8647-D845-47BE-A0A9-E396DDD09D68}</x14:id>
        </ext>
      </extLst>
    </cfRule>
  </conditionalFormatting>
  <conditionalFormatting sqref="K74:K82">
    <cfRule type="dataBar" priority="17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{BBF28A7E-E64C-40DD-B26A-15671E9B7707}</x14:id>
        </ext>
      </extLst>
    </cfRule>
  </conditionalFormatting>
  <conditionalFormatting sqref="L74:L82">
    <cfRule type="dataBar" priority="16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{6D6C5ED6-63DC-4C64-930C-F1EEB4A27D65}</x14:id>
        </ext>
      </extLst>
    </cfRule>
  </conditionalFormatting>
  <conditionalFormatting sqref="K74:K82">
    <cfRule type="dataBar" priority="1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{5B6CBEA9-920B-428C-9B1D-D20DF2DF1235}</x14:id>
        </ext>
      </extLst>
    </cfRule>
  </conditionalFormatting>
  <conditionalFormatting sqref="K74:K82">
    <cfRule type="dataBar" priority="1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{5524055C-0107-40D9-AF80-13521EE59D8C}</x14:id>
        </ext>
      </extLst>
    </cfRule>
  </conditionalFormatting>
  <conditionalFormatting sqref="L74:L82">
    <cfRule type="dataBar" priority="1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{80C2CAFF-FBB9-4D7A-B6ED-074889F12192}</x14:id>
        </ext>
      </extLst>
    </cfRule>
  </conditionalFormatting>
  <conditionalFormatting sqref="Y74:Y82">
    <cfRule type="dataBar" priority="1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{A8F00D70-3CBD-4248-9923-F2F54297F282}</x14:id>
        </ext>
      </extLst>
    </cfRule>
  </conditionalFormatting>
  <conditionalFormatting sqref="Y74:Y82">
    <cfRule type="dataBar" priority="1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{751D3B72-9E8F-4E01-A547-027464D80A3A}</x14:id>
        </ext>
      </extLst>
    </cfRule>
  </conditionalFormatting>
  <conditionalFormatting sqref="Y74:Y82">
    <cfRule type="dataBar" priority="1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{17878794-3A6F-4859-8F92-A132A37769F0}</x14:id>
        </ext>
      </extLst>
    </cfRule>
  </conditionalFormatting>
  <conditionalFormatting sqref="Y74:Y82">
    <cfRule type="dataBar" priority="1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{4046E81B-CAFE-4765-A4A9-AC2CE2C3A5FA}</x14:id>
        </ext>
      </extLst>
    </cfRule>
  </conditionalFormatting>
  <conditionalFormatting sqref="Y74:Y82">
    <cfRule type="dataBar" priority="1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{E0C74398-060C-4FA0-AE6F-D834307DFD29}</x14:id>
        </ext>
      </extLst>
    </cfRule>
  </conditionalFormatting>
  <conditionalFormatting sqref="Y74:Y82">
    <cfRule type="dataBar" priority="1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{94E16EE1-004E-4478-A8C7-3825E59A60FE}</x14:id>
        </ext>
      </extLst>
    </cfRule>
  </conditionalFormatting>
  <conditionalFormatting sqref="Y74:Y82">
    <cfRule type="dataBar" priority="1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{13F0823E-BE67-4591-BCD4-CA6BAFD7C947}</x14:id>
        </ext>
      </extLst>
    </cfRule>
  </conditionalFormatting>
  <conditionalFormatting sqref="Y74:Y82">
    <cfRule type="dataBar" priority="1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{E5C8B655-5A29-44D6-AF32-8B285C7DC208}</x14:id>
        </ext>
      </extLst>
    </cfRule>
  </conditionalFormatting>
  <conditionalFormatting sqref="Y74:Y82">
    <cfRule type="dataBar" priority="1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{E751C841-A5E4-4083-969A-518F09D8F38B}</x14:id>
        </ext>
      </extLst>
    </cfRule>
  </conditionalFormatting>
  <conditionalFormatting sqref="Y74:Y82">
    <cfRule type="dataBar" priority="16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{22782D4B-9FB6-459D-959F-0074600DB3A2}</x14:id>
        </ext>
      </extLst>
    </cfRule>
  </conditionalFormatting>
  <conditionalFormatting sqref="Y74:Y82">
    <cfRule type="dataBar" priority="1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{21641657-0611-4905-B5F9-7A8BA8A279C9}</x14:id>
        </ext>
      </extLst>
    </cfRule>
  </conditionalFormatting>
  <conditionalFormatting sqref="Y74:Y82">
    <cfRule type="dataBar" priority="1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{56834B56-EE17-4522-96F4-743A51A8E8A6}</x14:id>
        </ext>
      </extLst>
    </cfRule>
  </conditionalFormatting>
  <conditionalFormatting sqref="Y74:Y82">
    <cfRule type="dataBar" priority="1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{2FCCE40E-D75F-4F32-8993-92CB558FEEEE}</x14:id>
        </ext>
      </extLst>
    </cfRule>
  </conditionalFormatting>
  <conditionalFormatting sqref="Y74:Y82">
    <cfRule type="dataBar" priority="1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{563CA68C-5977-44BB-B676-BAB4F3D78BDF}</x14:id>
        </ext>
      </extLst>
    </cfRule>
  </conditionalFormatting>
  <conditionalFormatting sqref="L57:L58">
    <cfRule type="dataBar" priority="1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{00DACD9C-9712-4096-939E-CB5F33DC24A4}</x14:id>
        </ext>
      </extLst>
    </cfRule>
  </conditionalFormatting>
  <conditionalFormatting sqref="L57:L58">
    <cfRule type="dataBar" priority="1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{6AA16FB4-4DB5-4AD5-AF4F-3FF5690A7480}</x14:id>
        </ext>
      </extLst>
    </cfRule>
  </conditionalFormatting>
  <conditionalFormatting sqref="L57:L58">
    <cfRule type="dataBar" priority="1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{AB599B48-BCE3-40CB-BE13-B3730182979C}</x14:id>
        </ext>
      </extLst>
    </cfRule>
  </conditionalFormatting>
  <conditionalFormatting sqref="K57:K58">
    <cfRule type="dataBar" priority="1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{034599DC-6020-42C8-835B-7E060EFD24D3}</x14:id>
        </ext>
      </extLst>
    </cfRule>
  </conditionalFormatting>
  <conditionalFormatting sqref="K57:K58">
    <cfRule type="dataBar" priority="1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{3992698A-BE0F-47CF-AAE2-D89682814B73}</x14:id>
        </ext>
      </extLst>
    </cfRule>
  </conditionalFormatting>
  <conditionalFormatting sqref="K57:K58">
    <cfRule type="dataBar" priority="1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{214A78D0-FAF7-4EBB-9E50-BF3F38BE61B4}</x14:id>
        </ext>
      </extLst>
    </cfRule>
  </conditionalFormatting>
  <conditionalFormatting sqref="L57:L58">
    <cfRule type="dataBar" priority="1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{F52F7E49-CEA9-4AB4-B2B7-9D63A224B828}</x14:id>
        </ext>
      </extLst>
    </cfRule>
  </conditionalFormatting>
  <conditionalFormatting sqref="K57:K58">
    <cfRule type="dataBar" priority="1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{AD57690A-EE62-4941-A3ED-EE03C9017D3E}</x14:id>
        </ext>
      </extLst>
    </cfRule>
  </conditionalFormatting>
  <conditionalFormatting sqref="L57:L58">
    <cfRule type="dataBar" priority="13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{112586C5-CA0E-4A3E-BA01-D17C9B34A86D}</x14:id>
        </ext>
      </extLst>
    </cfRule>
  </conditionalFormatting>
  <conditionalFormatting sqref="K57:K58">
    <cfRule type="dataBar" priority="1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{C1D3E2A0-32E7-4D78-9C82-4B48490BC433}</x14:id>
        </ext>
      </extLst>
    </cfRule>
  </conditionalFormatting>
  <conditionalFormatting sqref="K57:K58">
    <cfRule type="dataBar" priority="1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{0976D18A-5966-4424-BB13-D979123BCC0D}</x14:id>
        </ext>
      </extLst>
    </cfRule>
  </conditionalFormatting>
  <conditionalFormatting sqref="L57:L58">
    <cfRule type="dataBar" priority="1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{F5DBE331-4589-497D-919B-0DC494FDF11B}</x14:id>
        </ext>
      </extLst>
    </cfRule>
  </conditionalFormatting>
  <conditionalFormatting sqref="Y57:Y58">
    <cfRule type="dataBar" priority="1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{8EEA970A-2343-4BD3-AD3C-256EE2D45C38}</x14:id>
        </ext>
      </extLst>
    </cfRule>
  </conditionalFormatting>
  <conditionalFormatting sqref="Y57:Y58">
    <cfRule type="dataBar" priority="1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{0491C2A7-CCC5-4C75-8AE9-70D3E1FD4912}</x14:id>
        </ext>
      </extLst>
    </cfRule>
  </conditionalFormatting>
  <conditionalFormatting sqref="Y57:Y58">
    <cfRule type="dataBar" priority="1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{807CE4D2-F786-4252-B5D6-FD8B6F1D5201}</x14:id>
        </ext>
      </extLst>
    </cfRule>
  </conditionalFormatting>
  <conditionalFormatting sqref="Y57:Y58">
    <cfRule type="dataBar" priority="1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{2CFE62F6-186A-4B36-A52F-8EFD67105709}</x14:id>
        </ext>
      </extLst>
    </cfRule>
  </conditionalFormatting>
  <conditionalFormatting sqref="Y57:Y58">
    <cfRule type="dataBar" priority="1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{63DA1A69-41AE-40B4-B1B7-86D8FB0F7BBC}</x14:id>
        </ext>
      </extLst>
    </cfRule>
  </conditionalFormatting>
  <conditionalFormatting sqref="Y57:Y58">
    <cfRule type="dataBar" priority="1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{88BCE4EB-4C87-4FA4-8EC4-B1B027B79076}</x14:id>
        </ext>
      </extLst>
    </cfRule>
  </conditionalFormatting>
  <conditionalFormatting sqref="Y57:Y58">
    <cfRule type="dataBar" priority="1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{F2D3B37B-6816-4842-A9BB-8528F47A576A}</x14:id>
        </ext>
      </extLst>
    </cfRule>
  </conditionalFormatting>
  <conditionalFormatting sqref="Y57:Y58">
    <cfRule type="dataBar" priority="1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{E4A36C0C-517F-4C92-95FD-25BBAB49CFC4}</x14:id>
        </ext>
      </extLst>
    </cfRule>
  </conditionalFormatting>
  <conditionalFormatting sqref="Y57:Y58">
    <cfRule type="dataBar" priority="1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{AA42A4AF-C053-4051-9A4D-6890E45D1470}</x14:id>
        </ext>
      </extLst>
    </cfRule>
  </conditionalFormatting>
  <conditionalFormatting sqref="Y57:Y58">
    <cfRule type="dataBar" priority="13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{5032092D-190D-4427-9309-62C5905C957D}</x14:id>
        </ext>
      </extLst>
    </cfRule>
  </conditionalFormatting>
  <conditionalFormatting sqref="Y57:Y58">
    <cfRule type="dataBar" priority="1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{A4EA9A5D-E564-4E7E-AEC9-BB77B6CB11A7}</x14:id>
        </ext>
      </extLst>
    </cfRule>
  </conditionalFormatting>
  <conditionalFormatting sqref="Y57:Y58">
    <cfRule type="dataBar" priority="1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{EDAE49AA-32F4-4002-9ACB-6086ED8241C5}</x14:id>
        </ext>
      </extLst>
    </cfRule>
  </conditionalFormatting>
  <conditionalFormatting sqref="Y57:Y58">
    <cfRule type="dataBar" priority="1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{BFE1C699-196D-4B3E-8CCA-BCDFF9419102}</x14:id>
        </ext>
      </extLst>
    </cfRule>
  </conditionalFormatting>
  <conditionalFormatting sqref="Y57:Y58">
    <cfRule type="dataBar" priority="1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{C55C5034-43EE-4B57-8F8A-BA67A7FB42D8}</x14:id>
        </ext>
      </extLst>
    </cfRule>
  </conditionalFormatting>
  <conditionalFormatting sqref="K11:K97">
    <cfRule type="dataBar" priority="1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{803706ED-4ECB-40AC-BE75-A20DD581E534}</x14:id>
        </ext>
      </extLst>
    </cfRule>
  </conditionalFormatting>
  <conditionalFormatting sqref="Y47:Y97">
    <cfRule type="dataBar" priority="1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{DBE68E93-E7AE-4EEC-870F-9F693A9070B9}</x14:id>
        </ext>
      </extLst>
    </cfRule>
  </conditionalFormatting>
  <conditionalFormatting sqref="Y11:Y97">
    <cfRule type="dataBar" priority="1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{547E6ECF-DCAB-47DE-A737-3A003762D2C9}</x14:id>
        </ext>
      </extLst>
    </cfRule>
  </conditionalFormatting>
  <conditionalFormatting sqref="Z11:Z56 Z83:Z97 Z59:Z73">
    <cfRule type="dataBar" priority="1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{3C15DBE1-D950-444A-A8EF-22A2751B193F}</x14:id>
        </ext>
      </extLst>
    </cfRule>
  </conditionalFormatting>
  <conditionalFormatting sqref="Z11:Z56 Z83:Z97 Z59:Z73">
    <cfRule type="dataBar" priority="1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{6D1697F7-72C2-40D7-A88C-8D5C9CA957E4}</x14:id>
        </ext>
      </extLst>
    </cfRule>
  </conditionalFormatting>
  <conditionalFormatting sqref="Z11:Z56 Z83:Z97 Z59:Z73">
    <cfRule type="dataBar" priority="1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{0F39117A-DC40-444D-A6BB-A7F1000039D3}</x14:id>
        </ext>
      </extLst>
    </cfRule>
  </conditionalFormatting>
  <conditionalFormatting sqref="Z11:Z56 Z83:Z97 Z59:Z73">
    <cfRule type="dataBar" priority="1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{B296BF09-B282-487A-83C7-18144E71D251}</x14:id>
        </ext>
      </extLst>
    </cfRule>
  </conditionalFormatting>
  <conditionalFormatting sqref="Z11:Z56 Z83:Z97 Z59:Z73">
    <cfRule type="dataBar" priority="1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{30EA93A3-F323-4958-8F1B-35D3E5AFA033}</x14:id>
        </ext>
      </extLst>
    </cfRule>
  </conditionalFormatting>
  <conditionalFormatting sqref="Z11:Z56 Z83:Z97 Z59:Z73">
    <cfRule type="dataBar" priority="1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{4D28B887-B217-4AF7-8084-9A6B3A6BFF34}</x14:id>
        </ext>
      </extLst>
    </cfRule>
  </conditionalFormatting>
  <conditionalFormatting sqref="Z11:Z56 Z83:Z97 Z59:Z73">
    <cfRule type="dataBar" priority="1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{ABC4742F-A2B7-437B-AEB7-2A6256D3CE6D}</x14:id>
        </ext>
      </extLst>
    </cfRule>
  </conditionalFormatting>
  <conditionalFormatting sqref="Z11:Z56 Z83:Z97 Z59:Z73">
    <cfRule type="dataBar" priority="1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{D11FF84C-5337-4A17-B799-307858144A28}</x14:id>
        </ext>
      </extLst>
    </cfRule>
  </conditionalFormatting>
  <conditionalFormatting sqref="Z11:Z56 Z83:Z97 Z59:Z73">
    <cfRule type="dataBar" priority="1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{7762135E-5533-46A8-8D41-FDE7F65F785D}</x14:id>
        </ext>
      </extLst>
    </cfRule>
  </conditionalFormatting>
  <conditionalFormatting sqref="Z11:Z56 Z83:Z97 Z59:Z73">
    <cfRule type="dataBar" priority="1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{A623A43B-5ADF-4FFC-8310-76A6332AD6EE}</x14:id>
        </ext>
      </extLst>
    </cfRule>
  </conditionalFormatting>
  <conditionalFormatting sqref="Z11:Z56 Z83:Z97 Z59:Z73">
    <cfRule type="dataBar" priority="1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{273381D7-7685-4DF1-B9FB-AEFB58F61B54}</x14:id>
        </ext>
      </extLst>
    </cfRule>
  </conditionalFormatting>
  <conditionalFormatting sqref="Z11:Z56 Z83:Z97 Z59:Z73">
    <cfRule type="dataBar" priority="1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{44256048-138A-4E4A-8A14-B6D29F89AE68}</x14:id>
        </ext>
      </extLst>
    </cfRule>
  </conditionalFormatting>
  <conditionalFormatting sqref="Z11:Z56 Z83:Z97 Z59:Z73">
    <cfRule type="dataBar" priority="1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{75B6BC19-1A7E-4DC4-B079-282A4B1B0F8B}</x14:id>
        </ext>
      </extLst>
    </cfRule>
  </conditionalFormatting>
  <conditionalFormatting sqref="Z11:Z56 Z83:Z97 Z59:Z73">
    <cfRule type="dataBar" priority="1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{0C930160-5663-4EA6-B3BC-51EB33B5A58E}</x14:id>
        </ext>
      </extLst>
    </cfRule>
  </conditionalFormatting>
  <conditionalFormatting sqref="Z74:Z82">
    <cfRule type="dataBar" priority="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{DD3676E2-DF3D-49AD-A49A-B292ABA83258}</x14:id>
        </ext>
      </extLst>
    </cfRule>
  </conditionalFormatting>
  <conditionalFormatting sqref="Z74:Z82">
    <cfRule type="dataBar" priority="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{12E20AEE-90A5-4B77-9CB0-320A270389DE}</x14:id>
        </ext>
      </extLst>
    </cfRule>
  </conditionalFormatting>
  <conditionalFormatting sqref="Z74:Z82">
    <cfRule type="dataBar" priority="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{C606EECF-D357-49A7-959A-6ADA11640938}</x14:id>
        </ext>
      </extLst>
    </cfRule>
  </conditionalFormatting>
  <conditionalFormatting sqref="Z74:Z82">
    <cfRule type="dataBar" priority="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{A9F45C0D-6F16-4DF5-93A1-B04CE4B31D20}</x14:id>
        </ext>
      </extLst>
    </cfRule>
  </conditionalFormatting>
  <conditionalFormatting sqref="Z74:Z82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{B4F7C422-8C2B-4871-967B-D27C13BD160A}</x14:id>
        </ext>
      </extLst>
    </cfRule>
  </conditionalFormatting>
  <conditionalFormatting sqref="Z74:Z82">
    <cfRule type="dataBar" priority="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{5D5DC92E-19E5-434D-85E1-C0443420CAF9}</x14:id>
        </ext>
      </extLst>
    </cfRule>
  </conditionalFormatting>
  <conditionalFormatting sqref="Z74:Z82">
    <cfRule type="dataBar" priority="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{99F05DC9-FD4F-4933-8771-0233EC891815}</x14:id>
        </ext>
      </extLst>
    </cfRule>
  </conditionalFormatting>
  <conditionalFormatting sqref="Z74:Z82">
    <cfRule type="dataBar" priority="1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{1457D4E3-5F10-4629-88E5-9DE9AAD576DA}</x14:id>
        </ext>
      </extLst>
    </cfRule>
  </conditionalFormatting>
  <conditionalFormatting sqref="Z74:Z82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{16C21C18-BFFF-4D76-A73F-EC570615FEA8}</x14:id>
        </ext>
      </extLst>
    </cfRule>
  </conditionalFormatting>
  <conditionalFormatting sqref="Z74:Z82">
    <cfRule type="dataBar" priority="10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{0848B7DD-9205-4846-8BB7-0C8776CDA635}</x14:id>
        </ext>
      </extLst>
    </cfRule>
  </conditionalFormatting>
  <conditionalFormatting sqref="Z74:Z82">
    <cfRule type="dataBar" priority="1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{021839E9-5CCE-462A-BEBD-FC708EE89FC8}</x14:id>
        </ext>
      </extLst>
    </cfRule>
  </conditionalFormatting>
  <conditionalFormatting sqref="Z74:Z82">
    <cfRule type="dataBar" priority="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{127C5823-179C-4451-8F8F-D430E17E8AD1}</x14:id>
        </ext>
      </extLst>
    </cfRule>
  </conditionalFormatting>
  <conditionalFormatting sqref="Z74:Z82">
    <cfRule type="dataBar" priority="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{7CA12C06-9812-46CB-8ACC-D875BAA88F11}</x14:id>
        </ext>
      </extLst>
    </cfRule>
  </conditionalFormatting>
  <conditionalFormatting sqref="Z74:Z82">
    <cfRule type="dataBar" priority="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{65AEFBB1-9199-4259-B5E4-567DD667CCFA}</x14:id>
        </ext>
      </extLst>
    </cfRule>
  </conditionalFormatting>
  <conditionalFormatting sqref="Z57:Z58">
    <cfRule type="dataBar" priority="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{DE10204A-16DF-4514-A2CD-89C4E14B3FDD}</x14:id>
        </ext>
      </extLst>
    </cfRule>
  </conditionalFormatting>
  <conditionalFormatting sqref="Z57:Z58">
    <cfRule type="dataBar" priority="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{E6AA32BA-C244-4EE9-99A1-A94E0E24FDDC}</x14:id>
        </ext>
      </extLst>
    </cfRule>
  </conditionalFormatting>
  <conditionalFormatting sqref="Z57:Z58">
    <cfRule type="dataBar" priority="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{7BA976B7-36FF-4FC3-B10F-DA5868DC07EA}</x14:id>
        </ext>
      </extLst>
    </cfRule>
  </conditionalFormatting>
  <conditionalFormatting sqref="Z57:Z58">
    <cfRule type="dataBar" priority="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{FAA04F11-E32C-49C5-86D6-E659FFE86F1C}</x14:id>
        </ext>
      </extLst>
    </cfRule>
  </conditionalFormatting>
  <conditionalFormatting sqref="Z57:Z58">
    <cfRule type="dataBar" priority="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{69C523F6-F203-430E-989F-690FFA947FC0}</x14:id>
        </ext>
      </extLst>
    </cfRule>
  </conditionalFormatting>
  <conditionalFormatting sqref="Z57:Z58">
    <cfRule type="dataBar" priority="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{898D7281-13BB-421D-A1C7-88895CD48B0A}</x14:id>
        </ext>
      </extLst>
    </cfRule>
  </conditionalFormatting>
  <conditionalFormatting sqref="Z57:Z58">
    <cfRule type="dataBar" priority="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{C818F772-025F-4C53-AAF9-65C0C0661E3B}</x14:id>
        </ext>
      </extLst>
    </cfRule>
  </conditionalFormatting>
  <conditionalFormatting sqref="Z57:Z58">
    <cfRule type="dataBar" priority="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{ABF7DC33-32EC-4DB2-80FC-9559E8147F36}</x14:id>
        </ext>
      </extLst>
    </cfRule>
  </conditionalFormatting>
  <conditionalFormatting sqref="Z57:Z58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{8DFB1AAC-D980-487C-9E5E-6AB1964D39F6}</x14:id>
        </ext>
      </extLst>
    </cfRule>
  </conditionalFormatting>
  <conditionalFormatting sqref="Z57:Z58">
    <cfRule type="dataBar" priority="8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{0DBE3A50-CCEC-4A53-A555-9134AAD19AEE}</x14:id>
        </ext>
      </extLst>
    </cfRule>
  </conditionalFormatting>
  <conditionalFormatting sqref="Z57:Z58">
    <cfRule type="dataBar" priority="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{0FF7553A-3331-4D9B-9D41-3178DD8BFFBA}</x14:id>
        </ext>
      </extLst>
    </cfRule>
  </conditionalFormatting>
  <conditionalFormatting sqref="Z57:Z58">
    <cfRule type="dataBar" priority="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{F78F6BD4-708B-422F-B62B-A2CDF8012CEA}</x14:id>
        </ext>
      </extLst>
    </cfRule>
  </conditionalFormatting>
  <conditionalFormatting sqref="Z57:Z58"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{391B9993-32FF-4873-8F43-11C9B390548D}</x14:id>
        </ext>
      </extLst>
    </cfRule>
  </conditionalFormatting>
  <conditionalFormatting sqref="Z57:Z58">
    <cfRule type="dataBar" priority="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{25C01C24-5971-4520-865B-2A41442B5319}</x14:id>
        </ext>
      </extLst>
    </cfRule>
  </conditionalFormatting>
  <conditionalFormatting sqref="Z47:Z97">
    <cfRule type="dataBar" priority="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{74A7E269-FC6B-4643-AC51-AF84797F044C}</x14:id>
        </ext>
      </extLst>
    </cfRule>
  </conditionalFormatting>
  <conditionalFormatting sqref="Z11:Z97">
    <cfRule type="dataBar" priority="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{9FBA2573-6F47-410A-BE44-BF3AC3F5DD27}</x14:id>
        </ext>
      </extLst>
    </cfRule>
  </conditionalFormatting>
  <conditionalFormatting sqref="AA83:AA97 AA11:AA56 AA59:AA73">
    <cfRule type="dataBar" priority="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{F6A14545-E22A-4A5C-AC58-4E749E1E07A1}</x14:id>
        </ext>
      </extLst>
    </cfRule>
  </conditionalFormatting>
  <conditionalFormatting sqref="AA83:AA97 AA11:AA56 AA59:AA73">
    <cfRule type="dataBar" priority="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{846E5FCE-1AEF-493C-985F-767A2DE732F9}</x14:id>
        </ext>
      </extLst>
    </cfRule>
  </conditionalFormatting>
  <conditionalFormatting sqref="AA83:AA97 AA11:AA56 AA59:AA73">
    <cfRule type="dataBar" priority="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{535B7A24-3805-443B-A785-AD4DA4C091A2}</x14:id>
        </ext>
      </extLst>
    </cfRule>
  </conditionalFormatting>
  <conditionalFormatting sqref="AA83:AA97 AA11:AA56 AA59:AA73"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{51F34DE7-73C2-488D-ADEA-8DAD030CE599}</x14:id>
        </ext>
      </extLst>
    </cfRule>
  </conditionalFormatting>
  <conditionalFormatting sqref="AA83:AA97 AA11:AA56 AA59:AA73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{F73F6270-569B-4ADD-B4C7-9ED01BAF2F71}</x14:id>
        </ext>
      </extLst>
    </cfRule>
  </conditionalFormatting>
  <conditionalFormatting sqref="AA83:AA97 AA11:AA56 AA59:AA73">
    <cfRule type="dataBar" priority="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{4BDFF537-994A-4591-98A2-4D37A16F0880}</x14:id>
        </ext>
      </extLst>
    </cfRule>
  </conditionalFormatting>
  <conditionalFormatting sqref="AA83:AA97 AA11:AA56 AA59:AA73"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{D9B1556E-0B0A-4415-BFAD-66ACE366219C}</x14:id>
        </ext>
      </extLst>
    </cfRule>
  </conditionalFormatting>
  <conditionalFormatting sqref="AA83:AA97 AA11:AA56 AA59:AA73">
    <cfRule type="dataBar" priority="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{622271A6-F986-40AA-BF5F-B2B8460C7C3C}</x14:id>
        </ext>
      </extLst>
    </cfRule>
  </conditionalFormatting>
  <conditionalFormatting sqref="AA83:AA97 AA11:AA56 AA59:AA73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{60CE6027-38F3-4025-8EBB-7E64735BE1E3}</x14:id>
        </ext>
      </extLst>
    </cfRule>
  </conditionalFormatting>
  <conditionalFormatting sqref="AA83:AA97 AA11:AA56 AA59:AA73">
    <cfRule type="dataBar" priority="7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{2CED0C2E-FB12-4D22-94B3-DBD6B2F4B66D}</x14:id>
        </ext>
      </extLst>
    </cfRule>
  </conditionalFormatting>
  <conditionalFormatting sqref="AA83:AA97 AA11:AA56 AA59:AA73">
    <cfRule type="dataBar" priority="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{C73CCE92-172B-4A0A-A7B3-5853C8B71251}</x14:id>
        </ext>
      </extLst>
    </cfRule>
  </conditionalFormatting>
  <conditionalFormatting sqref="AA83:AA97 AA11:AA56 AA59:AA73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{3658219D-9E64-48A7-9641-8BEBE0FE0BE3}</x14:id>
        </ext>
      </extLst>
    </cfRule>
  </conditionalFormatting>
  <conditionalFormatting sqref="AA83:AA97 AA11:AA56 AA59:AA73"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{3674FFF8-CE95-483B-BCC3-0C8B66A48F1B}</x14:id>
        </ext>
      </extLst>
    </cfRule>
  </conditionalFormatting>
  <conditionalFormatting sqref="AA83:AA97 AA11:AA56 AA59:AA73">
    <cfRule type="dataBar" priority="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{6ADD611B-B1E6-451E-A9D7-F7DE63576E36}</x14:id>
        </ext>
      </extLst>
    </cfRule>
  </conditionalFormatting>
  <conditionalFormatting sqref="AA57:AA58"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{3073FA1C-AD11-4BC2-8486-AD6448F65355}</x14:id>
        </ext>
      </extLst>
    </cfRule>
  </conditionalFormatting>
  <conditionalFormatting sqref="AA57:AA58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{8278AC21-D511-4F85-B0D7-E203A6C29368}</x14:id>
        </ext>
      </extLst>
    </cfRule>
  </conditionalFormatting>
  <conditionalFormatting sqref="AA57:AA58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{B99B3A0B-DA37-4B1A-B501-244FE656E2D4}</x14:id>
        </ext>
      </extLst>
    </cfRule>
  </conditionalFormatting>
  <conditionalFormatting sqref="AA57:AA58"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{15C814A5-6A1B-4F7B-BD9A-D580CAD1EBA6}</x14:id>
        </ext>
      </extLst>
    </cfRule>
  </conditionalFormatting>
  <conditionalFormatting sqref="AA57:AA58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{F2AEED9B-F217-494C-9B2C-BF344AA5E055}</x14:id>
        </ext>
      </extLst>
    </cfRule>
  </conditionalFormatting>
  <conditionalFormatting sqref="AA57:AA58">
    <cfRule type="dataBar" priority="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{C3301913-FAE1-47DF-A494-258FB6966A8D}</x14:id>
        </ext>
      </extLst>
    </cfRule>
  </conditionalFormatting>
  <conditionalFormatting sqref="AA57:AA58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{71EE3D21-148C-496F-9015-416034705C13}</x14:id>
        </ext>
      </extLst>
    </cfRule>
  </conditionalFormatting>
  <conditionalFormatting sqref="AA57:AA58">
    <cfRule type="dataBar" priority="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{FC099B44-83D7-403C-A401-43E6B922B9C7}</x14:id>
        </ext>
      </extLst>
    </cfRule>
  </conditionalFormatting>
  <conditionalFormatting sqref="AA57:AA58">
    <cfRule type="dataBar" priority="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{CA7D9FF8-8DE3-44D3-8B86-39AB2B26B4AB}</x14:id>
        </ext>
      </extLst>
    </cfRule>
  </conditionalFormatting>
  <conditionalFormatting sqref="AA57:AA58">
    <cfRule type="dataBar" priority="4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{0BA9AD65-91FF-4B3D-ADDB-B0E947A0BF19}</x14:id>
        </ext>
      </extLst>
    </cfRule>
  </conditionalFormatting>
  <conditionalFormatting sqref="AA57:AA58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{8D096746-7E4C-4111-A635-C9D0FFC153C1}</x14:id>
        </ext>
      </extLst>
    </cfRule>
  </conditionalFormatting>
  <conditionalFormatting sqref="AA57:AA58"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{D233C76D-97D6-45BC-9C5A-01B946B8E9A4}</x14:id>
        </ext>
      </extLst>
    </cfRule>
  </conditionalFormatting>
  <conditionalFormatting sqref="AA57:AA58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{E886A713-FFFE-4B5B-B196-1A8FA8FFAD0C}</x14:id>
        </ext>
      </extLst>
    </cfRule>
  </conditionalFormatting>
  <conditionalFormatting sqref="AA57:AA58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{5D0B82C0-B8D5-44A3-89F9-43F90EBDF359}</x14:id>
        </ext>
      </extLst>
    </cfRule>
  </conditionalFormatting>
  <conditionalFormatting sqref="AA47:AA73 AA83:AA97"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{3D9D22F5-E124-4E1E-89CA-3ABCFE40B68B}</x14:id>
        </ext>
      </extLst>
    </cfRule>
  </conditionalFormatting>
  <conditionalFormatting sqref="AA11:AA73 AA83:AA97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{42E95787-7227-46A6-B376-03A274602538}</x14:id>
        </ext>
      </extLst>
    </cfRule>
  </conditionalFormatting>
  <conditionalFormatting sqref="AA74:AA82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{5B177133-74EF-4D09-9C50-F12FF4A6CFBB}</x14:id>
        </ext>
      </extLst>
    </cfRule>
  </conditionalFormatting>
  <conditionalFormatting sqref="AA74:AA82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{76B78305-9FFD-4BDA-A7FD-D1FCB3F6BAA6}</x14:id>
        </ext>
      </extLst>
    </cfRule>
  </conditionalFormatting>
  <conditionalFormatting sqref="AA74:AA82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{318A962D-75C5-478D-B777-D9C7FAE922A2}</x14:id>
        </ext>
      </extLst>
    </cfRule>
  </conditionalFormatting>
  <conditionalFormatting sqref="AA74:AA82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{816ACBB7-4378-4A0C-B600-8F4D1A5E0535}</x14:id>
        </ext>
      </extLst>
    </cfRule>
  </conditionalFormatting>
  <conditionalFormatting sqref="AA74:AA8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{BD31005B-CD3B-4270-B18F-8FBAC58A71FE}</x14:id>
        </ext>
      </extLst>
    </cfRule>
  </conditionalFormatting>
  <conditionalFormatting sqref="AA74:AA82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{360E5A14-741F-4669-AA41-4298E106E901}</x14:id>
        </ext>
      </extLst>
    </cfRule>
  </conditionalFormatting>
  <conditionalFormatting sqref="AA74:AA82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{AD3B1E6E-75D8-4ACE-8C59-324799163C8F}</x14:id>
        </ext>
      </extLst>
    </cfRule>
  </conditionalFormatting>
  <conditionalFormatting sqref="AA74:AA82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{0E44D959-7065-4D1F-B945-E0CC0A70338D}</x14:id>
        </ext>
      </extLst>
    </cfRule>
  </conditionalFormatting>
  <conditionalFormatting sqref="AA74:AA82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{04ABB22F-12C0-4470-9352-B1401147FC5D}</x14:id>
        </ext>
      </extLst>
    </cfRule>
  </conditionalFormatting>
  <conditionalFormatting sqref="AA74:AA82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{CCD9F76D-8316-43AE-9DA4-A8FCC5C2E768}</x14:id>
        </ext>
      </extLst>
    </cfRule>
  </conditionalFormatting>
  <conditionalFormatting sqref="AA74:AA82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{4BF3A3E3-B365-43DF-90ED-81AD02AD4111}</x14:id>
        </ext>
      </extLst>
    </cfRule>
  </conditionalFormatting>
  <conditionalFormatting sqref="AA74:AA82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{B6E10936-F7FB-4C0C-B126-F73B0BCA36A8}</x14:id>
        </ext>
      </extLst>
    </cfRule>
  </conditionalFormatting>
  <conditionalFormatting sqref="AA74:AA82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{8F6ECE98-6EAE-429D-A1BE-A42B512A49BB}</x14:id>
        </ext>
      </extLst>
    </cfRule>
  </conditionalFormatting>
  <conditionalFormatting sqref="AA74:AA82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{6D058498-1DFE-4215-B962-F210DADE48AB}</x14:id>
        </ext>
      </extLst>
    </cfRule>
  </conditionalFormatting>
  <conditionalFormatting sqref="AA74:AA8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{AC744874-207C-4A99-A8DF-3BFCF666CC17}</x14:id>
        </ext>
      </extLst>
    </cfRule>
  </conditionalFormatting>
  <conditionalFormatting sqref="AA74:AA8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{DC898635-70B4-476B-B16B-02E606BDEAFA}</x14:id>
        </ext>
      </extLst>
    </cfRule>
  </conditionalFormatting>
  <pageMargins left="0.7" right="0.7" top="0.75" bottom="0.75" header="0.3" footer="0.3"/>
  <pageSetup paperSize="9" scale="32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A2AFA97-90ED-4609-B47C-9DEAB509776C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L11:L56 L94:L97 L83:L92 L59:L73</xm:sqref>
        </x14:conditionalFormatting>
        <x14:conditionalFormatting xmlns:xm="http://schemas.microsoft.com/office/excel/2006/main">
          <x14:cfRule type="dataBar" id="{95248CA9-2CF4-467D-9B78-E9F3E0BDAF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L11:L56 L94:L97 L83:L92 L59:L73</xm:sqref>
        </x14:conditionalFormatting>
        <x14:conditionalFormatting xmlns:xm="http://schemas.microsoft.com/office/excel/2006/main">
          <x14:cfRule type="dataBar" id="{BE6B9A40-0596-41EB-BAEF-9A0E8A22E1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L11:L56 L94:L97 L83:L92 L59:L73</xm:sqref>
        </x14:conditionalFormatting>
        <x14:conditionalFormatting xmlns:xm="http://schemas.microsoft.com/office/excel/2006/main">
          <x14:cfRule type="dataBar" id="{DA2B9509-7DB1-4C99-AB2F-BFAA30A8C6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K11:K56 K94:K97 K83:K92 K59:K73</xm:sqref>
        </x14:conditionalFormatting>
        <x14:conditionalFormatting xmlns:xm="http://schemas.microsoft.com/office/excel/2006/main">
          <x14:cfRule type="dataBar" id="{626D2B01-A036-4276-963C-69ED85B5A75F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K11:K56 K94:K97 K83:K92 K59:K73</xm:sqref>
        </x14:conditionalFormatting>
        <x14:conditionalFormatting xmlns:xm="http://schemas.microsoft.com/office/excel/2006/main">
          <x14:cfRule type="dataBar" id="{1B81C28F-0B1D-44B7-8FE5-EA719489533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K11:K56 K94:K97 K83:K92 K59:K73</xm:sqref>
        </x14:conditionalFormatting>
        <x14:conditionalFormatting xmlns:xm="http://schemas.microsoft.com/office/excel/2006/main">
          <x14:cfRule type="dataBar" id="{A9CA4FB2-B4F1-40CC-8CB4-7DE5021F22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L11:L56 L94:L97 L83:L92 L59:L73</xm:sqref>
        </x14:conditionalFormatting>
        <x14:conditionalFormatting xmlns:xm="http://schemas.microsoft.com/office/excel/2006/main">
          <x14:cfRule type="dataBar" id="{F3CDE3B4-96C8-4F72-9F13-FDA7E60013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K11:K56 K94:K97 K83:K92 K59:K73</xm:sqref>
        </x14:conditionalFormatting>
        <x14:conditionalFormatting xmlns:xm="http://schemas.microsoft.com/office/excel/2006/main">
          <x14:cfRule type="dataBar" id="{03068648-ACBE-49EB-846E-93EB2C5C84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L11:L56 L94:L97 L83:L92 L59:L73</xm:sqref>
        </x14:conditionalFormatting>
        <x14:conditionalFormatting xmlns:xm="http://schemas.microsoft.com/office/excel/2006/main">
          <x14:cfRule type="dataBar" id="{6E1126ED-0768-4CFE-86E2-52EC1EBFB5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K11:K56 K94:K97 K83:K92 K59:K73</xm:sqref>
        </x14:conditionalFormatting>
        <x14:conditionalFormatting xmlns:xm="http://schemas.microsoft.com/office/excel/2006/main">
          <x14:cfRule type="dataBar" id="{AF01A6E8-C8C1-4405-9899-FAD3539257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K11:K56 K94:K97 K83:K92 K59:K73</xm:sqref>
        </x14:conditionalFormatting>
        <x14:conditionalFormatting xmlns:xm="http://schemas.microsoft.com/office/excel/2006/main">
          <x14:cfRule type="dataBar" id="{DE6E1753-533B-4B9E-886A-3B399C1A04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L11:L56 L83:L97 L59:L73</xm:sqref>
        </x14:conditionalFormatting>
        <x14:conditionalFormatting xmlns:xm="http://schemas.microsoft.com/office/excel/2006/main">
          <x14:cfRule type="dataBar" id="{4457CFF5-A221-4A08-8672-19B9A1D7E2AF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Y11:Y56 Y59:Y73 Y83:Y97</xm:sqref>
        </x14:conditionalFormatting>
        <x14:conditionalFormatting xmlns:xm="http://schemas.microsoft.com/office/excel/2006/main">
          <x14:cfRule type="dataBar" id="{3E980575-67EC-43A5-A3C2-187B37C9CF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Y11:Y56 Y59:Y73 Y83:Y97</xm:sqref>
        </x14:conditionalFormatting>
        <x14:conditionalFormatting xmlns:xm="http://schemas.microsoft.com/office/excel/2006/main">
          <x14:cfRule type="dataBar" id="{D6F967C5-087B-4BAB-9C6D-31A923E00A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Y11:Y56 Y59:Y73 Y83:Y97</xm:sqref>
        </x14:conditionalFormatting>
        <x14:conditionalFormatting xmlns:xm="http://schemas.microsoft.com/office/excel/2006/main">
          <x14:cfRule type="dataBar" id="{A334BDA1-5D45-4011-8715-AB44CC4BEA7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Y11:Y56 Y59:Y73 Y83:Y97</xm:sqref>
        </x14:conditionalFormatting>
        <x14:conditionalFormatting xmlns:xm="http://schemas.microsoft.com/office/excel/2006/main">
          <x14:cfRule type="dataBar" id="{9360420F-0A2A-4E68-A507-3FA586662C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Y11:Y56 Y59:Y73 Y83:Y97</xm:sqref>
        </x14:conditionalFormatting>
        <x14:conditionalFormatting xmlns:xm="http://schemas.microsoft.com/office/excel/2006/main">
          <x14:cfRule type="dataBar" id="{3E6DF1D5-AF8A-405A-B43C-ED82D327F6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Y11:Y56 Y59:Y73 Y83:Y97</xm:sqref>
        </x14:conditionalFormatting>
        <x14:conditionalFormatting xmlns:xm="http://schemas.microsoft.com/office/excel/2006/main">
          <x14:cfRule type="dataBar" id="{0E9C37E6-0DF1-4EEF-B487-5F027F6BB4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Y11:Y56 Y59:Y73 Y83:Y97</xm:sqref>
        </x14:conditionalFormatting>
        <x14:conditionalFormatting xmlns:xm="http://schemas.microsoft.com/office/excel/2006/main">
          <x14:cfRule type="dataBar" id="{42797252-C865-4FA6-917B-31C2A21C41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Y11:Y56 Y59:Y73 Y83:Y97</xm:sqref>
        </x14:conditionalFormatting>
        <x14:conditionalFormatting xmlns:xm="http://schemas.microsoft.com/office/excel/2006/main">
          <x14:cfRule type="dataBar" id="{CD2392F2-0A96-4622-8CCF-8737ECA438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Y11:Y56 Y59:Y73 Y83:Y97</xm:sqref>
        </x14:conditionalFormatting>
        <x14:conditionalFormatting xmlns:xm="http://schemas.microsoft.com/office/excel/2006/main">
          <x14:cfRule type="dataBar" id="{1379D4C7-7132-4772-B501-3F08FDE066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Y11:Y56 Y59:Y73 Y83:Y97</xm:sqref>
        </x14:conditionalFormatting>
        <x14:conditionalFormatting xmlns:xm="http://schemas.microsoft.com/office/excel/2006/main">
          <x14:cfRule type="dataBar" id="{CB6EEC36-0423-4D5E-AE8E-0F8C106F9D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Y11:Y56 Y59:Y73 Y83:Y97</xm:sqref>
        </x14:conditionalFormatting>
        <x14:conditionalFormatting xmlns:xm="http://schemas.microsoft.com/office/excel/2006/main">
          <x14:cfRule type="dataBar" id="{6B7B9624-6FF9-4010-98E1-D743195C6D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Y11:Y56 Y59:Y73 Y83:Y97</xm:sqref>
        </x14:conditionalFormatting>
        <x14:conditionalFormatting xmlns:xm="http://schemas.microsoft.com/office/excel/2006/main">
          <x14:cfRule type="dataBar" id="{59A84F41-6721-4794-B3B5-0036F9A8D4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Y11:Y56 Y59:Y73 Y83:Y97</xm:sqref>
        </x14:conditionalFormatting>
        <x14:conditionalFormatting xmlns:xm="http://schemas.microsoft.com/office/excel/2006/main">
          <x14:cfRule type="dataBar" id="{C6A362CB-2E45-4EB1-ACBA-2F86A3A8C9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Y11:Y56 Y59:Y73 Y83:Y97</xm:sqref>
        </x14:conditionalFormatting>
        <x14:conditionalFormatting xmlns:xm="http://schemas.microsoft.com/office/excel/2006/main">
          <x14:cfRule type="dataBar" id="{C19BACC9-A050-4FAD-A358-8AFD93360014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L74:L82</xm:sqref>
        </x14:conditionalFormatting>
        <x14:conditionalFormatting xmlns:xm="http://schemas.microsoft.com/office/excel/2006/main">
          <x14:cfRule type="dataBar" id="{3E856253-6E1B-4AC9-B374-88E83E1D127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L74:L82</xm:sqref>
        </x14:conditionalFormatting>
        <x14:conditionalFormatting xmlns:xm="http://schemas.microsoft.com/office/excel/2006/main">
          <x14:cfRule type="dataBar" id="{31FA166E-2E5F-43EE-A801-187BDF07E9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L74:L82</xm:sqref>
        </x14:conditionalFormatting>
        <x14:conditionalFormatting xmlns:xm="http://schemas.microsoft.com/office/excel/2006/main">
          <x14:cfRule type="dataBar" id="{76D972C7-FEBC-431E-AB73-EA58423FE81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K74:K82</xm:sqref>
        </x14:conditionalFormatting>
        <x14:conditionalFormatting xmlns:xm="http://schemas.microsoft.com/office/excel/2006/main">
          <x14:cfRule type="dataBar" id="{0A1F19C6-45EF-46F1-8576-DDD0808C21E8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K74:K82</xm:sqref>
        </x14:conditionalFormatting>
        <x14:conditionalFormatting xmlns:xm="http://schemas.microsoft.com/office/excel/2006/main">
          <x14:cfRule type="dataBar" id="{084D10D8-80E3-4B8E-8D3B-4D8CB2D6E40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K74:K82</xm:sqref>
        </x14:conditionalFormatting>
        <x14:conditionalFormatting xmlns:xm="http://schemas.microsoft.com/office/excel/2006/main">
          <x14:cfRule type="dataBar" id="{86EC8647-D845-47BE-A0A9-E396DDD09D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L74:L82</xm:sqref>
        </x14:conditionalFormatting>
        <x14:conditionalFormatting xmlns:xm="http://schemas.microsoft.com/office/excel/2006/main">
          <x14:cfRule type="dataBar" id="{BBF28A7E-E64C-40DD-B26A-15671E9B77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K74:K82</xm:sqref>
        </x14:conditionalFormatting>
        <x14:conditionalFormatting xmlns:xm="http://schemas.microsoft.com/office/excel/2006/main">
          <x14:cfRule type="dataBar" id="{6D6C5ED6-63DC-4C64-930C-F1EEB4A27D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L74:L82</xm:sqref>
        </x14:conditionalFormatting>
        <x14:conditionalFormatting xmlns:xm="http://schemas.microsoft.com/office/excel/2006/main">
          <x14:cfRule type="dataBar" id="{5B6CBEA9-920B-428C-9B1D-D20DF2DF12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K74:K82</xm:sqref>
        </x14:conditionalFormatting>
        <x14:conditionalFormatting xmlns:xm="http://schemas.microsoft.com/office/excel/2006/main">
          <x14:cfRule type="dataBar" id="{5524055C-0107-40D9-AF80-13521EE59D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K74:K82</xm:sqref>
        </x14:conditionalFormatting>
        <x14:conditionalFormatting xmlns:xm="http://schemas.microsoft.com/office/excel/2006/main">
          <x14:cfRule type="dataBar" id="{80C2CAFF-FBB9-4D7A-B6ED-074889F121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L74:L82</xm:sqref>
        </x14:conditionalFormatting>
        <x14:conditionalFormatting xmlns:xm="http://schemas.microsoft.com/office/excel/2006/main">
          <x14:cfRule type="dataBar" id="{A8F00D70-3CBD-4248-9923-F2F54297F282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Y74:Y82</xm:sqref>
        </x14:conditionalFormatting>
        <x14:conditionalFormatting xmlns:xm="http://schemas.microsoft.com/office/excel/2006/main">
          <x14:cfRule type="dataBar" id="{751D3B72-9E8F-4E01-A547-027464D80A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Y74:Y82</xm:sqref>
        </x14:conditionalFormatting>
        <x14:conditionalFormatting xmlns:xm="http://schemas.microsoft.com/office/excel/2006/main">
          <x14:cfRule type="dataBar" id="{17878794-3A6F-4859-8F92-A132A37769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Y74:Y82</xm:sqref>
        </x14:conditionalFormatting>
        <x14:conditionalFormatting xmlns:xm="http://schemas.microsoft.com/office/excel/2006/main">
          <x14:cfRule type="dataBar" id="{4046E81B-CAFE-4765-A4A9-AC2CE2C3A5F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Y74:Y82</xm:sqref>
        </x14:conditionalFormatting>
        <x14:conditionalFormatting xmlns:xm="http://schemas.microsoft.com/office/excel/2006/main">
          <x14:cfRule type="dataBar" id="{E0C74398-060C-4FA0-AE6F-D834307DFD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Y74:Y82</xm:sqref>
        </x14:conditionalFormatting>
        <x14:conditionalFormatting xmlns:xm="http://schemas.microsoft.com/office/excel/2006/main">
          <x14:cfRule type="dataBar" id="{94E16EE1-004E-4478-A8C7-3825E59A60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Y74:Y82</xm:sqref>
        </x14:conditionalFormatting>
        <x14:conditionalFormatting xmlns:xm="http://schemas.microsoft.com/office/excel/2006/main">
          <x14:cfRule type="dataBar" id="{13F0823E-BE67-4591-BCD4-CA6BAFD7C9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Y74:Y82</xm:sqref>
        </x14:conditionalFormatting>
        <x14:conditionalFormatting xmlns:xm="http://schemas.microsoft.com/office/excel/2006/main">
          <x14:cfRule type="dataBar" id="{E5C8B655-5A29-44D6-AF32-8B285C7DC2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Y74:Y82</xm:sqref>
        </x14:conditionalFormatting>
        <x14:conditionalFormatting xmlns:xm="http://schemas.microsoft.com/office/excel/2006/main">
          <x14:cfRule type="dataBar" id="{E751C841-A5E4-4083-969A-518F09D8F3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Y74:Y82</xm:sqref>
        </x14:conditionalFormatting>
        <x14:conditionalFormatting xmlns:xm="http://schemas.microsoft.com/office/excel/2006/main">
          <x14:cfRule type="dataBar" id="{22782D4B-9FB6-459D-959F-0074600DB3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Y74:Y82</xm:sqref>
        </x14:conditionalFormatting>
        <x14:conditionalFormatting xmlns:xm="http://schemas.microsoft.com/office/excel/2006/main">
          <x14:cfRule type="dataBar" id="{21641657-0611-4905-B5F9-7A8BA8A279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Y74:Y82</xm:sqref>
        </x14:conditionalFormatting>
        <x14:conditionalFormatting xmlns:xm="http://schemas.microsoft.com/office/excel/2006/main">
          <x14:cfRule type="dataBar" id="{56834B56-EE17-4522-96F4-743A51A8E8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Y74:Y82</xm:sqref>
        </x14:conditionalFormatting>
        <x14:conditionalFormatting xmlns:xm="http://schemas.microsoft.com/office/excel/2006/main">
          <x14:cfRule type="dataBar" id="{2FCCE40E-D75F-4F32-8993-92CB558FEE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Y74:Y82</xm:sqref>
        </x14:conditionalFormatting>
        <x14:conditionalFormatting xmlns:xm="http://schemas.microsoft.com/office/excel/2006/main">
          <x14:cfRule type="dataBar" id="{563CA68C-5977-44BB-B676-BAB4F3D78B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Y74:Y82</xm:sqref>
        </x14:conditionalFormatting>
        <x14:conditionalFormatting xmlns:xm="http://schemas.microsoft.com/office/excel/2006/main">
          <x14:cfRule type="dataBar" id="{00DACD9C-9712-4096-939E-CB5F33DC24A4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L57:L58</xm:sqref>
        </x14:conditionalFormatting>
        <x14:conditionalFormatting xmlns:xm="http://schemas.microsoft.com/office/excel/2006/main">
          <x14:cfRule type="dataBar" id="{6AA16FB4-4DB5-4AD5-AF4F-3FF5690A748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L57:L58</xm:sqref>
        </x14:conditionalFormatting>
        <x14:conditionalFormatting xmlns:xm="http://schemas.microsoft.com/office/excel/2006/main">
          <x14:cfRule type="dataBar" id="{AB599B48-BCE3-40CB-BE13-B373018297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L57:L58</xm:sqref>
        </x14:conditionalFormatting>
        <x14:conditionalFormatting xmlns:xm="http://schemas.microsoft.com/office/excel/2006/main">
          <x14:cfRule type="dataBar" id="{034599DC-6020-42C8-835B-7E060EFD24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K57:K58</xm:sqref>
        </x14:conditionalFormatting>
        <x14:conditionalFormatting xmlns:xm="http://schemas.microsoft.com/office/excel/2006/main">
          <x14:cfRule type="dataBar" id="{3992698A-BE0F-47CF-AAE2-D89682814B73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K57:K58</xm:sqref>
        </x14:conditionalFormatting>
        <x14:conditionalFormatting xmlns:xm="http://schemas.microsoft.com/office/excel/2006/main">
          <x14:cfRule type="dataBar" id="{214A78D0-FAF7-4EBB-9E50-BF3F38BE61B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K57:K58</xm:sqref>
        </x14:conditionalFormatting>
        <x14:conditionalFormatting xmlns:xm="http://schemas.microsoft.com/office/excel/2006/main">
          <x14:cfRule type="dataBar" id="{F52F7E49-CEA9-4AB4-B2B7-9D63A224B8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L57:L58</xm:sqref>
        </x14:conditionalFormatting>
        <x14:conditionalFormatting xmlns:xm="http://schemas.microsoft.com/office/excel/2006/main">
          <x14:cfRule type="dataBar" id="{AD57690A-EE62-4941-A3ED-EE03C9017D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K57:K58</xm:sqref>
        </x14:conditionalFormatting>
        <x14:conditionalFormatting xmlns:xm="http://schemas.microsoft.com/office/excel/2006/main">
          <x14:cfRule type="dataBar" id="{112586C5-CA0E-4A3E-BA01-D17C9B34A8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L57:L58</xm:sqref>
        </x14:conditionalFormatting>
        <x14:conditionalFormatting xmlns:xm="http://schemas.microsoft.com/office/excel/2006/main">
          <x14:cfRule type="dataBar" id="{C1D3E2A0-32E7-4D78-9C82-4B48490BC4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K57:K58</xm:sqref>
        </x14:conditionalFormatting>
        <x14:conditionalFormatting xmlns:xm="http://schemas.microsoft.com/office/excel/2006/main">
          <x14:cfRule type="dataBar" id="{0976D18A-5966-4424-BB13-D979123BCC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K57:K58</xm:sqref>
        </x14:conditionalFormatting>
        <x14:conditionalFormatting xmlns:xm="http://schemas.microsoft.com/office/excel/2006/main">
          <x14:cfRule type="dataBar" id="{F5DBE331-4589-497D-919B-0DC494FDF1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L57:L58</xm:sqref>
        </x14:conditionalFormatting>
        <x14:conditionalFormatting xmlns:xm="http://schemas.microsoft.com/office/excel/2006/main">
          <x14:cfRule type="dataBar" id="{8EEA970A-2343-4BD3-AD3C-256EE2D45C38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Y57:Y58</xm:sqref>
        </x14:conditionalFormatting>
        <x14:conditionalFormatting xmlns:xm="http://schemas.microsoft.com/office/excel/2006/main">
          <x14:cfRule type="dataBar" id="{0491C2A7-CCC5-4C75-8AE9-70D3E1FD491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Y57:Y58</xm:sqref>
        </x14:conditionalFormatting>
        <x14:conditionalFormatting xmlns:xm="http://schemas.microsoft.com/office/excel/2006/main">
          <x14:cfRule type="dataBar" id="{807CE4D2-F786-4252-B5D6-FD8B6F1D52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Y57:Y58</xm:sqref>
        </x14:conditionalFormatting>
        <x14:conditionalFormatting xmlns:xm="http://schemas.microsoft.com/office/excel/2006/main">
          <x14:cfRule type="dataBar" id="{2CFE62F6-186A-4B36-A52F-8EFD671057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Y57:Y58</xm:sqref>
        </x14:conditionalFormatting>
        <x14:conditionalFormatting xmlns:xm="http://schemas.microsoft.com/office/excel/2006/main">
          <x14:cfRule type="dataBar" id="{63DA1A69-41AE-40B4-B1B7-86D8FB0F7B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Y57:Y58</xm:sqref>
        </x14:conditionalFormatting>
        <x14:conditionalFormatting xmlns:xm="http://schemas.microsoft.com/office/excel/2006/main">
          <x14:cfRule type="dataBar" id="{88BCE4EB-4C87-4FA4-8EC4-B1B027B790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Y57:Y58</xm:sqref>
        </x14:conditionalFormatting>
        <x14:conditionalFormatting xmlns:xm="http://schemas.microsoft.com/office/excel/2006/main">
          <x14:cfRule type="dataBar" id="{F2D3B37B-6816-4842-A9BB-8528F47A57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Y57:Y58</xm:sqref>
        </x14:conditionalFormatting>
        <x14:conditionalFormatting xmlns:xm="http://schemas.microsoft.com/office/excel/2006/main">
          <x14:cfRule type="dataBar" id="{E4A36C0C-517F-4C92-95FD-25BBAB49CF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Y57:Y58</xm:sqref>
        </x14:conditionalFormatting>
        <x14:conditionalFormatting xmlns:xm="http://schemas.microsoft.com/office/excel/2006/main">
          <x14:cfRule type="dataBar" id="{AA42A4AF-C053-4051-9A4D-6890E45D14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Y57:Y58</xm:sqref>
        </x14:conditionalFormatting>
        <x14:conditionalFormatting xmlns:xm="http://schemas.microsoft.com/office/excel/2006/main">
          <x14:cfRule type="dataBar" id="{5032092D-190D-4427-9309-62C5905C95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Y57:Y58</xm:sqref>
        </x14:conditionalFormatting>
        <x14:conditionalFormatting xmlns:xm="http://schemas.microsoft.com/office/excel/2006/main">
          <x14:cfRule type="dataBar" id="{A4EA9A5D-E564-4E7E-AEC9-BB77B6CB11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Y57:Y58</xm:sqref>
        </x14:conditionalFormatting>
        <x14:conditionalFormatting xmlns:xm="http://schemas.microsoft.com/office/excel/2006/main">
          <x14:cfRule type="dataBar" id="{EDAE49AA-32F4-4002-9ACB-6086ED8241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Y57:Y58</xm:sqref>
        </x14:conditionalFormatting>
        <x14:conditionalFormatting xmlns:xm="http://schemas.microsoft.com/office/excel/2006/main">
          <x14:cfRule type="dataBar" id="{BFE1C699-196D-4B3E-8CCA-BCDFF94191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Y57:Y58</xm:sqref>
        </x14:conditionalFormatting>
        <x14:conditionalFormatting xmlns:xm="http://schemas.microsoft.com/office/excel/2006/main">
          <x14:cfRule type="dataBar" id="{C55C5034-43EE-4B57-8F8A-BA67A7FB42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Y57:Y58</xm:sqref>
        </x14:conditionalFormatting>
        <x14:conditionalFormatting xmlns:xm="http://schemas.microsoft.com/office/excel/2006/main">
          <x14:cfRule type="dataBar" id="{803706ED-4ECB-40AC-BE75-A20DD581E5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K11:K97</xm:sqref>
        </x14:conditionalFormatting>
        <x14:conditionalFormatting xmlns:xm="http://schemas.microsoft.com/office/excel/2006/main">
          <x14:cfRule type="dataBar" id="{DBE68E93-E7AE-4EEC-870F-9F693A9070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Y47:Y97</xm:sqref>
        </x14:conditionalFormatting>
        <x14:conditionalFormatting xmlns:xm="http://schemas.microsoft.com/office/excel/2006/main">
          <x14:cfRule type="dataBar" id="{547E6ECF-DCAB-47DE-A737-3A003762D2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Y11:Y97</xm:sqref>
        </x14:conditionalFormatting>
        <x14:conditionalFormatting xmlns:xm="http://schemas.microsoft.com/office/excel/2006/main">
          <x14:cfRule type="dataBar" id="{3C15DBE1-D950-444A-A8EF-22A2751B193F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Z11:Z56 Z83:Z97 Z59:Z73</xm:sqref>
        </x14:conditionalFormatting>
        <x14:conditionalFormatting xmlns:xm="http://schemas.microsoft.com/office/excel/2006/main">
          <x14:cfRule type="dataBar" id="{6D1697F7-72C2-40D7-A88C-8D5C9CA957E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Z11:Z56 Z83:Z97 Z59:Z73</xm:sqref>
        </x14:conditionalFormatting>
        <x14:conditionalFormatting xmlns:xm="http://schemas.microsoft.com/office/excel/2006/main">
          <x14:cfRule type="dataBar" id="{0F39117A-DC40-444D-A6BB-A7F1000039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Z11:Z56 Z83:Z97 Z59:Z73</xm:sqref>
        </x14:conditionalFormatting>
        <x14:conditionalFormatting xmlns:xm="http://schemas.microsoft.com/office/excel/2006/main">
          <x14:cfRule type="dataBar" id="{B296BF09-B282-487A-83C7-18144E71D2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Z11:Z56 Z83:Z97 Z59:Z73</xm:sqref>
        </x14:conditionalFormatting>
        <x14:conditionalFormatting xmlns:xm="http://schemas.microsoft.com/office/excel/2006/main">
          <x14:cfRule type="dataBar" id="{30EA93A3-F323-4958-8F1B-35D3E5AFA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Z11:Z56 Z83:Z97 Z59:Z73</xm:sqref>
        </x14:conditionalFormatting>
        <x14:conditionalFormatting xmlns:xm="http://schemas.microsoft.com/office/excel/2006/main">
          <x14:cfRule type="dataBar" id="{4D28B887-B217-4AF7-8084-9A6B3A6BFF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Z11:Z56 Z83:Z97 Z59:Z73</xm:sqref>
        </x14:conditionalFormatting>
        <x14:conditionalFormatting xmlns:xm="http://schemas.microsoft.com/office/excel/2006/main">
          <x14:cfRule type="dataBar" id="{ABC4742F-A2B7-437B-AEB7-2A6256D3CE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Z11:Z56 Z83:Z97 Z59:Z73</xm:sqref>
        </x14:conditionalFormatting>
        <x14:conditionalFormatting xmlns:xm="http://schemas.microsoft.com/office/excel/2006/main">
          <x14:cfRule type="dataBar" id="{D11FF84C-5337-4A17-B799-307858144A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Z11:Z56 Z83:Z97 Z59:Z73</xm:sqref>
        </x14:conditionalFormatting>
        <x14:conditionalFormatting xmlns:xm="http://schemas.microsoft.com/office/excel/2006/main">
          <x14:cfRule type="dataBar" id="{7762135E-5533-46A8-8D41-FDE7F65F78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Z11:Z56 Z83:Z97 Z59:Z73</xm:sqref>
        </x14:conditionalFormatting>
        <x14:conditionalFormatting xmlns:xm="http://schemas.microsoft.com/office/excel/2006/main">
          <x14:cfRule type="dataBar" id="{A623A43B-5ADF-4FFC-8310-76A6332AD6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Z11:Z56 Z83:Z97 Z59:Z73</xm:sqref>
        </x14:conditionalFormatting>
        <x14:conditionalFormatting xmlns:xm="http://schemas.microsoft.com/office/excel/2006/main">
          <x14:cfRule type="dataBar" id="{273381D7-7685-4DF1-B9FB-AEFB58F61B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Z11:Z56 Z83:Z97 Z59:Z73</xm:sqref>
        </x14:conditionalFormatting>
        <x14:conditionalFormatting xmlns:xm="http://schemas.microsoft.com/office/excel/2006/main">
          <x14:cfRule type="dataBar" id="{44256048-138A-4E4A-8A14-B6D29F89AE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Z11:Z56 Z83:Z97 Z59:Z73</xm:sqref>
        </x14:conditionalFormatting>
        <x14:conditionalFormatting xmlns:xm="http://schemas.microsoft.com/office/excel/2006/main">
          <x14:cfRule type="dataBar" id="{75B6BC19-1A7E-4DC4-B079-282A4B1B0F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Z11:Z56 Z83:Z97 Z59:Z73</xm:sqref>
        </x14:conditionalFormatting>
        <x14:conditionalFormatting xmlns:xm="http://schemas.microsoft.com/office/excel/2006/main">
          <x14:cfRule type="dataBar" id="{0C930160-5663-4EA6-B3BC-51EB33B5A5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Z11:Z56 Z83:Z97 Z59:Z73</xm:sqref>
        </x14:conditionalFormatting>
        <x14:conditionalFormatting xmlns:xm="http://schemas.microsoft.com/office/excel/2006/main">
          <x14:cfRule type="dataBar" id="{DD3676E2-DF3D-49AD-A49A-B292ABA83258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Z74:Z82</xm:sqref>
        </x14:conditionalFormatting>
        <x14:conditionalFormatting xmlns:xm="http://schemas.microsoft.com/office/excel/2006/main">
          <x14:cfRule type="dataBar" id="{12E20AEE-90A5-4B77-9CB0-320A270389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Z74:Z82</xm:sqref>
        </x14:conditionalFormatting>
        <x14:conditionalFormatting xmlns:xm="http://schemas.microsoft.com/office/excel/2006/main">
          <x14:cfRule type="dataBar" id="{C606EECF-D357-49A7-959A-6ADA116409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Z74:Z82</xm:sqref>
        </x14:conditionalFormatting>
        <x14:conditionalFormatting xmlns:xm="http://schemas.microsoft.com/office/excel/2006/main">
          <x14:cfRule type="dataBar" id="{A9F45C0D-6F16-4DF5-93A1-B04CE4B31D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Z74:Z82</xm:sqref>
        </x14:conditionalFormatting>
        <x14:conditionalFormatting xmlns:xm="http://schemas.microsoft.com/office/excel/2006/main">
          <x14:cfRule type="dataBar" id="{B4F7C422-8C2B-4871-967B-D27C13BD16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Z74:Z82</xm:sqref>
        </x14:conditionalFormatting>
        <x14:conditionalFormatting xmlns:xm="http://schemas.microsoft.com/office/excel/2006/main">
          <x14:cfRule type="dataBar" id="{5D5DC92E-19E5-434D-85E1-C0443420CA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Z74:Z82</xm:sqref>
        </x14:conditionalFormatting>
        <x14:conditionalFormatting xmlns:xm="http://schemas.microsoft.com/office/excel/2006/main">
          <x14:cfRule type="dataBar" id="{99F05DC9-FD4F-4933-8771-0233EC8918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Z74:Z82</xm:sqref>
        </x14:conditionalFormatting>
        <x14:conditionalFormatting xmlns:xm="http://schemas.microsoft.com/office/excel/2006/main">
          <x14:cfRule type="dataBar" id="{1457D4E3-5F10-4629-88E5-9DE9AAD576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Z74:Z82</xm:sqref>
        </x14:conditionalFormatting>
        <x14:conditionalFormatting xmlns:xm="http://schemas.microsoft.com/office/excel/2006/main">
          <x14:cfRule type="dataBar" id="{16C21C18-BFFF-4D76-A73F-EC570615FE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Z74:Z82</xm:sqref>
        </x14:conditionalFormatting>
        <x14:conditionalFormatting xmlns:xm="http://schemas.microsoft.com/office/excel/2006/main">
          <x14:cfRule type="dataBar" id="{0848B7DD-9205-4846-8BB7-0C8776CDA6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Z74:Z82</xm:sqref>
        </x14:conditionalFormatting>
        <x14:conditionalFormatting xmlns:xm="http://schemas.microsoft.com/office/excel/2006/main">
          <x14:cfRule type="dataBar" id="{021839E9-5CCE-462A-BEBD-FC708EE89F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Z74:Z82</xm:sqref>
        </x14:conditionalFormatting>
        <x14:conditionalFormatting xmlns:xm="http://schemas.microsoft.com/office/excel/2006/main">
          <x14:cfRule type="dataBar" id="{127C5823-179C-4451-8F8F-D430E17E8A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Z74:Z82</xm:sqref>
        </x14:conditionalFormatting>
        <x14:conditionalFormatting xmlns:xm="http://schemas.microsoft.com/office/excel/2006/main">
          <x14:cfRule type="dataBar" id="{7CA12C06-9812-46CB-8ACC-D875BAA88F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Z74:Z82</xm:sqref>
        </x14:conditionalFormatting>
        <x14:conditionalFormatting xmlns:xm="http://schemas.microsoft.com/office/excel/2006/main">
          <x14:cfRule type="dataBar" id="{65AEFBB1-9199-4259-B5E4-567DD667CC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Z74:Z82</xm:sqref>
        </x14:conditionalFormatting>
        <x14:conditionalFormatting xmlns:xm="http://schemas.microsoft.com/office/excel/2006/main">
          <x14:cfRule type="dataBar" id="{DE10204A-16DF-4514-A2CD-89C4E14B3FDD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Z57:Z58</xm:sqref>
        </x14:conditionalFormatting>
        <x14:conditionalFormatting xmlns:xm="http://schemas.microsoft.com/office/excel/2006/main">
          <x14:cfRule type="dataBar" id="{E6AA32BA-C244-4EE9-99A1-A94E0E24FD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Z57:Z58</xm:sqref>
        </x14:conditionalFormatting>
        <x14:conditionalFormatting xmlns:xm="http://schemas.microsoft.com/office/excel/2006/main">
          <x14:cfRule type="dataBar" id="{7BA976B7-36FF-4FC3-B10F-DA5868DC07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Z57:Z58</xm:sqref>
        </x14:conditionalFormatting>
        <x14:conditionalFormatting xmlns:xm="http://schemas.microsoft.com/office/excel/2006/main">
          <x14:cfRule type="dataBar" id="{FAA04F11-E32C-49C5-86D6-E659FFE86F1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Z57:Z58</xm:sqref>
        </x14:conditionalFormatting>
        <x14:conditionalFormatting xmlns:xm="http://schemas.microsoft.com/office/excel/2006/main">
          <x14:cfRule type="dataBar" id="{69C523F6-F203-430E-989F-690FFA947F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Z57:Z58</xm:sqref>
        </x14:conditionalFormatting>
        <x14:conditionalFormatting xmlns:xm="http://schemas.microsoft.com/office/excel/2006/main">
          <x14:cfRule type="dataBar" id="{898D7281-13BB-421D-A1C7-88895CD48B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Z57:Z58</xm:sqref>
        </x14:conditionalFormatting>
        <x14:conditionalFormatting xmlns:xm="http://schemas.microsoft.com/office/excel/2006/main">
          <x14:cfRule type="dataBar" id="{C818F772-025F-4C53-AAF9-65C0C0661E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Z57:Z58</xm:sqref>
        </x14:conditionalFormatting>
        <x14:conditionalFormatting xmlns:xm="http://schemas.microsoft.com/office/excel/2006/main">
          <x14:cfRule type="dataBar" id="{ABF7DC33-32EC-4DB2-80FC-9559E8147F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Z57:Z58</xm:sqref>
        </x14:conditionalFormatting>
        <x14:conditionalFormatting xmlns:xm="http://schemas.microsoft.com/office/excel/2006/main">
          <x14:cfRule type="dataBar" id="{8DFB1AAC-D980-487C-9E5E-6AB1964D39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Z57:Z58</xm:sqref>
        </x14:conditionalFormatting>
        <x14:conditionalFormatting xmlns:xm="http://schemas.microsoft.com/office/excel/2006/main">
          <x14:cfRule type="dataBar" id="{0DBE3A50-CCEC-4A53-A555-9134AAD19A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Z57:Z58</xm:sqref>
        </x14:conditionalFormatting>
        <x14:conditionalFormatting xmlns:xm="http://schemas.microsoft.com/office/excel/2006/main">
          <x14:cfRule type="dataBar" id="{0FF7553A-3331-4D9B-9D41-3178DD8BFF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Z57:Z58</xm:sqref>
        </x14:conditionalFormatting>
        <x14:conditionalFormatting xmlns:xm="http://schemas.microsoft.com/office/excel/2006/main">
          <x14:cfRule type="dataBar" id="{F78F6BD4-708B-422F-B62B-A2CDF8012C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Z57:Z58</xm:sqref>
        </x14:conditionalFormatting>
        <x14:conditionalFormatting xmlns:xm="http://schemas.microsoft.com/office/excel/2006/main">
          <x14:cfRule type="dataBar" id="{391B9993-32FF-4873-8F43-11C9B39054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Z57:Z58</xm:sqref>
        </x14:conditionalFormatting>
        <x14:conditionalFormatting xmlns:xm="http://schemas.microsoft.com/office/excel/2006/main">
          <x14:cfRule type="dataBar" id="{25C01C24-5971-4520-865B-2A41442B53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Z57:Z58</xm:sqref>
        </x14:conditionalFormatting>
        <x14:conditionalFormatting xmlns:xm="http://schemas.microsoft.com/office/excel/2006/main">
          <x14:cfRule type="dataBar" id="{74A7E269-FC6B-4643-AC51-AF84797F04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Z47:Z97</xm:sqref>
        </x14:conditionalFormatting>
        <x14:conditionalFormatting xmlns:xm="http://schemas.microsoft.com/office/excel/2006/main">
          <x14:cfRule type="dataBar" id="{9FBA2573-6F47-410A-BE44-BF3AC3F5DD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Z11:Z97</xm:sqref>
        </x14:conditionalFormatting>
        <x14:conditionalFormatting xmlns:xm="http://schemas.microsoft.com/office/excel/2006/main">
          <x14:cfRule type="dataBar" id="{F6A14545-E22A-4A5C-AC58-4E749E1E07A1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AA83:AA97 AA11:AA56 AA59:AA73</xm:sqref>
        </x14:conditionalFormatting>
        <x14:conditionalFormatting xmlns:xm="http://schemas.microsoft.com/office/excel/2006/main">
          <x14:cfRule type="dataBar" id="{846E5FCE-1AEF-493C-985F-767A2DE732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AA83:AA97 AA11:AA56 AA59:AA73</xm:sqref>
        </x14:conditionalFormatting>
        <x14:conditionalFormatting xmlns:xm="http://schemas.microsoft.com/office/excel/2006/main">
          <x14:cfRule type="dataBar" id="{535B7A24-3805-443B-A785-AD4DA4C091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AA83:AA97 AA11:AA56 AA59:AA73</xm:sqref>
        </x14:conditionalFormatting>
        <x14:conditionalFormatting xmlns:xm="http://schemas.microsoft.com/office/excel/2006/main">
          <x14:cfRule type="dataBar" id="{51F34DE7-73C2-488D-ADEA-8DAD030CE5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AA83:AA97 AA11:AA56 AA59:AA73</xm:sqref>
        </x14:conditionalFormatting>
        <x14:conditionalFormatting xmlns:xm="http://schemas.microsoft.com/office/excel/2006/main">
          <x14:cfRule type="dataBar" id="{F73F6270-569B-4ADD-B4C7-9ED01BAF2F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AA83:AA97 AA11:AA56 AA59:AA73</xm:sqref>
        </x14:conditionalFormatting>
        <x14:conditionalFormatting xmlns:xm="http://schemas.microsoft.com/office/excel/2006/main">
          <x14:cfRule type="dataBar" id="{4BDFF537-994A-4591-98A2-4D37A16F08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AA83:AA97 AA11:AA56 AA59:AA73</xm:sqref>
        </x14:conditionalFormatting>
        <x14:conditionalFormatting xmlns:xm="http://schemas.microsoft.com/office/excel/2006/main">
          <x14:cfRule type="dataBar" id="{D9B1556E-0B0A-4415-BFAD-66ACE36621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AA83:AA97 AA11:AA56 AA59:AA73</xm:sqref>
        </x14:conditionalFormatting>
        <x14:conditionalFormatting xmlns:xm="http://schemas.microsoft.com/office/excel/2006/main">
          <x14:cfRule type="dataBar" id="{622271A6-F986-40AA-BF5F-B2B8460C7C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AA83:AA97 AA11:AA56 AA59:AA73</xm:sqref>
        </x14:conditionalFormatting>
        <x14:conditionalFormatting xmlns:xm="http://schemas.microsoft.com/office/excel/2006/main">
          <x14:cfRule type="dataBar" id="{60CE6027-38F3-4025-8EBB-7E64735BE1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AA83:AA97 AA11:AA56 AA59:AA73</xm:sqref>
        </x14:conditionalFormatting>
        <x14:conditionalFormatting xmlns:xm="http://schemas.microsoft.com/office/excel/2006/main">
          <x14:cfRule type="dataBar" id="{2CED0C2E-FB12-4D22-94B3-DBD6B2F4B6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AA83:AA97 AA11:AA56 AA59:AA73</xm:sqref>
        </x14:conditionalFormatting>
        <x14:conditionalFormatting xmlns:xm="http://schemas.microsoft.com/office/excel/2006/main">
          <x14:cfRule type="dataBar" id="{C73CCE92-172B-4A0A-A7B3-5853C8B712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AA83:AA97 AA11:AA56 AA59:AA73</xm:sqref>
        </x14:conditionalFormatting>
        <x14:conditionalFormatting xmlns:xm="http://schemas.microsoft.com/office/excel/2006/main">
          <x14:cfRule type="dataBar" id="{3658219D-9E64-48A7-9641-8BEBE0FE0B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AA83:AA97 AA11:AA56 AA59:AA73</xm:sqref>
        </x14:conditionalFormatting>
        <x14:conditionalFormatting xmlns:xm="http://schemas.microsoft.com/office/excel/2006/main">
          <x14:cfRule type="dataBar" id="{3674FFF8-CE95-483B-BCC3-0C8B66A48F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AA83:AA97 AA11:AA56 AA59:AA73</xm:sqref>
        </x14:conditionalFormatting>
        <x14:conditionalFormatting xmlns:xm="http://schemas.microsoft.com/office/excel/2006/main">
          <x14:cfRule type="dataBar" id="{6ADD611B-B1E6-451E-A9D7-F7DE63576E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AA83:AA97 AA11:AA56 AA59:AA73</xm:sqref>
        </x14:conditionalFormatting>
        <x14:conditionalFormatting xmlns:xm="http://schemas.microsoft.com/office/excel/2006/main">
          <x14:cfRule type="dataBar" id="{3073FA1C-AD11-4BC2-8486-AD6448F65355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AA57:AA58</xm:sqref>
        </x14:conditionalFormatting>
        <x14:conditionalFormatting xmlns:xm="http://schemas.microsoft.com/office/excel/2006/main">
          <x14:cfRule type="dataBar" id="{8278AC21-D511-4F85-B0D7-E203A6C293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AA57:AA58</xm:sqref>
        </x14:conditionalFormatting>
        <x14:conditionalFormatting xmlns:xm="http://schemas.microsoft.com/office/excel/2006/main">
          <x14:cfRule type="dataBar" id="{B99B3A0B-DA37-4B1A-B501-244FE656E2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AA57:AA58</xm:sqref>
        </x14:conditionalFormatting>
        <x14:conditionalFormatting xmlns:xm="http://schemas.microsoft.com/office/excel/2006/main">
          <x14:cfRule type="dataBar" id="{15C814A5-6A1B-4F7B-BD9A-D580CAD1EB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AA57:AA58</xm:sqref>
        </x14:conditionalFormatting>
        <x14:conditionalFormatting xmlns:xm="http://schemas.microsoft.com/office/excel/2006/main">
          <x14:cfRule type="dataBar" id="{F2AEED9B-F217-494C-9B2C-BF344AA5E0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AA57:AA58</xm:sqref>
        </x14:conditionalFormatting>
        <x14:conditionalFormatting xmlns:xm="http://schemas.microsoft.com/office/excel/2006/main">
          <x14:cfRule type="dataBar" id="{C3301913-FAE1-47DF-A494-258FB6966A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AA57:AA58</xm:sqref>
        </x14:conditionalFormatting>
        <x14:conditionalFormatting xmlns:xm="http://schemas.microsoft.com/office/excel/2006/main">
          <x14:cfRule type="dataBar" id="{71EE3D21-148C-496F-9015-416034705C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AA57:AA58</xm:sqref>
        </x14:conditionalFormatting>
        <x14:conditionalFormatting xmlns:xm="http://schemas.microsoft.com/office/excel/2006/main">
          <x14:cfRule type="dataBar" id="{FC099B44-83D7-403C-A401-43E6B922B9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AA57:AA58</xm:sqref>
        </x14:conditionalFormatting>
        <x14:conditionalFormatting xmlns:xm="http://schemas.microsoft.com/office/excel/2006/main">
          <x14:cfRule type="dataBar" id="{CA7D9FF8-8DE3-44D3-8B86-39AB2B26B4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AA57:AA58</xm:sqref>
        </x14:conditionalFormatting>
        <x14:conditionalFormatting xmlns:xm="http://schemas.microsoft.com/office/excel/2006/main">
          <x14:cfRule type="dataBar" id="{0BA9AD65-91FF-4B3D-ADDB-B0E947A0BF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AA57:AA58</xm:sqref>
        </x14:conditionalFormatting>
        <x14:conditionalFormatting xmlns:xm="http://schemas.microsoft.com/office/excel/2006/main">
          <x14:cfRule type="dataBar" id="{8D096746-7E4C-4111-A635-C9D0FFC153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AA57:AA58</xm:sqref>
        </x14:conditionalFormatting>
        <x14:conditionalFormatting xmlns:xm="http://schemas.microsoft.com/office/excel/2006/main">
          <x14:cfRule type="dataBar" id="{D233C76D-97D6-45BC-9C5A-01B946B8E9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AA57:AA58</xm:sqref>
        </x14:conditionalFormatting>
        <x14:conditionalFormatting xmlns:xm="http://schemas.microsoft.com/office/excel/2006/main">
          <x14:cfRule type="dataBar" id="{E886A713-FFFE-4B5B-B196-1A8FA8FFAD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AA57:AA58</xm:sqref>
        </x14:conditionalFormatting>
        <x14:conditionalFormatting xmlns:xm="http://schemas.microsoft.com/office/excel/2006/main">
          <x14:cfRule type="dataBar" id="{5D0B82C0-B8D5-44A3-89F9-43F90EBDF3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AA57:AA58</xm:sqref>
        </x14:conditionalFormatting>
        <x14:conditionalFormatting xmlns:xm="http://schemas.microsoft.com/office/excel/2006/main">
          <x14:cfRule type="dataBar" id="{3D9D22F5-E124-4E1E-89CA-3ABCFE40B6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AA47:AA73 AA83:AA97</xm:sqref>
        </x14:conditionalFormatting>
        <x14:conditionalFormatting xmlns:xm="http://schemas.microsoft.com/office/excel/2006/main">
          <x14:cfRule type="dataBar" id="{42E95787-7227-46A6-B376-03A2746025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AA11:AA73 AA83:AA97</xm:sqref>
        </x14:conditionalFormatting>
        <x14:conditionalFormatting xmlns:xm="http://schemas.microsoft.com/office/excel/2006/main">
          <x14:cfRule type="dataBar" id="{5B177133-74EF-4D09-9C50-F12FF4A6CFBB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AA74:AA82</xm:sqref>
        </x14:conditionalFormatting>
        <x14:conditionalFormatting xmlns:xm="http://schemas.microsoft.com/office/excel/2006/main">
          <x14:cfRule type="dataBar" id="{76B78305-9FFD-4BDA-A7FD-D1FCB3F6BA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AA74:AA82</xm:sqref>
        </x14:conditionalFormatting>
        <x14:conditionalFormatting xmlns:xm="http://schemas.microsoft.com/office/excel/2006/main">
          <x14:cfRule type="dataBar" id="{318A962D-75C5-478D-B777-D9C7FAE922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AA74:AA82</xm:sqref>
        </x14:conditionalFormatting>
        <x14:conditionalFormatting xmlns:xm="http://schemas.microsoft.com/office/excel/2006/main">
          <x14:cfRule type="dataBar" id="{816ACBB7-4378-4A0C-B600-8F4D1A5E053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AA74:AA82</xm:sqref>
        </x14:conditionalFormatting>
        <x14:conditionalFormatting xmlns:xm="http://schemas.microsoft.com/office/excel/2006/main">
          <x14:cfRule type="dataBar" id="{BD31005B-CD3B-4270-B18F-8FBAC58A71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AA74:AA82</xm:sqref>
        </x14:conditionalFormatting>
        <x14:conditionalFormatting xmlns:xm="http://schemas.microsoft.com/office/excel/2006/main">
          <x14:cfRule type="dataBar" id="{360E5A14-741F-4669-AA41-4298E106E9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AA74:AA82</xm:sqref>
        </x14:conditionalFormatting>
        <x14:conditionalFormatting xmlns:xm="http://schemas.microsoft.com/office/excel/2006/main">
          <x14:cfRule type="dataBar" id="{AD3B1E6E-75D8-4ACE-8C59-324799163C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AA74:AA82</xm:sqref>
        </x14:conditionalFormatting>
        <x14:conditionalFormatting xmlns:xm="http://schemas.microsoft.com/office/excel/2006/main">
          <x14:cfRule type="dataBar" id="{0E44D959-7065-4D1F-B945-E0CC0A7033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AA74:AA82</xm:sqref>
        </x14:conditionalFormatting>
        <x14:conditionalFormatting xmlns:xm="http://schemas.microsoft.com/office/excel/2006/main">
          <x14:cfRule type="dataBar" id="{04ABB22F-12C0-4470-9352-B1401147FC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AA74:AA82</xm:sqref>
        </x14:conditionalFormatting>
        <x14:conditionalFormatting xmlns:xm="http://schemas.microsoft.com/office/excel/2006/main">
          <x14:cfRule type="dataBar" id="{CCD9F76D-8316-43AE-9DA4-A8FCC5C2E7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AA74:AA82</xm:sqref>
        </x14:conditionalFormatting>
        <x14:conditionalFormatting xmlns:xm="http://schemas.microsoft.com/office/excel/2006/main">
          <x14:cfRule type="dataBar" id="{4BF3A3E3-B365-43DF-90ED-81AD02AD41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AA74:AA82</xm:sqref>
        </x14:conditionalFormatting>
        <x14:conditionalFormatting xmlns:xm="http://schemas.microsoft.com/office/excel/2006/main">
          <x14:cfRule type="dataBar" id="{B6E10936-F7FB-4C0C-B126-F73B0BCA36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AA74:AA82</xm:sqref>
        </x14:conditionalFormatting>
        <x14:conditionalFormatting xmlns:xm="http://schemas.microsoft.com/office/excel/2006/main">
          <x14:cfRule type="dataBar" id="{8F6ECE98-6EAE-429D-A1BE-A42B512A49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AA74:AA82</xm:sqref>
        </x14:conditionalFormatting>
        <x14:conditionalFormatting xmlns:xm="http://schemas.microsoft.com/office/excel/2006/main">
          <x14:cfRule type="dataBar" id="{6D058498-1DFE-4215-B962-F210DADE48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AA74:AA82</xm:sqref>
        </x14:conditionalFormatting>
        <x14:conditionalFormatting xmlns:xm="http://schemas.microsoft.com/office/excel/2006/main">
          <x14:cfRule type="dataBar" id="{AC744874-207C-4A99-A8DF-3BFCF666CC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AA74:AA82</xm:sqref>
        </x14:conditionalFormatting>
        <x14:conditionalFormatting xmlns:xm="http://schemas.microsoft.com/office/excel/2006/main">
          <x14:cfRule type="dataBar" id="{DC898635-70B4-476B-B16B-02E606BDEA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AA74:AA82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C2:U32"/>
  <sheetViews>
    <sheetView showGridLines="0" zoomScaleNormal="100" workbookViewId="0">
      <selection activeCell="G10" sqref="G10"/>
    </sheetView>
  </sheetViews>
  <sheetFormatPr baseColWidth="10" defaultRowHeight="12.75"/>
  <cols>
    <col min="1" max="1" width="2.42578125" style="2" customWidth="1"/>
    <col min="2" max="2" width="2.7109375" style="2" customWidth="1"/>
    <col min="3" max="3" width="3.28515625" style="2" customWidth="1"/>
    <col min="4" max="4" width="10.5703125" style="2" customWidth="1"/>
    <col min="5" max="5" width="33.85546875" style="2" customWidth="1"/>
    <col min="6" max="6" width="11.42578125" style="2" customWidth="1"/>
    <col min="7" max="7" width="11.85546875" style="2" customWidth="1"/>
    <col min="8" max="8" width="11.28515625" style="2" customWidth="1"/>
    <col min="9" max="9" width="8.5703125" style="2" customWidth="1"/>
    <col min="10" max="10" width="10.85546875" style="2" customWidth="1"/>
    <col min="11" max="12" width="9" style="2" customWidth="1"/>
    <col min="13" max="13" width="8.5703125" style="2" customWidth="1"/>
    <col min="14" max="14" width="7.85546875" style="2" bestFit="1" customWidth="1"/>
    <col min="15" max="15" width="11.5703125" style="2" customWidth="1"/>
    <col min="16" max="16" width="8" style="2" customWidth="1"/>
    <col min="17" max="17" width="8.7109375" style="2" customWidth="1"/>
    <col min="18" max="18" width="7.85546875" style="2" bestFit="1" customWidth="1"/>
    <col min="19" max="19" width="10.85546875" style="2" customWidth="1"/>
    <col min="20" max="20" width="10.28515625" style="2" customWidth="1"/>
    <col min="21" max="21" width="12.28515625" style="2" customWidth="1"/>
    <col min="22" max="22" width="14" style="2" customWidth="1"/>
    <col min="23" max="23" width="14.42578125" style="2" customWidth="1"/>
    <col min="24" max="24" width="8.85546875" style="2" customWidth="1"/>
    <col min="25" max="25" width="15.28515625" style="2" customWidth="1"/>
    <col min="26" max="26" width="8.85546875" style="2" customWidth="1"/>
    <col min="27" max="27" width="15.140625" style="2" customWidth="1"/>
    <col min="28" max="28" width="9.140625" style="2" customWidth="1"/>
    <col min="29" max="29" width="11.85546875" style="2" customWidth="1"/>
    <col min="30" max="30" width="8.42578125" style="2" customWidth="1"/>
    <col min="31" max="31" width="12.7109375" style="2" customWidth="1"/>
    <col min="32" max="32" width="8.42578125" style="2" customWidth="1"/>
    <col min="33" max="33" width="11" style="2" customWidth="1"/>
    <col min="34" max="34" width="8.42578125" style="2" customWidth="1"/>
    <col min="35" max="35" width="14" style="2" customWidth="1"/>
    <col min="36" max="36" width="8.42578125" style="2" customWidth="1"/>
    <col min="37" max="37" width="13.28515625" style="2" customWidth="1"/>
    <col min="38" max="38" width="8.42578125" style="2" customWidth="1"/>
    <col min="39" max="39" width="12.5703125" style="2" customWidth="1"/>
    <col min="40" max="40" width="8.85546875" style="2" customWidth="1"/>
    <col min="41" max="41" width="13.140625" style="2" customWidth="1"/>
    <col min="42" max="42" width="8.7109375" style="2" customWidth="1"/>
    <col min="43" max="43" width="12.140625" style="2" customWidth="1"/>
    <col min="44" max="16384" width="11.42578125" style="2"/>
  </cols>
  <sheetData>
    <row r="2" spans="4:21">
      <c r="G2" s="2" t="s">
        <v>36</v>
      </c>
    </row>
    <row r="3" spans="4:21" ht="15.75" thickBot="1">
      <c r="E3" s="55" t="s">
        <v>27</v>
      </c>
      <c r="F3" s="20" t="s">
        <v>27</v>
      </c>
      <c r="G3" s="4">
        <f ca="1">WORKDAY(TODAY(),-2)</f>
        <v>44782</v>
      </c>
      <c r="H3" s="4">
        <f ca="1">WORKDAY(TODAY(),-1)</f>
        <v>44783</v>
      </c>
      <c r="I3" s="20" t="s">
        <v>27</v>
      </c>
      <c r="J3" s="19"/>
      <c r="K3" s="18"/>
    </row>
    <row r="4" spans="4:21" ht="15.75" thickBot="1">
      <c r="E4" s="6" t="s">
        <v>26</v>
      </c>
      <c r="F4" s="4">
        <v>44196</v>
      </c>
      <c r="G4" s="4">
        <f ca="1">WORKDAY(TODAY(),-2)</f>
        <v>44782</v>
      </c>
      <c r="H4" s="4">
        <f ca="1">WORKDAY(TODAY(),-1)</f>
        <v>44783</v>
      </c>
      <c r="I4" s="56" t="s">
        <v>34</v>
      </c>
      <c r="J4" s="17">
        <v>44196</v>
      </c>
      <c r="K4" s="16" t="s">
        <v>48</v>
      </c>
      <c r="L4" s="16" t="s">
        <v>25</v>
      </c>
      <c r="M4" s="57">
        <v>43100</v>
      </c>
      <c r="N4" s="58" t="s">
        <v>33</v>
      </c>
      <c r="O4" s="57">
        <v>43465</v>
      </c>
      <c r="P4" s="58" t="s">
        <v>32</v>
      </c>
      <c r="Q4" s="57">
        <v>43830</v>
      </c>
      <c r="R4" s="58" t="s">
        <v>42</v>
      </c>
      <c r="S4" s="57">
        <v>44196</v>
      </c>
      <c r="T4" s="58" t="s">
        <v>48</v>
      </c>
    </row>
    <row r="5" spans="4:21" ht="18" customHeight="1">
      <c r="D5" s="10" t="s">
        <v>24</v>
      </c>
      <c r="E5" s="9" t="e">
        <f ca="1">_xll.BDP(D5,$E$4)</f>
        <v>#NAME?</v>
      </c>
      <c r="F5" s="8" t="e">
        <f ca="1">_xll.BDH(D5,$E$3,$F$4,$F$4,"days=A")</f>
        <v>#NAME?</v>
      </c>
      <c r="G5" s="39" t="e">
        <f ca="1">_xll.BDH(D5,$F$3,$G$4,$G$4,"days=A")</f>
        <v>#NAME?</v>
      </c>
      <c r="H5" s="40" t="e">
        <f ca="1">_xll.BDH(D5,$F$3,$H$4,$H$4,"days=A")</f>
        <v>#NAME?</v>
      </c>
      <c r="I5" s="42" t="e">
        <f ca="1">H5/G5-1</f>
        <v>#NAME?</v>
      </c>
      <c r="J5" s="8" t="e">
        <f ca="1">_xll.BDH(D5,$I$3,$J$4,$J$4,"days=A")</f>
        <v>#NAME?</v>
      </c>
      <c r="K5" s="3" t="e">
        <f ca="1">H5/J5-1</f>
        <v>#NAME?</v>
      </c>
      <c r="M5" s="59" t="e">
        <f ca="1">_xll.BDH(D5,$I$3,$M$4,$M$4,"days=A")</f>
        <v>#NAME?</v>
      </c>
      <c r="N5" s="60" t="e">
        <f ca="1">O5/M5-1</f>
        <v>#NAME?</v>
      </c>
      <c r="O5" s="59" t="e">
        <f ca="1">_xll.BDH(D5,$I$3,$O$4,$O$4,"days=A")</f>
        <v>#NAME?</v>
      </c>
      <c r="P5" s="60" t="e">
        <f ca="1">Q5/O5-1</f>
        <v>#NAME?</v>
      </c>
      <c r="Q5" s="59" t="e">
        <f ca="1">_xll.BDH(D5,$I$3,$Q$4,$Q$4,"days=A")</f>
        <v>#NAME?</v>
      </c>
      <c r="R5" s="60" t="e">
        <f ca="1">$S5/$Q5-1</f>
        <v>#NAME?</v>
      </c>
      <c r="S5" s="59" t="e">
        <f ca="1">_xll.BDH(D5,$I$3,$S$4,$S$4,"days=A")</f>
        <v>#NAME?</v>
      </c>
      <c r="T5" s="60" t="e">
        <f t="shared" ref="T5:T18" ca="1" si="0">$H5/$S5-1</f>
        <v>#NAME?</v>
      </c>
    </row>
    <row r="6" spans="4:21" ht="18" customHeight="1">
      <c r="D6" s="10" t="s">
        <v>23</v>
      </c>
      <c r="E6" s="9" t="e">
        <f ca="1">_xll.BDP(D6,$E$4)</f>
        <v>#NAME?</v>
      </c>
      <c r="F6" s="8" t="e">
        <f ca="1">_xll.BDH(D6,$E$3,$F$4,$F$4,"days=A")</f>
        <v>#NAME?</v>
      </c>
      <c r="G6" s="39" t="e">
        <f ca="1">_xll.BDH(D6,$F$3,$G$4,$G$4,"days=A")</f>
        <v>#NAME?</v>
      </c>
      <c r="H6" s="40" t="e">
        <f ca="1">_xll.BDH(D6,$F$3,$H$4,$H$4,"days=A")</f>
        <v>#NAME?</v>
      </c>
      <c r="I6" s="42" t="e">
        <f t="shared" ref="I6:I18" ca="1" si="1">H6/G6-1</f>
        <v>#NAME?</v>
      </c>
      <c r="J6" s="8" t="e">
        <f ca="1">_xll.BDH(D6,$I$3,$J$4,$J$4,"days=A")</f>
        <v>#NAME?</v>
      </c>
      <c r="K6" s="3" t="e">
        <f t="shared" ref="K6:K18" ca="1" si="2">H6/J6-1</f>
        <v>#NAME?</v>
      </c>
      <c r="M6" s="59" t="e">
        <f ca="1">_xll.BDH(D6,$I$3,$M$4,$M$4,"days=A")</f>
        <v>#NAME?</v>
      </c>
      <c r="N6" s="60" t="e">
        <f t="shared" ref="N6:N18" ca="1" si="3">O6/M6-1</f>
        <v>#NAME?</v>
      </c>
      <c r="O6" s="59" t="e">
        <f ca="1">_xll.BDH(D6,$I$3,$O$4,$O$4,"days=A")</f>
        <v>#NAME?</v>
      </c>
      <c r="P6" s="60" t="e">
        <f t="shared" ref="P6:P18" ca="1" si="4">Q6/O6-1</f>
        <v>#NAME?</v>
      </c>
      <c r="Q6" s="59" t="e">
        <f ca="1">_xll.BDH(D6,$I$3,$Q$4,$Q$4,"days=A")</f>
        <v>#NAME?</v>
      </c>
      <c r="R6" s="60" t="e">
        <f ca="1">$S6/$Q6-1</f>
        <v>#NAME?</v>
      </c>
      <c r="S6" s="59" t="e">
        <f ca="1">_xll.BDH(D6,$I$3,$S$4,$S$4,"days=A")</f>
        <v>#NAME?</v>
      </c>
      <c r="T6" s="60" t="e">
        <f t="shared" ca="1" si="0"/>
        <v>#NAME?</v>
      </c>
    </row>
    <row r="7" spans="4:21" ht="18" customHeight="1">
      <c r="D7" s="10" t="s">
        <v>22</v>
      </c>
      <c r="E7" s="9" t="e">
        <f ca="1">_xll.BDP(D7,$E$4)</f>
        <v>#NAME?</v>
      </c>
      <c r="F7" s="8" t="e">
        <f ca="1">_xll.BDH(D7,$E$3,$F$4,$F$4,"days=A")</f>
        <v>#NAME?</v>
      </c>
      <c r="G7" s="39" t="e">
        <f ca="1">_xll.BDH(D7,$F$3,$G$4,$G$4,"days=A")</f>
        <v>#NAME?</v>
      </c>
      <c r="H7" s="40" t="e">
        <f ca="1">_xll.BDH(D7,$F$3,$H$4,$H$4,"days=A")</f>
        <v>#NAME?</v>
      </c>
      <c r="I7" s="42" t="e">
        <f t="shared" ca="1" si="1"/>
        <v>#NAME?</v>
      </c>
      <c r="J7" s="8" t="e">
        <f ca="1">_xll.BDH(D7,$I$3,$J$4,$J$4,"days=A")</f>
        <v>#NAME?</v>
      </c>
      <c r="K7" s="3" t="e">
        <f t="shared" ca="1" si="2"/>
        <v>#NAME?</v>
      </c>
      <c r="M7" s="59" t="e">
        <f ca="1">_xll.BDH(D7,$I$3,$M$4,$M$4,"days=A")</f>
        <v>#NAME?</v>
      </c>
      <c r="N7" s="60" t="e">
        <f t="shared" ca="1" si="3"/>
        <v>#NAME?</v>
      </c>
      <c r="O7" s="59" t="e">
        <f ca="1">_xll.BDH(D7,$I$3,$O$4,$O$4,"days=A")</f>
        <v>#NAME?</v>
      </c>
      <c r="P7" s="60" t="e">
        <f t="shared" ca="1" si="4"/>
        <v>#NAME?</v>
      </c>
      <c r="Q7" s="59" t="e">
        <f ca="1">_xll.BDH(D7,$I$3,$Q$4,$Q$4,"days=A")</f>
        <v>#NAME?</v>
      </c>
      <c r="R7" s="60" t="e">
        <f ca="1">$S7/$Q7-1</f>
        <v>#NAME?</v>
      </c>
      <c r="S7" s="59" t="e">
        <f ca="1">_xll.BDH(D7,$I$3,$S$4,$S$4,"days=A")</f>
        <v>#NAME?</v>
      </c>
      <c r="T7" s="60" t="e">
        <f t="shared" ca="1" si="0"/>
        <v>#NAME?</v>
      </c>
    </row>
    <row r="8" spans="4:21" ht="18" customHeight="1">
      <c r="D8" s="10" t="s">
        <v>21</v>
      </c>
      <c r="E8" s="9" t="e">
        <f ca="1">_xll.BDP(D8,$E$4)</f>
        <v>#NAME?</v>
      </c>
      <c r="F8" s="8" t="e">
        <f ca="1">_xll.BDH(D8,$E$3,$F$4,$F$4,"days=A")</f>
        <v>#NAME?</v>
      </c>
      <c r="G8" s="39" t="e">
        <f ca="1">_xll.BDH(D8,$F$3,$G$4,$G$4,"days=A")</f>
        <v>#NAME?</v>
      </c>
      <c r="H8" s="40" t="e">
        <f ca="1">_xll.BDH(D8,$F$3,$H$4,$H$4,"days=A")</f>
        <v>#NAME?</v>
      </c>
      <c r="I8" s="42" t="e">
        <f t="shared" ca="1" si="1"/>
        <v>#NAME?</v>
      </c>
      <c r="J8" s="8" t="e">
        <f ca="1">_xll.BDH(D8,$I$3,$J$4,$J$4,"days=A")</f>
        <v>#NAME?</v>
      </c>
      <c r="K8" s="3" t="e">
        <f t="shared" ca="1" si="2"/>
        <v>#NAME?</v>
      </c>
      <c r="M8" s="59" t="e">
        <f ca="1">_xll.BDH(D8,$I$3,$M$4,$M$4,"days=A")</f>
        <v>#NAME?</v>
      </c>
      <c r="N8" s="60" t="e">
        <f t="shared" ca="1" si="3"/>
        <v>#NAME?</v>
      </c>
      <c r="O8" s="59" t="e">
        <f ca="1">_xll.BDH(D8,$I$3,$O$4,$O$4,"days=A")</f>
        <v>#NAME?</v>
      </c>
      <c r="P8" s="60" t="e">
        <f t="shared" ca="1" si="4"/>
        <v>#NAME?</v>
      </c>
      <c r="Q8" s="59" t="e">
        <f ca="1">_xll.BDH(D8,$I$3,$Q$4,$Q$4,"days=A")</f>
        <v>#NAME?</v>
      </c>
      <c r="R8" s="60" t="e">
        <f t="shared" ref="R8:R18" ca="1" si="5">$S8/$Q8-1</f>
        <v>#NAME?</v>
      </c>
      <c r="S8" s="59" t="e">
        <f ca="1">_xll.BDH(D8,$I$3,$S$4,$S$4,"days=A")</f>
        <v>#NAME?</v>
      </c>
      <c r="T8" s="60" t="e">
        <f t="shared" ca="1" si="0"/>
        <v>#NAME?</v>
      </c>
    </row>
    <row r="9" spans="4:21" ht="18" customHeight="1">
      <c r="D9" s="10" t="s">
        <v>20</v>
      </c>
      <c r="E9" s="9" t="e">
        <f ca="1">_xll.BDP(D9,$E$4)</f>
        <v>#NAME?</v>
      </c>
      <c r="F9" s="8" t="e">
        <f ca="1">_xll.BDH(D9,$E$3,$F$4,$F$4,"days=A")</f>
        <v>#NAME?</v>
      </c>
      <c r="G9" s="39" t="e">
        <f ca="1">_xll.BDH(D9,$F$3,$G$4,$G$4,"days=A")</f>
        <v>#NAME?</v>
      </c>
      <c r="H9" s="40" t="e">
        <f ca="1">_xll.BDH(D9,$F$3,$H$4,$H$4,"days=A")</f>
        <v>#NAME?</v>
      </c>
      <c r="I9" s="42" t="e">
        <f t="shared" ca="1" si="1"/>
        <v>#NAME?</v>
      </c>
      <c r="J9" s="8" t="e">
        <f ca="1">_xll.BDH(D9,$I$3,$J$4,$J$4,"days=A")</f>
        <v>#NAME?</v>
      </c>
      <c r="K9" s="3" t="e">
        <f t="shared" ca="1" si="2"/>
        <v>#NAME?</v>
      </c>
      <c r="M9" s="59" t="e">
        <f ca="1">_xll.BDH(D9,$I$3,$M$4,$M$4,"days=A")</f>
        <v>#NAME?</v>
      </c>
      <c r="N9" s="60" t="e">
        <f t="shared" ca="1" si="3"/>
        <v>#NAME?</v>
      </c>
      <c r="O9" s="59" t="e">
        <f ca="1">_xll.BDH(D9,$I$3,$O$4,$O$4,"days=A")</f>
        <v>#NAME?</v>
      </c>
      <c r="P9" s="60" t="e">
        <f t="shared" ca="1" si="4"/>
        <v>#NAME?</v>
      </c>
      <c r="Q9" s="59" t="e">
        <f ca="1">_xll.BDH(D9,$I$3,$Q$4,$Q$4,"days=A")</f>
        <v>#NAME?</v>
      </c>
      <c r="R9" s="60" t="e">
        <f t="shared" ca="1" si="5"/>
        <v>#NAME?</v>
      </c>
      <c r="S9" s="59" t="e">
        <f ca="1">_xll.BDH(D9,$I$3,$S$4,$S$4,"days=A")</f>
        <v>#NAME?</v>
      </c>
      <c r="T9" s="60" t="e">
        <f t="shared" ca="1" si="0"/>
        <v>#NAME?</v>
      </c>
    </row>
    <row r="10" spans="4:21" ht="18" customHeight="1">
      <c r="D10" s="10" t="s">
        <v>19</v>
      </c>
      <c r="E10" s="9" t="e">
        <f ca="1">_xll.BDP(D10,$E$4)</f>
        <v>#NAME?</v>
      </c>
      <c r="F10" s="8" t="e">
        <f ca="1">_xll.BDH(D10,$E$3,$F$4,$F$4,"days=A")</f>
        <v>#NAME?</v>
      </c>
      <c r="G10" s="39" t="e">
        <f ca="1">_xll.BDH(D10,$F$3,$G$4,$G$4,"days=A")</f>
        <v>#NAME?</v>
      </c>
      <c r="H10" s="40" t="e">
        <f ca="1">_xll.BDH(D10,$F$3,$H$4,$H$4,"days=A")</f>
        <v>#NAME?</v>
      </c>
      <c r="I10" s="42" t="e">
        <f t="shared" ca="1" si="1"/>
        <v>#NAME?</v>
      </c>
      <c r="J10" s="8" t="e">
        <f ca="1">_xll.BDH(D10,$I$3,$J$4,$J$4,"days=A")</f>
        <v>#NAME?</v>
      </c>
      <c r="K10" s="3" t="e">
        <f t="shared" ca="1" si="2"/>
        <v>#NAME?</v>
      </c>
      <c r="M10" s="59" t="e">
        <f ca="1">_xll.BDH(D10,$I$3,$M$4,$M$4,"days=A")</f>
        <v>#NAME?</v>
      </c>
      <c r="N10" s="60" t="e">
        <f t="shared" ca="1" si="3"/>
        <v>#NAME?</v>
      </c>
      <c r="O10" s="59" t="e">
        <f ca="1">_xll.BDH(D10,$I$3,$O$4,$O$4,"days=A")</f>
        <v>#NAME?</v>
      </c>
      <c r="P10" s="60" t="e">
        <f t="shared" ca="1" si="4"/>
        <v>#NAME?</v>
      </c>
      <c r="Q10" s="59" t="e">
        <f ca="1">_xll.BDH(D10,$I$3,$Q$4,$Q$4,"days=A")</f>
        <v>#NAME?</v>
      </c>
      <c r="R10" s="60" t="e">
        <f t="shared" ca="1" si="5"/>
        <v>#NAME?</v>
      </c>
      <c r="S10" s="59" t="e">
        <f ca="1">_xll.BDH(D10,$I$3,$S$4,$S$4,"days=A")</f>
        <v>#NAME?</v>
      </c>
      <c r="T10" s="60" t="e">
        <f t="shared" ca="1" si="0"/>
        <v>#NAME?</v>
      </c>
    </row>
    <row r="11" spans="4:21" ht="18" customHeight="1">
      <c r="D11" s="10" t="s">
        <v>18</v>
      </c>
      <c r="E11" s="9" t="e">
        <f ca="1">_xll.BDP(D11,$E$4)</f>
        <v>#NAME?</v>
      </c>
      <c r="F11" s="8" t="e">
        <f ca="1">_xll.BDH(D11,$E$3,$F$4,$F$4,"days=A")</f>
        <v>#NAME?</v>
      </c>
      <c r="G11" s="39" t="e">
        <f ca="1">_xll.BDH(D11,$F$3,$G$4,$G$4,"days=A")</f>
        <v>#NAME?</v>
      </c>
      <c r="H11" s="40" t="e">
        <f ca="1">_xll.BDH(D11,$F$3,$H$4,$H$4,"days=A")</f>
        <v>#NAME?</v>
      </c>
      <c r="I11" s="42" t="e">
        <f t="shared" ca="1" si="1"/>
        <v>#NAME?</v>
      </c>
      <c r="J11" s="8" t="e">
        <f ca="1">_xll.BDH(D11,$I$3,$J$4,$J$4,"days=A")</f>
        <v>#NAME?</v>
      </c>
      <c r="K11" s="3" t="e">
        <f t="shared" ca="1" si="2"/>
        <v>#NAME?</v>
      </c>
      <c r="M11" s="59" t="e">
        <f ca="1">_xll.BDH(D11,$I$3,$M$4,$M$4,"days=A")</f>
        <v>#NAME?</v>
      </c>
      <c r="N11" s="60" t="e">
        <f t="shared" ca="1" si="3"/>
        <v>#NAME?</v>
      </c>
      <c r="O11" s="59" t="e">
        <f ca="1">_xll.BDH(D11,$I$3,$O$4,$O$4,"days=A")</f>
        <v>#NAME?</v>
      </c>
      <c r="P11" s="60" t="e">
        <f t="shared" ca="1" si="4"/>
        <v>#NAME?</v>
      </c>
      <c r="Q11" s="59" t="e">
        <f ca="1">_xll.BDH(D11,$I$3,$Q$4,$Q$4,"days=A")</f>
        <v>#NAME?</v>
      </c>
      <c r="R11" s="60" t="e">
        <f t="shared" ca="1" si="5"/>
        <v>#NAME?</v>
      </c>
      <c r="S11" s="59" t="e">
        <f ca="1">_xll.BDH(D11,$I$3,$S$4,$S$4,"days=A")</f>
        <v>#NAME?</v>
      </c>
      <c r="T11" s="60" t="e">
        <f t="shared" ca="1" si="0"/>
        <v>#NAME?</v>
      </c>
    </row>
    <row r="12" spans="4:21" ht="18" customHeight="1">
      <c r="D12" s="10" t="s">
        <v>17</v>
      </c>
      <c r="E12" s="9" t="e">
        <f ca="1">_xll.BDP(D12,$E$4)</f>
        <v>#NAME?</v>
      </c>
      <c r="F12" s="8" t="e">
        <f ca="1">_xll.BDH(D12,$E$3,$F$4,$F$4,"days=A")</f>
        <v>#NAME?</v>
      </c>
      <c r="G12" s="39" t="e">
        <f ca="1">_xll.BDH(D12,$F$3,$G$4,$G$4,"days=A")</f>
        <v>#NAME?</v>
      </c>
      <c r="H12" s="40" t="e">
        <f ca="1">_xll.BDH(D12,$F$3,$H$4,$H$4,"days=A")</f>
        <v>#NAME?</v>
      </c>
      <c r="I12" s="42" t="e">
        <f t="shared" ca="1" si="1"/>
        <v>#NAME?</v>
      </c>
      <c r="J12" s="8" t="e">
        <f ca="1">_xll.BDH(D12,$I$3,$J$4,$J$4,"days=A")</f>
        <v>#NAME?</v>
      </c>
      <c r="K12" s="3" t="e">
        <f t="shared" ca="1" si="2"/>
        <v>#NAME?</v>
      </c>
      <c r="M12" s="59" t="e">
        <f ca="1">_xll.BDH(D12,$I$3,$M$4,$M$4,"days=A")</f>
        <v>#NAME?</v>
      </c>
      <c r="N12" s="60" t="e">
        <f t="shared" ca="1" si="3"/>
        <v>#NAME?</v>
      </c>
      <c r="O12" s="59" t="e">
        <f ca="1">_xll.BDH(D12,$I$3,$O$4,$O$4,"days=A")</f>
        <v>#NAME?</v>
      </c>
      <c r="P12" s="60" t="e">
        <f t="shared" ca="1" si="4"/>
        <v>#NAME?</v>
      </c>
      <c r="Q12" s="59" t="e">
        <f ca="1">_xll.BDH(D12,$I$3,$Q$4,$Q$4,"days=A")</f>
        <v>#NAME?</v>
      </c>
      <c r="R12" s="60" t="e">
        <f t="shared" ca="1" si="5"/>
        <v>#NAME?</v>
      </c>
      <c r="S12" s="59" t="e">
        <f ca="1">_xll.BDH(D12,$I$3,$S$4,$S$4,"days=A")</f>
        <v>#NAME?</v>
      </c>
      <c r="T12" s="60" t="e">
        <f t="shared" ca="1" si="0"/>
        <v>#NAME?</v>
      </c>
      <c r="U12" s="15"/>
    </row>
    <row r="13" spans="4:21" ht="18" customHeight="1">
      <c r="D13" s="14" t="s">
        <v>16</v>
      </c>
      <c r="E13" s="9" t="e">
        <f ca="1">_xll.BDP(D13,$E$4)</f>
        <v>#NAME?</v>
      </c>
      <c r="F13" s="8" t="e">
        <f ca="1">_xll.BDH(D13,$E$3,$F$4,$F$4,"days=A")</f>
        <v>#NAME?</v>
      </c>
      <c r="G13" s="39" t="e">
        <f ca="1">_xll.BDH(D13,$F$3,$G$4,$G$4,"days=A")</f>
        <v>#NAME?</v>
      </c>
      <c r="H13" s="40" t="e">
        <f ca="1">_xll.BDH(D13,$F$3,$H$4,$H$4,"days=A")</f>
        <v>#NAME?</v>
      </c>
      <c r="I13" s="42" t="e">
        <f t="shared" ca="1" si="1"/>
        <v>#NAME?</v>
      </c>
      <c r="J13" s="8" t="e">
        <f ca="1">_xll.BDH(D13,$I$3,$J$4,$J$4,"days=A")</f>
        <v>#NAME?</v>
      </c>
      <c r="K13" s="3" t="e">
        <f t="shared" ca="1" si="2"/>
        <v>#NAME?</v>
      </c>
      <c r="M13" s="59" t="e">
        <f ca="1">_xll.BDH(D13,$I$3,$M$4,$M$4,"days=A")</f>
        <v>#NAME?</v>
      </c>
      <c r="N13" s="60" t="e">
        <f t="shared" ca="1" si="3"/>
        <v>#NAME?</v>
      </c>
      <c r="O13" s="59" t="e">
        <f ca="1">_xll.BDH(D13,$I$3,$O$4,$O$4,"days=A")</f>
        <v>#NAME?</v>
      </c>
      <c r="P13" s="60" t="e">
        <f t="shared" ca="1" si="4"/>
        <v>#NAME?</v>
      </c>
      <c r="Q13" s="59" t="e">
        <f ca="1">_xll.BDH(D13,$I$3,$Q$4,$Q$4,"days=A")</f>
        <v>#NAME?</v>
      </c>
      <c r="R13" s="60" t="e">
        <f t="shared" ca="1" si="5"/>
        <v>#NAME?</v>
      </c>
      <c r="S13" s="59" t="e">
        <f ca="1">_xll.BDH(D13,$I$3,$S$4,$S$4,"days=A")</f>
        <v>#NAME?</v>
      </c>
      <c r="T13" s="60" t="e">
        <f t="shared" ca="1" si="0"/>
        <v>#NAME?</v>
      </c>
    </row>
    <row r="14" spans="4:21" ht="18" customHeight="1" thickBot="1">
      <c r="D14" s="13" t="s">
        <v>15</v>
      </c>
      <c r="E14" s="12" t="e">
        <f ca="1">_xll.BDP(D14,$E$4)</f>
        <v>#NAME?</v>
      </c>
      <c r="F14" s="5" t="e">
        <f ca="1">_xll.BDH(D14,$E$3,$F$4,$F$4,"days=A")</f>
        <v>#NAME?</v>
      </c>
      <c r="G14" s="41" t="e">
        <f ca="1">_xll.BDH(D14,$F$3,$G$4,$G$4,"days=A")</f>
        <v>#NAME?</v>
      </c>
      <c r="H14" s="5" t="e">
        <f ca="1">_xll.BDH(D14,$F$3,$H$4,$H$4,"days=A")</f>
        <v>#NAME?</v>
      </c>
      <c r="I14" s="43" t="e">
        <f t="shared" ca="1" si="1"/>
        <v>#NAME?</v>
      </c>
      <c r="J14" s="5" t="e">
        <f ca="1">_xll.BDH(D14,$I$3,$J$4,$J$4,"days=A")</f>
        <v>#NAME?</v>
      </c>
      <c r="K14" s="11" t="e">
        <f t="shared" ca="1" si="2"/>
        <v>#NAME?</v>
      </c>
      <c r="M14" s="61" t="e">
        <f ca="1">_xll.BDH(D14,$I$3,$M$4,$M$4,"days=A")</f>
        <v>#NAME?</v>
      </c>
      <c r="N14" s="62" t="e">
        <f t="shared" ca="1" si="3"/>
        <v>#NAME?</v>
      </c>
      <c r="O14" s="61" t="e">
        <f ca="1">_xll.BDH(D14,$I$3,$O$4,$O$4,"days=A")</f>
        <v>#NAME?</v>
      </c>
      <c r="P14" s="62" t="e">
        <f t="shared" ca="1" si="4"/>
        <v>#NAME?</v>
      </c>
      <c r="Q14" s="61" t="e">
        <f ca="1">_xll.BDH(D14,$I$3,$Q$4,$Q$4,"days=A")</f>
        <v>#NAME?</v>
      </c>
      <c r="R14" s="62" t="e">
        <f t="shared" ca="1" si="5"/>
        <v>#NAME?</v>
      </c>
      <c r="S14" s="61" t="e">
        <f ca="1">_xll.BDH(D14,$I$3,$S$4,$S$4,"days=A")</f>
        <v>#NAME?</v>
      </c>
      <c r="T14" s="62" t="e">
        <f t="shared" ca="1" si="0"/>
        <v>#NAME?</v>
      </c>
    </row>
    <row r="15" spans="4:21" ht="18" customHeight="1">
      <c r="D15" s="10" t="s">
        <v>14</v>
      </c>
      <c r="E15" s="9" t="e">
        <f ca="1">_xll.BDP(D15,$E$4)</f>
        <v>#NAME?</v>
      </c>
      <c r="F15" s="8" t="e">
        <f ca="1">_xll.BDH(D15,$E$3,$F$4,$F$4,"days=A")</f>
        <v>#NAME?</v>
      </c>
      <c r="G15" s="39" t="e">
        <f ca="1">_xll.BDH(D15,$F$3,$G$4,$G$4,"days=A")</f>
        <v>#NAME?</v>
      </c>
      <c r="H15" s="40" t="e">
        <f ca="1">_xll.BDH(D15,$F$3,$H$4,$H$4,"days=A")</f>
        <v>#NAME?</v>
      </c>
      <c r="I15" s="42" t="e">
        <f t="shared" ca="1" si="1"/>
        <v>#NAME?</v>
      </c>
      <c r="J15" s="8" t="e">
        <f ca="1">_xll.BDH(D15,$I$3,$J$4,$J$4,"days=A")</f>
        <v>#NAME?</v>
      </c>
      <c r="K15" s="3" t="e">
        <f t="shared" ca="1" si="2"/>
        <v>#NAME?</v>
      </c>
      <c r="L15" s="7"/>
      <c r="M15" s="59" t="e">
        <f ca="1">_xll.BDH(D15,$I$3,$M$4,$M$4,"days=A")</f>
        <v>#NAME?</v>
      </c>
      <c r="N15" s="60" t="e">
        <f t="shared" ca="1" si="3"/>
        <v>#NAME?</v>
      </c>
      <c r="O15" s="59" t="e">
        <f ca="1">_xll.BDH(D15,$I$3,$O$4,$O$4,"days=A")</f>
        <v>#NAME?</v>
      </c>
      <c r="P15" s="60" t="e">
        <f t="shared" ca="1" si="4"/>
        <v>#NAME?</v>
      </c>
      <c r="Q15" s="59" t="e">
        <f ca="1">_xll.BDH(D15,$I$3,$Q$4,$Q$4,"days=A")</f>
        <v>#NAME?</v>
      </c>
      <c r="R15" s="60" t="e">
        <f t="shared" ca="1" si="5"/>
        <v>#NAME?</v>
      </c>
      <c r="S15" s="59" t="e">
        <f ca="1">_xll.BDH(D15,$I$3,$S$4,$S$4,"days=A")</f>
        <v>#NAME?</v>
      </c>
      <c r="T15" s="60" t="e">
        <f t="shared" ca="1" si="0"/>
        <v>#NAME?</v>
      </c>
    </row>
    <row r="16" spans="4:21" ht="18" customHeight="1">
      <c r="D16" s="10" t="s">
        <v>13</v>
      </c>
      <c r="E16" s="9" t="e">
        <f ca="1">_xll.BDP(D16,$E$4)</f>
        <v>#NAME?</v>
      </c>
      <c r="F16" s="8" t="e">
        <f ca="1">_xll.BDH(D16,$E$3,$F$4,$F$4,"days=A")</f>
        <v>#NAME?</v>
      </c>
      <c r="G16" s="39" t="e">
        <f ca="1">_xll.BDH(D16,$F$3,$G$4,$G$4,"days=A")</f>
        <v>#NAME?</v>
      </c>
      <c r="H16" s="40" t="e">
        <f ca="1">_xll.BDH(D16,$F$3,$H$4,$H$4,"days=A")</f>
        <v>#NAME?</v>
      </c>
      <c r="I16" s="42" t="e">
        <f t="shared" ca="1" si="1"/>
        <v>#NAME?</v>
      </c>
      <c r="J16" s="8" t="e">
        <f ca="1">_xll.BDH(D16,$I$3,$J$4,$J$4,"days=A")</f>
        <v>#NAME?</v>
      </c>
      <c r="K16" s="3" t="e">
        <f t="shared" ca="1" si="2"/>
        <v>#NAME?</v>
      </c>
      <c r="M16" s="59" t="e">
        <f ca="1">_xll.BDH(D16,$I$3,$M$4,$M$4,"days=A")</f>
        <v>#NAME?</v>
      </c>
      <c r="N16" s="60" t="e">
        <f t="shared" ca="1" si="3"/>
        <v>#NAME?</v>
      </c>
      <c r="O16" s="59" t="e">
        <f ca="1">_xll.BDH(D16,$I$3,$O$4,$O$4,"days=A")</f>
        <v>#NAME?</v>
      </c>
      <c r="P16" s="60" t="e">
        <f t="shared" ca="1" si="4"/>
        <v>#NAME?</v>
      </c>
      <c r="Q16" s="59" t="e">
        <f ca="1">_xll.BDH(D16,$I$3,$Q$4,$Q$4,"days=A")</f>
        <v>#NAME?</v>
      </c>
      <c r="R16" s="60" t="e">
        <f t="shared" ca="1" si="5"/>
        <v>#NAME?</v>
      </c>
      <c r="S16" s="59" t="e">
        <f ca="1">_xll.BDH(D16,$I$3,$S$4,$S$4,"days=A")</f>
        <v>#NAME?</v>
      </c>
      <c r="T16" s="60" t="e">
        <f t="shared" ca="1" si="0"/>
        <v>#NAME?</v>
      </c>
    </row>
    <row r="17" spans="3:20" ht="18" customHeight="1">
      <c r="C17" s="7"/>
      <c r="D17" s="10" t="s">
        <v>12</v>
      </c>
      <c r="E17" s="9" t="e">
        <f ca="1">_xll.BDP(D17,$E$4)</f>
        <v>#NAME?</v>
      </c>
      <c r="F17" s="8" t="e">
        <f ca="1">_xll.BDH(D17,$E$3,$F$4,$F$4,"days=A")</f>
        <v>#NAME?</v>
      </c>
      <c r="G17" s="39" t="e">
        <f ca="1">_xll.BDH(D17,$F$3,$G$4,$G$4,"days=A")</f>
        <v>#NAME?</v>
      </c>
      <c r="H17" s="40" t="e">
        <f ca="1">_xll.BDH(D17,$F$3,$H$4,$H$4,"days=A")</f>
        <v>#NAME?</v>
      </c>
      <c r="I17" s="42" t="e">
        <f t="shared" ca="1" si="1"/>
        <v>#NAME?</v>
      </c>
      <c r="J17" s="8" t="e">
        <f ca="1">_xll.BDH(D17,$I$3,$J$4,$J$4,"days=A")</f>
        <v>#NAME?</v>
      </c>
      <c r="K17" s="3" t="e">
        <f t="shared" ca="1" si="2"/>
        <v>#NAME?</v>
      </c>
      <c r="L17" s="7"/>
      <c r="M17" s="59" t="e">
        <f ca="1">_xll.BDH(D17,$I$3,$M$4,$M$4,"days=A")</f>
        <v>#NAME?</v>
      </c>
      <c r="N17" s="60" t="e">
        <f t="shared" ca="1" si="3"/>
        <v>#NAME?</v>
      </c>
      <c r="O17" s="59" t="e">
        <f ca="1">_xll.BDH(D17,$I$3,$O$4,$O$4,"days=A")</f>
        <v>#NAME?</v>
      </c>
      <c r="P17" s="60" t="e">
        <f t="shared" ca="1" si="4"/>
        <v>#NAME?</v>
      </c>
      <c r="Q17" s="59" t="e">
        <f ca="1">_xll.BDH(D17,$I$3,$Q$4,$Q$4,"days=A")</f>
        <v>#NAME?</v>
      </c>
      <c r="R17" s="60" t="e">
        <f ca="1">$S17/$Q17-1</f>
        <v>#NAME?</v>
      </c>
      <c r="S17" s="59" t="e">
        <f ca="1">_xll.BDH(D17,$I$3,$S$4,$S$4,"days=A")</f>
        <v>#NAME?</v>
      </c>
      <c r="T17" s="60" t="e">
        <f t="shared" ca="1" si="0"/>
        <v>#NAME?</v>
      </c>
    </row>
    <row r="18" spans="3:20" ht="18" customHeight="1">
      <c r="C18" s="7"/>
      <c r="D18" s="10" t="s">
        <v>11</v>
      </c>
      <c r="E18" s="9" t="e">
        <f ca="1">_xll.BDP(D18,$E$4)</f>
        <v>#NAME?</v>
      </c>
      <c r="F18" s="8" t="e">
        <f ca="1">_xll.BDH(D18,$E$3,$F$4,$F$4,"days=A")</f>
        <v>#NAME?</v>
      </c>
      <c r="G18" s="39" t="e">
        <f ca="1">_xll.BDH(D18,$F$3,$G$4,$G$4,"days=A")</f>
        <v>#NAME?</v>
      </c>
      <c r="H18" s="40" t="e">
        <f ca="1">_xll.BDH(D18,$F$3,$H$4,$H$4,"days=A")</f>
        <v>#NAME?</v>
      </c>
      <c r="I18" s="42" t="e">
        <f t="shared" ca="1" si="1"/>
        <v>#NAME?</v>
      </c>
      <c r="J18" s="8" t="e">
        <f ca="1">_xll.BDH(D18,$I$3,$J$4,$J$4,"days=A")</f>
        <v>#NAME?</v>
      </c>
      <c r="K18" s="3" t="e">
        <f t="shared" ca="1" si="2"/>
        <v>#NAME?</v>
      </c>
      <c r="L18" s="7"/>
      <c r="M18" s="59" t="e">
        <f ca="1">_xll.BDH(D18,$I$3,$M$4,$M$4,"days=A")</f>
        <v>#NAME?</v>
      </c>
      <c r="N18" s="60" t="e">
        <f t="shared" ca="1" si="3"/>
        <v>#NAME?</v>
      </c>
      <c r="O18" s="59" t="e">
        <f ca="1">_xll.BDH(D18,$I$3,$O$4,$O$4,"days=A")</f>
        <v>#NAME?</v>
      </c>
      <c r="P18" s="60" t="e">
        <f t="shared" ca="1" si="4"/>
        <v>#NAME?</v>
      </c>
      <c r="Q18" s="59" t="e">
        <f ca="1">_xll.BDH(D18,$I$3,$Q$4,$Q$4,"days=A")</f>
        <v>#NAME?</v>
      </c>
      <c r="R18" s="60" t="e">
        <f t="shared" ca="1" si="5"/>
        <v>#NAME?</v>
      </c>
      <c r="S18" s="59" t="e">
        <f ca="1">_xll.BDH(D18,$I$3,$S$4,$S$4,"days=A")</f>
        <v>#NAME?</v>
      </c>
      <c r="T18" s="60" t="e">
        <f t="shared" ca="1" si="0"/>
        <v>#NAME?</v>
      </c>
    </row>
    <row r="19" spans="3:20" ht="18" customHeight="1">
      <c r="C19" s="7"/>
      <c r="L19" s="7"/>
      <c r="M19" s="7"/>
      <c r="N19" s="7"/>
    </row>
    <row r="20" spans="3:20" ht="18" customHeight="1">
      <c r="C20" s="7"/>
      <c r="L20" s="7"/>
      <c r="M20" s="7"/>
      <c r="N20" s="7"/>
    </row>
    <row r="21" spans="3:20" ht="18" customHeight="1">
      <c r="C21" s="7"/>
      <c r="L21" s="49" t="s">
        <v>37</v>
      </c>
      <c r="M21" s="49" t="s">
        <v>38</v>
      </c>
      <c r="N21" s="7"/>
    </row>
    <row r="22" spans="3:20" ht="12" customHeight="1">
      <c r="D22" s="10" t="s">
        <v>35</v>
      </c>
      <c r="E22" s="9" t="e">
        <f ca="1">_xll.BDP(D22,$E$4)</f>
        <v>#NAME?</v>
      </c>
      <c r="F22" s="47" t="e">
        <f ca="1">_xll.BDH(D22,$E$3,$F$4,$F$4,"days=A")</f>
        <v>#NAME?</v>
      </c>
      <c r="G22" s="47" t="e">
        <f ca="1">_xll.BDH(D22,$F$3,$G$4,$G$4,"days=A")</f>
        <v>#NAME?</v>
      </c>
      <c r="H22" s="47" t="e">
        <f ca="1">_xll.BDP(D22,$F$3,$H$4,$H$4,"days=A")</f>
        <v>#NAME?</v>
      </c>
      <c r="I22" s="48" t="e">
        <f t="shared" ref="I22:I27" ca="1" si="6">(H22/F22-1)</f>
        <v>#NAME?</v>
      </c>
      <c r="J22" s="47" t="e">
        <f ca="1">_xll.BDH(D22,$I$3,$J$4,$J$4,"days=A")</f>
        <v>#NAME?</v>
      </c>
      <c r="K22" s="48" t="e">
        <f t="shared" ref="K22:K27" ca="1" si="7">(H22/J22-1)</f>
        <v>#NAME?</v>
      </c>
      <c r="L22" s="46" t="e">
        <f ca="1">_xll.BDP(D22,$L$21)</f>
        <v>#NAME?</v>
      </c>
      <c r="M22" s="46" t="e">
        <f ca="1">_xll.BDP(D22,$M$21)</f>
        <v>#NAME?</v>
      </c>
    </row>
    <row r="23" spans="3:20" ht="14.25" customHeight="1">
      <c r="D23" s="10" t="s">
        <v>39</v>
      </c>
      <c r="E23" s="9" t="e">
        <f ca="1">_xll.BDP(D23,$E$4)</f>
        <v>#NAME?</v>
      </c>
      <c r="F23" s="47" t="e">
        <f ca="1">_xll.BDH(D23,$E$3,$F$4,$F$4,"days=A")</f>
        <v>#NAME?</v>
      </c>
      <c r="G23" s="47" t="e">
        <f ca="1">_xll.BDH(D23,$F$3,$G$4,$G$4,"days=A")</f>
        <v>#NAME?</v>
      </c>
      <c r="H23" s="47" t="e">
        <f ca="1">_xll.BDP(D23,$F$3,$H$4,$H$4,"days=A")</f>
        <v>#NAME?</v>
      </c>
      <c r="I23" s="48" t="e">
        <f t="shared" ca="1" si="6"/>
        <v>#NAME?</v>
      </c>
      <c r="J23" s="47" t="e">
        <f ca="1">_xll.BDH(D23,$I$3,$J$4,$J$4,"days=A")</f>
        <v>#NAME?</v>
      </c>
      <c r="K23" s="48" t="e">
        <f t="shared" ca="1" si="7"/>
        <v>#NAME?</v>
      </c>
      <c r="L23" s="46" t="e">
        <f ca="1">_xll.BDP(D23,$L$21)</f>
        <v>#NAME?</v>
      </c>
      <c r="M23" s="46" t="e">
        <f ca="1">_xll.BDP(D23,$M$21)</f>
        <v>#NAME?</v>
      </c>
    </row>
    <row r="24" spans="3:20" ht="14.25" customHeight="1">
      <c r="D24" s="10" t="s">
        <v>40</v>
      </c>
      <c r="E24" s="9" t="e">
        <f ca="1">_xll.BDP(D24,$E$4)</f>
        <v>#NAME?</v>
      </c>
      <c r="F24" s="47" t="e">
        <f ca="1">_xll.BDH(D24,$E$3,$F$4,$F$4,"days=A")</f>
        <v>#NAME?</v>
      </c>
      <c r="G24" s="47" t="e">
        <f ca="1">_xll.BDH(D24,$F$3,$G$4,$G$4,"days=A")</f>
        <v>#NAME?</v>
      </c>
      <c r="H24" s="47" t="e">
        <f ca="1">_xll.BDP(D24,$F$3,$H$4,$H$4,"days=A")</f>
        <v>#NAME?</v>
      </c>
      <c r="I24" s="48" t="e">
        <f t="shared" ca="1" si="6"/>
        <v>#NAME?</v>
      </c>
      <c r="J24" s="47" t="e">
        <f ca="1">_xll.BDH(D24,$I$3,$J$4,$J$4,"days=A")</f>
        <v>#NAME?</v>
      </c>
      <c r="K24" s="48" t="e">
        <f t="shared" ca="1" si="7"/>
        <v>#NAME?</v>
      </c>
      <c r="L24" s="46" t="e">
        <f ca="1">_xll.BDP(D24,$L$21)</f>
        <v>#NAME?</v>
      </c>
      <c r="M24" s="46" t="e">
        <f ca="1">_xll.BDP(D24,$M$21)</f>
        <v>#NAME?</v>
      </c>
    </row>
    <row r="25" spans="3:20" ht="14.25" customHeight="1">
      <c r="D25" s="10" t="s">
        <v>41</v>
      </c>
      <c r="E25" s="9" t="e">
        <f ca="1">_xll.BDP(D25,$E$4)</f>
        <v>#NAME?</v>
      </c>
      <c r="F25" s="47" t="e">
        <f ca="1">_xll.BDH(D25,$E$3,$F$4,$F$4,"days=A")</f>
        <v>#NAME?</v>
      </c>
      <c r="G25" s="47" t="e">
        <f ca="1">_xll.BDH(D25,$F$3,$G$4,$G$4,"days=A")</f>
        <v>#NAME?</v>
      </c>
      <c r="H25" s="47" t="e">
        <f ca="1">_xll.BDP(D25,$F$3,$H$4,$H$4,"days=A")</f>
        <v>#NAME?</v>
      </c>
      <c r="I25" s="48" t="e">
        <f t="shared" ca="1" si="6"/>
        <v>#NAME?</v>
      </c>
      <c r="J25" s="47" t="e">
        <f ca="1">_xll.BDH(D25,$I$3,$J$4,$J$4,"days=A")</f>
        <v>#NAME?</v>
      </c>
      <c r="K25" s="48" t="e">
        <f t="shared" ca="1" si="7"/>
        <v>#NAME?</v>
      </c>
      <c r="L25" s="46" t="e">
        <f ca="1">_xll.BDP(D25,$L$21)</f>
        <v>#NAME?</v>
      </c>
      <c r="M25" s="46" t="e">
        <f ca="1">_xll.BDP(D25,$M$21)</f>
        <v>#NAME?</v>
      </c>
    </row>
    <row r="26" spans="3:20" ht="14.25" customHeight="1">
      <c r="D26" s="51" t="s">
        <v>45</v>
      </c>
      <c r="E26" s="9" t="e">
        <f ca="1">_xll.BDP(D26,$E$4)</f>
        <v>#NAME?</v>
      </c>
      <c r="F26" s="47" t="e">
        <f ca="1">_xll.BDH(D26,$E$3,$F$4,$F$4,"days=A")</f>
        <v>#NAME?</v>
      </c>
      <c r="G26" s="47" t="e">
        <f ca="1">_xll.BDH(D26,$F$3,$G$4,$G$4,"days=A")</f>
        <v>#NAME?</v>
      </c>
      <c r="H26" s="47" t="e">
        <f ca="1">_xll.BDP(D26,$F$3,$H$4,$H$4,"days=A")</f>
        <v>#NAME?</v>
      </c>
      <c r="I26" s="48" t="e">
        <f t="shared" ca="1" si="6"/>
        <v>#NAME?</v>
      </c>
      <c r="J26" s="47" t="e">
        <f ca="1">_xll.BDH(D26,$I$3,$J$4,$J$4,"days=A")</f>
        <v>#NAME?</v>
      </c>
      <c r="K26" s="48" t="e">
        <f t="shared" ca="1" si="7"/>
        <v>#NAME?</v>
      </c>
      <c r="L26" s="46" t="e">
        <f ca="1">_xll.BDP(D26,$L$21)</f>
        <v>#NAME?</v>
      </c>
      <c r="M26" s="46" t="e">
        <f ca="1">_xll.BDP(D26,$M$21)</f>
        <v>#NAME?</v>
      </c>
    </row>
    <row r="27" spans="3:20" ht="14.25" customHeight="1">
      <c r="D27" s="10" t="s">
        <v>46</v>
      </c>
      <c r="E27" s="9" t="e">
        <f ca="1">_xll.BDP(D27,$E$4)</f>
        <v>#NAME?</v>
      </c>
      <c r="F27" s="47" t="e">
        <f ca="1">_xll.BDH(D27,$E$3,$F$4,$F$4,"days=A")</f>
        <v>#NAME?</v>
      </c>
      <c r="G27" s="47" t="e">
        <f ca="1">_xll.BDH(D27,$F$3,$G$4,$G$4,"days=A")</f>
        <v>#NAME?</v>
      </c>
      <c r="H27" s="47" t="e">
        <f ca="1">_xll.BDP(D27,$F$3,$H$4,$H$4,"days=A")</f>
        <v>#NAME?</v>
      </c>
      <c r="I27" s="48" t="e">
        <f t="shared" ca="1" si="6"/>
        <v>#NAME?</v>
      </c>
      <c r="J27" s="47" t="e">
        <f ca="1">_xll.BDH(D27,$I$3,$J$4,$J$4,"days=A")</f>
        <v>#NAME?</v>
      </c>
      <c r="K27" s="48" t="e">
        <f t="shared" ca="1" si="7"/>
        <v>#NAME?</v>
      </c>
      <c r="L27" s="46" t="e">
        <f ca="1">_xll.BDP(D27,$L$21)</f>
        <v>#NAME?</v>
      </c>
      <c r="M27" s="46" t="e">
        <f ca="1">_xll.BDP(D27,$M$21)</f>
        <v>#NAME?</v>
      </c>
    </row>
    <row r="28" spans="3:20" ht="18" customHeight="1"/>
    <row r="29" spans="3:20" ht="14.25" customHeight="1"/>
    <row r="30" spans="3:20" ht="18" customHeight="1">
      <c r="D30" s="10" t="s">
        <v>10</v>
      </c>
      <c r="E30" s="9" t="e">
        <f ca="1">_xll.BDP(D30,$E$4)</f>
        <v>#NAME?</v>
      </c>
      <c r="F30" s="8" t="e">
        <f ca="1">_xll.BDH(D30,$E$3,$F$4,$F$4,"days=A")</f>
        <v>#NAME?</v>
      </c>
      <c r="G30" s="8" t="e">
        <f ca="1">_xll.BDH(D30,$F$3,$G$4,$G$4,"days=A")</f>
        <v>#NAME?</v>
      </c>
      <c r="H30" s="8" t="e">
        <f ca="1">_xll.BDH(D30,$F$3,$H$4,$H$4,"days=A")</f>
        <v>#NAME?</v>
      </c>
      <c r="I30" s="3" t="e">
        <f ca="1">(H30/F30-1)</f>
        <v>#NAME?</v>
      </c>
      <c r="J30" s="8" t="e">
        <f ca="1">_xll.BDH(D30,$I$3,$J$4,$J$4,"days=A")</f>
        <v>#NAME?</v>
      </c>
      <c r="K30" s="3" t="e">
        <f ca="1">(H30/J30-1)</f>
        <v>#NAME?</v>
      </c>
      <c r="L30" s="53" t="e">
        <f ca="1">K30/2</f>
        <v>#NAME?</v>
      </c>
      <c r="M30" s="2">
        <f>-26.15%/2</f>
        <v>-0.13075000000000001</v>
      </c>
    </row>
    <row r="31" spans="3:20" ht="18" customHeight="1">
      <c r="D31" s="10" t="s">
        <v>9</v>
      </c>
      <c r="E31" s="9" t="e">
        <f ca="1">_xll.BDP(D31,$E$4)</f>
        <v>#NAME?</v>
      </c>
      <c r="F31" s="8" t="e">
        <f ca="1">_xll.BDH(D31,$E$3,$F$4,$F$4,"days=A")</f>
        <v>#NAME?</v>
      </c>
      <c r="G31" s="8" t="e">
        <f ca="1">_xll.BDH(D31,$F$3,$G$4,$G$4,"days=A")</f>
        <v>#NAME?</v>
      </c>
      <c r="H31" s="8" t="e">
        <f ca="1">_xll.BDH(D31,$F$3,$H$4,$H$4,"days=A")</f>
        <v>#NAME?</v>
      </c>
      <c r="I31" s="3" t="e">
        <f ca="1">(H31/F31-1)</f>
        <v>#NAME?</v>
      </c>
      <c r="J31" s="8" t="e">
        <f ca="1">_xll.BDH(D31,$I$3,$J$4,$J$4,"days=A")</f>
        <v>#NAME?</v>
      </c>
      <c r="K31" s="3" t="e">
        <f ca="1">(H31/J31-1)</f>
        <v>#NAME?</v>
      </c>
      <c r="M31" s="54" t="e">
        <f ca="1">L30+M30</f>
        <v>#NAME?</v>
      </c>
    </row>
    <row r="32" spans="3:20" ht="14.25">
      <c r="D32" s="10"/>
      <c r="E32" s="9"/>
      <c r="F32" s="8"/>
      <c r="G32" s="8"/>
      <c r="H32" s="8"/>
      <c r="I32" s="3"/>
      <c r="J32" s="8"/>
      <c r="K32" s="3" t="e">
        <f ca="1">(K30*0.8)+(K11*0.2)</f>
        <v>#NAME?</v>
      </c>
    </row>
  </sheetData>
  <conditionalFormatting sqref="I5:I13 I15:I18"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{6FC330A0-74FB-4BB8-A045-5733839BC438}</x14:id>
        </ext>
      </extLst>
    </cfRule>
  </conditionalFormatting>
  <conditionalFormatting sqref="I16">
    <cfRule type="dataBar" priority="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{4A5EC958-EA00-4A50-9B71-D5B18023CF60}</x14:id>
        </ext>
      </extLst>
    </cfRule>
  </conditionalFormatting>
  <conditionalFormatting sqref="I5:I13 I15:I18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{5379183A-19BC-43A5-A063-AED333D85D3E}</x14:id>
        </ext>
      </extLst>
    </cfRule>
  </conditionalFormatting>
  <conditionalFormatting sqref="N5:N11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{4C53036E-2602-4229-806C-52A803F0A636}</x14:id>
        </ext>
      </extLst>
    </cfRule>
  </conditionalFormatting>
  <conditionalFormatting sqref="N16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{2DD6A26A-FB7D-49E6-8F54-C49D1758EE46}</x14:id>
        </ext>
      </extLst>
    </cfRule>
  </conditionalFormatting>
  <conditionalFormatting sqref="N5:N18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{9FAC56CA-A228-455D-802B-356547718E05}</x14:id>
        </ext>
      </extLst>
    </cfRule>
  </conditionalFormatting>
  <conditionalFormatting sqref="N15:N18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{A5FAFC8C-752F-445E-A4FB-6FDF89D7E97E}</x14:id>
        </ext>
      </extLst>
    </cfRule>
  </conditionalFormatting>
  <conditionalFormatting sqref="N12:N15 N17:N18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{74A32FED-765C-40EA-BB95-A563F6DA4968}</x14:id>
        </ext>
      </extLst>
    </cfRule>
  </conditionalFormatting>
  <conditionalFormatting sqref="N5:N18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{36A89539-5409-40FE-A020-B278FDA39DFD}</x14:id>
        </ext>
      </extLst>
    </cfRule>
  </conditionalFormatting>
  <conditionalFormatting sqref="N5:N18">
    <cfRule type="dataBar" priority="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{8C6EDF0F-2725-4E13-B1E4-31BB68DB5E8B}</x14:id>
        </ext>
      </extLst>
    </cfRule>
  </conditionalFormatting>
  <conditionalFormatting sqref="I14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{65E85DA3-EB62-4E50-8B19-F087ED404DE1}</x14:id>
        </ext>
      </extLst>
    </cfRule>
  </conditionalFormatting>
  <conditionalFormatting sqref="I14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{BC954F96-725F-496D-B961-11CD439A63C1}</x14:id>
        </ext>
      </extLst>
    </cfRule>
  </conditionalFormatting>
  <conditionalFormatting sqref="I14">
    <cfRule type="dataBar" priority="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{0423986C-672E-4904-85F0-A42C37EBC3A2}</x14:id>
        </ext>
      </extLst>
    </cfRule>
  </conditionalFormatting>
  <conditionalFormatting sqref="I14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{408A6F40-B039-4CCF-99AB-FCC73464CD77}</x14:id>
        </ext>
      </extLst>
    </cfRule>
  </conditionalFormatting>
  <conditionalFormatting sqref="I5:I18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{559681F2-0D04-4BDD-9A07-FFB83FC6CBA8}</x14:id>
        </ext>
      </extLst>
    </cfRule>
  </conditionalFormatting>
  <conditionalFormatting sqref="K5:K18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{02469C1A-58CA-4FBF-B91F-513044BA2B08}</x14:id>
        </ext>
      </extLst>
    </cfRule>
  </conditionalFormatting>
  <conditionalFormatting sqref="P5:P18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{8C62DE7D-511C-420D-8B2B-A59C29C2913F}</x14:id>
        </ext>
      </extLst>
    </cfRule>
  </conditionalFormatting>
  <conditionalFormatting sqref="P5:P18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{E4039A38-E032-4453-836F-9191CF3FF760}</x14:id>
        </ext>
      </extLst>
    </cfRule>
  </conditionalFormatting>
  <conditionalFormatting sqref="I5:I13 I15:I18 I30:I32 I22:I27">
    <cfRule type="dataBar" priority="65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{C1467BD2-7840-416B-AEED-B02870FEE7BA}</x14:id>
        </ext>
      </extLst>
    </cfRule>
  </conditionalFormatting>
  <conditionalFormatting sqref="I15:I18 I30:I32 I22:I27">
    <cfRule type="dataBar" priority="65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{C7F38424-FDDD-462C-95A5-F485DFE2BC54}</x14:id>
        </ext>
      </extLst>
    </cfRule>
  </conditionalFormatting>
  <conditionalFormatting sqref="K5:K18 K30:K32 K22:K27">
    <cfRule type="dataBar" priority="65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{A658D7A6-5EF7-4652-9F8F-8D6A876809D7}</x14:id>
        </ext>
      </extLst>
    </cfRule>
  </conditionalFormatting>
  <conditionalFormatting sqref="I12:I13 I17:I18 I15 I30:I32 I22:I27">
    <cfRule type="dataBar" priority="65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{5F36A1B4-DF93-47BC-9C8D-EFA34F20D115}</x14:id>
        </ext>
      </extLst>
    </cfRule>
  </conditionalFormatting>
  <conditionalFormatting sqref="I5:I13 I15:I18 I30:I31 I22:I27">
    <cfRule type="dataBar" priority="655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{55157267-FCC6-4E3C-932A-732F94FD50D0}</x14:id>
        </ext>
      </extLst>
    </cfRule>
  </conditionalFormatting>
  <conditionalFormatting sqref="T5:T18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{F01154C2-3FDB-41E5-B9BB-441DD9FC1FE0}</x14:id>
        </ext>
      </extLst>
    </cfRule>
  </conditionalFormatting>
  <conditionalFormatting sqref="T5:T18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{271F0FE4-311F-4E8C-8EB3-80605DBF364F}</x14:id>
        </ext>
      </extLst>
    </cfRule>
  </conditionalFormatting>
  <conditionalFormatting sqref="R5:R18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{B03803DF-DFD2-4B86-9CAF-2350DA401FEC}</x14:id>
        </ext>
      </extLst>
    </cfRule>
  </conditionalFormatting>
  <conditionalFormatting sqref="R5:R1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{30287DE7-A177-4028-8BF7-6DDF2BDCFE69}</x14:id>
        </ext>
      </extLst>
    </cfRule>
  </conditionalFormatting>
  <pageMargins left="0.70866141732283472" right="0.70866141732283472" top="0.74803149606299213" bottom="0.74803149606299213" header="0.31496062992125984" footer="0.31496062992125984"/>
  <pageSetup paperSize="9" scale="6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FC330A0-74FB-4BB8-A045-5733839BC438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I5:I13 I15:I18</xm:sqref>
        </x14:conditionalFormatting>
        <x14:conditionalFormatting xmlns:xm="http://schemas.microsoft.com/office/excel/2006/main">
          <x14:cfRule type="dataBar" id="{4A5EC958-EA00-4A50-9B71-D5B18023CF60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</xm:sqref>
        </x14:conditionalFormatting>
        <x14:conditionalFormatting xmlns:xm="http://schemas.microsoft.com/office/excel/2006/main">
          <x14:cfRule type="dataBar" id="{5379183A-19BC-43A5-A063-AED333D85D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I5:I13 I15:I18</xm:sqref>
        </x14:conditionalFormatting>
        <x14:conditionalFormatting xmlns:xm="http://schemas.microsoft.com/office/excel/2006/main">
          <x14:cfRule type="dataBar" id="{4C53036E-2602-4229-806C-52A803F0A636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N5:N11</xm:sqref>
        </x14:conditionalFormatting>
        <x14:conditionalFormatting xmlns:xm="http://schemas.microsoft.com/office/excel/2006/main">
          <x14:cfRule type="dataBar" id="{2DD6A26A-FB7D-49E6-8F54-C49D1758EE46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N16</xm:sqref>
        </x14:conditionalFormatting>
        <x14:conditionalFormatting xmlns:xm="http://schemas.microsoft.com/office/excel/2006/main">
          <x14:cfRule type="dataBar" id="{9FAC56CA-A228-455D-802B-356547718E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N5:N18</xm:sqref>
        </x14:conditionalFormatting>
        <x14:conditionalFormatting xmlns:xm="http://schemas.microsoft.com/office/excel/2006/main">
          <x14:cfRule type="dataBar" id="{A5FAFC8C-752F-445E-A4FB-6FDF89D7E97E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N15:N18</xm:sqref>
        </x14:conditionalFormatting>
        <x14:conditionalFormatting xmlns:xm="http://schemas.microsoft.com/office/excel/2006/main">
          <x14:cfRule type="dataBar" id="{74A32FED-765C-40EA-BB95-A563F6DA4968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N12:N15 N17:N18</xm:sqref>
        </x14:conditionalFormatting>
        <x14:conditionalFormatting xmlns:xm="http://schemas.microsoft.com/office/excel/2006/main">
          <x14:cfRule type="dataBar" id="{36A89539-5409-40FE-A020-B278FDA39DF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N5:N18</xm:sqref>
        </x14:conditionalFormatting>
        <x14:conditionalFormatting xmlns:xm="http://schemas.microsoft.com/office/excel/2006/main">
          <x14:cfRule type="dataBar" id="{8C6EDF0F-2725-4E13-B1E4-31BB68DB5E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N5:N18</xm:sqref>
        </x14:conditionalFormatting>
        <x14:conditionalFormatting xmlns:xm="http://schemas.microsoft.com/office/excel/2006/main">
          <x14:cfRule type="dataBar" id="{65E85DA3-EB62-4E50-8B19-F087ED404D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</xm:sqref>
        </x14:conditionalFormatting>
        <x14:conditionalFormatting xmlns:xm="http://schemas.microsoft.com/office/excel/2006/main">
          <x14:cfRule type="dataBar" id="{BC954F96-725F-496D-B961-11CD439A63C1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I14</xm:sqref>
        </x14:conditionalFormatting>
        <x14:conditionalFormatting xmlns:xm="http://schemas.microsoft.com/office/excel/2006/main">
          <x14:cfRule type="dataBar" id="{0423986C-672E-4904-85F0-A42C37EBC3A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I14</xm:sqref>
        </x14:conditionalFormatting>
        <x14:conditionalFormatting xmlns:xm="http://schemas.microsoft.com/office/excel/2006/main">
          <x14:cfRule type="dataBar" id="{408A6F40-B039-4CCF-99AB-FCC73464CD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</xm:sqref>
        </x14:conditionalFormatting>
        <x14:conditionalFormatting xmlns:xm="http://schemas.microsoft.com/office/excel/2006/main">
          <x14:cfRule type="dataBar" id="{559681F2-0D04-4BDD-9A07-FFB83FC6CB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I5:I18</xm:sqref>
        </x14:conditionalFormatting>
        <x14:conditionalFormatting xmlns:xm="http://schemas.microsoft.com/office/excel/2006/main">
          <x14:cfRule type="dataBar" id="{02469C1A-58CA-4FBF-B91F-513044BA2B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K5:K18</xm:sqref>
        </x14:conditionalFormatting>
        <x14:conditionalFormatting xmlns:xm="http://schemas.microsoft.com/office/excel/2006/main">
          <x14:cfRule type="dataBar" id="{8C62DE7D-511C-420D-8B2B-A59C29C2913F}">
            <x14:dataBar minLength="0" maxLength="100" gradient="0" direction="leftToRight" axisPosition="middle">
              <x14:cfvo type="autoMin"/>
              <x14:cfvo type="autoMax"/>
              <x14:negativeFillColor rgb="FFFF0000"/>
              <x14:axisColor rgb="FF000000"/>
            </x14:dataBar>
          </x14:cfRule>
          <xm:sqref>P5:P18</xm:sqref>
        </x14:conditionalFormatting>
        <x14:conditionalFormatting xmlns:xm="http://schemas.microsoft.com/office/excel/2006/main">
          <x14:cfRule type="dataBar" id="{E4039A38-E032-4453-836F-9191CF3FF7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P5:P18</xm:sqref>
        </x14:conditionalFormatting>
        <x14:conditionalFormatting xmlns:xm="http://schemas.microsoft.com/office/excel/2006/main">
          <x14:cfRule type="dataBar" id="{C1467BD2-7840-416B-AEED-B02870FEE7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I5:I13 I15:I18 I30:I32 I22:I27</xm:sqref>
        </x14:conditionalFormatting>
        <x14:conditionalFormatting xmlns:xm="http://schemas.microsoft.com/office/excel/2006/main">
          <x14:cfRule type="dataBar" id="{C7F38424-FDDD-462C-95A5-F485DFE2BC54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I15:I18 I30:I32 I22:I27</xm:sqref>
        </x14:conditionalFormatting>
        <x14:conditionalFormatting xmlns:xm="http://schemas.microsoft.com/office/excel/2006/main">
          <x14:cfRule type="dataBar" id="{A658D7A6-5EF7-4652-9F8F-8D6A876809D7}">
            <x14:dataBar minLength="0" maxLength="100" gradient="0" direction="leftToRight" axisPosition="middle">
              <x14:cfvo type="autoMin"/>
              <x14:cfvo type="autoMax"/>
              <x14:negativeFillColor rgb="FFFF0000"/>
              <x14:axisColor rgb="FF000000"/>
            </x14:dataBar>
          </x14:cfRule>
          <xm:sqref>K5:K18 K30:K32 K22:K27</xm:sqref>
        </x14:conditionalFormatting>
        <x14:conditionalFormatting xmlns:xm="http://schemas.microsoft.com/office/excel/2006/main">
          <x14:cfRule type="dataBar" id="{5F36A1B4-DF93-47BC-9C8D-EFA34F20D115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I12:I13 I17:I18 I15 I30:I32 I22:I27</xm:sqref>
        </x14:conditionalFormatting>
        <x14:conditionalFormatting xmlns:xm="http://schemas.microsoft.com/office/excel/2006/main">
          <x14:cfRule type="dataBar" id="{55157267-FCC6-4E3C-932A-732F94FD50D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I5:I13 I15:I18 I30:I31 I22:I27</xm:sqref>
        </x14:conditionalFormatting>
        <x14:conditionalFormatting xmlns:xm="http://schemas.microsoft.com/office/excel/2006/main">
          <x14:cfRule type="dataBar" id="{F01154C2-3FDB-41E5-B9BB-441DD9FC1FE0}">
            <x14:dataBar minLength="0" maxLength="100" gradient="0" direction="leftToRight" axisPosition="middle">
              <x14:cfvo type="autoMin"/>
              <x14:cfvo type="autoMax"/>
              <x14:negativeFillColor rgb="FFFF0000"/>
              <x14:axisColor rgb="FF000000"/>
            </x14:dataBar>
          </x14:cfRule>
          <xm:sqref>T5:T18</xm:sqref>
        </x14:conditionalFormatting>
        <x14:conditionalFormatting xmlns:xm="http://schemas.microsoft.com/office/excel/2006/main">
          <x14:cfRule type="dataBar" id="{271F0FE4-311F-4E8C-8EB3-80605DBF36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T5:T18</xm:sqref>
        </x14:conditionalFormatting>
        <x14:conditionalFormatting xmlns:xm="http://schemas.microsoft.com/office/excel/2006/main">
          <x14:cfRule type="dataBar" id="{B03803DF-DFD2-4B86-9CAF-2350DA401FEC}">
            <x14:dataBar minLength="0" maxLength="100" gradient="0" direction="leftToRight" axisPosition="middle">
              <x14:cfvo type="autoMin"/>
              <x14:cfvo type="autoMax"/>
              <x14:negativeFillColor rgb="FFFF0000"/>
              <x14:axisColor rgb="FF000000"/>
            </x14:dataBar>
          </x14:cfRule>
          <xm:sqref>R5:R18</xm:sqref>
        </x14:conditionalFormatting>
        <x14:conditionalFormatting xmlns:xm="http://schemas.microsoft.com/office/excel/2006/main">
          <x14:cfRule type="dataBar" id="{30287DE7-A177-4028-8BF7-6DDF2BDCFE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R5:R18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LIQUIDATIVOS</vt:lpstr>
      <vt:lpstr>Hoja1</vt:lpstr>
      <vt:lpstr>LIQUIDATIVOS (DATOS)</vt:lpstr>
      <vt:lpstr>MERCADOS</vt:lpstr>
      <vt:lpstr>MERCADOS!Área_de_impresión</vt:lpstr>
    </vt:vector>
  </TitlesOfParts>
  <Company>Banco Espirito Santo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Battaner Dubois</dc:creator>
  <cp:lastModifiedBy>MAGDALENA CUELLO</cp:lastModifiedBy>
  <cp:lastPrinted>2022-01-07T15:16:02Z</cp:lastPrinted>
  <dcterms:created xsi:type="dcterms:W3CDTF">2018-09-03T11:38:25Z</dcterms:created>
  <dcterms:modified xsi:type="dcterms:W3CDTF">2022-08-11T09:40:01Z</dcterms:modified>
</cp:coreProperties>
</file>