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64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D5" i="1" l="1"/>
  <c r="E5" i="1" s="1"/>
  <c r="D6" i="1"/>
  <c r="D13" i="1"/>
  <c r="D3" i="1" l="1"/>
  <c r="E3" i="1" s="1"/>
  <c r="D7" i="1"/>
  <c r="E7" i="1" s="1"/>
  <c r="D11" i="1"/>
  <c r="E11" i="1" s="1"/>
  <c r="D15" i="1"/>
  <c r="E15" i="1" s="1"/>
  <c r="D8" i="1"/>
  <c r="E8" i="1" s="1"/>
  <c r="D12" i="1"/>
  <c r="E12" i="1" s="1"/>
  <c r="D16" i="1"/>
  <c r="E16" i="1" s="1"/>
  <c r="D9" i="1"/>
  <c r="E9" i="1" s="1"/>
  <c r="E13" i="1"/>
  <c r="D17" i="1"/>
  <c r="E17" i="1" s="1"/>
  <c r="E6" i="1"/>
  <c r="D10" i="1"/>
  <c r="E10" i="1" s="1"/>
  <c r="D14" i="1"/>
  <c r="E14" i="1" s="1"/>
  <c r="D2" i="1"/>
  <c r="D4" i="1"/>
  <c r="E4" i="1" s="1"/>
  <c r="C22" i="1" l="1"/>
  <c r="C23" i="1"/>
  <c r="C21" i="1"/>
  <c r="E2" i="1"/>
  <c r="C24" i="1" l="1"/>
  <c r="F2" i="1"/>
  <c r="F5" i="1"/>
  <c r="C30" i="1" l="1"/>
  <c r="F6" i="1"/>
  <c r="G6" i="1" s="1"/>
  <c r="H6" i="1" s="1"/>
  <c r="F17" i="1"/>
  <c r="G17" i="1" s="1"/>
  <c r="H17" i="1" s="1"/>
  <c r="F4" i="1"/>
  <c r="G4" i="1" s="1"/>
  <c r="H4" i="1" s="1"/>
  <c r="F11" i="1"/>
  <c r="G11" i="1" s="1"/>
  <c r="H11" i="1" s="1"/>
  <c r="F13" i="1"/>
  <c r="G13" i="1" s="1"/>
  <c r="H13" i="1" s="1"/>
  <c r="F15" i="1"/>
  <c r="G15" i="1" s="1"/>
  <c r="H15" i="1" s="1"/>
  <c r="F14" i="1"/>
  <c r="G14" i="1" s="1"/>
  <c r="H14" i="1" s="1"/>
  <c r="F12" i="1"/>
  <c r="G12" i="1" s="1"/>
  <c r="H12" i="1" s="1"/>
  <c r="F16" i="1"/>
  <c r="G16" i="1" s="1"/>
  <c r="H16" i="1" s="1"/>
  <c r="F7" i="1"/>
  <c r="G7" i="1" s="1"/>
  <c r="H7" i="1" s="1"/>
  <c r="G5" i="1"/>
  <c r="H5" i="1" s="1"/>
  <c r="F9" i="1"/>
  <c r="G9" i="1" s="1"/>
  <c r="H9" i="1" s="1"/>
  <c r="F8" i="1"/>
  <c r="G8" i="1" s="1"/>
  <c r="H8" i="1" s="1"/>
  <c r="F3" i="1"/>
  <c r="G3" i="1" s="1"/>
  <c r="H3" i="1" s="1"/>
  <c r="G2" i="1"/>
  <c r="F10" i="1"/>
  <c r="G10" i="1" s="1"/>
  <c r="H10" i="1" s="1"/>
  <c r="H2" i="1" l="1"/>
  <c r="C25" i="1" l="1"/>
  <c r="C26" i="1" s="1"/>
  <c r="C31" i="1"/>
  <c r="B40" i="1" l="1"/>
  <c r="C40" i="1"/>
  <c r="C27" i="1"/>
  <c r="D34" i="1"/>
  <c r="C34" i="1"/>
  <c r="C33" i="1"/>
  <c r="D33" i="1"/>
  <c r="D35" i="1"/>
  <c r="C35" i="1"/>
</calcChain>
</file>

<file path=xl/sharedStrings.xml><?xml version="1.0" encoding="utf-8"?>
<sst xmlns="http://schemas.openxmlformats.org/spreadsheetml/2006/main" count="25" uniqueCount="25">
  <si>
    <t>Номер колбы</t>
  </si>
  <si>
    <t>Кол-во шаров</t>
  </si>
  <si>
    <t>Сумма вероятностей</t>
  </si>
  <si>
    <t>Кол-во колб</t>
  </si>
  <si>
    <t>Мин</t>
  </si>
  <si>
    <t>Макс</t>
  </si>
  <si>
    <t>Кол-во шариков</t>
  </si>
  <si>
    <t xml:space="preserve">Вероятность (P) </t>
  </si>
  <si>
    <t>Доверит. Вероятность</t>
  </si>
  <si>
    <t>Коэф. Стьюдента</t>
  </si>
  <si>
    <t>Доверит. Интервал</t>
  </si>
  <si>
    <t>Доверительный интервал для 95%</t>
  </si>
  <si>
    <t>Мат. Ожид.(Колба * P)</t>
  </si>
  <si>
    <t>(Колба * P)-среднее</t>
  </si>
  <si>
    <t>Квадраты</t>
  </si>
  <si>
    <t>Квадраты * P</t>
  </si>
  <si>
    <t>Мат ожидание</t>
  </si>
  <si>
    <t>Сумма квадратов</t>
  </si>
  <si>
    <t>Сигма</t>
  </si>
  <si>
    <t xml:space="preserve"> </t>
  </si>
  <si>
    <t>До</t>
  </si>
  <si>
    <t>От</t>
  </si>
  <si>
    <t>[&lt;x&gt; - σ; &lt;x&gt; + σ]</t>
  </si>
  <si>
    <t>[&lt;x&gt; - 2σ; &lt;x&gt; + 2σ]</t>
  </si>
  <si>
    <t>[&lt;x&gt; - 3σ; &lt;x&gt; + 3σ]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</si>
</sst>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164" fontId="1" fillId="3" borderId="2" xfId="2" applyNumberFormat="1" applyBorder="1" applyAlignment="1">
      <alignment horizontal="center" vertical="center"/>
    </xf>
    <xf numFmtId="2" fontId="1" fillId="3" borderId="2" xfId="2" applyNumberFormat="1" applyBorder="1" applyAlignment="1">
      <alignment horizontal="center" vertical="center"/>
    </xf>
    <xf numFmtId="165" fontId="1" fillId="3" borderId="2" xfId="2" applyNumberForma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164" fontId="1" fillId="3" borderId="2" xfId="2" applyNumberFormat="1" applyBorder="1"/>
    <xf numFmtId="0" fontId="1" fillId="3" borderId="2" xfId="2" applyBorder="1"/>
    <xf numFmtId="165" fontId="1" fillId="3" borderId="2" xfId="2" applyNumberFormat="1" applyBorder="1" applyAlignment="1">
      <alignment vertical="center"/>
    </xf>
    <xf numFmtId="2" fontId="1" fillId="3" borderId="2" xfId="2" applyNumberFormat="1" applyBorder="1" applyAlignment="1">
      <alignment vertical="center"/>
    </xf>
    <xf numFmtId="2" fontId="3" fillId="2" borderId="2" xfId="1" applyNumberFormat="1" applyFont="1" applyBorder="1" applyAlignment="1">
      <alignment horizontal="center" vertical="center"/>
    </xf>
    <xf numFmtId="2" fontId="1" fillId="3" borderId="2" xfId="2" applyNumberFormat="1" applyBorder="1"/>
    <xf numFmtId="0" fontId="3" fillId="2" borderId="2" xfId="1" applyFont="1" applyBorder="1"/>
    <xf numFmtId="0" fontId="3" fillId="2" borderId="3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</cellXfs>
  <cellStyles count="3">
    <cellStyle name="40% - Акцент5" xfId="2" builtinId="47"/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объектов исследования</a:t>
            </a:r>
            <a:endParaRPr lang="ru-RU"/>
          </a:p>
        </c:rich>
      </c:tx>
      <c:layout>
        <c:manualLayout>
          <c:xMode val="edge"/>
          <c:yMode val="edge"/>
          <c:x val="0.18221387880324857"/>
          <c:y val="2.85137168939656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235206066641512"/>
          <c:y val="0.19540689672720904"/>
          <c:w val="0.81021383376444711"/>
          <c:h val="0.6523319754134938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Лист1!$B$2:$B$17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Лист1!$C$2:$C$17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74</c:v>
                </c:pt>
                <c:pt idx="3">
                  <c:v>188</c:v>
                </c:pt>
                <c:pt idx="4">
                  <c:v>341</c:v>
                </c:pt>
                <c:pt idx="5">
                  <c:v>578</c:v>
                </c:pt>
                <c:pt idx="6">
                  <c:v>643</c:v>
                </c:pt>
                <c:pt idx="7">
                  <c:v>594</c:v>
                </c:pt>
                <c:pt idx="8">
                  <c:v>435</c:v>
                </c:pt>
                <c:pt idx="9">
                  <c:v>203</c:v>
                </c:pt>
                <c:pt idx="10">
                  <c:v>97</c:v>
                </c:pt>
                <c:pt idx="11">
                  <c:v>29</c:v>
                </c:pt>
                <c:pt idx="12">
                  <c:v>16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621-4BB6-948D-807F0FA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384448"/>
        <c:axId val="153386368"/>
      </c:barChart>
      <c:catAx>
        <c:axId val="15338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колбы</a:t>
                </a:r>
              </a:p>
            </c:rich>
          </c:tx>
          <c:layout>
            <c:manualLayout>
              <c:xMode val="edge"/>
              <c:yMode val="edge"/>
              <c:x val="0.43148751533998286"/>
              <c:y val="0.907514142999035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386368"/>
        <c:crosses val="autoZero"/>
        <c:auto val="1"/>
        <c:lblAlgn val="ctr"/>
        <c:lblOffset val="100"/>
        <c:noMultiLvlLbl val="0"/>
      </c:catAx>
      <c:valAx>
        <c:axId val="15338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шаров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7562575936731092E-2"/>
              <c:y val="0.304619326606112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38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194310</xdr:colOff>
      <xdr:row>17</xdr:row>
      <xdr:rowOff>42862</xdr:rowOff>
    </xdr:from>
    <xdr:to>
      <xdr:col>7</xdr:col>
      <xdr:colOff>998220</xdr:colOff>
      <xdr:row>31</xdr:row>
      <xdr:rowOff>48260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DFE430F6-CA6E-4F62-8649-1B505FA95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289560</xdr:colOff>
      <xdr:row>25</xdr:row>
      <xdr:rowOff>160020</xdr:rowOff>
    </xdr:from>
    <xdr:ext cx="91440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883920" y="492252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883920" y="492252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l-GR" sz="1100" i="0">
                  <a:latin typeface="Cambria Math"/>
                </a:rPr>
                <a:t>𝜌</a:t>
              </a:r>
              <a:r>
                <a:rPr lang="ru-RU" sz="110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𝑚𝑎𝑥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7" zoomScale="125" workbookViewId="0">
      <selection activeCell="E42" sqref="E42"/>
    </sheetView>
  </sheetViews>
  <sheetFormatPr defaultColWidth="8.85546875" defaultRowHeight="15" x14ac:dyDescent="0.25"/>
  <cols>
    <col min="2" max="2" width="20.7109375" customWidth="1"/>
    <col min="3" max="3" width="14" customWidth="1"/>
    <col min="4" max="4" width="14.85546875" customWidth="1"/>
    <col min="5" max="5" width="21" customWidth="1"/>
    <col min="6" max="6" width="11.7109375" customWidth="1"/>
    <col min="7" max="7" width="13" customWidth="1"/>
    <col min="8" max="8" width="15.140625" customWidth="1"/>
  </cols>
  <sheetData>
    <row r="1" spans="2:8" x14ac:dyDescent="0.25">
      <c r="B1" s="12" t="s">
        <v>0</v>
      </c>
      <c r="C1" s="12" t="s">
        <v>6</v>
      </c>
      <c r="D1" s="12" t="s">
        <v>7</v>
      </c>
      <c r="E1" s="12" t="s">
        <v>12</v>
      </c>
      <c r="F1" s="12" t="s">
        <v>13</v>
      </c>
      <c r="G1" s="12" t="s">
        <v>14</v>
      </c>
      <c r="H1" s="12" t="s">
        <v>15</v>
      </c>
    </row>
    <row r="2" spans="2:8" x14ac:dyDescent="0.25">
      <c r="B2" s="8">
        <v>0</v>
      </c>
      <c r="C2" s="8">
        <v>1</v>
      </c>
      <c r="D2" s="8">
        <f>C2/$C$20</f>
        <v>3.1172069825436408E-4</v>
      </c>
      <c r="E2" s="8">
        <f>B2*D2</f>
        <v>0</v>
      </c>
      <c r="F2" s="9">
        <f>B2-$C$24</f>
        <v>-6.1692643391521207</v>
      </c>
      <c r="G2" s="8">
        <f>F2*F2</f>
        <v>38.059822486334049</v>
      </c>
      <c r="H2" s="8">
        <f t="shared" ref="H2:H17" si="0">G2*D2</f>
        <v>1.1864034440877197E-2</v>
      </c>
    </row>
    <row r="3" spans="2:8" x14ac:dyDescent="0.25">
      <c r="B3" s="8">
        <v>1</v>
      </c>
      <c r="C3" s="8">
        <v>8</v>
      </c>
      <c r="D3" s="8">
        <f>C3/$C$20</f>
        <v>2.4937655860349127E-3</v>
      </c>
      <c r="E3" s="8">
        <f>B3*D3</f>
        <v>2.4937655860349127E-3</v>
      </c>
      <c r="F3" s="9">
        <f>B3-$C$24</f>
        <v>-5.1692643391521207</v>
      </c>
      <c r="G3" s="8">
        <f t="shared" ref="G3:G17" si="1">F3*F3</f>
        <v>26.721293808029809</v>
      </c>
      <c r="H3" s="8">
        <f t="shared" si="0"/>
        <v>6.6636642912792546E-2</v>
      </c>
    </row>
    <row r="4" spans="2:8" x14ac:dyDescent="0.25">
      <c r="B4" s="8">
        <v>2</v>
      </c>
      <c r="C4" s="8">
        <v>74</v>
      </c>
      <c r="D4" s="8">
        <f>C4/$C$20</f>
        <v>2.3067331670822942E-2</v>
      </c>
      <c r="E4" s="8">
        <f>B4*D4</f>
        <v>4.6134663341645885E-2</v>
      </c>
      <c r="F4" s="9">
        <f>B4-$C$24</f>
        <v>-4.1692643391521207</v>
      </c>
      <c r="G4" s="8">
        <f t="shared" si="1"/>
        <v>17.38276512972557</v>
      </c>
      <c r="H4" s="8">
        <f t="shared" si="0"/>
        <v>0.40097400860339533</v>
      </c>
    </row>
    <row r="5" spans="2:8" x14ac:dyDescent="0.25">
      <c r="B5" s="8">
        <v>3</v>
      </c>
      <c r="C5" s="8">
        <v>188</v>
      </c>
      <c r="D5" s="8">
        <f>C5/$C$20</f>
        <v>5.8603491271820449E-2</v>
      </c>
      <c r="E5" s="8">
        <f>B5*D5</f>
        <v>0.17581047381546133</v>
      </c>
      <c r="F5" s="9">
        <f>B5-$C$24</f>
        <v>-3.1692643391521207</v>
      </c>
      <c r="G5" s="8">
        <f t="shared" si="1"/>
        <v>10.044236451421328</v>
      </c>
      <c r="H5" s="8">
        <f t="shared" si="0"/>
        <v>0.58862732321297062</v>
      </c>
    </row>
    <row r="6" spans="2:8" x14ac:dyDescent="0.25">
      <c r="B6" s="8">
        <v>4</v>
      </c>
      <c r="C6" s="8">
        <v>341</v>
      </c>
      <c r="D6" s="8">
        <f>C6/$C$20</f>
        <v>0.10629675810473815</v>
      </c>
      <c r="E6" s="8">
        <f>B6*D6</f>
        <v>0.42518703241895262</v>
      </c>
      <c r="F6" s="9">
        <f>B6-$C$24</f>
        <v>-2.1692643391521207</v>
      </c>
      <c r="G6" s="8">
        <f>F6*F6</f>
        <v>4.7057077731170871</v>
      </c>
      <c r="H6" s="8">
        <f>G6*D6</f>
        <v>0.500201480870613</v>
      </c>
    </row>
    <row r="7" spans="2:8" x14ac:dyDescent="0.25">
      <c r="B7" s="8">
        <v>5</v>
      </c>
      <c r="C7" s="8">
        <v>578</v>
      </c>
      <c r="D7" s="8">
        <f>C7/$C$20</f>
        <v>0.18017456359102244</v>
      </c>
      <c r="E7" s="8">
        <f>B7*D7</f>
        <v>0.9008728179551122</v>
      </c>
      <c r="F7" s="9">
        <f>B7-$C$24</f>
        <v>-1.1692643391521207</v>
      </c>
      <c r="G7" s="8">
        <f t="shared" si="1"/>
        <v>1.3671790948128455</v>
      </c>
      <c r="H7" s="8">
        <f t="shared" si="0"/>
        <v>0.24633089675867353</v>
      </c>
    </row>
    <row r="8" spans="2:8" x14ac:dyDescent="0.25">
      <c r="B8" s="8">
        <v>6</v>
      </c>
      <c r="C8" s="8">
        <v>643</v>
      </c>
      <c r="D8" s="8">
        <f>C8/$C$20</f>
        <v>0.2004364089775561</v>
      </c>
      <c r="E8" s="8">
        <f>B8*D8</f>
        <v>1.2026184538653366</v>
      </c>
      <c r="F8" s="9">
        <f>B8-$C$24</f>
        <v>-0.16926433915212069</v>
      </c>
      <c r="G8" s="8">
        <f t="shared" si="1"/>
        <v>2.8650416508604136E-2</v>
      </c>
      <c r="H8" s="8">
        <f>G8*D8</f>
        <v>5.7425866006959037E-3</v>
      </c>
    </row>
    <row r="9" spans="2:8" x14ac:dyDescent="0.25">
      <c r="B9" s="8">
        <v>7</v>
      </c>
      <c r="C9" s="8">
        <v>594</v>
      </c>
      <c r="D9" s="8">
        <f>C9/$C$20</f>
        <v>0.18516209476309228</v>
      </c>
      <c r="E9" s="8">
        <f>B9*D9</f>
        <v>1.296134663341646</v>
      </c>
      <c r="F9" s="9">
        <f>B9-$C$24</f>
        <v>0.83073566084787931</v>
      </c>
      <c r="G9" s="8">
        <f t="shared" si="1"/>
        <v>0.69012173820436273</v>
      </c>
      <c r="H9" s="8">
        <f t="shared" si="0"/>
        <v>0.12778438668746617</v>
      </c>
    </row>
    <row r="10" spans="2:8" x14ac:dyDescent="0.25">
      <c r="B10" s="8">
        <v>8</v>
      </c>
      <c r="C10" s="8">
        <v>435</v>
      </c>
      <c r="D10" s="8">
        <f>C10/$C$20</f>
        <v>0.13559850374064839</v>
      </c>
      <c r="E10" s="8">
        <f>B10*D10</f>
        <v>1.0847880299251871</v>
      </c>
      <c r="F10" s="9">
        <f>B10-$C$24</f>
        <v>1.8307356608478793</v>
      </c>
      <c r="G10" s="8">
        <f t="shared" si="1"/>
        <v>3.3515930599001216</v>
      </c>
      <c r="H10" s="8">
        <f t="shared" si="0"/>
        <v>0.4544710040699978</v>
      </c>
    </row>
    <row r="11" spans="2:8" x14ac:dyDescent="0.25">
      <c r="B11" s="8">
        <v>9</v>
      </c>
      <c r="C11" s="8">
        <v>203</v>
      </c>
      <c r="D11" s="8">
        <f>C11/$C$20</f>
        <v>6.327930174563591E-2</v>
      </c>
      <c r="E11" s="8">
        <f>B11*D11</f>
        <v>0.56951371571072318</v>
      </c>
      <c r="F11" s="9">
        <f>B11-$C$24</f>
        <v>2.8307356608478793</v>
      </c>
      <c r="G11" s="8">
        <f t="shared" si="1"/>
        <v>8.0130643815958802</v>
      </c>
      <c r="H11" s="8">
        <f t="shared" si="0"/>
        <v>0.5070611189102131</v>
      </c>
    </row>
    <row r="12" spans="2:8" x14ac:dyDescent="0.25">
      <c r="B12" s="8">
        <v>10</v>
      </c>
      <c r="C12" s="8">
        <v>97</v>
      </c>
      <c r="D12" s="8">
        <f>C12/$C$20</f>
        <v>3.0236907730673317E-2</v>
      </c>
      <c r="E12" s="8">
        <f>B12*D12</f>
        <v>0.30236907730673318</v>
      </c>
      <c r="F12" s="9">
        <f>B12-$C$24</f>
        <v>3.8307356608478793</v>
      </c>
      <c r="G12" s="8">
        <f t="shared" si="1"/>
        <v>14.674535703291639</v>
      </c>
      <c r="H12" s="8">
        <f t="shared" si="0"/>
        <v>0.44371258205090058</v>
      </c>
    </row>
    <row r="13" spans="2:8" x14ac:dyDescent="0.25">
      <c r="B13" s="8">
        <v>11</v>
      </c>
      <c r="C13" s="8">
        <v>29</v>
      </c>
      <c r="D13" s="8">
        <f>C13/$C$20</f>
        <v>9.0399002493765594E-3</v>
      </c>
      <c r="E13" s="8">
        <f>B13*D13</f>
        <v>9.9438902743142155E-2</v>
      </c>
      <c r="F13" s="9">
        <f>B13-$C$24</f>
        <v>4.8307356608478793</v>
      </c>
      <c r="G13" s="8">
        <f t="shared" si="1"/>
        <v>23.336007024987396</v>
      </c>
      <c r="H13" s="8">
        <f t="shared" si="0"/>
        <v>0.21095517572463671</v>
      </c>
    </row>
    <row r="14" spans="2:8" x14ac:dyDescent="0.25">
      <c r="B14" s="8">
        <v>12</v>
      </c>
      <c r="C14" s="8">
        <v>16</v>
      </c>
      <c r="D14" s="8">
        <f>C14/$C$20</f>
        <v>4.9875311720698253E-3</v>
      </c>
      <c r="E14" s="8">
        <f>B14*D14</f>
        <v>5.9850374064837904E-2</v>
      </c>
      <c r="F14" s="9">
        <f>B14-$C$24</f>
        <v>5.8307356608478793</v>
      </c>
      <c r="G14" s="8">
        <f t="shared" si="1"/>
        <v>33.997478346683152</v>
      </c>
      <c r="H14" s="8">
        <f t="shared" si="0"/>
        <v>0.16956348302585114</v>
      </c>
    </row>
    <row r="15" spans="2:8" x14ac:dyDescent="0.25">
      <c r="B15" s="8">
        <v>13</v>
      </c>
      <c r="C15" s="8">
        <v>1</v>
      </c>
      <c r="D15" s="8">
        <f>C15/$C$20</f>
        <v>3.1172069825436408E-4</v>
      </c>
      <c r="E15" s="8">
        <f>B15*D15</f>
        <v>4.0523690773067332E-3</v>
      </c>
      <c r="F15" s="9">
        <f>B15-$C$24</f>
        <v>6.8307356608478793</v>
      </c>
      <c r="G15" s="8">
        <f t="shared" si="1"/>
        <v>46.658949668378916</v>
      </c>
      <c r="H15" s="8">
        <f t="shared" si="0"/>
        <v>1.4544560370442305E-2</v>
      </c>
    </row>
    <row r="16" spans="2:8" x14ac:dyDescent="0.25">
      <c r="B16" s="8">
        <v>14</v>
      </c>
      <c r="C16" s="8">
        <v>0</v>
      </c>
      <c r="D16" s="8">
        <f>C16/$C$20</f>
        <v>0</v>
      </c>
      <c r="E16" s="8">
        <f>B16*D16</f>
        <v>0</v>
      </c>
      <c r="F16" s="9">
        <f>B16-$C$24</f>
        <v>7.8307356608478793</v>
      </c>
      <c r="G16" s="8">
        <f t="shared" si="1"/>
        <v>61.320420990074673</v>
      </c>
      <c r="H16" s="8">
        <f t="shared" si="0"/>
        <v>0</v>
      </c>
    </row>
    <row r="17" spans="2:8" x14ac:dyDescent="0.25">
      <c r="B17" s="8">
        <v>15</v>
      </c>
      <c r="C17" s="8">
        <v>0</v>
      </c>
      <c r="D17" s="8">
        <f>C17/$C$20</f>
        <v>0</v>
      </c>
      <c r="E17" s="8">
        <f>B17*D17</f>
        <v>0</v>
      </c>
      <c r="F17" s="9">
        <f>B17-$C$24</f>
        <v>8.8307356608478784</v>
      </c>
      <c r="G17" s="8">
        <f t="shared" si="1"/>
        <v>77.981892311770423</v>
      </c>
      <c r="H17" s="8">
        <f t="shared" si="0"/>
        <v>0</v>
      </c>
    </row>
    <row r="18" spans="2:8" x14ac:dyDescent="0.25">
      <c r="B18" s="3"/>
      <c r="C18" s="3"/>
      <c r="D18" s="3"/>
      <c r="E18" s="3"/>
      <c r="F18" s="2"/>
      <c r="G18" s="3"/>
      <c r="H18" s="3"/>
    </row>
    <row r="19" spans="2:8" x14ac:dyDescent="0.25">
      <c r="B19" s="12" t="s">
        <v>3</v>
      </c>
      <c r="C19" s="8">
        <v>16</v>
      </c>
    </row>
    <row r="20" spans="2:8" x14ac:dyDescent="0.25">
      <c r="B20" s="12" t="s">
        <v>1</v>
      </c>
      <c r="C20" s="8">
        <f>SUM(C2:C17)</f>
        <v>3208</v>
      </c>
    </row>
    <row r="21" spans="2:8" x14ac:dyDescent="0.25">
      <c r="B21" s="12" t="s">
        <v>2</v>
      </c>
      <c r="C21" s="8">
        <f>SUM(D2:D17)</f>
        <v>1</v>
      </c>
    </row>
    <row r="22" spans="2:8" x14ac:dyDescent="0.25">
      <c r="B22" s="12" t="s">
        <v>4</v>
      </c>
      <c r="C22" s="8">
        <f>MIN(D2:D17)</f>
        <v>0</v>
      </c>
    </row>
    <row r="23" spans="2:8" x14ac:dyDescent="0.25">
      <c r="B23" s="12" t="s">
        <v>5</v>
      </c>
      <c r="C23" s="9">
        <f>MAX(D2:D17)</f>
        <v>0.2004364089775561</v>
      </c>
    </row>
    <row r="24" spans="2:8" x14ac:dyDescent="0.25">
      <c r="B24" s="12" t="s">
        <v>16</v>
      </c>
      <c r="C24" s="10">
        <f>SUM(E2:E17)</f>
        <v>6.1692643391521207</v>
      </c>
      <c r="D24" s="1"/>
    </row>
    <row r="25" spans="2:8" x14ac:dyDescent="0.25">
      <c r="B25" s="12" t="s">
        <v>17</v>
      </c>
      <c r="C25" s="11">
        <f>SUM(H2:H17)</f>
        <v>3.7484692842395257</v>
      </c>
      <c r="D25" s="1"/>
    </row>
    <row r="26" spans="2:8" x14ac:dyDescent="0.25">
      <c r="B26" s="12" t="s">
        <v>18</v>
      </c>
      <c r="C26" s="9">
        <f>SQRT(C25)</f>
        <v>1.9360964036533732</v>
      </c>
    </row>
    <row r="27" spans="2:8" x14ac:dyDescent="0.25">
      <c r="B27" s="7" t="s">
        <v>19</v>
      </c>
      <c r="C27" s="9">
        <f>1/(C26*SQRT(2*PI()))</f>
        <v>0.20605496691623257</v>
      </c>
    </row>
    <row r="29" spans="2:8" x14ac:dyDescent="0.25">
      <c r="B29" s="17" t="s">
        <v>8</v>
      </c>
      <c r="C29" s="16">
        <v>0.95</v>
      </c>
    </row>
    <row r="30" spans="2:8" x14ac:dyDescent="0.25">
      <c r="B30" s="17" t="s">
        <v>9</v>
      </c>
      <c r="C30" s="15">
        <f>_xlfn.CONFIDENCE.T(C29, C24, C19)</f>
        <v>9.8344491603309603E-2</v>
      </c>
      <c r="D30" s="5"/>
      <c r="E30" s="6"/>
    </row>
    <row r="31" spans="2:8" x14ac:dyDescent="0.25">
      <c r="B31" s="17" t="s">
        <v>10</v>
      </c>
      <c r="C31" s="15">
        <f>C30*SQRT(SUM(H2:H17)/(C19-1))</f>
        <v>4.9162208946428559E-2</v>
      </c>
      <c r="D31" s="5"/>
      <c r="E31" s="6"/>
    </row>
    <row r="32" spans="2:8" x14ac:dyDescent="0.25">
      <c r="B32" s="4"/>
      <c r="D32" s="5"/>
      <c r="E32" s="6"/>
    </row>
    <row r="33" spans="2:4" x14ac:dyDescent="0.25">
      <c r="B33" s="19" t="s">
        <v>22</v>
      </c>
      <c r="C33" s="13">
        <f>C24-C26</f>
        <v>4.2331679354987477</v>
      </c>
      <c r="D33" s="18">
        <f>C24+C26</f>
        <v>8.1053607428054946</v>
      </c>
    </row>
    <row r="34" spans="2:4" x14ac:dyDescent="0.25">
      <c r="B34" s="19" t="s">
        <v>23</v>
      </c>
      <c r="C34" s="14">
        <f>C24-2*C26</f>
        <v>2.2970715318453743</v>
      </c>
      <c r="D34" s="14">
        <f>C24+2*C26</f>
        <v>10.041457146458868</v>
      </c>
    </row>
    <row r="35" spans="2:4" x14ac:dyDescent="0.25">
      <c r="B35" s="19" t="s">
        <v>24</v>
      </c>
      <c r="C35" s="14">
        <f>C24-3*C26</f>
        <v>0.36097512819200084</v>
      </c>
      <c r="D35" s="14">
        <f>C24+3*C26</f>
        <v>11.977553550112241</v>
      </c>
    </row>
    <row r="37" spans="2:4" x14ac:dyDescent="0.25">
      <c r="B37" s="20" t="s">
        <v>11</v>
      </c>
      <c r="C37" s="21"/>
    </row>
    <row r="38" spans="2:4" ht="15" customHeight="1" x14ac:dyDescent="0.25">
      <c r="B38" s="22"/>
      <c r="C38" s="23"/>
    </row>
    <row r="39" spans="2:4" x14ac:dyDescent="0.25">
      <c r="B39" s="8" t="s">
        <v>21</v>
      </c>
      <c r="C39" s="8" t="s">
        <v>20</v>
      </c>
    </row>
    <row r="40" spans="2:4" x14ac:dyDescent="0.25">
      <c r="B40" s="8">
        <f>C24-C31</f>
        <v>6.1201021302056917</v>
      </c>
      <c r="C40" s="8">
        <f>C24+C31</f>
        <v>6.2184265480985497</v>
      </c>
    </row>
  </sheetData>
  <mergeCells count="2">
    <mergeCell ref="D30:E32"/>
    <mergeCell ref="B37:C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Чернышев</dc:creator>
  <cp:lastModifiedBy>maksss</cp:lastModifiedBy>
  <dcterms:created xsi:type="dcterms:W3CDTF">2021-03-24T11:03:16Z</dcterms:created>
  <dcterms:modified xsi:type="dcterms:W3CDTF">2021-04-08T00:06:03Z</dcterms:modified>
</cp:coreProperties>
</file>