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1102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16" i="1"/>
  <c r="C26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H19" i="1"/>
  <c r="H13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7" i="1"/>
  <c r="F38" i="1"/>
  <c r="F31" i="1"/>
  <c r="F32" i="1"/>
  <c r="F33" i="1"/>
  <c r="F34" i="1"/>
  <c r="F35" i="1"/>
  <c r="F36" i="1"/>
  <c r="F30" i="1"/>
  <c r="E31" i="1"/>
  <c r="E32" i="1"/>
  <c r="E33" i="1"/>
  <c r="E34" i="1"/>
  <c r="E35" i="1"/>
  <c r="E36" i="1"/>
  <c r="E30" i="1"/>
  <c r="F2" i="1"/>
  <c r="E2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H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<sst xmlns="http://schemas.openxmlformats.org/spreadsheetml/2006/main" count="36" uniqueCount="27">
  <si>
    <t>№</t>
  </si>
  <si>
    <t>f, Гц</t>
  </si>
  <si>
    <t>Ω, рад/с</t>
  </si>
  <si>
    <t>угловая скор</t>
  </si>
  <si>
    <t>резонанс частота</t>
  </si>
  <si>
    <t>U_С, B</t>
  </si>
  <si>
    <t>U_L, B</t>
  </si>
  <si>
    <t>U_R, B</t>
  </si>
  <si>
    <t>конденсатор</t>
  </si>
  <si>
    <t>катушка</t>
  </si>
  <si>
    <t>резистор</t>
  </si>
  <si>
    <t>W_рез(при 1Ом),Гц</t>
  </si>
  <si>
    <t>W_рез(при 3Ом),Гц</t>
  </si>
  <si>
    <t>U_C, B</t>
  </si>
  <si>
    <t>U_R, мкB</t>
  </si>
  <si>
    <t>U_L, мкВ</t>
  </si>
  <si>
    <t>1 Ом</t>
  </si>
  <si>
    <t>3 Ом</t>
  </si>
  <si>
    <t>Q(при 1Ом)</t>
  </si>
  <si>
    <t>Q(при 3Ом)</t>
  </si>
  <si>
    <t>L</t>
  </si>
  <si>
    <t>С</t>
  </si>
  <si>
    <t>β(при 1Ом)</t>
  </si>
  <si>
    <t>β(при 3Ом)</t>
  </si>
  <si>
    <t>ΩCres,кГц</t>
  </si>
  <si>
    <t>ΩRres,кГц</t>
  </si>
  <si>
    <t>ΩLres,кГц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</si>
</sst>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00"/>
    <numFmt numFmtId="166" formatCode="0.00000"/>
    <numFmt numFmtId="167" formatCode="0.0000000"/>
    <numFmt numFmtId="168" formatCode="0.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4" borderId="1" xfId="3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164" fontId="4" fillId="2" borderId="1" xfId="1" applyNumberFormat="1" applyFont="1" applyBorder="1" applyAlignment="1">
      <alignment horizontal="center" vertical="center"/>
    </xf>
    <xf numFmtId="166" fontId="4" fillId="2" borderId="1" xfId="1" applyNumberFormat="1" applyFont="1" applyBorder="1" applyAlignment="1">
      <alignment horizontal="center" vertical="center"/>
    </xf>
    <xf numFmtId="1" fontId="4" fillId="2" borderId="1" xfId="1" applyNumberFormat="1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8" fontId="2" fillId="2" borderId="1" xfId="1" applyNumberFormat="1" applyFont="1" applyBorder="1" applyAlignment="1">
      <alignment horizontal="center"/>
    </xf>
    <xf numFmtId="1" fontId="2" fillId="2" borderId="1" xfId="1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1" fontId="4" fillId="0" borderId="0" xfId="0" applyNumberFormat="1" applyFont="1"/>
    <xf numFmtId="165" fontId="4" fillId="2" borderId="1" xfId="1" applyNumberFormat="1" applyFont="1" applyBorder="1" applyAlignment="1">
      <alignment horizontal="center" vertical="center"/>
    </xf>
    <xf numFmtId="167" fontId="4" fillId="2" borderId="1" xfId="1" applyNumberFormat="1" applyFont="1" applyBorder="1" applyAlignment="1">
      <alignment horizontal="center" vertical="center"/>
    </xf>
    <xf numFmtId="0" fontId="4" fillId="4" borderId="1" xfId="3" applyFont="1" applyBorder="1"/>
    <xf numFmtId="2" fontId="4" fillId="2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4" fillId="4" borderId="1" xfId="3" applyNumberFormat="1" applyFont="1" applyBorder="1" applyAlignment="1">
      <alignment horizontal="center" vertical="center"/>
    </xf>
    <xf numFmtId="1" fontId="4" fillId="4" borderId="1" xfId="3" applyNumberFormat="1" applyFont="1" applyBorder="1" applyAlignment="1">
      <alignment horizontal="center" vertical="center"/>
    </xf>
    <xf numFmtId="1" fontId="4" fillId="2" borderId="1" xfId="1" applyNumberFormat="1" applyFont="1" applyBorder="1" applyAlignment="1">
      <alignment horizontal="center" vertical="center"/>
    </xf>
    <xf numFmtId="2" fontId="4" fillId="4" borderId="1" xfId="3" applyNumberFormat="1" applyFont="1" applyBorder="1" applyAlignment="1">
      <alignment horizontal="center" vertical="center"/>
    </xf>
    <xf numFmtId="0" fontId="4" fillId="4" borderId="1" xfId="3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</cellXfs>
  <cellStyles count="4">
    <cellStyle name="20% - Акцент5" xfId="1" builtinId="46"/>
    <cellStyle name="40% - Акцент5" xfId="2" builtinId="47"/>
    <cellStyle name="60% - Акцент5" xfId="3" builtinId="4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U_L(Ω)</c:v>
          </c:tx>
          <c:errBars>
            <c:errDir val="y"/>
            <c:errBarType val="both"/>
            <c:errValType val="stdErr"/>
            <c:noEndCap val="0"/>
          </c:errBars>
          <c:cat>
            <c:numRef>
              <c:f>Sheet1!$C$2:$C$26</c:f>
              <c:numCache>
                <c:formatCode>0.000</c:formatCode>
                <c:ptCount val="25"/>
                <c:pt idx="0">
                  <c:v>62.831853071795798</c:v>
                </c:pt>
                <c:pt idx="1">
                  <c:v>94.247779607693701</c:v>
                </c:pt>
                <c:pt idx="2">
                  <c:v>125.6637061435916</c:v>
                </c:pt>
                <c:pt idx="3">
                  <c:v>157.07963267948949</c:v>
                </c:pt>
                <c:pt idx="4">
                  <c:v>188.4955592153874</c:v>
                </c:pt>
                <c:pt idx="5">
                  <c:v>219.91148575128531</c:v>
                </c:pt>
                <c:pt idx="6">
                  <c:v>251.32741228718319</c:v>
                </c:pt>
                <c:pt idx="7">
                  <c:v>282.7433388230811</c:v>
                </c:pt>
                <c:pt idx="8">
                  <c:v>314.15926535897898</c:v>
                </c:pt>
                <c:pt idx="9">
                  <c:v>345.57519189487692</c:v>
                </c:pt>
                <c:pt idx="10">
                  <c:v>376.9911184307748</c:v>
                </c:pt>
                <c:pt idx="11">
                  <c:v>408.40704496667269</c:v>
                </c:pt>
                <c:pt idx="12">
                  <c:v>439.82297150257062</c:v>
                </c:pt>
                <c:pt idx="13">
                  <c:v>471.23889803846851</c:v>
                </c:pt>
                <c:pt idx="14">
                  <c:v>502.65482457436639</c:v>
                </c:pt>
                <c:pt idx="15">
                  <c:v>534.07075111026427</c:v>
                </c:pt>
                <c:pt idx="16">
                  <c:v>565.48667764616221</c:v>
                </c:pt>
                <c:pt idx="17">
                  <c:v>596.90260418206014</c:v>
                </c:pt>
                <c:pt idx="18">
                  <c:v>628.31853071795797</c:v>
                </c:pt>
                <c:pt idx="19">
                  <c:v>659.73445725385591</c:v>
                </c:pt>
                <c:pt idx="20">
                  <c:v>691.15038378975385</c:v>
                </c:pt>
                <c:pt idx="21">
                  <c:v>722.56631032565167</c:v>
                </c:pt>
                <c:pt idx="22">
                  <c:v>753.98223686154961</c:v>
                </c:pt>
                <c:pt idx="23">
                  <c:v>785.39816339744755</c:v>
                </c:pt>
                <c:pt idx="24">
                  <c:v>816.81408993334537</c:v>
                </c:pt>
              </c:numCache>
            </c:numRef>
          </c:cat>
          <c:val>
            <c:numRef>
              <c:f>Sheet1!$E$2:$E$26</c:f>
              <c:numCache>
                <c:formatCode>0.00000</c:formatCode>
                <c:ptCount val="25"/>
                <c:pt idx="0">
                  <c:v>5.9218000000000001E-5</c:v>
                </c:pt>
                <c:pt idx="1">
                  <c:v>1.3323999999999999E-4</c:v>
                </c:pt>
                <c:pt idx="2">
                  <c:v>2.3687099999999999E-4</c:v>
                </c:pt>
                <c:pt idx="3">
                  <c:v>3.7010999999999999E-4</c:v>
                </c:pt>
                <c:pt idx="4">
                  <c:v>5.3295899999999995E-4</c:v>
                </c:pt>
                <c:pt idx="5">
                  <c:v>7.2541599999999999E-4</c:v>
                </c:pt>
                <c:pt idx="6">
                  <c:v>9.4748199999999992E-4</c:v>
                </c:pt>
                <c:pt idx="7">
                  <c:v>1.199E-3</c:v>
                </c:pt>
                <c:pt idx="8">
                  <c:v>1.48E-3</c:v>
                </c:pt>
                <c:pt idx="9">
                  <c:v>1.7909999999999998E-3</c:v>
                </c:pt>
                <c:pt idx="10">
                  <c:v>2.1319999999999998E-3</c:v>
                </c:pt>
                <c:pt idx="11">
                  <c:v>2.5019999999999999E-3</c:v>
                </c:pt>
                <c:pt idx="12">
                  <c:v>2.9020000000000001E-3</c:v>
                </c:pt>
                <c:pt idx="13">
                  <c:v>3.3009999999999997E-3</c:v>
                </c:pt>
                <c:pt idx="14">
                  <c:v>3.79E-3</c:v>
                </c:pt>
                <c:pt idx="15">
                  <c:v>4.2779999999999997E-3</c:v>
                </c:pt>
                <c:pt idx="16">
                  <c:v>4.797E-3</c:v>
                </c:pt>
                <c:pt idx="17">
                  <c:v>5.3439999999999998E-3</c:v>
                </c:pt>
                <c:pt idx="18">
                  <c:v>5.9219999999999993E-3</c:v>
                </c:pt>
                <c:pt idx="19">
                  <c:v>6.5290000000000001E-3</c:v>
                </c:pt>
                <c:pt idx="20">
                  <c:v>7.1649999999999995E-3</c:v>
                </c:pt>
                <c:pt idx="21">
                  <c:v>7.8320000000000004E-3</c:v>
                </c:pt>
                <c:pt idx="22">
                  <c:v>8.5269999999999999E-3</c:v>
                </c:pt>
                <c:pt idx="23">
                  <c:v>9.2529999999999991E-3</c:v>
                </c:pt>
                <c:pt idx="24">
                  <c:v>1.0008E-2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61472"/>
        <c:axId val="220763264"/>
      </c:lineChart>
      <c:catAx>
        <c:axId val="22076147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20763264"/>
        <c:crosses val="autoZero"/>
        <c:auto val="1"/>
        <c:lblAlgn val="ctr"/>
        <c:lblOffset val="100"/>
        <c:noMultiLvlLbl val="0"/>
      </c:catAx>
      <c:valAx>
        <c:axId val="22076326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2076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27909011373579"/>
          <c:y val="0.16251166520851559"/>
          <c:w val="0.66350874890638667"/>
          <c:h val="0.63493620589093025"/>
        </c:manualLayout>
      </c:layout>
      <c:lineChart>
        <c:grouping val="standard"/>
        <c:varyColors val="0"/>
        <c:ser>
          <c:idx val="0"/>
          <c:order val="0"/>
          <c:tx>
            <c:v>U_C(Ω)</c:v>
          </c:tx>
          <c:errBars>
            <c:errDir val="y"/>
            <c:errBarType val="both"/>
            <c:errValType val="stdErr"/>
            <c:noEndCap val="0"/>
          </c:errBars>
          <c:cat>
            <c:numRef>
              <c:f>Sheet1!$C$2:$C$26</c:f>
              <c:numCache>
                <c:formatCode>0.000</c:formatCode>
                <c:ptCount val="25"/>
                <c:pt idx="0">
                  <c:v>62.831853071795798</c:v>
                </c:pt>
                <c:pt idx="1">
                  <c:v>94.247779607693701</c:v>
                </c:pt>
                <c:pt idx="2">
                  <c:v>125.6637061435916</c:v>
                </c:pt>
                <c:pt idx="3">
                  <c:v>157.07963267948949</c:v>
                </c:pt>
                <c:pt idx="4">
                  <c:v>188.4955592153874</c:v>
                </c:pt>
                <c:pt idx="5">
                  <c:v>219.91148575128531</c:v>
                </c:pt>
                <c:pt idx="6">
                  <c:v>251.32741228718319</c:v>
                </c:pt>
                <c:pt idx="7">
                  <c:v>282.7433388230811</c:v>
                </c:pt>
                <c:pt idx="8">
                  <c:v>314.15926535897898</c:v>
                </c:pt>
                <c:pt idx="9">
                  <c:v>345.57519189487692</c:v>
                </c:pt>
                <c:pt idx="10">
                  <c:v>376.9911184307748</c:v>
                </c:pt>
                <c:pt idx="11">
                  <c:v>408.40704496667269</c:v>
                </c:pt>
                <c:pt idx="12">
                  <c:v>439.82297150257062</c:v>
                </c:pt>
                <c:pt idx="13">
                  <c:v>471.23889803846851</c:v>
                </c:pt>
                <c:pt idx="14">
                  <c:v>502.65482457436639</c:v>
                </c:pt>
                <c:pt idx="15">
                  <c:v>534.07075111026427</c:v>
                </c:pt>
                <c:pt idx="16">
                  <c:v>565.48667764616221</c:v>
                </c:pt>
                <c:pt idx="17">
                  <c:v>596.90260418206014</c:v>
                </c:pt>
                <c:pt idx="18">
                  <c:v>628.31853071795797</c:v>
                </c:pt>
                <c:pt idx="19">
                  <c:v>659.73445725385591</c:v>
                </c:pt>
                <c:pt idx="20">
                  <c:v>691.15038378975385</c:v>
                </c:pt>
                <c:pt idx="21">
                  <c:v>722.56631032565167</c:v>
                </c:pt>
                <c:pt idx="22">
                  <c:v>753.98223686154961</c:v>
                </c:pt>
                <c:pt idx="23">
                  <c:v>785.39816339744755</c:v>
                </c:pt>
                <c:pt idx="24">
                  <c:v>816.81408993334537</c:v>
                </c:pt>
              </c:numCache>
            </c:numRef>
          </c:cat>
          <c:val>
            <c:numRef>
              <c:f>Sheet1!$D$2:$D$26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59968"/>
        <c:axId val="221461504"/>
      </c:lineChart>
      <c:catAx>
        <c:axId val="22145996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21461504"/>
        <c:crosses val="autoZero"/>
        <c:auto val="1"/>
        <c:lblAlgn val="ctr"/>
        <c:lblOffset val="100"/>
        <c:noMultiLvlLbl val="0"/>
      </c:catAx>
      <c:valAx>
        <c:axId val="2214615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1459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5971128608923"/>
          <c:y val="0.47428732866724993"/>
          <c:w val="0.165069553805774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U_R(Ω)</c:v>
          </c:tx>
          <c:errBars>
            <c:errDir val="y"/>
            <c:errBarType val="both"/>
            <c:errValType val="stdErr"/>
            <c:noEndCap val="0"/>
          </c:errBars>
          <c:cat>
            <c:numRef>
              <c:f>Sheet1!$C$2:$C$26</c:f>
              <c:numCache>
                <c:formatCode>0.000</c:formatCode>
                <c:ptCount val="25"/>
                <c:pt idx="0">
                  <c:v>62.831853071795798</c:v>
                </c:pt>
                <c:pt idx="1">
                  <c:v>94.247779607693701</c:v>
                </c:pt>
                <c:pt idx="2">
                  <c:v>125.6637061435916</c:v>
                </c:pt>
                <c:pt idx="3">
                  <c:v>157.07963267948949</c:v>
                </c:pt>
                <c:pt idx="4">
                  <c:v>188.4955592153874</c:v>
                </c:pt>
                <c:pt idx="5">
                  <c:v>219.91148575128531</c:v>
                </c:pt>
                <c:pt idx="6">
                  <c:v>251.32741228718319</c:v>
                </c:pt>
                <c:pt idx="7">
                  <c:v>282.7433388230811</c:v>
                </c:pt>
                <c:pt idx="8">
                  <c:v>314.15926535897898</c:v>
                </c:pt>
                <c:pt idx="9">
                  <c:v>345.57519189487692</c:v>
                </c:pt>
                <c:pt idx="10">
                  <c:v>376.9911184307748</c:v>
                </c:pt>
                <c:pt idx="11">
                  <c:v>408.40704496667269</c:v>
                </c:pt>
                <c:pt idx="12">
                  <c:v>439.82297150257062</c:v>
                </c:pt>
                <c:pt idx="13">
                  <c:v>471.23889803846851</c:v>
                </c:pt>
                <c:pt idx="14">
                  <c:v>502.65482457436639</c:v>
                </c:pt>
                <c:pt idx="15">
                  <c:v>534.07075111026427</c:v>
                </c:pt>
                <c:pt idx="16">
                  <c:v>565.48667764616221</c:v>
                </c:pt>
                <c:pt idx="17">
                  <c:v>596.90260418206014</c:v>
                </c:pt>
                <c:pt idx="18">
                  <c:v>628.31853071795797</c:v>
                </c:pt>
                <c:pt idx="19">
                  <c:v>659.73445725385591</c:v>
                </c:pt>
                <c:pt idx="20">
                  <c:v>691.15038378975385</c:v>
                </c:pt>
                <c:pt idx="21">
                  <c:v>722.56631032565167</c:v>
                </c:pt>
                <c:pt idx="22">
                  <c:v>753.98223686154961</c:v>
                </c:pt>
                <c:pt idx="23">
                  <c:v>785.39816339744755</c:v>
                </c:pt>
                <c:pt idx="24">
                  <c:v>816.81408993334537</c:v>
                </c:pt>
              </c:numCache>
            </c:numRef>
          </c:cat>
          <c:val>
            <c:numRef>
              <c:f>Sheet1!$F$2:$F$26</c:f>
              <c:numCache>
                <c:formatCode>0.00000</c:formatCode>
                <c:ptCount val="25"/>
                <c:pt idx="0">
                  <c:v>6.2831999999999997E-5</c:v>
                </c:pt>
                <c:pt idx="1">
                  <c:v>9.4247999999999996E-5</c:v>
                </c:pt>
                <c:pt idx="2">
                  <c:v>1.2566399999999999E-4</c:v>
                </c:pt>
                <c:pt idx="3">
                  <c:v>1.5708000000000001E-4</c:v>
                </c:pt>
                <c:pt idx="4">
                  <c:v>1.8849599999999999E-4</c:v>
                </c:pt>
                <c:pt idx="5">
                  <c:v>2.19912E-4</c:v>
                </c:pt>
                <c:pt idx="6">
                  <c:v>2.5132699999999997E-4</c:v>
                </c:pt>
                <c:pt idx="7">
                  <c:v>2.8269999999999999E-4</c:v>
                </c:pt>
                <c:pt idx="8">
                  <c:v>3.1414999999999997E-4</c:v>
                </c:pt>
                <c:pt idx="9">
                  <c:v>3.4556999999999996E-4</c:v>
                </c:pt>
                <c:pt idx="10">
                  <c:v>3.7699099999999997E-4</c:v>
                </c:pt>
                <c:pt idx="11">
                  <c:v>4.0840699999999995E-4</c:v>
                </c:pt>
                <c:pt idx="12">
                  <c:v>4.3982299999999994E-4</c:v>
                </c:pt>
                <c:pt idx="13">
                  <c:v>4.7099999999999996E-4</c:v>
                </c:pt>
                <c:pt idx="14">
                  <c:v>5.0265499999999996E-4</c:v>
                </c:pt>
                <c:pt idx="15">
                  <c:v>5.3406999999999999E-4</c:v>
                </c:pt>
                <c:pt idx="16">
                  <c:v>5.6548699999999993E-4</c:v>
                </c:pt>
                <c:pt idx="17">
                  <c:v>5.9690399999999999E-4</c:v>
                </c:pt>
                <c:pt idx="18">
                  <c:v>6.2832000000000003E-4</c:v>
                </c:pt>
                <c:pt idx="19">
                  <c:v>6.5973599999999996E-4</c:v>
                </c:pt>
                <c:pt idx="20">
                  <c:v>6.9115099999999987E-4</c:v>
                </c:pt>
                <c:pt idx="21">
                  <c:v>7.2256799999999993E-4</c:v>
                </c:pt>
                <c:pt idx="22">
                  <c:v>7.5398399999999997E-4</c:v>
                </c:pt>
                <c:pt idx="23">
                  <c:v>7.853999999999999E-4</c:v>
                </c:pt>
                <c:pt idx="24">
                  <c:v>8.1681500000000003E-4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86464"/>
        <c:axId val="221500544"/>
      </c:lineChart>
      <c:catAx>
        <c:axId val="22148646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21500544"/>
        <c:crosses val="autoZero"/>
        <c:auto val="1"/>
        <c:lblAlgn val="ctr"/>
        <c:lblOffset val="100"/>
        <c:noMultiLvlLbl val="0"/>
      </c:catAx>
      <c:valAx>
        <c:axId val="22150054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2148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U_C(Ω)</c:v>
          </c:tx>
          <c:cat>
            <c:numRef>
              <c:f>Sheet1!$C$30:$C$54</c:f>
              <c:numCache>
                <c:formatCode>0.000</c:formatCode>
                <c:ptCount val="25"/>
                <c:pt idx="0">
                  <c:v>62.831851999999998</c:v>
                </c:pt>
                <c:pt idx="1">
                  <c:v>94.247777999999997</c:v>
                </c:pt>
                <c:pt idx="2">
                  <c:v>125.663704</c:v>
                </c:pt>
                <c:pt idx="3">
                  <c:v>157.07963000000001</c:v>
                </c:pt>
                <c:pt idx="4">
                  <c:v>188.49555599999999</c:v>
                </c:pt>
                <c:pt idx="5">
                  <c:v>219.91148200000001</c:v>
                </c:pt>
                <c:pt idx="6">
                  <c:v>251.32740799999999</c:v>
                </c:pt>
                <c:pt idx="7">
                  <c:v>282.743334</c:v>
                </c:pt>
                <c:pt idx="8">
                  <c:v>314.15926000000002</c:v>
                </c:pt>
                <c:pt idx="9">
                  <c:v>345.57518600000003</c:v>
                </c:pt>
                <c:pt idx="10">
                  <c:v>376.99111199999999</c:v>
                </c:pt>
                <c:pt idx="11">
                  <c:v>408.407038</c:v>
                </c:pt>
                <c:pt idx="12">
                  <c:v>439.82296400000001</c:v>
                </c:pt>
                <c:pt idx="13">
                  <c:v>471.23889000000003</c:v>
                </c:pt>
                <c:pt idx="14">
                  <c:v>502.65481599999998</c:v>
                </c:pt>
                <c:pt idx="15">
                  <c:v>534.070742</c:v>
                </c:pt>
                <c:pt idx="16">
                  <c:v>565.48666800000001</c:v>
                </c:pt>
                <c:pt idx="17">
                  <c:v>596.90259400000002</c:v>
                </c:pt>
                <c:pt idx="18">
                  <c:v>628.31852000000003</c:v>
                </c:pt>
                <c:pt idx="19">
                  <c:v>659.73444600000005</c:v>
                </c:pt>
                <c:pt idx="20">
                  <c:v>691.15037200000006</c:v>
                </c:pt>
                <c:pt idx="21">
                  <c:v>722.56629799999996</c:v>
                </c:pt>
                <c:pt idx="22">
                  <c:v>753.98222399999997</c:v>
                </c:pt>
                <c:pt idx="23">
                  <c:v>785.39814999999999</c:v>
                </c:pt>
                <c:pt idx="24">
                  <c:v>816.814076</c:v>
                </c:pt>
              </c:numCache>
            </c:numRef>
          </c:cat>
          <c:val>
            <c:numRef>
              <c:f>Sheet1!$D$30:$D$54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02240"/>
        <c:axId val="221403776"/>
      </c:lineChart>
      <c:catAx>
        <c:axId val="22140224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21403776"/>
        <c:crosses val="autoZero"/>
        <c:auto val="1"/>
        <c:lblAlgn val="ctr"/>
        <c:lblOffset val="100"/>
        <c:noMultiLvlLbl val="0"/>
      </c:catAx>
      <c:valAx>
        <c:axId val="2214037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140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U_L(Ω)</c:v>
          </c:tx>
          <c:errBars>
            <c:errDir val="y"/>
            <c:errBarType val="both"/>
            <c:errValType val="stdErr"/>
            <c:noEndCap val="0"/>
          </c:errBars>
          <c:cat>
            <c:numRef>
              <c:f>Sheet1!$C$30:$C$54</c:f>
              <c:numCache>
                <c:formatCode>0.000</c:formatCode>
                <c:ptCount val="25"/>
                <c:pt idx="0">
                  <c:v>62.831851999999998</c:v>
                </c:pt>
                <c:pt idx="1">
                  <c:v>94.247777999999997</c:v>
                </c:pt>
                <c:pt idx="2">
                  <c:v>125.663704</c:v>
                </c:pt>
                <c:pt idx="3">
                  <c:v>157.07963000000001</c:v>
                </c:pt>
                <c:pt idx="4">
                  <c:v>188.49555599999999</c:v>
                </c:pt>
                <c:pt idx="5">
                  <c:v>219.91148200000001</c:v>
                </c:pt>
                <c:pt idx="6">
                  <c:v>251.32740799999999</c:v>
                </c:pt>
                <c:pt idx="7">
                  <c:v>282.743334</c:v>
                </c:pt>
                <c:pt idx="8">
                  <c:v>314.15926000000002</c:v>
                </c:pt>
                <c:pt idx="9">
                  <c:v>345.57518600000003</c:v>
                </c:pt>
                <c:pt idx="10">
                  <c:v>376.99111199999999</c:v>
                </c:pt>
                <c:pt idx="11">
                  <c:v>408.407038</c:v>
                </c:pt>
                <c:pt idx="12">
                  <c:v>439.82296400000001</c:v>
                </c:pt>
                <c:pt idx="13">
                  <c:v>471.23889000000003</c:v>
                </c:pt>
                <c:pt idx="14">
                  <c:v>502.65481599999998</c:v>
                </c:pt>
                <c:pt idx="15">
                  <c:v>534.070742</c:v>
                </c:pt>
                <c:pt idx="16">
                  <c:v>565.48666800000001</c:v>
                </c:pt>
                <c:pt idx="17">
                  <c:v>596.90259400000002</c:v>
                </c:pt>
                <c:pt idx="18">
                  <c:v>628.31852000000003</c:v>
                </c:pt>
                <c:pt idx="19">
                  <c:v>659.73444600000005</c:v>
                </c:pt>
                <c:pt idx="20">
                  <c:v>691.15037200000006</c:v>
                </c:pt>
                <c:pt idx="21">
                  <c:v>722.56629799999996</c:v>
                </c:pt>
                <c:pt idx="22">
                  <c:v>753.98222399999997</c:v>
                </c:pt>
                <c:pt idx="23">
                  <c:v>785.39814999999999</c:v>
                </c:pt>
                <c:pt idx="24">
                  <c:v>816.814076</c:v>
                </c:pt>
              </c:numCache>
            </c:numRef>
          </c:cat>
          <c:val>
            <c:numRef>
              <c:f>Sheet1!$E$30:$E$54</c:f>
              <c:numCache>
                <c:formatCode>0.00000000</c:formatCode>
                <c:ptCount val="25"/>
                <c:pt idx="0">
                  <c:v>5.9218000000000008E-8</c:v>
                </c:pt>
                <c:pt idx="1">
                  <c:v>1.3324000000000002E-7</c:v>
                </c:pt>
                <c:pt idx="2">
                  <c:v>2.3680000000000003E-7</c:v>
                </c:pt>
                <c:pt idx="3">
                  <c:v>3.7E-7</c:v>
                </c:pt>
                <c:pt idx="4">
                  <c:v>5.3295899999999995E-7</c:v>
                </c:pt>
                <c:pt idx="5">
                  <c:v>7.2541600000000009E-7</c:v>
                </c:pt>
                <c:pt idx="6">
                  <c:v>9.4748200000000007E-7</c:v>
                </c:pt>
                <c:pt idx="7">
                  <c:v>1.1990000000000001E-6</c:v>
                </c:pt>
                <c:pt idx="8">
                  <c:v>1.48E-6</c:v>
                </c:pt>
                <c:pt idx="9">
                  <c:v>1.7910000000000001E-6</c:v>
                </c:pt>
                <c:pt idx="10">
                  <c:v>2.1320000000000001E-6</c:v>
                </c:pt>
                <c:pt idx="11">
                  <c:v>2.5020000000000004E-6</c:v>
                </c:pt>
                <c:pt idx="12">
                  <c:v>2.9020000000000003E-6</c:v>
                </c:pt>
                <c:pt idx="13">
                  <c:v>3.3310000000000004E-6</c:v>
                </c:pt>
                <c:pt idx="14">
                  <c:v>3.7900000000000001E-6</c:v>
                </c:pt>
                <c:pt idx="15">
                  <c:v>4.2780000000000004E-6</c:v>
                </c:pt>
                <c:pt idx="16">
                  <c:v>4.797E-6</c:v>
                </c:pt>
                <c:pt idx="17">
                  <c:v>5.344E-6</c:v>
                </c:pt>
                <c:pt idx="18">
                  <c:v>5.9220000000000002E-6</c:v>
                </c:pt>
                <c:pt idx="19">
                  <c:v>6.5290000000000005E-6</c:v>
                </c:pt>
                <c:pt idx="20">
                  <c:v>7.1650000000000009E-6</c:v>
                </c:pt>
                <c:pt idx="21">
                  <c:v>7.8320000000000006E-6</c:v>
                </c:pt>
                <c:pt idx="22">
                  <c:v>8.5269999999999998E-6</c:v>
                </c:pt>
                <c:pt idx="23">
                  <c:v>9.253000000000001E-6</c:v>
                </c:pt>
                <c:pt idx="24">
                  <c:v>1.0008000000000001E-5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20544"/>
        <c:axId val="221438720"/>
      </c:lineChart>
      <c:catAx>
        <c:axId val="22142054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21438720"/>
        <c:crosses val="autoZero"/>
        <c:auto val="1"/>
        <c:lblAlgn val="ctr"/>
        <c:lblOffset val="100"/>
        <c:noMultiLvlLbl val="0"/>
      </c:catAx>
      <c:valAx>
        <c:axId val="221438720"/>
        <c:scaling>
          <c:orientation val="minMax"/>
        </c:scaling>
        <c:delete val="0"/>
        <c:axPos val="l"/>
        <c:majorGridlines/>
        <c:numFmt formatCode="0.00000000" sourceLinked="1"/>
        <c:majorTickMark val="out"/>
        <c:minorTickMark val="none"/>
        <c:tickLblPos val="nextTo"/>
        <c:crossAx val="22142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U_R(Ω)</c:v>
          </c:tx>
          <c:errBars>
            <c:errDir val="y"/>
            <c:errBarType val="both"/>
            <c:errValType val="stdErr"/>
            <c:noEndCap val="0"/>
          </c:errBars>
          <c:cat>
            <c:numRef>
              <c:f>Sheet1!$C$30:$C$54</c:f>
              <c:numCache>
                <c:formatCode>0.000</c:formatCode>
                <c:ptCount val="25"/>
                <c:pt idx="0">
                  <c:v>62.831851999999998</c:v>
                </c:pt>
                <c:pt idx="1">
                  <c:v>94.247777999999997</c:v>
                </c:pt>
                <c:pt idx="2">
                  <c:v>125.663704</c:v>
                </c:pt>
                <c:pt idx="3">
                  <c:v>157.07963000000001</c:v>
                </c:pt>
                <c:pt idx="4">
                  <c:v>188.49555599999999</c:v>
                </c:pt>
                <c:pt idx="5">
                  <c:v>219.91148200000001</c:v>
                </c:pt>
                <c:pt idx="6">
                  <c:v>251.32740799999999</c:v>
                </c:pt>
                <c:pt idx="7">
                  <c:v>282.743334</c:v>
                </c:pt>
                <c:pt idx="8">
                  <c:v>314.15926000000002</c:v>
                </c:pt>
                <c:pt idx="9">
                  <c:v>345.57518600000003</c:v>
                </c:pt>
                <c:pt idx="10">
                  <c:v>376.99111199999999</c:v>
                </c:pt>
                <c:pt idx="11">
                  <c:v>408.407038</c:v>
                </c:pt>
                <c:pt idx="12">
                  <c:v>439.82296400000001</c:v>
                </c:pt>
                <c:pt idx="13">
                  <c:v>471.23889000000003</c:v>
                </c:pt>
                <c:pt idx="14">
                  <c:v>502.65481599999998</c:v>
                </c:pt>
                <c:pt idx="15">
                  <c:v>534.070742</c:v>
                </c:pt>
                <c:pt idx="16">
                  <c:v>565.48666800000001</c:v>
                </c:pt>
                <c:pt idx="17">
                  <c:v>596.90259400000002</c:v>
                </c:pt>
                <c:pt idx="18">
                  <c:v>628.31852000000003</c:v>
                </c:pt>
                <c:pt idx="19">
                  <c:v>659.73444600000005</c:v>
                </c:pt>
                <c:pt idx="20">
                  <c:v>691.15037200000006</c:v>
                </c:pt>
                <c:pt idx="21">
                  <c:v>722.56629799999996</c:v>
                </c:pt>
                <c:pt idx="22">
                  <c:v>753.98222399999997</c:v>
                </c:pt>
                <c:pt idx="23">
                  <c:v>785.39814999999999</c:v>
                </c:pt>
                <c:pt idx="24">
                  <c:v>816.814076</c:v>
                </c:pt>
              </c:numCache>
            </c:numRef>
          </c:cat>
          <c:val>
            <c:numRef>
              <c:f>Sheet1!$F$30:$F$54</c:f>
              <c:numCache>
                <c:formatCode>0.00000000</c:formatCode>
                <c:ptCount val="25"/>
                <c:pt idx="0">
                  <c:v>1.8849599999999999E-4</c:v>
                </c:pt>
                <c:pt idx="1">
                  <c:v>2.8274299999999996E-4</c:v>
                </c:pt>
                <c:pt idx="2">
                  <c:v>3.7799099999999999E-4</c:v>
                </c:pt>
                <c:pt idx="3">
                  <c:v>4.7099999999999996E-4</c:v>
                </c:pt>
                <c:pt idx="4">
                  <c:v>5.6548699999999993E-4</c:v>
                </c:pt>
                <c:pt idx="5">
                  <c:v>6.5973499999999994E-4</c:v>
                </c:pt>
                <c:pt idx="6">
                  <c:v>7.5398199999999994E-4</c:v>
                </c:pt>
                <c:pt idx="7">
                  <c:v>8.4822999999999995E-4</c:v>
                </c:pt>
                <c:pt idx="8">
                  <c:v>9.4247799999999996E-4</c:v>
                </c:pt>
                <c:pt idx="9">
                  <c:v>1.0369999999999999E-3</c:v>
                </c:pt>
                <c:pt idx="10">
                  <c:v>1.1309999999999998E-3</c:v>
                </c:pt>
                <c:pt idx="11">
                  <c:v>1.225E-3</c:v>
                </c:pt>
                <c:pt idx="12">
                  <c:v>1.3189999999999999E-3</c:v>
                </c:pt>
                <c:pt idx="13">
                  <c:v>1.4139999999999999E-3</c:v>
                </c:pt>
                <c:pt idx="14">
                  <c:v>1.508E-3</c:v>
                </c:pt>
                <c:pt idx="15">
                  <c:v>1.6019999999999999E-3</c:v>
                </c:pt>
                <c:pt idx="16">
                  <c:v>1.696E-3</c:v>
                </c:pt>
                <c:pt idx="17">
                  <c:v>1.7909999999999998E-3</c:v>
                </c:pt>
                <c:pt idx="18">
                  <c:v>1.885E-3</c:v>
                </c:pt>
                <c:pt idx="19">
                  <c:v>1.9789999999999999E-3</c:v>
                </c:pt>
                <c:pt idx="20">
                  <c:v>2.0729999999999998E-3</c:v>
                </c:pt>
                <c:pt idx="21">
                  <c:v>2.1679999999999998E-3</c:v>
                </c:pt>
                <c:pt idx="22">
                  <c:v>2.2619999999999997E-3</c:v>
                </c:pt>
                <c:pt idx="23">
                  <c:v>2.356E-3</c:v>
                </c:pt>
                <c:pt idx="24">
                  <c:v>2.4499999999999999E-3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059520"/>
        <c:axId val="222065408"/>
      </c:lineChart>
      <c:catAx>
        <c:axId val="22205952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22065408"/>
        <c:crosses val="autoZero"/>
        <c:auto val="1"/>
        <c:lblAlgn val="ctr"/>
        <c:lblOffset val="100"/>
        <c:noMultiLvlLbl val="0"/>
      </c:catAx>
      <c:valAx>
        <c:axId val="222065408"/>
        <c:scaling>
          <c:orientation val="minMax"/>
        </c:scaling>
        <c:delete val="0"/>
        <c:axPos val="l"/>
        <c:majorGridlines/>
        <c:numFmt formatCode="0.00000000" sourceLinked="1"/>
        <c:majorTickMark val="out"/>
        <c:minorTickMark val="none"/>
        <c:tickLblPos val="nextTo"/>
        <c:crossAx val="22205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425450</xdr:colOff>
      <xdr:row>2</xdr:row>
      <xdr:rowOff>88900</xdr:rowOff>
    </xdr:from>
    <xdr:to>
      <xdr:col>22</xdr:col>
      <xdr:colOff>305044</xdr:colOff>
      <xdr:row>20</xdr:row>
      <xdr:rowOff>19217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3450" y="457200"/>
          <a:ext cx="4756394" cy="324501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26</xdr:row>
      <xdr:rowOff>0</xdr:rowOff>
    </xdr:from>
    <xdr:to>
      <xdr:col>23</xdr:col>
      <xdr:colOff>32147</xdr:colOff>
      <xdr:row>46</xdr:row>
      <xdr:rowOff>57150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6350" y="4787900"/>
          <a:ext cx="4908947" cy="3740150"/>
        </a:xfrm>
        <a:prstGeom prst="rect">
          <a:avLst/>
        </a:prstGeom>
      </xdr:spPr>
    </xdr:pic>
    <xdr:clientData/>
  </xdr:twoCellAnchor>
  <xdr:twoCellAnchor>
    <xdr:from>
      <xdr:col>8</xdr:col>
      <xdr:colOff>98425</xdr:colOff>
      <xdr:row>57</xdr:row>
      <xdr:rowOff>12700</xdr:rowOff>
    </xdr:from>
    <xdr:to>
      <xdr:col>15</xdr:col>
      <xdr:colOff>9525</xdr:colOff>
      <xdr:row>71</xdr:row>
      <xdr:rowOff>177800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581025</xdr:colOff>
      <xdr:row>56</xdr:row>
      <xdr:rowOff>177800</xdr:rowOff>
    </xdr:from>
    <xdr:to>
      <xdr:col>8</xdr:col>
      <xdr:colOff>79375</xdr:colOff>
      <xdr:row>71</xdr:row>
      <xdr:rowOff>158750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</xdr:colOff>
      <xdr:row>57</xdr:row>
      <xdr:rowOff>19050</xdr:rowOff>
    </xdr:from>
    <xdr:to>
      <xdr:col>22</xdr:col>
      <xdr:colOff>314325</xdr:colOff>
      <xdr:row>72</xdr:row>
      <xdr:rowOff>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542925</xdr:colOff>
      <xdr:row>73</xdr:row>
      <xdr:rowOff>12700</xdr:rowOff>
    </xdr:from>
    <xdr:to>
      <xdr:col>8</xdr:col>
      <xdr:colOff>41275</xdr:colOff>
      <xdr:row>87</xdr:row>
      <xdr:rowOff>177800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41275</xdr:colOff>
      <xdr:row>73</xdr:row>
      <xdr:rowOff>12700</xdr:rowOff>
    </xdr:from>
    <xdr:to>
      <xdr:col>14</xdr:col>
      <xdr:colOff>561975</xdr:colOff>
      <xdr:row>87</xdr:row>
      <xdr:rowOff>177800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574675</xdr:colOff>
      <xdr:row>73</xdr:row>
      <xdr:rowOff>19050</xdr:rowOff>
    </xdr:from>
    <xdr:to>
      <xdr:col>22</xdr:col>
      <xdr:colOff>269875</xdr:colOff>
      <xdr:row>88</xdr:row>
      <xdr:rowOff>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88899</xdr:colOff>
      <xdr:row>5</xdr:row>
      <xdr:rowOff>146050</xdr:rowOff>
    </xdr:from>
    <xdr:to>
      <xdr:col>8</xdr:col>
      <xdr:colOff>515524</xdr:colOff>
      <xdr:row>8</xdr:row>
      <xdr:rowOff>158750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84749" y="1066800"/>
          <a:ext cx="1214025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workbookViewId="0">
      <selection activeCell="G6" sqref="G6"/>
    </sheetView>
  </sheetViews>
  <sheetFormatPr defaultRowHeight="14.5" x14ac:dyDescent="0.35"/>
  <cols>
    <col min="3" max="3" width="10.26953125" bestFit="1" customWidth="1"/>
    <col min="4" max="4" width="10.81640625" bestFit="1" customWidth="1"/>
    <col min="5" max="5" width="11.90625" bestFit="1" customWidth="1"/>
    <col min="6" max="6" width="10.90625" bestFit="1" customWidth="1"/>
    <col min="8" max="8" width="11.26953125" bestFit="1" customWidth="1"/>
    <col min="12" max="12" width="11.26953125" bestFit="1" customWidth="1"/>
    <col min="13" max="13" width="11.81640625" bestFit="1" customWidth="1"/>
  </cols>
  <sheetData>
    <row r="1" spans="1:17" x14ac:dyDescent="0.35">
      <c r="A1" s="3" t="s">
        <v>0</v>
      </c>
      <c r="B1" s="3" t="s">
        <v>1</v>
      </c>
      <c r="C1" s="3" t="s">
        <v>2</v>
      </c>
      <c r="D1" s="3" t="s">
        <v>13</v>
      </c>
      <c r="E1" s="3" t="s">
        <v>6</v>
      </c>
      <c r="F1" s="3" t="s">
        <v>7</v>
      </c>
      <c r="H1" s="23" t="s">
        <v>11</v>
      </c>
      <c r="I1" s="23"/>
      <c r="J1" s="18" t="s">
        <v>4</v>
      </c>
      <c r="K1" s="18"/>
      <c r="L1" s="3" t="s">
        <v>15</v>
      </c>
      <c r="M1" s="3" t="s">
        <v>14</v>
      </c>
      <c r="N1" t="s">
        <v>16</v>
      </c>
    </row>
    <row r="2" spans="1:17" x14ac:dyDescent="0.35">
      <c r="A2" s="4">
        <v>1</v>
      </c>
      <c r="B2" s="5">
        <v>10</v>
      </c>
      <c r="C2" s="6">
        <f>2*3.14159265358979*B2</f>
        <v>62.831853071795798</v>
      </c>
      <c r="D2" s="8">
        <v>5</v>
      </c>
      <c r="E2" s="7">
        <f t="shared" ref="E2:E26" si="0">L2 * 0.000001</f>
        <v>5.9218000000000001E-5</v>
      </c>
      <c r="F2" s="7">
        <f t="shared" ref="F2:F26" si="1">M2 * 0.000001</f>
        <v>6.2831999999999997E-5</v>
      </c>
      <c r="H2" s="17">
        <f>SQRT((1/SQRT(0.0000002 * 0.000015))^2 - 2 * (1/2*0.000015)^2)</f>
        <v>577350.26918962575</v>
      </c>
      <c r="I2" s="17"/>
      <c r="J2" s="2"/>
      <c r="K2" s="2"/>
      <c r="L2" s="8">
        <v>59.218000000000004</v>
      </c>
      <c r="M2" s="8">
        <v>62.832000000000001</v>
      </c>
      <c r="Q2" t="s">
        <v>16</v>
      </c>
    </row>
    <row r="3" spans="1:17" x14ac:dyDescent="0.35">
      <c r="A3" s="4">
        <v>2</v>
      </c>
      <c r="B3" s="5">
        <v>15</v>
      </c>
      <c r="C3" s="6">
        <f t="shared" ref="C3:C25" si="2">2*3.14159265358979*B3</f>
        <v>94.247779607693701</v>
      </c>
      <c r="D3" s="8">
        <v>5</v>
      </c>
      <c r="E3" s="7">
        <f t="shared" si="0"/>
        <v>1.3323999999999999E-4</v>
      </c>
      <c r="F3" s="7">
        <f t="shared" si="1"/>
        <v>9.4247999999999996E-5</v>
      </c>
      <c r="H3" s="9"/>
      <c r="I3" s="9"/>
      <c r="J3" s="2"/>
      <c r="K3" s="2"/>
      <c r="L3" s="8">
        <v>133.24</v>
      </c>
      <c r="M3" s="8">
        <v>94.248000000000005</v>
      </c>
    </row>
    <row r="4" spans="1:17" x14ac:dyDescent="0.35">
      <c r="A4" s="4">
        <v>3</v>
      </c>
      <c r="B4" s="5">
        <v>20</v>
      </c>
      <c r="C4" s="6">
        <f t="shared" si="2"/>
        <v>125.6637061435916</v>
      </c>
      <c r="D4" s="8">
        <v>5</v>
      </c>
      <c r="E4" s="7">
        <f t="shared" si="0"/>
        <v>2.3687099999999999E-4</v>
      </c>
      <c r="F4" s="7">
        <f t="shared" si="1"/>
        <v>1.2566399999999999E-4</v>
      </c>
      <c r="H4" s="19" t="s">
        <v>12</v>
      </c>
      <c r="I4" s="19"/>
      <c r="J4" s="2"/>
      <c r="K4" s="2"/>
      <c r="L4" s="8">
        <v>236.87100000000001</v>
      </c>
      <c r="M4" s="8">
        <v>125.664</v>
      </c>
    </row>
    <row r="5" spans="1:17" x14ac:dyDescent="0.35">
      <c r="A5" s="4">
        <v>4</v>
      </c>
      <c r="B5" s="5">
        <v>25</v>
      </c>
      <c r="C5" s="6">
        <f t="shared" si="2"/>
        <v>157.07963267948949</v>
      </c>
      <c r="D5" s="8">
        <v>5</v>
      </c>
      <c r="E5" s="7">
        <f t="shared" si="0"/>
        <v>3.7010999999999999E-4</v>
      </c>
      <c r="F5" s="7">
        <f t="shared" si="1"/>
        <v>1.5708000000000001E-4</v>
      </c>
      <c r="H5" s="17">
        <f>SQRT((1/SQRT(0.0000002 * 0.000015))^2 - 2 * (3/2*0.000015)^2)</f>
        <v>577350.26918962575</v>
      </c>
      <c r="I5" s="17"/>
      <c r="J5" s="2"/>
      <c r="K5" s="2"/>
      <c r="L5" s="8">
        <v>370.11</v>
      </c>
      <c r="M5" s="8">
        <v>157.08000000000001</v>
      </c>
    </row>
    <row r="6" spans="1:17" x14ac:dyDescent="0.35">
      <c r="A6" s="4">
        <v>5</v>
      </c>
      <c r="B6" s="5">
        <v>30</v>
      </c>
      <c r="C6" s="6">
        <f t="shared" si="2"/>
        <v>188.4955592153874</v>
      </c>
      <c r="D6" s="8">
        <v>5</v>
      </c>
      <c r="E6" s="7">
        <f t="shared" si="0"/>
        <v>5.3295899999999995E-4</v>
      </c>
      <c r="F6" s="7">
        <f t="shared" si="1"/>
        <v>1.8849599999999999E-4</v>
      </c>
      <c r="H6" s="2"/>
      <c r="I6" s="2"/>
      <c r="J6" s="2"/>
      <c r="K6" s="2"/>
      <c r="L6" s="8">
        <v>532.95899999999995</v>
      </c>
      <c r="M6" s="8">
        <v>188.49600000000001</v>
      </c>
    </row>
    <row r="7" spans="1:17" x14ac:dyDescent="0.35">
      <c r="A7" s="4">
        <v>6</v>
      </c>
      <c r="B7" s="5">
        <v>35</v>
      </c>
      <c r="C7" s="6">
        <f t="shared" si="2"/>
        <v>219.91148575128531</v>
      </c>
      <c r="D7" s="8">
        <v>5</v>
      </c>
      <c r="E7" s="7">
        <f t="shared" si="0"/>
        <v>7.2541599999999999E-4</v>
      </c>
      <c r="F7" s="7">
        <f t="shared" si="1"/>
        <v>2.19912E-4</v>
      </c>
      <c r="H7" s="2"/>
      <c r="I7" s="2"/>
      <c r="J7" s="2"/>
      <c r="K7" s="2"/>
      <c r="L7" s="8">
        <v>725.41600000000005</v>
      </c>
      <c r="M7" s="8">
        <v>219.91200000000001</v>
      </c>
    </row>
    <row r="8" spans="1:17" x14ac:dyDescent="0.35">
      <c r="A8" s="4">
        <v>7</v>
      </c>
      <c r="B8" s="5">
        <v>40</v>
      </c>
      <c r="C8" s="6">
        <f t="shared" si="2"/>
        <v>251.32741228718319</v>
      </c>
      <c r="D8" s="8">
        <v>5</v>
      </c>
      <c r="E8" s="7">
        <f t="shared" si="0"/>
        <v>9.4748199999999992E-4</v>
      </c>
      <c r="F8" s="7">
        <f t="shared" si="1"/>
        <v>2.5132699999999997E-4</v>
      </c>
      <c r="H8" s="2"/>
      <c r="I8" s="2"/>
      <c r="J8" s="2"/>
      <c r="K8" s="2"/>
      <c r="L8" s="8">
        <v>947.48199999999997</v>
      </c>
      <c r="M8" s="8">
        <v>251.327</v>
      </c>
    </row>
    <row r="9" spans="1:17" x14ac:dyDescent="0.35">
      <c r="A9" s="4">
        <v>8</v>
      </c>
      <c r="B9" s="5">
        <v>45</v>
      </c>
      <c r="C9" s="6">
        <f t="shared" si="2"/>
        <v>282.7433388230811</v>
      </c>
      <c r="D9" s="8">
        <v>5</v>
      </c>
      <c r="E9" s="7">
        <f t="shared" si="0"/>
        <v>1.199E-3</v>
      </c>
      <c r="F9" s="7">
        <f t="shared" si="1"/>
        <v>2.8269999999999999E-4</v>
      </c>
      <c r="H9" s="2"/>
      <c r="I9" s="2"/>
      <c r="J9" s="2"/>
      <c r="K9" s="2"/>
      <c r="L9" s="8">
        <v>1199</v>
      </c>
      <c r="M9" s="8">
        <v>282.7</v>
      </c>
    </row>
    <row r="10" spans="1:17" x14ac:dyDescent="0.35">
      <c r="A10" s="4">
        <v>9</v>
      </c>
      <c r="B10" s="5">
        <v>50</v>
      </c>
      <c r="C10" s="6">
        <f t="shared" si="2"/>
        <v>314.15926535897898</v>
      </c>
      <c r="D10" s="8">
        <v>5</v>
      </c>
      <c r="E10" s="7">
        <f t="shared" si="0"/>
        <v>1.48E-3</v>
      </c>
      <c r="F10" s="7">
        <f t="shared" si="1"/>
        <v>3.1414999999999997E-4</v>
      </c>
      <c r="H10" s="2"/>
      <c r="I10" s="2"/>
      <c r="J10" s="2"/>
      <c r="K10" s="2"/>
      <c r="L10" s="8">
        <v>1480</v>
      </c>
      <c r="M10" s="8">
        <v>314.14999999999998</v>
      </c>
    </row>
    <row r="11" spans="1:17" x14ac:dyDescent="0.35">
      <c r="A11" s="4">
        <v>10</v>
      </c>
      <c r="B11" s="5">
        <v>55</v>
      </c>
      <c r="C11" s="6">
        <f t="shared" si="2"/>
        <v>345.57519189487692</v>
      </c>
      <c r="D11" s="8">
        <v>5</v>
      </c>
      <c r="E11" s="7">
        <f t="shared" si="0"/>
        <v>1.7909999999999998E-3</v>
      </c>
      <c r="F11" s="7">
        <f t="shared" si="1"/>
        <v>3.4556999999999996E-4</v>
      </c>
      <c r="H11" s="2"/>
      <c r="I11" s="2"/>
      <c r="J11" s="2"/>
      <c r="K11" s="2"/>
      <c r="L11" s="8">
        <v>1791</v>
      </c>
      <c r="M11" s="8">
        <v>345.57</v>
      </c>
    </row>
    <row r="12" spans="1:17" x14ac:dyDescent="0.35">
      <c r="A12" s="4">
        <v>11</v>
      </c>
      <c r="B12" s="5">
        <v>60</v>
      </c>
      <c r="C12" s="6">
        <f t="shared" si="2"/>
        <v>376.9911184307748</v>
      </c>
      <c r="D12" s="8">
        <v>5</v>
      </c>
      <c r="E12" s="7">
        <f t="shared" si="0"/>
        <v>2.1319999999999998E-3</v>
      </c>
      <c r="F12" s="7">
        <f t="shared" si="1"/>
        <v>3.7699099999999997E-4</v>
      </c>
      <c r="H12" s="23" t="s">
        <v>18</v>
      </c>
      <c r="I12" s="23"/>
      <c r="J12" s="2"/>
      <c r="K12" s="2"/>
      <c r="L12" s="8">
        <v>2132</v>
      </c>
      <c r="M12" s="8">
        <v>376.99099999999999</v>
      </c>
    </row>
    <row r="13" spans="1:17" x14ac:dyDescent="0.35">
      <c r="A13" s="4">
        <v>12</v>
      </c>
      <c r="B13" s="5">
        <v>65</v>
      </c>
      <c r="C13" s="6">
        <f t="shared" si="2"/>
        <v>408.40704496667269</v>
      </c>
      <c r="D13" s="8">
        <v>5</v>
      </c>
      <c r="E13" s="7">
        <f t="shared" si="0"/>
        <v>2.5019999999999999E-3</v>
      </c>
      <c r="F13" s="7">
        <f t="shared" si="1"/>
        <v>4.0840699999999995E-4</v>
      </c>
      <c r="H13" s="17">
        <f>(1/1)*SQRT($H$35/$H$36)</f>
        <v>8.6602540378443873</v>
      </c>
      <c r="I13" s="17"/>
      <c r="J13" s="2"/>
      <c r="K13" s="2"/>
      <c r="L13" s="8">
        <v>2502</v>
      </c>
      <c r="M13" s="8">
        <v>408.40699999999998</v>
      </c>
    </row>
    <row r="14" spans="1:17" x14ac:dyDescent="0.35">
      <c r="A14" s="4">
        <v>13</v>
      </c>
      <c r="B14" s="5">
        <v>70</v>
      </c>
      <c r="C14" s="6">
        <f t="shared" si="2"/>
        <v>439.82297150257062</v>
      </c>
      <c r="D14" s="8">
        <v>5</v>
      </c>
      <c r="E14" s="7">
        <f t="shared" si="0"/>
        <v>2.9020000000000001E-3</v>
      </c>
      <c r="F14" s="7">
        <f t="shared" si="1"/>
        <v>4.3982299999999994E-4</v>
      </c>
      <c r="H14" s="12"/>
      <c r="I14" s="12"/>
      <c r="J14" s="2"/>
      <c r="K14" s="2"/>
      <c r="L14" s="8">
        <v>2902</v>
      </c>
      <c r="M14" s="8">
        <v>439.82299999999998</v>
      </c>
    </row>
    <row r="15" spans="1:17" x14ac:dyDescent="0.35">
      <c r="A15" s="4">
        <v>14</v>
      </c>
      <c r="B15" s="5">
        <v>75</v>
      </c>
      <c r="C15" s="6">
        <f t="shared" si="2"/>
        <v>471.23889803846851</v>
      </c>
      <c r="D15" s="8">
        <v>5</v>
      </c>
      <c r="E15" s="7">
        <f t="shared" si="0"/>
        <v>3.3009999999999997E-3</v>
      </c>
      <c r="F15" s="7">
        <f t="shared" si="1"/>
        <v>4.7099999999999996E-4</v>
      </c>
      <c r="H15" s="22" t="s">
        <v>19</v>
      </c>
      <c r="I15" s="22"/>
      <c r="J15" s="2"/>
      <c r="K15" s="2"/>
      <c r="L15" s="8">
        <v>3301</v>
      </c>
      <c r="M15" s="8">
        <v>471</v>
      </c>
    </row>
    <row r="16" spans="1:17" x14ac:dyDescent="0.35">
      <c r="A16" s="4">
        <v>15</v>
      </c>
      <c r="B16" s="5">
        <v>80</v>
      </c>
      <c r="C16" s="6">
        <f t="shared" si="2"/>
        <v>502.65482457436639</v>
      </c>
      <c r="D16" s="8">
        <v>5</v>
      </c>
      <c r="E16" s="7">
        <f t="shared" si="0"/>
        <v>3.79E-3</v>
      </c>
      <c r="F16" s="7">
        <f t="shared" si="1"/>
        <v>5.0265499999999996E-4</v>
      </c>
      <c r="H16" s="17">
        <f>(1/3)*SQRT($H$35/$H$36)</f>
        <v>2.8867513459481291</v>
      </c>
      <c r="I16" s="17"/>
      <c r="J16" s="2"/>
      <c r="K16" s="2"/>
      <c r="L16" s="8">
        <v>3790</v>
      </c>
      <c r="M16" s="8">
        <v>502.65499999999997</v>
      </c>
    </row>
    <row r="17" spans="1:18" x14ac:dyDescent="0.35">
      <c r="A17" s="4">
        <v>16</v>
      </c>
      <c r="B17" s="5">
        <v>85</v>
      </c>
      <c r="C17" s="6">
        <f t="shared" si="2"/>
        <v>534.07075111026427</v>
      </c>
      <c r="D17" s="8">
        <v>5</v>
      </c>
      <c r="E17" s="7">
        <f t="shared" si="0"/>
        <v>4.2779999999999997E-3</v>
      </c>
      <c r="F17" s="7">
        <f t="shared" si="1"/>
        <v>5.3406999999999999E-4</v>
      </c>
      <c r="H17" s="12"/>
      <c r="I17" s="12"/>
      <c r="J17" s="2"/>
      <c r="K17" s="2"/>
      <c r="L17" s="8">
        <v>4278</v>
      </c>
      <c r="M17" s="8">
        <v>534.07000000000005</v>
      </c>
    </row>
    <row r="18" spans="1:18" x14ac:dyDescent="0.35">
      <c r="A18" s="4">
        <v>17</v>
      </c>
      <c r="B18" s="5">
        <v>90</v>
      </c>
      <c r="C18" s="6">
        <f t="shared" si="2"/>
        <v>565.48667764616221</v>
      </c>
      <c r="D18" s="8">
        <v>5</v>
      </c>
      <c r="E18" s="7">
        <f t="shared" si="0"/>
        <v>4.797E-3</v>
      </c>
      <c r="F18" s="7">
        <f t="shared" si="1"/>
        <v>5.6548699999999993E-4</v>
      </c>
      <c r="H18" s="22" t="s">
        <v>22</v>
      </c>
      <c r="I18" s="22"/>
      <c r="J18" s="2"/>
      <c r="K18" s="2"/>
      <c r="L18" s="8">
        <v>4797</v>
      </c>
      <c r="M18" s="8">
        <v>565.48699999999997</v>
      </c>
    </row>
    <row r="19" spans="1:18" x14ac:dyDescent="0.35">
      <c r="A19" s="4">
        <v>18</v>
      </c>
      <c r="B19" s="5">
        <v>95</v>
      </c>
      <c r="C19" s="6">
        <f t="shared" si="2"/>
        <v>596.90260418206014</v>
      </c>
      <c r="D19" s="8">
        <v>5</v>
      </c>
      <c r="E19" s="7">
        <f t="shared" si="0"/>
        <v>5.3439999999999998E-3</v>
      </c>
      <c r="F19" s="7">
        <f t="shared" si="1"/>
        <v>5.9690399999999999E-4</v>
      </c>
      <c r="H19" s="21">
        <f>1/(2 * $H$35)</f>
        <v>33333.333333333336</v>
      </c>
      <c r="I19" s="21"/>
      <c r="J19" s="2"/>
      <c r="K19" s="2"/>
      <c r="L19" s="8">
        <v>5344</v>
      </c>
      <c r="M19" s="8">
        <v>596.904</v>
      </c>
    </row>
    <row r="20" spans="1:18" x14ac:dyDescent="0.35">
      <c r="A20" s="4">
        <v>19</v>
      </c>
      <c r="B20" s="5">
        <v>100</v>
      </c>
      <c r="C20" s="6">
        <f t="shared" si="2"/>
        <v>628.31853071795797</v>
      </c>
      <c r="D20" s="8">
        <v>5</v>
      </c>
      <c r="E20" s="7">
        <f t="shared" si="0"/>
        <v>5.9219999999999993E-3</v>
      </c>
      <c r="F20" s="7">
        <f t="shared" si="1"/>
        <v>6.2832000000000003E-4</v>
      </c>
      <c r="H20" s="13"/>
      <c r="I20" s="13"/>
      <c r="J20" s="2"/>
      <c r="K20" s="2"/>
      <c r="L20" s="8">
        <v>5922</v>
      </c>
      <c r="M20" s="8">
        <v>628.32000000000005</v>
      </c>
    </row>
    <row r="21" spans="1:18" x14ac:dyDescent="0.35">
      <c r="A21" s="4">
        <v>20</v>
      </c>
      <c r="B21" s="5">
        <v>105</v>
      </c>
      <c r="C21" s="6">
        <f t="shared" si="2"/>
        <v>659.73445725385591</v>
      </c>
      <c r="D21" s="8">
        <v>5</v>
      </c>
      <c r="E21" s="7">
        <f t="shared" si="0"/>
        <v>6.5290000000000001E-3</v>
      </c>
      <c r="F21" s="7">
        <f t="shared" si="1"/>
        <v>6.5973599999999996E-4</v>
      </c>
      <c r="H21" s="20" t="s">
        <v>23</v>
      </c>
      <c r="I21" s="20"/>
      <c r="J21" s="2"/>
      <c r="K21" s="2"/>
      <c r="L21" s="8">
        <v>6529</v>
      </c>
      <c r="M21" s="8">
        <v>659.73599999999999</v>
      </c>
    </row>
    <row r="22" spans="1:18" x14ac:dyDescent="0.35">
      <c r="A22" s="4">
        <v>21</v>
      </c>
      <c r="B22" s="5">
        <v>110</v>
      </c>
      <c r="C22" s="6">
        <f t="shared" si="2"/>
        <v>691.15038378975385</v>
      </c>
      <c r="D22" s="8">
        <v>5</v>
      </c>
      <c r="E22" s="7">
        <f t="shared" si="0"/>
        <v>7.1649999999999995E-3</v>
      </c>
      <c r="F22" s="7">
        <f t="shared" si="1"/>
        <v>6.9115099999999987E-4</v>
      </c>
      <c r="H22" s="21">
        <f>3/(2 * $H$35)</f>
        <v>100000</v>
      </c>
      <c r="I22" s="21"/>
      <c r="J22" s="2"/>
      <c r="K22" s="2"/>
      <c r="L22" s="8">
        <v>7165</v>
      </c>
      <c r="M22" s="8">
        <v>691.15099999999995</v>
      </c>
    </row>
    <row r="23" spans="1:18" x14ac:dyDescent="0.35">
      <c r="A23" s="4">
        <v>22</v>
      </c>
      <c r="B23" s="5">
        <v>115</v>
      </c>
      <c r="C23" s="6">
        <f t="shared" si="2"/>
        <v>722.56631032565167</v>
      </c>
      <c r="D23" s="8">
        <v>5</v>
      </c>
      <c r="E23" s="7">
        <f t="shared" si="0"/>
        <v>7.8320000000000004E-3</v>
      </c>
      <c r="F23" s="7">
        <f t="shared" si="1"/>
        <v>7.2256799999999993E-4</v>
      </c>
      <c r="H23" s="2"/>
      <c r="I23" s="2"/>
      <c r="J23" s="2"/>
      <c r="K23" s="2"/>
      <c r="L23" s="8">
        <v>7832</v>
      </c>
      <c r="M23" s="8">
        <v>722.56799999999998</v>
      </c>
    </row>
    <row r="24" spans="1:18" x14ac:dyDescent="0.35">
      <c r="A24" s="4">
        <v>23</v>
      </c>
      <c r="B24" s="5">
        <v>120</v>
      </c>
      <c r="C24" s="6">
        <f t="shared" si="2"/>
        <v>753.98223686154961</v>
      </c>
      <c r="D24" s="8">
        <v>5</v>
      </c>
      <c r="E24" s="7">
        <f t="shared" si="0"/>
        <v>8.5269999999999999E-3</v>
      </c>
      <c r="F24" s="7">
        <f t="shared" si="1"/>
        <v>7.5398399999999997E-4</v>
      </c>
      <c r="H24" s="2"/>
      <c r="I24" s="2"/>
      <c r="J24" s="2"/>
      <c r="K24" s="2"/>
      <c r="L24" s="8">
        <v>8527</v>
      </c>
      <c r="M24" s="8">
        <v>753.98400000000004</v>
      </c>
    </row>
    <row r="25" spans="1:18" x14ac:dyDescent="0.35">
      <c r="A25" s="4">
        <v>24</v>
      </c>
      <c r="B25" s="5">
        <v>125</v>
      </c>
      <c r="C25" s="6">
        <f t="shared" si="2"/>
        <v>785.39816339744755</v>
      </c>
      <c r="D25" s="8">
        <v>5</v>
      </c>
      <c r="E25" s="7">
        <f t="shared" si="0"/>
        <v>9.2529999999999991E-3</v>
      </c>
      <c r="F25" s="7">
        <f t="shared" si="1"/>
        <v>7.853999999999999E-4</v>
      </c>
      <c r="H25" s="2"/>
      <c r="I25" s="2"/>
      <c r="J25" s="2"/>
      <c r="K25" s="2"/>
      <c r="L25" s="8">
        <v>9253</v>
      </c>
      <c r="M25" s="8">
        <v>785.4</v>
      </c>
      <c r="R25" t="s">
        <v>17</v>
      </c>
    </row>
    <row r="26" spans="1:18" x14ac:dyDescent="0.35">
      <c r="A26" s="4">
        <v>25</v>
      </c>
      <c r="B26" s="5">
        <v>130</v>
      </c>
      <c r="C26" s="6">
        <f>2*3.14159265358979*B26</f>
        <v>816.81408993334537</v>
      </c>
      <c r="D26" s="8">
        <v>5</v>
      </c>
      <c r="E26" s="7">
        <f t="shared" si="0"/>
        <v>1.0008E-2</v>
      </c>
      <c r="F26" s="7">
        <f t="shared" si="1"/>
        <v>8.1681500000000003E-4</v>
      </c>
      <c r="H26" s="2"/>
      <c r="I26" s="2"/>
      <c r="J26" s="2"/>
      <c r="K26" s="2"/>
      <c r="L26" s="8">
        <v>10008</v>
      </c>
      <c r="M26" s="8">
        <v>816.81500000000005</v>
      </c>
    </row>
    <row r="27" spans="1:18" x14ac:dyDescent="0.35">
      <c r="C27" s="1" t="s">
        <v>3</v>
      </c>
      <c r="D27" s="1" t="s">
        <v>10</v>
      </c>
      <c r="E27" s="1" t="s">
        <v>9</v>
      </c>
      <c r="F27" s="1" t="s">
        <v>8</v>
      </c>
    </row>
    <row r="29" spans="1:18" x14ac:dyDescent="0.35">
      <c r="A29" s="3" t="s">
        <v>0</v>
      </c>
      <c r="B29" s="3" t="s">
        <v>1</v>
      </c>
      <c r="C29" s="3" t="s">
        <v>2</v>
      </c>
      <c r="D29" s="3" t="s">
        <v>5</v>
      </c>
      <c r="E29" s="3" t="s">
        <v>6</v>
      </c>
      <c r="F29" s="3" t="s">
        <v>7</v>
      </c>
      <c r="L29" s="3" t="s">
        <v>15</v>
      </c>
      <c r="M29" s="3" t="s">
        <v>14</v>
      </c>
      <c r="N29" t="s">
        <v>17</v>
      </c>
    </row>
    <row r="30" spans="1:18" x14ac:dyDescent="0.35">
      <c r="A30" s="4">
        <v>1</v>
      </c>
      <c r="B30" s="5">
        <v>10</v>
      </c>
      <c r="C30" s="6">
        <f>2*3.1415926*B30</f>
        <v>62.831851999999998</v>
      </c>
      <c r="D30" s="8">
        <v>5</v>
      </c>
      <c r="E30" s="10">
        <f t="shared" ref="E30:E54" si="3">L30 * 0.000000001</f>
        <v>5.9218000000000008E-8</v>
      </c>
      <c r="F30" s="10">
        <f t="shared" ref="F30:F54" si="4">M30 * 0.000001</f>
        <v>1.8849599999999999E-4</v>
      </c>
      <c r="L30" s="11">
        <v>59.218000000000004</v>
      </c>
      <c r="M30" s="11">
        <v>188.49600000000001</v>
      </c>
    </row>
    <row r="31" spans="1:18" x14ac:dyDescent="0.35">
      <c r="A31" s="4">
        <v>2</v>
      </c>
      <c r="B31" s="5">
        <v>15</v>
      </c>
      <c r="C31" s="6">
        <f t="shared" ref="C31:C54" si="5">2*3.1415926*B31</f>
        <v>94.247777999999997</v>
      </c>
      <c r="D31" s="8">
        <v>5</v>
      </c>
      <c r="E31" s="10">
        <f t="shared" si="3"/>
        <v>1.3324000000000002E-7</v>
      </c>
      <c r="F31" s="10">
        <f t="shared" si="4"/>
        <v>2.8274299999999996E-4</v>
      </c>
      <c r="L31" s="11">
        <v>133.24</v>
      </c>
      <c r="M31" s="11">
        <v>282.74299999999999</v>
      </c>
    </row>
    <row r="32" spans="1:18" x14ac:dyDescent="0.35">
      <c r="A32" s="4">
        <v>3</v>
      </c>
      <c r="B32" s="5">
        <v>20</v>
      </c>
      <c r="C32" s="6">
        <f t="shared" si="5"/>
        <v>125.663704</v>
      </c>
      <c r="D32" s="8">
        <v>5</v>
      </c>
      <c r="E32" s="10">
        <f t="shared" si="3"/>
        <v>2.3680000000000003E-7</v>
      </c>
      <c r="F32" s="10">
        <f t="shared" si="4"/>
        <v>3.7799099999999999E-4</v>
      </c>
      <c r="L32" s="11">
        <v>236.8</v>
      </c>
      <c r="M32" s="11">
        <v>377.99099999999999</v>
      </c>
    </row>
    <row r="33" spans="1:13" x14ac:dyDescent="0.35">
      <c r="A33" s="4">
        <v>4</v>
      </c>
      <c r="B33" s="5">
        <v>25</v>
      </c>
      <c r="C33" s="6">
        <f t="shared" si="5"/>
        <v>157.07963000000001</v>
      </c>
      <c r="D33" s="8">
        <v>5</v>
      </c>
      <c r="E33" s="10">
        <f t="shared" si="3"/>
        <v>3.7E-7</v>
      </c>
      <c r="F33" s="10">
        <f t="shared" si="4"/>
        <v>4.7099999999999996E-4</v>
      </c>
      <c r="L33" s="11">
        <v>370</v>
      </c>
      <c r="M33" s="11">
        <v>471</v>
      </c>
    </row>
    <row r="34" spans="1:13" x14ac:dyDescent="0.35">
      <c r="A34" s="4">
        <v>5</v>
      </c>
      <c r="B34" s="5">
        <v>30</v>
      </c>
      <c r="C34" s="6">
        <f t="shared" si="5"/>
        <v>188.49555599999999</v>
      </c>
      <c r="D34" s="8">
        <v>5</v>
      </c>
      <c r="E34" s="10">
        <f t="shared" si="3"/>
        <v>5.3295899999999995E-7</v>
      </c>
      <c r="F34" s="10">
        <f t="shared" si="4"/>
        <v>5.6548699999999993E-4</v>
      </c>
      <c r="L34" s="11">
        <v>532.95899999999995</v>
      </c>
      <c r="M34" s="11">
        <v>565.48699999999997</v>
      </c>
    </row>
    <row r="35" spans="1:13" x14ac:dyDescent="0.35">
      <c r="A35" s="4">
        <v>6</v>
      </c>
      <c r="B35" s="5">
        <v>35</v>
      </c>
      <c r="C35" s="6">
        <f t="shared" si="5"/>
        <v>219.91148200000001</v>
      </c>
      <c r="D35" s="8">
        <v>5</v>
      </c>
      <c r="E35" s="10">
        <f t="shared" si="3"/>
        <v>7.2541600000000009E-7</v>
      </c>
      <c r="F35" s="10">
        <f t="shared" si="4"/>
        <v>6.5973499999999994E-4</v>
      </c>
      <c r="H35" s="14">
        <v>1.5E-5</v>
      </c>
      <c r="I35" s="3" t="s">
        <v>20</v>
      </c>
      <c r="L35" s="11">
        <v>725.41600000000005</v>
      </c>
      <c r="M35" s="11">
        <v>659.73500000000001</v>
      </c>
    </row>
    <row r="36" spans="1:13" x14ac:dyDescent="0.35">
      <c r="A36" s="4">
        <v>7</v>
      </c>
      <c r="B36" s="5">
        <v>40</v>
      </c>
      <c r="C36" s="6">
        <f t="shared" si="5"/>
        <v>251.32740799999999</v>
      </c>
      <c r="D36" s="8">
        <v>5</v>
      </c>
      <c r="E36" s="10">
        <f t="shared" si="3"/>
        <v>9.4748200000000007E-7</v>
      </c>
      <c r="F36" s="10">
        <f t="shared" si="4"/>
        <v>7.5398199999999994E-4</v>
      </c>
      <c r="H36" s="15">
        <v>1.9999999999999999E-7</v>
      </c>
      <c r="I36" s="3" t="s">
        <v>21</v>
      </c>
      <c r="L36" s="11">
        <v>947.48199999999997</v>
      </c>
      <c r="M36" s="11">
        <v>753.98199999999997</v>
      </c>
    </row>
    <row r="37" spans="1:13" x14ac:dyDescent="0.35">
      <c r="A37" s="4">
        <v>8</v>
      </c>
      <c r="B37" s="5">
        <v>45</v>
      </c>
      <c r="C37" s="6">
        <f t="shared" si="5"/>
        <v>282.743334</v>
      </c>
      <c r="D37" s="8">
        <v>5</v>
      </c>
      <c r="E37" s="10">
        <f t="shared" si="3"/>
        <v>1.1990000000000001E-6</v>
      </c>
      <c r="F37" s="10">
        <f t="shared" si="4"/>
        <v>8.4822999999999995E-4</v>
      </c>
      <c r="L37" s="11">
        <v>1199</v>
      </c>
      <c r="M37" s="11">
        <v>848.23</v>
      </c>
    </row>
    <row r="38" spans="1:13" x14ac:dyDescent="0.35">
      <c r="A38" s="4">
        <v>9</v>
      </c>
      <c r="B38" s="5">
        <v>50</v>
      </c>
      <c r="C38" s="6">
        <f t="shared" si="5"/>
        <v>314.15926000000002</v>
      </c>
      <c r="D38" s="8">
        <v>5</v>
      </c>
      <c r="E38" s="10">
        <f t="shared" si="3"/>
        <v>1.48E-6</v>
      </c>
      <c r="F38" s="10">
        <f t="shared" si="4"/>
        <v>9.4247799999999996E-4</v>
      </c>
      <c r="L38" s="11">
        <v>1480</v>
      </c>
      <c r="M38" s="11">
        <v>942.47799999999995</v>
      </c>
    </row>
    <row r="39" spans="1:13" x14ac:dyDescent="0.35">
      <c r="A39" s="4">
        <v>10</v>
      </c>
      <c r="B39" s="5">
        <v>55</v>
      </c>
      <c r="C39" s="6">
        <f t="shared" si="5"/>
        <v>345.57518600000003</v>
      </c>
      <c r="D39" s="8">
        <v>5</v>
      </c>
      <c r="E39" s="10">
        <f t="shared" si="3"/>
        <v>1.7910000000000001E-6</v>
      </c>
      <c r="F39" s="10">
        <f t="shared" si="4"/>
        <v>1.0369999999999999E-3</v>
      </c>
      <c r="H39" s="16" t="s">
        <v>25</v>
      </c>
      <c r="I39" s="24">
        <v>577</v>
      </c>
      <c r="L39" s="11">
        <v>1791</v>
      </c>
      <c r="M39" s="11">
        <v>1037</v>
      </c>
    </row>
    <row r="40" spans="1:13" x14ac:dyDescent="0.35">
      <c r="A40" s="4">
        <v>11</v>
      </c>
      <c r="B40" s="5">
        <v>60</v>
      </c>
      <c r="C40" s="6">
        <f t="shared" si="5"/>
        <v>376.99111199999999</v>
      </c>
      <c r="D40" s="8">
        <v>5</v>
      </c>
      <c r="E40" s="10">
        <f t="shared" si="3"/>
        <v>2.1320000000000001E-6</v>
      </c>
      <c r="F40" s="10">
        <f t="shared" si="4"/>
        <v>1.1309999999999998E-3</v>
      </c>
      <c r="H40" s="16" t="s">
        <v>24</v>
      </c>
      <c r="I40" s="24">
        <v>575</v>
      </c>
      <c r="L40" s="11">
        <v>2132</v>
      </c>
      <c r="M40" s="11">
        <v>1131</v>
      </c>
    </row>
    <row r="41" spans="1:13" x14ac:dyDescent="0.35">
      <c r="A41" s="4">
        <v>12</v>
      </c>
      <c r="B41" s="5">
        <v>65</v>
      </c>
      <c r="C41" s="6">
        <f t="shared" si="5"/>
        <v>408.407038</v>
      </c>
      <c r="D41" s="8">
        <v>5</v>
      </c>
      <c r="E41" s="10">
        <f t="shared" si="3"/>
        <v>2.5020000000000004E-6</v>
      </c>
      <c r="F41" s="10">
        <f t="shared" si="4"/>
        <v>1.225E-3</v>
      </c>
      <c r="H41" s="16" t="s">
        <v>26</v>
      </c>
      <c r="I41" s="24">
        <v>579</v>
      </c>
      <c r="L41" s="11">
        <v>2502</v>
      </c>
      <c r="M41" s="11">
        <v>1225</v>
      </c>
    </row>
    <row r="42" spans="1:13" x14ac:dyDescent="0.35">
      <c r="A42" s="4">
        <v>13</v>
      </c>
      <c r="B42" s="5">
        <v>70</v>
      </c>
      <c r="C42" s="6">
        <f t="shared" si="5"/>
        <v>439.82296400000001</v>
      </c>
      <c r="D42" s="8">
        <v>5</v>
      </c>
      <c r="E42" s="10">
        <f t="shared" si="3"/>
        <v>2.9020000000000003E-6</v>
      </c>
      <c r="F42" s="10">
        <f t="shared" si="4"/>
        <v>1.3189999999999999E-3</v>
      </c>
      <c r="L42" s="11">
        <v>2902</v>
      </c>
      <c r="M42" s="11">
        <v>1319</v>
      </c>
    </row>
    <row r="43" spans="1:13" x14ac:dyDescent="0.35">
      <c r="A43" s="4">
        <v>14</v>
      </c>
      <c r="B43" s="5">
        <v>75</v>
      </c>
      <c r="C43" s="6">
        <f t="shared" si="5"/>
        <v>471.23889000000003</v>
      </c>
      <c r="D43" s="8">
        <v>5</v>
      </c>
      <c r="E43" s="10">
        <f t="shared" si="3"/>
        <v>3.3310000000000004E-6</v>
      </c>
      <c r="F43" s="10">
        <f t="shared" si="4"/>
        <v>1.4139999999999999E-3</v>
      </c>
      <c r="L43" s="11">
        <v>3331</v>
      </c>
      <c r="M43" s="11">
        <v>1414</v>
      </c>
    </row>
    <row r="44" spans="1:13" x14ac:dyDescent="0.35">
      <c r="A44" s="4">
        <v>15</v>
      </c>
      <c r="B44" s="5">
        <v>80</v>
      </c>
      <c r="C44" s="6">
        <f t="shared" si="5"/>
        <v>502.65481599999998</v>
      </c>
      <c r="D44" s="8">
        <v>5</v>
      </c>
      <c r="E44" s="10">
        <f t="shared" si="3"/>
        <v>3.7900000000000001E-6</v>
      </c>
      <c r="F44" s="10">
        <f t="shared" si="4"/>
        <v>1.508E-3</v>
      </c>
      <c r="L44" s="11">
        <v>3790</v>
      </c>
      <c r="M44" s="11">
        <v>1508</v>
      </c>
    </row>
    <row r="45" spans="1:13" x14ac:dyDescent="0.35">
      <c r="A45" s="4">
        <v>16</v>
      </c>
      <c r="B45" s="5">
        <v>85</v>
      </c>
      <c r="C45" s="6">
        <f t="shared" si="5"/>
        <v>534.070742</v>
      </c>
      <c r="D45" s="8">
        <v>5</v>
      </c>
      <c r="E45" s="10">
        <f t="shared" si="3"/>
        <v>4.2780000000000004E-6</v>
      </c>
      <c r="F45" s="10">
        <f t="shared" si="4"/>
        <v>1.6019999999999999E-3</v>
      </c>
      <c r="L45" s="11">
        <v>4278</v>
      </c>
      <c r="M45" s="11">
        <v>1602</v>
      </c>
    </row>
    <row r="46" spans="1:13" x14ac:dyDescent="0.35">
      <c r="A46" s="4">
        <v>17</v>
      </c>
      <c r="B46" s="5">
        <v>90</v>
      </c>
      <c r="C46" s="6">
        <f t="shared" si="5"/>
        <v>565.48666800000001</v>
      </c>
      <c r="D46" s="8">
        <v>5</v>
      </c>
      <c r="E46" s="10">
        <f t="shared" si="3"/>
        <v>4.797E-6</v>
      </c>
      <c r="F46" s="10">
        <f t="shared" si="4"/>
        <v>1.696E-3</v>
      </c>
      <c r="L46" s="11">
        <v>4797</v>
      </c>
      <c r="M46" s="11">
        <v>1696</v>
      </c>
    </row>
    <row r="47" spans="1:13" x14ac:dyDescent="0.35">
      <c r="A47" s="4">
        <v>18</v>
      </c>
      <c r="B47" s="5">
        <v>95</v>
      </c>
      <c r="C47" s="6">
        <f t="shared" si="5"/>
        <v>596.90259400000002</v>
      </c>
      <c r="D47" s="8">
        <v>5</v>
      </c>
      <c r="E47" s="10">
        <f t="shared" si="3"/>
        <v>5.344E-6</v>
      </c>
      <c r="F47" s="10">
        <f t="shared" si="4"/>
        <v>1.7909999999999998E-3</v>
      </c>
      <c r="L47" s="11">
        <v>5344</v>
      </c>
      <c r="M47" s="11">
        <v>1791</v>
      </c>
    </row>
    <row r="48" spans="1:13" x14ac:dyDescent="0.35">
      <c r="A48" s="4">
        <v>19</v>
      </c>
      <c r="B48" s="5">
        <v>100</v>
      </c>
      <c r="C48" s="6">
        <f t="shared" si="5"/>
        <v>628.31852000000003</v>
      </c>
      <c r="D48" s="8">
        <v>5</v>
      </c>
      <c r="E48" s="10">
        <f t="shared" si="3"/>
        <v>5.9220000000000002E-6</v>
      </c>
      <c r="F48" s="10">
        <f t="shared" si="4"/>
        <v>1.885E-3</v>
      </c>
      <c r="L48" s="11">
        <v>5922</v>
      </c>
      <c r="M48" s="11">
        <v>1885</v>
      </c>
    </row>
    <row r="49" spans="1:13" x14ac:dyDescent="0.35">
      <c r="A49" s="4">
        <v>20</v>
      </c>
      <c r="B49" s="5">
        <v>105</v>
      </c>
      <c r="C49" s="6">
        <f t="shared" si="5"/>
        <v>659.73444600000005</v>
      </c>
      <c r="D49" s="8">
        <v>5</v>
      </c>
      <c r="E49" s="10">
        <f t="shared" si="3"/>
        <v>6.5290000000000005E-6</v>
      </c>
      <c r="F49" s="10">
        <f t="shared" si="4"/>
        <v>1.9789999999999999E-3</v>
      </c>
      <c r="L49" s="11">
        <v>6529</v>
      </c>
      <c r="M49" s="11">
        <v>1979</v>
      </c>
    </row>
    <row r="50" spans="1:13" x14ac:dyDescent="0.35">
      <c r="A50" s="4">
        <v>21</v>
      </c>
      <c r="B50" s="5">
        <v>110</v>
      </c>
      <c r="C50" s="6">
        <f t="shared" si="5"/>
        <v>691.15037200000006</v>
      </c>
      <c r="D50" s="8">
        <v>5</v>
      </c>
      <c r="E50" s="10">
        <f t="shared" si="3"/>
        <v>7.1650000000000009E-6</v>
      </c>
      <c r="F50" s="10">
        <f t="shared" si="4"/>
        <v>2.0729999999999998E-3</v>
      </c>
      <c r="L50" s="11">
        <v>7165</v>
      </c>
      <c r="M50" s="11">
        <v>2073</v>
      </c>
    </row>
    <row r="51" spans="1:13" x14ac:dyDescent="0.35">
      <c r="A51" s="4">
        <v>22</v>
      </c>
      <c r="B51" s="5">
        <v>115</v>
      </c>
      <c r="C51" s="6">
        <f t="shared" si="5"/>
        <v>722.56629799999996</v>
      </c>
      <c r="D51" s="8">
        <v>5</v>
      </c>
      <c r="E51" s="10">
        <f t="shared" si="3"/>
        <v>7.8320000000000006E-6</v>
      </c>
      <c r="F51" s="10">
        <f t="shared" si="4"/>
        <v>2.1679999999999998E-3</v>
      </c>
      <c r="L51" s="11">
        <v>7832</v>
      </c>
      <c r="M51" s="11">
        <v>2168</v>
      </c>
    </row>
    <row r="52" spans="1:13" x14ac:dyDescent="0.35">
      <c r="A52" s="4">
        <v>23</v>
      </c>
      <c r="B52" s="5">
        <v>120</v>
      </c>
      <c r="C52" s="6">
        <f t="shared" si="5"/>
        <v>753.98222399999997</v>
      </c>
      <c r="D52" s="8">
        <v>5</v>
      </c>
      <c r="E52" s="10">
        <f t="shared" si="3"/>
        <v>8.5269999999999998E-6</v>
      </c>
      <c r="F52" s="10">
        <f t="shared" si="4"/>
        <v>2.2619999999999997E-3</v>
      </c>
      <c r="L52" s="11">
        <v>8527</v>
      </c>
      <c r="M52" s="11">
        <v>2262</v>
      </c>
    </row>
    <row r="53" spans="1:13" x14ac:dyDescent="0.35">
      <c r="A53" s="4">
        <v>24</v>
      </c>
      <c r="B53" s="5">
        <v>125</v>
      </c>
      <c r="C53" s="6">
        <f t="shared" si="5"/>
        <v>785.39814999999999</v>
      </c>
      <c r="D53" s="8">
        <v>5</v>
      </c>
      <c r="E53" s="10">
        <f t="shared" si="3"/>
        <v>9.253000000000001E-6</v>
      </c>
      <c r="F53" s="10">
        <f t="shared" si="4"/>
        <v>2.356E-3</v>
      </c>
      <c r="L53" s="11">
        <v>9253</v>
      </c>
      <c r="M53" s="11">
        <v>2356</v>
      </c>
    </row>
    <row r="54" spans="1:13" x14ac:dyDescent="0.35">
      <c r="A54" s="4">
        <v>25</v>
      </c>
      <c r="B54" s="5">
        <v>130</v>
      </c>
      <c r="C54" s="6">
        <f t="shared" si="5"/>
        <v>816.814076</v>
      </c>
      <c r="D54" s="8">
        <v>5</v>
      </c>
      <c r="E54" s="10">
        <f t="shared" si="3"/>
        <v>1.0008000000000001E-5</v>
      </c>
      <c r="F54" s="10">
        <f t="shared" si="4"/>
        <v>2.4499999999999999E-3</v>
      </c>
      <c r="L54" s="11">
        <v>10008</v>
      </c>
      <c r="M54" s="11">
        <v>2450</v>
      </c>
    </row>
  </sheetData>
  <mergeCells count="13">
    <mergeCell ref="H22:I22"/>
    <mergeCell ref="H15:I15"/>
    <mergeCell ref="H16:I16"/>
    <mergeCell ref="H18:I18"/>
    <mergeCell ref="H19:I19"/>
    <mergeCell ref="H2:I2"/>
    <mergeCell ref="J1:K1"/>
    <mergeCell ref="H4:I4"/>
    <mergeCell ref="H5:I5"/>
    <mergeCell ref="H21:I21"/>
    <mergeCell ref="H12:I12"/>
    <mergeCell ref="H13:I13"/>
    <mergeCell ref="H1:I1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maksss</dc:creator>
  <cp:lastModifiedBy>maksss</cp:lastModifiedBy>
  <dcterms:created xsi:type="dcterms:W3CDTF">2015-06-05T18:17:20Z</dcterms:created>
  <dcterms:modified xsi:type="dcterms:W3CDTF">2021-05-23T14:31:58Z</dcterms:modified>
</cp:coreProperties>
</file>