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589D119105B57D/Documents/"/>
    </mc:Choice>
  </mc:AlternateContent>
  <xr:revisionPtr revIDLastSave="10" documentId="8_{587C94E8-2450-483C-9B44-893C7DA1776B}" xr6:coauthVersionLast="47" xr6:coauthVersionMax="47" xr10:uidLastSave="{2B39EE64-6734-45F4-9D54-122D93479AD6}"/>
  <bookViews>
    <workbookView xWindow="-110" yWindow="-110" windowWidth="25820" windowHeight="13900" tabRatio="753" xr2:uid="{00000000-000D-0000-FFFF-FFFF00000000}"/>
  </bookViews>
  <sheets>
    <sheet name="DB20_Score_Calculator" sheetId="16" r:id="rId1"/>
    <sheet name="Economy Names" sheetId="2" state="hidden" r:id="rId2"/>
    <sheet name="Column Names" sheetId="3" state="hidden" r:id="rId3"/>
    <sheet name="Labels" sheetId="5" state="hidden" r:id="rId4"/>
    <sheet name="Topic Names" sheetId="4" state="hidden" r:id="rId5"/>
  </sheets>
  <definedNames>
    <definedName name="_xlnm._FilterDatabase" localSheetId="0" hidden="1">DB20_Score_Calculator!$A$7:$ES$219</definedName>
    <definedName name="_xlnm._FilterDatabase" localSheetId="1" hidden="1">'Economy Names'!$A$1:$L$213</definedName>
    <definedName name="by">#REF!</definedName>
    <definedName name="Z_01670FF7_1AD5_413F_AA0E_0EB92270E4E0_.wvu.Cols" localSheetId="0" hidden="1">DB20_Score_Calculator!#REF!</definedName>
    <definedName name="Z_01670FF7_1AD5_413F_AA0E_0EB92270E4E0_.wvu.FilterData" localSheetId="0" hidden="1">DB20_Score_Calculator!$B$7:$AK$7</definedName>
    <definedName name="Z_01670FF7_1AD5_413F_AA0E_0EB92270E4E0_.wvu.Rows" localSheetId="0" hidden="1">DB20_Score_Calculator!#REF!,DB20_Score_Calculator!#REF!</definedName>
    <definedName name="Z_189AA3A3_E7F6_4F73_9681_D846A835EFFC_.wvu.FilterData" localSheetId="0" hidden="1">DB20_Score_Calculator!$B$7:$AK$7</definedName>
    <definedName name="Z_189AA3A3_E7F6_4F73_9681_D846A835EFFC_.wvu.Rows" localSheetId="0" hidden="1">DB20_Score_Calculator!#REF!,DB20_Score_Calculator!#REF!</definedName>
    <definedName name="Z_3F2EE6D6_D722_4FD4_860F_38562C7DBB90_.wvu.Cols" localSheetId="0" hidden="1">DB20_Score_Calculator!#REF!</definedName>
    <definedName name="Z_3F2EE6D6_D722_4FD4_860F_38562C7DBB90_.wvu.FilterData" localSheetId="0" hidden="1">DB20_Score_Calculator!$B$7:$AK$7</definedName>
    <definedName name="Z_3F2EE6D6_D722_4FD4_860F_38562C7DBB90_.wvu.Rows" localSheetId="0" hidden="1">DB20_Score_Calculator!#REF!,DB20_Score_Calculator!#REF!</definedName>
    <definedName name="Z_4A0115D6_6D39_4E07_BD9E_53C4D488A31B_.wvu.FilterData" localSheetId="0" hidden="1">DB20_Score_Calculator!$A$7:$EG$196</definedName>
    <definedName name="Z_55CB2F9C_2357_428D_852E_18ACB181BD79_.wvu.FilterData" localSheetId="1" hidden="1">'Economy Names'!$A$1:$K$213</definedName>
    <definedName name="Z_55CB2F9C_2357_428D_852E_18ACB181BD79_.wvu.Rows" localSheetId="0" hidden="1">DB20_Score_Calculator!$2:$5,DB20_Score_Calculator!#REF!,DB20_Score_Calculator!#REF!,DB20_Score_Calculator!$221:$221,DB20_Score_Calculator!$223:$244</definedName>
    <definedName name="Z_5BA0D0CF_C1A3_4E1D_A399_88BE55D18A96_.wvu.FilterData" localSheetId="1" hidden="1">'Economy Names'!$A$1:$H$213</definedName>
    <definedName name="Z_71F4B2F0_DD2A_4B15_9272_BEAAA24B17FE_.wvu.Cols" localSheetId="0" hidden="1">DB20_Score_Calculator!#REF!</definedName>
    <definedName name="Z_71F4B2F0_DD2A_4B15_9272_BEAAA24B17FE_.wvu.FilterData" localSheetId="0" hidden="1">DB20_Score_Calculator!$B$7:$AK$7</definedName>
    <definedName name="Z_71F4B2F0_DD2A_4B15_9272_BEAAA24B17FE_.wvu.Rows" localSheetId="0" hidden="1">DB20_Score_Calculator!#REF!,DB20_Score_Calculator!#REF!</definedName>
    <definedName name="Z_9D9106E9_2FEF_444D_BF01_642D5A3D45AF_.wvu.Cols" localSheetId="0" hidden="1">DB20_Score_Calculator!#REF!</definedName>
    <definedName name="Z_9D9106E9_2FEF_444D_BF01_642D5A3D45AF_.wvu.FilterData" localSheetId="0" hidden="1">DB20_Score_Calculator!$B$7:$AK$7</definedName>
    <definedName name="Z_9D9106E9_2FEF_444D_BF01_642D5A3D45AF_.wvu.Rows" localSheetId="0" hidden="1">DB20_Score_Calculator!#REF!,DB20_Score_Calculator!#REF!</definedName>
    <definedName name="Z_9E112B76_9E3F_4F62_A06D_3E0CA850ED2E_.wvu.Cols" localSheetId="0" hidden="1">DB20_Score_Calculator!#REF!</definedName>
    <definedName name="Z_9E112B76_9E3F_4F62_A06D_3E0CA850ED2E_.wvu.FilterData" localSheetId="0" hidden="1">DB20_Score_Calculator!$B$7:$AK$7</definedName>
    <definedName name="Z_9E112B76_9E3F_4F62_A06D_3E0CA850ED2E_.wvu.Rows" localSheetId="0" hidden="1">DB20_Score_Calculator!#REF!,DB20_Score_Calculator!#REF!</definedName>
    <definedName name="Z_A79DB5F5_D22C_48B3_A03F_F2E4D0C3D777_.wvu.FilterData" localSheetId="0" hidden="1">DB20_Score_Calculator!$B$7:$AK$7</definedName>
    <definedName name="Z_A79DB5F5_D22C_48B3_A03F_F2E4D0C3D777_.wvu.Rows" localSheetId="0" hidden="1">DB20_Score_Calculator!#REF!,DB20_Score_Calculator!#REF!</definedName>
    <definedName name="Z_A848935D_BDA4_445A_B454_3C77CF534130_.wvu.FilterData" localSheetId="0" hidden="1">DB20_Score_Calculator!$A$7:$EI$219</definedName>
    <definedName name="Z_AA85259B_10B5_4B8E_8F31_C17329420DD4_.wvu.FilterData" localSheetId="0" hidden="1">DB20_Score_Calculator!$A$7:$EI$219</definedName>
    <definedName name="Z_B46E4585_2C1A_4E77_85D9_2C48DC21844B_.wvu.Cols" localSheetId="0" hidden="1">DB20_Score_Calculator!#REF!</definedName>
    <definedName name="Z_B46E4585_2C1A_4E77_85D9_2C48DC21844B_.wvu.FilterData" localSheetId="0" hidden="1">DB20_Score_Calculator!$B$7:$AK$7</definedName>
    <definedName name="Z_B46E4585_2C1A_4E77_85D9_2C48DC21844B_.wvu.Rows" localSheetId="0" hidden="1">DB20_Score_Calculator!#REF!,DB20_Score_Calculator!#REF!</definedName>
    <definedName name="Z_B82D09A7_D073_468F_B685_F6C740D7F32D_.wvu.FilterData" localSheetId="0" hidden="1">DB20_Score_Calculator!$A$7:$EI$219</definedName>
    <definedName name="Z_BEB5729E_ADAC_43EA_B732_E0C0FBFCA542_.wvu.FilterData" localSheetId="0" hidden="1">DB20_Score_Calculator!$A$7:$EI$219</definedName>
    <definedName name="Z_C3ADE610_C206_49F4_B242_CAFF05FAF998_.wvu.FilterData" localSheetId="0" hidden="1">DB20_Score_Calculator!$A$7:$EI$219</definedName>
    <definedName name="Z_CA2D4ED2_3B56_4FCC_A2C5_F12419775B91_.wvu.FilterData" localSheetId="0" hidden="1">DB20_Score_Calculator!$B$7:$AK$7</definedName>
    <definedName name="Z_CA2D4ED2_3B56_4FCC_A2C5_F12419775B91_.wvu.Rows" localSheetId="0" hidden="1">DB20_Score_Calculator!#REF!,DB20_Score_Calculator!#REF!</definedName>
    <definedName name="Z_CEB959CA_CDB3_408C_8F2D_069E2B7E298F_.wvu.Cols" localSheetId="0" hidden="1">DB20_Score_Calculator!$A:$A,DB20_Score_Calculator!$EM:$EN,DB20_Score_Calculator!$D:$D,DB20_Score_Calculator!$F:$F,DB20_Score_Calculator!$H:$H,DB20_Score_Calculator!$P:$R,DB20_Score_Calculator!$V:$V,DB20_Score_Calculator!$X:$X,DB20_Score_Calculator!$Z:$AD,DB20_Score_Calculator!$AH:$AH,DB20_Score_Calculator!$AJ:$AJ,DB20_Score_Calculator!$AL:$AP,DB20_Score_Calculator!$AT:$AT,DB20_Score_Calculator!$AV:$AV,DB20_Score_Calculator!$AX:$BB,DB20_Score_Calculator!#REF!,DB20_Score_Calculator!#REF!,DB20_Score_Calculator!$BH:$BI,DB20_Score_Calculator!#REF!,DB20_Score_Calculator!#REF!,DB20_Score_Calculator!#REF!,DB20_Score_Calculator!$BM:$BM,DB20_Score_Calculator!#REF!,DB20_Score_Calculator!#REF!,DB20_Score_Calculator!#REF!,DB20_Score_Calculator!$BS:$BS,DB20_Score_Calculator!$BY:$BZ,DB20_Score_Calculator!$CD:$CD,DB20_Score_Calculator!$CF:$CF,DB20_Score_Calculator!$CH:$CS,DB20_Score_Calculator!$CW:$CW,DB20_Score_Calculator!$CY:$CY,DB20_Score_Calculator!$DA:$DA,DB20_Score_Calculator!$DC:$DC,DB20_Score_Calculator!$DE:$DE,DB20_Score_Calculator!$DG:$DM,DB20_Score_Calculator!$DU:$DU,DB20_Score_Calculator!$DQ:$DQ,DB20_Score_Calculator!$DS:$DW,DB20_Score_Calculator!$EA:$EA,DB20_Score_Calculator!$EC:$EE,DB20_Score_Calculator!$EH:$EJ</definedName>
    <definedName name="Z_CEB959CA_CDB3_408C_8F2D_069E2B7E298F_.wvu.FilterData" localSheetId="0" hidden="1">DB20_Score_Calculator!$A$7:$EI$219</definedName>
    <definedName name="Z_CEB959CA_CDB3_408C_8F2D_069E2B7E298F_.wvu.FilterData" localSheetId="1" hidden="1">'Economy Names'!$A$1:$H$213</definedName>
    <definedName name="Z_CEB959CA_CDB3_408C_8F2D_069E2B7E298F_.wvu.Rows" localSheetId="0" hidden="1">DB20_Score_Calculator!$2:$5,DB20_Score_Calculator!$6:$6</definedName>
    <definedName name="Z_D4D8C67A_F3EF_4695_9CC4_23D3171F3E37_.wvu.FilterData" localSheetId="0" hidden="1">DB20_Score_Calculator!$A$7:$EG$196</definedName>
    <definedName name="Z_D6C4D851_DE06_41FC_A236_F9F5518E4AC0_.wvu.Cols" localSheetId="0" hidden="1">DB20_Score_Calculator!#REF!</definedName>
    <definedName name="Z_D6C4D851_DE06_41FC_A236_F9F5518E4AC0_.wvu.FilterData" localSheetId="0" hidden="1">DB20_Score_Calculator!$B$7:$AK$7</definedName>
    <definedName name="Z_D6C4D851_DE06_41FC_A236_F9F5518E4AC0_.wvu.Rows" localSheetId="0" hidden="1">DB20_Score_Calculator!#REF!,DB20_Score_Calculator!#REF!</definedName>
    <definedName name="Z_E6442CB7_8B4C_477F_B3E7_6AAF3CC03E15_.wvu.Cols" localSheetId="0" hidden="1">DB20_Score_Calculator!#REF!</definedName>
    <definedName name="Z_E6442CB7_8B4C_477F_B3E7_6AAF3CC03E15_.wvu.FilterData" localSheetId="0" hidden="1">DB20_Score_Calculator!$B$7:$AK$7</definedName>
    <definedName name="Z_E6442CB7_8B4C_477F_B3E7_6AAF3CC03E15_.wvu.Rows" localSheetId="0" hidden="1">DB20_Score_Calculator!#REF!,DB20_Score_Calculator!#REF!</definedName>
    <definedName name="Z_FBB14C4B_1DE6_4176_9B9F_EFC998FB2B3E_.wvu.FilterData" localSheetId="0" hidden="1">DB20_Score_Calculator!$A$7:$EI$219</definedName>
    <definedName name="Z_FF3D48B0_3E01_423D_AB76_3EF77761A512_.wvu.FilterData" localSheetId="0" hidden="1">DB20_Score_Calculator!$A$7:$EI$219</definedName>
  </definedNames>
  <calcPr calcId="191029"/>
  <customWorkbookViews>
    <customWorkbookView name="Laura Sagnori Diniz - Personal View" guid="{CEB959CA-CDB3-408C-8F2D-069E2B7E298F}" mergeInterval="0" personalView="1" maximized="1" windowWidth="1916" windowHeight="855" activeSheetId="1"/>
    <customWorkbookView name="Frederic Meunier - Personal View" guid="{189AA3A3-E7F6-4F73-9681-D846A835EFFC}" mergeInterval="0" personalView="1" maximized="1" windowWidth="1916" windowHeight="687" activeSheetId="1"/>
    <customWorkbookView name="wb249358 - Personal View" guid="{E6442CB7-8B4C-477F-B3E7-6AAF3CC03E15}" mergeInterval="0" personalView="1" maximized="1" xWindow="1" yWindow="1" windowWidth="1280" windowHeight="794" activeSheetId="1"/>
    <customWorkbookView name="abaquerofranco - Personal View" guid="{B46E4585-2C1A-4E77-85D9-2C48DC21844B}" mergeInterval="0" personalView="1" maximized="1" xWindow="1" yWindow="1" windowWidth="1280" windowHeight="774" activeSheetId="1"/>
    <customWorkbookView name="wb315091 - Personal View" guid="{01670FF7-1AD5-413F-AA0E-0EB92270E4E0}" mergeInterval="0" personalView="1" maximized="1" xWindow="1" yWindow="1" windowWidth="1253" windowHeight="696" activeSheetId="1" showComments="commIndAndComment"/>
    <customWorkbookView name="wb328765 - Personal View" guid="{D6C4D851-DE06-41FC-A236-F9F5518E4AC0}" mergeInterval="0" personalView="1" maximized="1" xWindow="1" yWindow="1" windowWidth="1276" windowHeight="774" activeSheetId="3"/>
    <customWorkbookView name="MCarvalho1 - Personal View" guid="{9D9106E9-2FEF-444D-BF01-642D5A3D45AF}" mergeInterval="0" personalView="1" maximized="1" xWindow="1" yWindow="1" windowWidth="1436" windowHeight="649" activeSheetId="3"/>
    <customWorkbookView name="wb322549 - Personal View" guid="{71F4B2F0-DD2A-4B15-9272-BEAAA24B17FE}" mergeInterval="0" personalView="1" maximized="1" xWindow="1" yWindow="1" windowWidth="1276" windowHeight="674" activeSheetId="3"/>
    <customWorkbookView name="WB376695 - Personal View" guid="{9E112B76-9E3F-4F62-A06D-3E0CA850ED2E}" mergeInterval="0" personalView="1" maximized="1" xWindow="1" yWindow="1" windowWidth="1264" windowHeight="538" activeSheetId="3"/>
    <customWorkbookView name="wb341634 - Personal View" guid="{3F2EE6D6-D722-4FD4-860F-38562C7DBB90}" mergeInterval="0" personalView="1" maximized="1" xWindow="1" yWindow="1" windowWidth="1262" windowHeight="509" activeSheetId="3"/>
    <customWorkbookView name="Graeme Littler - Personal View" guid="{A79DB5F5-D22C-48B3-A03F-F2E4D0C3D777}" mergeInterval="0" personalView="1" maximized="1" xWindow="1" yWindow="1" windowWidth="1434" windowHeight="746" activeSheetId="1"/>
    <customWorkbookView name="Hashim Zia - Personal View" guid="{CA2D4ED2-3B56-4FCC-A2C5-F12419775B91}" mergeInterval="0" personalView="1" maximized="1" windowWidth="1916" windowHeight="815" activeSheetId="1" showComments="commIndAndComment"/>
    <customWorkbookView name="Jiyeon Chang - Personal View" guid="{55CB2F9C-2357-428D-852E-18ACB181BD79}" mergeInterval="0" personalView="1" maximized="1" windowWidth="1916" windowHeight="85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1" i="16" l="1"/>
  <c r="BG22" i="16"/>
  <c r="BG33" i="16"/>
  <c r="BG34" i="16"/>
  <c r="BG47" i="16"/>
  <c r="BG48" i="16"/>
  <c r="BG90" i="16"/>
  <c r="BG91" i="16"/>
  <c r="BG93" i="16"/>
  <c r="BG94" i="16"/>
  <c r="BG102" i="16"/>
  <c r="BG103" i="16"/>
  <c r="BG130" i="16"/>
  <c r="BG131" i="16"/>
  <c r="BG146" i="16"/>
  <c r="BG147" i="16"/>
  <c r="BG152" i="16"/>
  <c r="BG153" i="16"/>
  <c r="BG166" i="16"/>
  <c r="BG167" i="16"/>
  <c r="BG209" i="16"/>
  <c r="BG210" i="16"/>
  <c r="BG8" i="16"/>
  <c r="BG9" i="16"/>
  <c r="BG10" i="16"/>
  <c r="BG11" i="16"/>
  <c r="BG12" i="16"/>
  <c r="BG13" i="16"/>
  <c r="BG14" i="16"/>
  <c r="BG15" i="16"/>
  <c r="BG16" i="16"/>
  <c r="BG17" i="16"/>
  <c r="BG18" i="16"/>
  <c r="BG19" i="16"/>
  <c r="BG23" i="16"/>
  <c r="BG24" i="16"/>
  <c r="BG25" i="16"/>
  <c r="BG26" i="16"/>
  <c r="BG27" i="16"/>
  <c r="BG28" i="16"/>
  <c r="BG29" i="16"/>
  <c r="BG30" i="16"/>
  <c r="BG31" i="16"/>
  <c r="BG35" i="16"/>
  <c r="BG36" i="16"/>
  <c r="BG37" i="16"/>
  <c r="BG38" i="16"/>
  <c r="BG39" i="16"/>
  <c r="BG40" i="16"/>
  <c r="BG41" i="16"/>
  <c r="BG42" i="16"/>
  <c r="BG43" i="16"/>
  <c r="BG44" i="16"/>
  <c r="BG45" i="16"/>
  <c r="BG49" i="16"/>
  <c r="BG50" i="16"/>
  <c r="BG51" i="16"/>
  <c r="BG52" i="16"/>
  <c r="BG53" i="16"/>
  <c r="BG54" i="16"/>
  <c r="BG55" i="16"/>
  <c r="BG56" i="16"/>
  <c r="BG57" i="16"/>
  <c r="BG58" i="16"/>
  <c r="BG59" i="16"/>
  <c r="BG60" i="16"/>
  <c r="BG61" i="16"/>
  <c r="BG62" i="16"/>
  <c r="BG63" i="16"/>
  <c r="BG64" i="16"/>
  <c r="BG65" i="16"/>
  <c r="BG66" i="16"/>
  <c r="BG67" i="16"/>
  <c r="BG68" i="16"/>
  <c r="BG69" i="16"/>
  <c r="BG70" i="16"/>
  <c r="BG71" i="16"/>
  <c r="BG72" i="16"/>
  <c r="BG73" i="16"/>
  <c r="BG74" i="16"/>
  <c r="BG75" i="16"/>
  <c r="BG76" i="16"/>
  <c r="BG77" i="16"/>
  <c r="BG78" i="16"/>
  <c r="BG79" i="16"/>
  <c r="BG80" i="16"/>
  <c r="BG81" i="16"/>
  <c r="BG82" i="16"/>
  <c r="BG83" i="16"/>
  <c r="BG84" i="16"/>
  <c r="BG85" i="16"/>
  <c r="BG86" i="16"/>
  <c r="BG87" i="16"/>
  <c r="BG88" i="16"/>
  <c r="BG95" i="16"/>
  <c r="BG96" i="16"/>
  <c r="BG97" i="16"/>
  <c r="BG98" i="16"/>
  <c r="BG99" i="16"/>
  <c r="BG100" i="16"/>
  <c r="BG104" i="16"/>
  <c r="BG105" i="16"/>
  <c r="BG106" i="16"/>
  <c r="BG107" i="16"/>
  <c r="BG108" i="16"/>
  <c r="BG109" i="16"/>
  <c r="BG110" i="16"/>
  <c r="BG111" i="16"/>
  <c r="BG112" i="16"/>
  <c r="BG113" i="16"/>
  <c r="BG114" i="16"/>
  <c r="BG115" i="16"/>
  <c r="BG116" i="16"/>
  <c r="BG117" i="16"/>
  <c r="BG118" i="16"/>
  <c r="BG119" i="16"/>
  <c r="BG120" i="16"/>
  <c r="BG121" i="16"/>
  <c r="BG122" i="16"/>
  <c r="BG123" i="16"/>
  <c r="BG124" i="16"/>
  <c r="BG125" i="16"/>
  <c r="BG126" i="16"/>
  <c r="BG127" i="16"/>
  <c r="BG128" i="16"/>
  <c r="BG132" i="16"/>
  <c r="BG133" i="16"/>
  <c r="BG134" i="16"/>
  <c r="BG135" i="16"/>
  <c r="BG136" i="16"/>
  <c r="BG137" i="16"/>
  <c r="BG138" i="16"/>
  <c r="BG139" i="16"/>
  <c r="BG140" i="16"/>
  <c r="BG141" i="16"/>
  <c r="BG142" i="16"/>
  <c r="BG143" i="16"/>
  <c r="BG144" i="16"/>
  <c r="BG148" i="16"/>
  <c r="BG149" i="16"/>
  <c r="BG150" i="16"/>
  <c r="BG154" i="16"/>
  <c r="BG155" i="16"/>
  <c r="BG156" i="16"/>
  <c r="BG157" i="16"/>
  <c r="BG158" i="16"/>
  <c r="BG159" i="16"/>
  <c r="BG160" i="16"/>
  <c r="BG161" i="16"/>
  <c r="BG162" i="16"/>
  <c r="BG163" i="16"/>
  <c r="BG164" i="16"/>
  <c r="BG168" i="16"/>
  <c r="BG169" i="16"/>
  <c r="BG170" i="16"/>
  <c r="BG171" i="16"/>
  <c r="BG172" i="16"/>
  <c r="BG173" i="16"/>
  <c r="BG174" i="16"/>
  <c r="BG175" i="16"/>
  <c r="BG176" i="16"/>
  <c r="BG177" i="16"/>
  <c r="BG178" i="16"/>
  <c r="BG179" i="16"/>
  <c r="BG180" i="16"/>
  <c r="BG181" i="16"/>
  <c r="BG182" i="16"/>
  <c r="BG183" i="16"/>
  <c r="BG184" i="16"/>
  <c r="BG185" i="16"/>
  <c r="BG186" i="16"/>
  <c r="BG187" i="16"/>
  <c r="BG188" i="16"/>
  <c r="BG189" i="16"/>
  <c r="BG190" i="16"/>
  <c r="BG191" i="16"/>
  <c r="BG192" i="16"/>
  <c r="BG193" i="16"/>
  <c r="BG194" i="16"/>
  <c r="BG195" i="16"/>
  <c r="BG196" i="16"/>
  <c r="BG197" i="16"/>
  <c r="BG198" i="16"/>
  <c r="BG199" i="16"/>
  <c r="BG200" i="16"/>
  <c r="BG201" i="16"/>
  <c r="BG202" i="16"/>
  <c r="BG203" i="16"/>
  <c r="BG204" i="16"/>
  <c r="BG205" i="16"/>
  <c r="BG206" i="16"/>
  <c r="BG207" i="16"/>
  <c r="BG211" i="16"/>
  <c r="BG212" i="16"/>
  <c r="BG213" i="16"/>
  <c r="BG214" i="16"/>
  <c r="BG215" i="16"/>
  <c r="BG216" i="16"/>
  <c r="BG217" i="16"/>
  <c r="BG218" i="16"/>
  <c r="BG219" i="16"/>
  <c r="BE20" i="16"/>
  <c r="BF20" i="16"/>
  <c r="BE32" i="16"/>
  <c r="BF32" i="16"/>
  <c r="BF46" i="16"/>
  <c r="BE46" i="16"/>
  <c r="BE92" i="16"/>
  <c r="BE101" i="16"/>
  <c r="BF101" i="16"/>
  <c r="BE129" i="16"/>
  <c r="BF129" i="16"/>
  <c r="BE151" i="16"/>
  <c r="BE165" i="16"/>
  <c r="BF165" i="16"/>
  <c r="BE208" i="16"/>
  <c r="BF208" i="16"/>
  <c r="BG46" i="16" l="1"/>
  <c r="BG129" i="16"/>
  <c r="BG165" i="16"/>
  <c r="BG208" i="16"/>
  <c r="BG32" i="16"/>
  <c r="BG101" i="16"/>
  <c r="BG20" i="16"/>
  <c r="BE89" i="16"/>
  <c r="BF151" i="16"/>
  <c r="BG151" i="16" s="1"/>
  <c r="BF92" i="16"/>
  <c r="BG92" i="16" s="1"/>
  <c r="BF145" i="16"/>
  <c r="BE145" i="16"/>
  <c r="BF89" i="16"/>
  <c r="BG145" i="16" l="1"/>
  <c r="BG89" i="16"/>
  <c r="B1" i="16" l="1"/>
  <c r="C1" i="16" s="1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AZ1" i="16" s="1"/>
  <c r="BA1" i="16" s="1"/>
  <c r="BB1" i="16" s="1"/>
  <c r="BC1" i="16" s="1"/>
  <c r="BD1" i="16" s="1"/>
  <c r="BE1" i="16" s="1"/>
  <c r="BF1" i="16" s="1"/>
  <c r="BG1" i="16" s="1"/>
  <c r="BH1" i="16" s="1"/>
  <c r="BI1" i="16" s="1"/>
  <c r="BJ1" i="16" s="1"/>
  <c r="BK1" i="16" s="1"/>
  <c r="BL1" i="16" s="1"/>
  <c r="BM1" i="16" s="1"/>
  <c r="BN1" i="16" s="1"/>
  <c r="BO1" i="16" s="1"/>
  <c r="BP1" i="16" s="1"/>
  <c r="BQ1" i="16" s="1"/>
  <c r="BR1" i="16" s="1"/>
  <c r="BS1" i="16" s="1"/>
  <c r="BT1" i="16" s="1"/>
  <c r="BU1" i="16" s="1"/>
  <c r="BV1" i="16" s="1"/>
  <c r="BW1" i="16" s="1"/>
  <c r="BX1" i="16" s="1"/>
  <c r="BY1" i="16" s="1"/>
  <c r="BZ1" i="16" s="1"/>
  <c r="CA1" i="16" s="1"/>
  <c r="CB1" i="16" s="1"/>
  <c r="CC1" i="16" s="1"/>
  <c r="CD1" i="16" s="1"/>
  <c r="CE1" i="16" s="1"/>
  <c r="CF1" i="16" s="1"/>
  <c r="CG1" i="16" s="1"/>
  <c r="CH1" i="16" s="1"/>
  <c r="CI1" i="16" s="1"/>
  <c r="CJ1" i="16" s="1"/>
  <c r="CK1" i="16" s="1"/>
  <c r="CL1" i="16" s="1"/>
  <c r="CM1" i="16" s="1"/>
  <c r="CN1" i="16" s="1"/>
  <c r="CO1" i="16" s="1"/>
  <c r="CP1" i="16" s="1"/>
  <c r="CQ1" i="16" s="1"/>
  <c r="CR1" i="16" s="1"/>
  <c r="CS1" i="16" s="1"/>
  <c r="CT1" i="16" s="1"/>
  <c r="CU1" i="16" s="1"/>
  <c r="CV1" i="16" s="1"/>
  <c r="CW1" i="16" s="1"/>
  <c r="CX1" i="16" s="1"/>
  <c r="CY1" i="16" s="1"/>
  <c r="CZ1" i="16" s="1"/>
  <c r="DA1" i="16" s="1"/>
  <c r="DB1" i="16" s="1"/>
  <c r="DC1" i="16" s="1"/>
  <c r="DD1" i="16" s="1"/>
  <c r="DE1" i="16" s="1"/>
  <c r="DF1" i="16" s="1"/>
  <c r="DG1" i="16" s="1"/>
  <c r="DH1" i="16" s="1"/>
  <c r="DI1" i="16" s="1"/>
  <c r="DJ1" i="16" s="1"/>
  <c r="DK1" i="16" s="1"/>
  <c r="DL1" i="16" s="1"/>
  <c r="DM1" i="16" s="1"/>
  <c r="DN1" i="16" s="1"/>
  <c r="DO1" i="16" s="1"/>
  <c r="DT1" i="16" s="1"/>
  <c r="DU1" i="16" s="1"/>
  <c r="DP1" i="16" s="1"/>
  <c r="DQ1" i="16" s="1"/>
  <c r="DR1" i="16" s="1"/>
  <c r="DS1" i="16" s="1"/>
  <c r="DV1" i="16" s="1"/>
  <c r="DW1" i="16" s="1"/>
  <c r="DX1" i="16" s="1"/>
  <c r="DY1" i="16" s="1"/>
  <c r="DZ1" i="16" s="1"/>
  <c r="EA1" i="16" s="1"/>
  <c r="EB1" i="16" s="1"/>
  <c r="EC1" i="16" s="1"/>
  <c r="ED1" i="16" s="1"/>
  <c r="EE1" i="16" s="1"/>
  <c r="EF1" i="16" s="1"/>
  <c r="EG1" i="16" s="1"/>
  <c r="EH1" i="16" s="1"/>
  <c r="EI1" i="16" s="1"/>
  <c r="EJ1" i="16" s="1"/>
  <c r="EK1" i="16" s="1"/>
  <c r="EL1" i="16" s="1"/>
  <c r="EM1" i="16" s="1"/>
  <c r="EN1" i="16" s="1"/>
  <c r="EO1" i="16" s="1"/>
  <c r="EP1" i="16" s="1"/>
  <c r="EQ1" i="16" s="1"/>
  <c r="ER1" i="16" s="1"/>
  <c r="ES1" i="16" s="1"/>
  <c r="DH5" i="16"/>
  <c r="B9" i="16" l="1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8" i="16"/>
  <c r="EB5" i="16" l="1"/>
  <c r="DZ5" i="16"/>
  <c r="DR5" i="16"/>
  <c r="DP5" i="16"/>
  <c r="DT5" i="16"/>
  <c r="DJ5" i="16"/>
  <c r="DD5" i="16"/>
  <c r="DF5" i="16"/>
  <c r="CZ5" i="16"/>
  <c r="DB5" i="16"/>
  <c r="CV5" i="16"/>
  <c r="CX5" i="16"/>
  <c r="CV7" i="16"/>
  <c r="CX7" i="16"/>
  <c r="CZ7" i="16"/>
  <c r="DB7" i="16"/>
  <c r="DD7" i="16"/>
  <c r="DF7" i="16"/>
  <c r="DH7" i="16"/>
  <c r="DJ7" i="16"/>
  <c r="DN7" i="16"/>
  <c r="DO7" i="16"/>
  <c r="CO5" i="16" l="1"/>
  <c r="CM5" i="16"/>
  <c r="CK5" i="16"/>
  <c r="CI5" i="16"/>
  <c r="CG5" i="16"/>
  <c r="CE5" i="16"/>
  <c r="CC5" i="16"/>
  <c r="BX5" i="16"/>
  <c r="BV5" i="16"/>
  <c r="BT5" i="16"/>
  <c r="BR5" i="16"/>
  <c r="BP5" i="16"/>
  <c r="BN5" i="16"/>
  <c r="BL5" i="16"/>
  <c r="BG5" i="16" l="1"/>
  <c r="BF5" i="16"/>
  <c r="BE5" i="16"/>
  <c r="AY5" i="16"/>
  <c r="AW5" i="16"/>
  <c r="AU5" i="16"/>
  <c r="AS5" i="16"/>
  <c r="BH20" i="16" l="1"/>
  <c r="BH32" i="16"/>
  <c r="BH92" i="16"/>
  <c r="BH101" i="16"/>
  <c r="BH208" i="16"/>
  <c r="BH129" i="16"/>
  <c r="BH151" i="16"/>
  <c r="BH46" i="16"/>
  <c r="BH165" i="16"/>
  <c r="BH145" i="16"/>
  <c r="BH89" i="16"/>
  <c r="BH202" i="16"/>
  <c r="BH123" i="16"/>
  <c r="BH198" i="16"/>
  <c r="BH122" i="16"/>
  <c r="BH16" i="16"/>
  <c r="BH175" i="16"/>
  <c r="BH216" i="16"/>
  <c r="BH113" i="16"/>
  <c r="BH15" i="16"/>
  <c r="BH188" i="16"/>
  <c r="BH104" i="16"/>
  <c r="BH25" i="16"/>
  <c r="BH187" i="16"/>
  <c r="BH111" i="16"/>
  <c r="BH35" i="16"/>
  <c r="BH85" i="16"/>
  <c r="BH166" i="16"/>
  <c r="BJ166" i="16" s="1"/>
  <c r="BH169" i="16"/>
  <c r="BH41" i="16"/>
  <c r="BH219" i="16"/>
  <c r="BH143" i="16"/>
  <c r="BH67" i="16"/>
  <c r="BH93" i="16"/>
  <c r="BJ93" i="16" s="1"/>
  <c r="BH50" i="16"/>
  <c r="BH98" i="16"/>
  <c r="BH155" i="16"/>
  <c r="BH56" i="16"/>
  <c r="BH138" i="16"/>
  <c r="BH68" i="16"/>
  <c r="BH170" i="16"/>
  <c r="BH107" i="16"/>
  <c r="BH190" i="16"/>
  <c r="BH114" i="16"/>
  <c r="BH8" i="16"/>
  <c r="BH156" i="16"/>
  <c r="BH205" i="16"/>
  <c r="BH105" i="16"/>
  <c r="BH210" i="16"/>
  <c r="BJ210" i="16" s="1"/>
  <c r="BH180" i="16"/>
  <c r="BH87" i="16"/>
  <c r="BH14" i="16"/>
  <c r="BH179" i="16"/>
  <c r="BH100" i="16"/>
  <c r="BH24" i="16"/>
  <c r="BH77" i="16"/>
  <c r="BH102" i="16"/>
  <c r="BJ102" i="16" s="1"/>
  <c r="BH158" i="16"/>
  <c r="BH19" i="16"/>
  <c r="BH211" i="16"/>
  <c r="BH135" i="16"/>
  <c r="BH59" i="16"/>
  <c r="BH21" i="16"/>
  <c r="BJ21" i="16" s="1"/>
  <c r="BH197" i="16"/>
  <c r="BH126" i="16"/>
  <c r="BH76" i="16"/>
  <c r="BH159" i="16"/>
  <c r="BH128" i="16"/>
  <c r="BH34" i="16"/>
  <c r="BJ34" i="16" s="1"/>
  <c r="BH176" i="16"/>
  <c r="BH125" i="16"/>
  <c r="BH10" i="16"/>
  <c r="BH212" i="16"/>
  <c r="BH66" i="16"/>
  <c r="BH182" i="16"/>
  <c r="BH106" i="16"/>
  <c r="BH146" i="16"/>
  <c r="BJ146" i="16" s="1"/>
  <c r="BH134" i="16"/>
  <c r="BH181" i="16"/>
  <c r="BH88" i="16"/>
  <c r="BH131" i="16"/>
  <c r="BJ131" i="16" s="1"/>
  <c r="BH172" i="16"/>
  <c r="BH79" i="16"/>
  <c r="BH209" i="16"/>
  <c r="BJ209" i="16" s="1"/>
  <c r="BH171" i="16"/>
  <c r="BH86" i="16"/>
  <c r="BH13" i="16"/>
  <c r="BH69" i="16"/>
  <c r="BH33" i="16"/>
  <c r="BJ33" i="16" s="1"/>
  <c r="BH144" i="16"/>
  <c r="BH11" i="16"/>
  <c r="BH200" i="16"/>
  <c r="BH124" i="16"/>
  <c r="BH51" i="16"/>
  <c r="BH189" i="16"/>
  <c r="BH118" i="16"/>
  <c r="BH30" i="16"/>
  <c r="BH65" i="16"/>
  <c r="BH214" i="16"/>
  <c r="BH193" i="16"/>
  <c r="BH18" i="16"/>
  <c r="BH28" i="16"/>
  <c r="BH218" i="16"/>
  <c r="BH39" i="16"/>
  <c r="BH174" i="16"/>
  <c r="BH95" i="16"/>
  <c r="BH90" i="16"/>
  <c r="BJ90" i="16" s="1"/>
  <c r="BH115" i="16"/>
  <c r="BH162" i="16"/>
  <c r="BH80" i="16"/>
  <c r="BH48" i="16"/>
  <c r="BJ48" i="16" s="1"/>
  <c r="BH150" i="16"/>
  <c r="BH71" i="16"/>
  <c r="BH130" i="16"/>
  <c r="BJ130" i="16" s="1"/>
  <c r="BH160" i="16"/>
  <c r="BH78" i="16"/>
  <c r="BH167" i="16"/>
  <c r="BJ167" i="16" s="1"/>
  <c r="BH61" i="16"/>
  <c r="BH186" i="16"/>
  <c r="BH136" i="16"/>
  <c r="BH153" i="16"/>
  <c r="BJ153" i="16" s="1"/>
  <c r="BH192" i="16"/>
  <c r="BH116" i="16"/>
  <c r="BH40" i="16"/>
  <c r="BH173" i="16"/>
  <c r="BH110" i="16"/>
  <c r="BH74" i="16"/>
  <c r="BH91" i="16"/>
  <c r="BJ91" i="16" s="1"/>
  <c r="BH58" i="16"/>
  <c r="BH215" i="16"/>
  <c r="BH62" i="16"/>
  <c r="BH22" i="16"/>
  <c r="BJ22" i="16" s="1"/>
  <c r="BH57" i="16"/>
  <c r="BH38" i="16"/>
  <c r="BH199" i="16"/>
  <c r="BH17" i="16"/>
  <c r="BH163" i="16"/>
  <c r="BH81" i="16"/>
  <c r="BH213" i="16"/>
  <c r="BH96" i="16"/>
  <c r="BH154" i="16"/>
  <c r="BH72" i="16"/>
  <c r="BH178" i="16"/>
  <c r="BH139" i="16"/>
  <c r="BH63" i="16"/>
  <c r="BH47" i="16"/>
  <c r="BJ47" i="16" s="1"/>
  <c r="BH149" i="16"/>
  <c r="BH70" i="16"/>
  <c r="BH103" i="16"/>
  <c r="BJ103" i="16" s="1"/>
  <c r="BH53" i="16"/>
  <c r="BH201" i="16"/>
  <c r="BH84" i="16"/>
  <c r="BH94" i="16"/>
  <c r="BJ94" i="16" s="1"/>
  <c r="BH184" i="16"/>
  <c r="BH108" i="16"/>
  <c r="BH29" i="16"/>
  <c r="BH73" i="16"/>
  <c r="BH64" i="16"/>
  <c r="BH42" i="16"/>
  <c r="BH183" i="16"/>
  <c r="BH140" i="16"/>
  <c r="BH55" i="16"/>
  <c r="BH31" i="16"/>
  <c r="BH97" i="16"/>
  <c r="BH26" i="16"/>
  <c r="BH83" i="16"/>
  <c r="BH164" i="16"/>
  <c r="BH217" i="16"/>
  <c r="BH141" i="16"/>
  <c r="BH49" i="16"/>
  <c r="BH207" i="16"/>
  <c r="BH9" i="16"/>
  <c r="BH132" i="16"/>
  <c r="BH45" i="16"/>
  <c r="BH204" i="16"/>
  <c r="BH120" i="16"/>
  <c r="BH44" i="16"/>
  <c r="BH203" i="16"/>
  <c r="BH127" i="16"/>
  <c r="BH54" i="16"/>
  <c r="BH137" i="16"/>
  <c r="BH23" i="16"/>
  <c r="BH185" i="16"/>
  <c r="BH60" i="16"/>
  <c r="BH194" i="16"/>
  <c r="BH168" i="16"/>
  <c r="BH117" i="16"/>
  <c r="BH142" i="16"/>
  <c r="BH206" i="16"/>
  <c r="BH133" i="16"/>
  <c r="BH27" i="16"/>
  <c r="BH191" i="16"/>
  <c r="BH147" i="16"/>
  <c r="BJ147" i="16" s="1"/>
  <c r="BH121" i="16"/>
  <c r="BH37" i="16"/>
  <c r="BH196" i="16"/>
  <c r="BH112" i="16"/>
  <c r="BH36" i="16"/>
  <c r="BH195" i="16"/>
  <c r="BH119" i="16"/>
  <c r="BH43" i="16"/>
  <c r="BH99" i="16"/>
  <c r="BH12" i="16"/>
  <c r="BH177" i="16"/>
  <c r="BH52" i="16"/>
  <c r="BH148" i="16"/>
  <c r="BH157" i="16"/>
  <c r="BH75" i="16"/>
  <c r="BH152" i="16"/>
  <c r="BJ152" i="16" s="1"/>
  <c r="BH82" i="16"/>
  <c r="BH161" i="16"/>
  <c r="BH109" i="16"/>
  <c r="AM5" i="16"/>
  <c r="AK5" i="16"/>
  <c r="AI5" i="16"/>
  <c r="AG5" i="16"/>
  <c r="AA5" i="16"/>
  <c r="Y5" i="16"/>
  <c r="W5" i="16"/>
  <c r="U5" i="16"/>
  <c r="O5" i="16"/>
  <c r="M5" i="16"/>
  <c r="K5" i="16"/>
  <c r="I5" i="16"/>
  <c r="G5" i="16"/>
  <c r="E5" i="16"/>
  <c r="C5" i="16"/>
  <c r="BJ145" i="16" l="1"/>
  <c r="BI145" i="16"/>
  <c r="BJ20" i="16"/>
  <c r="BI20" i="16"/>
  <c r="BJ46" i="16"/>
  <c r="BI46" i="16"/>
  <c r="BJ165" i="16"/>
  <c r="BI165" i="16"/>
  <c r="BJ151" i="16"/>
  <c r="BI151" i="16"/>
  <c r="BI129" i="16"/>
  <c r="BJ129" i="16"/>
  <c r="BJ208" i="16"/>
  <c r="BI208" i="16"/>
  <c r="BJ101" i="16"/>
  <c r="BI101" i="16"/>
  <c r="BJ89" i="16"/>
  <c r="BI89" i="16"/>
  <c r="BJ92" i="16"/>
  <c r="BI92" i="16"/>
  <c r="BI32" i="16"/>
  <c r="BJ32" i="16"/>
  <c r="BJ196" i="16"/>
  <c r="BI196" i="16"/>
  <c r="BJ54" i="16"/>
  <c r="BI54" i="16"/>
  <c r="BJ97" i="16"/>
  <c r="BI97" i="16"/>
  <c r="BJ29" i="16"/>
  <c r="BI29" i="16"/>
  <c r="BJ78" i="16"/>
  <c r="BI78" i="16"/>
  <c r="BJ161" i="16"/>
  <c r="BI161" i="16"/>
  <c r="BJ12" i="16"/>
  <c r="BI12" i="16"/>
  <c r="BJ37" i="16"/>
  <c r="BI37" i="16"/>
  <c r="BJ117" i="16"/>
  <c r="BI117" i="16"/>
  <c r="BJ127" i="16"/>
  <c r="BI127" i="16"/>
  <c r="BJ207" i="16"/>
  <c r="BI207" i="16"/>
  <c r="BJ31" i="16"/>
  <c r="BI31" i="16"/>
  <c r="BJ108" i="16"/>
  <c r="BI108" i="16"/>
  <c r="BJ149" i="16"/>
  <c r="BI149" i="16"/>
  <c r="BJ213" i="16"/>
  <c r="BI213" i="16"/>
  <c r="BJ62" i="16"/>
  <c r="BI62" i="16"/>
  <c r="BJ116" i="16"/>
  <c r="BI116" i="16"/>
  <c r="BJ160" i="16"/>
  <c r="BI160" i="16"/>
  <c r="BJ214" i="16"/>
  <c r="BI214" i="16"/>
  <c r="BJ11" i="16"/>
  <c r="BI11" i="16"/>
  <c r="BJ79" i="16"/>
  <c r="BI79" i="16"/>
  <c r="BJ182" i="16"/>
  <c r="BI182" i="16"/>
  <c r="BJ159" i="16"/>
  <c r="BI159" i="16"/>
  <c r="BJ19" i="16"/>
  <c r="BI19" i="16"/>
  <c r="BJ87" i="16"/>
  <c r="BI87" i="16"/>
  <c r="BJ190" i="16"/>
  <c r="BI190" i="16"/>
  <c r="BJ50" i="16"/>
  <c r="BI50" i="16"/>
  <c r="BJ85" i="16"/>
  <c r="BI85" i="16"/>
  <c r="BJ113" i="16"/>
  <c r="BI113" i="16"/>
  <c r="BJ82" i="16"/>
  <c r="BI82" i="16"/>
  <c r="BJ99" i="16"/>
  <c r="BI99" i="16"/>
  <c r="BJ121" i="16"/>
  <c r="BI121" i="16"/>
  <c r="BJ168" i="16"/>
  <c r="BI168" i="16"/>
  <c r="BJ203" i="16"/>
  <c r="BI203" i="16"/>
  <c r="BJ49" i="16"/>
  <c r="BI49" i="16"/>
  <c r="BJ55" i="16"/>
  <c r="BI55" i="16"/>
  <c r="BJ184" i="16"/>
  <c r="BI184" i="16"/>
  <c r="BJ81" i="16"/>
  <c r="BI81" i="16"/>
  <c r="BJ215" i="16"/>
  <c r="BI215" i="16"/>
  <c r="BJ192" i="16"/>
  <c r="BI192" i="16"/>
  <c r="BJ95" i="16"/>
  <c r="BI95" i="16"/>
  <c r="BJ65" i="16"/>
  <c r="BI65" i="16"/>
  <c r="BJ144" i="16"/>
  <c r="BI144" i="16"/>
  <c r="BJ172" i="16"/>
  <c r="BI172" i="16"/>
  <c r="BJ66" i="16"/>
  <c r="BI66" i="16"/>
  <c r="BJ76" i="16"/>
  <c r="BI76" i="16"/>
  <c r="BJ158" i="16"/>
  <c r="BI158" i="16"/>
  <c r="BJ180" i="16"/>
  <c r="BI180" i="16"/>
  <c r="BJ107" i="16"/>
  <c r="BI107" i="16"/>
  <c r="BJ35" i="16"/>
  <c r="BI35" i="16"/>
  <c r="BJ216" i="16"/>
  <c r="BI216" i="16"/>
  <c r="BJ194" i="16"/>
  <c r="BI194" i="16"/>
  <c r="BJ140" i="16"/>
  <c r="BI140" i="16"/>
  <c r="BJ163" i="16"/>
  <c r="BI163" i="16"/>
  <c r="BJ71" i="16"/>
  <c r="BI71" i="16"/>
  <c r="BJ174" i="16"/>
  <c r="BI174" i="16"/>
  <c r="BJ30" i="16"/>
  <c r="BI30" i="16"/>
  <c r="BJ212" i="16"/>
  <c r="BI212" i="16"/>
  <c r="BJ126" i="16"/>
  <c r="BI126" i="16"/>
  <c r="BJ170" i="16"/>
  <c r="BI170" i="16"/>
  <c r="BJ67" i="16"/>
  <c r="BI67" i="16"/>
  <c r="BJ111" i="16"/>
  <c r="BI111" i="16"/>
  <c r="BJ175" i="16"/>
  <c r="BI175" i="16"/>
  <c r="BJ75" i="16"/>
  <c r="BI75" i="16"/>
  <c r="BJ119" i="16"/>
  <c r="BI119" i="16"/>
  <c r="BJ191" i="16"/>
  <c r="BI191" i="16"/>
  <c r="BJ60" i="16"/>
  <c r="BI60" i="16"/>
  <c r="BJ120" i="16"/>
  <c r="BI120" i="16"/>
  <c r="BJ217" i="16"/>
  <c r="BI217" i="16"/>
  <c r="BJ183" i="16"/>
  <c r="BI183" i="16"/>
  <c r="BJ84" i="16"/>
  <c r="BI84" i="16"/>
  <c r="BJ139" i="16"/>
  <c r="BI139" i="16"/>
  <c r="BJ17" i="16"/>
  <c r="BI17" i="16"/>
  <c r="BJ136" i="16"/>
  <c r="BI136" i="16"/>
  <c r="BJ150" i="16"/>
  <c r="BI150" i="16"/>
  <c r="BJ39" i="16"/>
  <c r="BI39" i="16"/>
  <c r="BJ118" i="16"/>
  <c r="BI118" i="16"/>
  <c r="BJ69" i="16"/>
  <c r="BI69" i="16"/>
  <c r="BJ88" i="16"/>
  <c r="BI88" i="16"/>
  <c r="BJ10" i="16"/>
  <c r="BI10" i="16"/>
  <c r="BJ197" i="16"/>
  <c r="BI197" i="16"/>
  <c r="BJ77" i="16"/>
  <c r="BI77" i="16"/>
  <c r="BJ105" i="16"/>
  <c r="BI105" i="16"/>
  <c r="BJ68" i="16"/>
  <c r="BI68" i="16"/>
  <c r="BJ143" i="16"/>
  <c r="BI143" i="16"/>
  <c r="BJ187" i="16"/>
  <c r="BI187" i="16"/>
  <c r="BJ16" i="16"/>
  <c r="BI16" i="16"/>
  <c r="BJ177" i="16"/>
  <c r="BI177" i="16"/>
  <c r="BJ43" i="16"/>
  <c r="BI43" i="16"/>
  <c r="BJ141" i="16"/>
  <c r="BI141" i="16"/>
  <c r="BJ27" i="16"/>
  <c r="BI27" i="16"/>
  <c r="BJ42" i="16"/>
  <c r="BI42" i="16"/>
  <c r="BJ178" i="16"/>
  <c r="BI178" i="16"/>
  <c r="BJ186" i="16"/>
  <c r="BI186" i="16"/>
  <c r="BJ13" i="16"/>
  <c r="BI13" i="16"/>
  <c r="BJ205" i="16"/>
  <c r="BI205" i="16"/>
  <c r="BJ138" i="16"/>
  <c r="BI138" i="16"/>
  <c r="BJ219" i="16"/>
  <c r="BI219" i="16"/>
  <c r="BJ25" i="16"/>
  <c r="BI25" i="16"/>
  <c r="BJ122" i="16"/>
  <c r="BI122" i="16"/>
  <c r="BJ44" i="16"/>
  <c r="BI44" i="16"/>
  <c r="BJ63" i="16"/>
  <c r="BI63" i="16"/>
  <c r="BJ157" i="16"/>
  <c r="BI157" i="16"/>
  <c r="BJ204" i="16"/>
  <c r="BI204" i="16"/>
  <c r="BJ199" i="16"/>
  <c r="BI199" i="16"/>
  <c r="BJ218" i="16"/>
  <c r="BI218" i="16"/>
  <c r="BJ125" i="16"/>
  <c r="BI125" i="16"/>
  <c r="BJ133" i="16"/>
  <c r="BI133" i="16"/>
  <c r="BJ83" i="16"/>
  <c r="BI83" i="16"/>
  <c r="BJ38" i="16"/>
  <c r="BI38" i="16"/>
  <c r="BJ80" i="16"/>
  <c r="BI80" i="16"/>
  <c r="BJ86" i="16"/>
  <c r="BI86" i="16"/>
  <c r="BJ59" i="16"/>
  <c r="BI59" i="16"/>
  <c r="BJ100" i="16"/>
  <c r="BI100" i="16"/>
  <c r="BJ156" i="16"/>
  <c r="BI156" i="16"/>
  <c r="BJ41" i="16"/>
  <c r="BI41" i="16"/>
  <c r="BJ104" i="16"/>
  <c r="BI104" i="16"/>
  <c r="BJ198" i="16"/>
  <c r="BI198" i="16"/>
  <c r="BJ58" i="16"/>
  <c r="BI58" i="16"/>
  <c r="BJ195" i="16"/>
  <c r="BI195" i="16"/>
  <c r="BJ185" i="16"/>
  <c r="BI185" i="16"/>
  <c r="BJ164" i="16"/>
  <c r="BI164" i="16"/>
  <c r="BJ201" i="16"/>
  <c r="BI201" i="16"/>
  <c r="BJ74" i="16"/>
  <c r="BI74" i="16"/>
  <c r="BJ189" i="16"/>
  <c r="BI189" i="16"/>
  <c r="BJ181" i="16"/>
  <c r="BI181" i="16"/>
  <c r="BJ24" i="16"/>
  <c r="BI24" i="16"/>
  <c r="BJ148" i="16"/>
  <c r="BI148" i="16"/>
  <c r="BJ36" i="16"/>
  <c r="BI36" i="16"/>
  <c r="BJ23" i="16"/>
  <c r="BI23" i="16"/>
  <c r="BJ45" i="16"/>
  <c r="BI45" i="16"/>
  <c r="BJ64" i="16"/>
  <c r="BI64" i="16"/>
  <c r="BJ53" i="16"/>
  <c r="BI53" i="16"/>
  <c r="BJ72" i="16"/>
  <c r="BI72" i="16"/>
  <c r="BJ110" i="16"/>
  <c r="BI110" i="16"/>
  <c r="BJ61" i="16"/>
  <c r="BI61" i="16"/>
  <c r="BJ28" i="16"/>
  <c r="BI28" i="16"/>
  <c r="BJ51" i="16"/>
  <c r="BI51" i="16"/>
  <c r="BJ134" i="16"/>
  <c r="BI134" i="16"/>
  <c r="BJ176" i="16"/>
  <c r="BI176" i="16"/>
  <c r="BJ56" i="16"/>
  <c r="BI56" i="16"/>
  <c r="BJ52" i="16"/>
  <c r="BI52" i="16"/>
  <c r="BJ112" i="16"/>
  <c r="BI112" i="16"/>
  <c r="BJ206" i="16"/>
  <c r="BI206" i="16"/>
  <c r="BJ137" i="16"/>
  <c r="BI137" i="16"/>
  <c r="BJ132" i="16"/>
  <c r="BI132" i="16"/>
  <c r="BJ26" i="16"/>
  <c r="BI26" i="16"/>
  <c r="BJ73" i="16"/>
  <c r="BI73" i="16"/>
  <c r="BJ154" i="16"/>
  <c r="BI154" i="16"/>
  <c r="BJ57" i="16"/>
  <c r="BI57" i="16"/>
  <c r="BJ173" i="16"/>
  <c r="BI173" i="16"/>
  <c r="BJ162" i="16"/>
  <c r="BI162" i="16"/>
  <c r="BJ18" i="16"/>
  <c r="BI18" i="16"/>
  <c r="BJ124" i="16"/>
  <c r="BI124" i="16"/>
  <c r="BJ171" i="16"/>
  <c r="BI171" i="16"/>
  <c r="BJ135" i="16"/>
  <c r="BI135" i="16"/>
  <c r="BJ179" i="16"/>
  <c r="BI179" i="16"/>
  <c r="BI8" i="16"/>
  <c r="BJ8" i="16"/>
  <c r="BJ155" i="16"/>
  <c r="BI155" i="16"/>
  <c r="BJ169" i="16"/>
  <c r="BI169" i="16"/>
  <c r="BJ188" i="16"/>
  <c r="BI188" i="16"/>
  <c r="BJ123" i="16"/>
  <c r="BI123" i="16"/>
  <c r="BJ109" i="16"/>
  <c r="BI109" i="16"/>
  <c r="BJ142" i="16"/>
  <c r="BI142" i="16"/>
  <c r="BJ9" i="16"/>
  <c r="BI9" i="16"/>
  <c r="BJ70" i="16"/>
  <c r="BI70" i="16"/>
  <c r="BJ96" i="16"/>
  <c r="BI96" i="16"/>
  <c r="BJ40" i="16"/>
  <c r="BI40" i="16"/>
  <c r="BJ115" i="16"/>
  <c r="BI115" i="16"/>
  <c r="BJ193" i="16"/>
  <c r="BI193" i="16"/>
  <c r="BJ200" i="16"/>
  <c r="BI200" i="16"/>
  <c r="BJ106" i="16"/>
  <c r="BI106" i="16"/>
  <c r="BJ128" i="16"/>
  <c r="BI128" i="16"/>
  <c r="BJ211" i="16"/>
  <c r="BI211" i="16"/>
  <c r="BJ14" i="16"/>
  <c r="BI14" i="16"/>
  <c r="BJ114" i="16"/>
  <c r="BI114" i="16"/>
  <c r="BJ98" i="16"/>
  <c r="BI98" i="16"/>
  <c r="BJ15" i="16"/>
  <c r="BI15" i="16"/>
  <c r="BJ202" i="16"/>
  <c r="BI202" i="16"/>
  <c r="BK142" i="16" l="1"/>
  <c r="BK40" i="16"/>
  <c r="BK73" i="16"/>
  <c r="BK114" i="16"/>
  <c r="BK135" i="16"/>
  <c r="BK106" i="16"/>
  <c r="BK101" i="16"/>
  <c r="BK165" i="16"/>
  <c r="BK162" i="16"/>
  <c r="BK64" i="16"/>
  <c r="BK148" i="16"/>
  <c r="BK74" i="16"/>
  <c r="BK195" i="16"/>
  <c r="BK41" i="16"/>
  <c r="BK86" i="16"/>
  <c r="BK133" i="16"/>
  <c r="BK204" i="16"/>
  <c r="BK122" i="16"/>
  <c r="BK205" i="16"/>
  <c r="BK42" i="16"/>
  <c r="BK177" i="16"/>
  <c r="BK68" i="16"/>
  <c r="BK10" i="16"/>
  <c r="BK39" i="16"/>
  <c r="BK139" i="16"/>
  <c r="BK120" i="16"/>
  <c r="BK208" i="16"/>
  <c r="BK46" i="16"/>
  <c r="BK61" i="16"/>
  <c r="BK32" i="16"/>
  <c r="BK92" i="16"/>
  <c r="BK20" i="16"/>
  <c r="BK206" i="16"/>
  <c r="BK129" i="16"/>
  <c r="BK169" i="16"/>
  <c r="BK176" i="16"/>
  <c r="BK89" i="16"/>
  <c r="BK151" i="16"/>
  <c r="BK145" i="16"/>
  <c r="BK170" i="16"/>
  <c r="BK19" i="16"/>
  <c r="BK194" i="16"/>
  <c r="BK85" i="16"/>
  <c r="BK202" i="16"/>
  <c r="BK200" i="16"/>
  <c r="BK96" i="16"/>
  <c r="BK109" i="16"/>
  <c r="BK171" i="16"/>
  <c r="BK173" i="16"/>
  <c r="BK26" i="16"/>
  <c r="BK112" i="16"/>
  <c r="BK134" i="16"/>
  <c r="BK110" i="16"/>
  <c r="BK45" i="16"/>
  <c r="BK24" i="16"/>
  <c r="BK201" i="16"/>
  <c r="BK58" i="16"/>
  <c r="BK156" i="16"/>
  <c r="BK80" i="16"/>
  <c r="BK125" i="16"/>
  <c r="BK157" i="16"/>
  <c r="BK25" i="16"/>
  <c r="BK13" i="16"/>
  <c r="BK27" i="16"/>
  <c r="BK16" i="16"/>
  <c r="BK105" i="16"/>
  <c r="BK88" i="16"/>
  <c r="BK150" i="16"/>
  <c r="BK84" i="16"/>
  <c r="BK60" i="16"/>
  <c r="BK175" i="16"/>
  <c r="BK126" i="16"/>
  <c r="BK71" i="16"/>
  <c r="BK216" i="16"/>
  <c r="BK158" i="16"/>
  <c r="BK144" i="16"/>
  <c r="BK215" i="16"/>
  <c r="BK49" i="16"/>
  <c r="BK99" i="16"/>
  <c r="BK50" i="16"/>
  <c r="BK159" i="16"/>
  <c r="BK214" i="16"/>
  <c r="BK213" i="16"/>
  <c r="BK207" i="16"/>
  <c r="BK12" i="16"/>
  <c r="BK97" i="16"/>
  <c r="BK192" i="16"/>
  <c r="BK37" i="16"/>
  <c r="BK14" i="16"/>
  <c r="BK155" i="16"/>
  <c r="BK174" i="16"/>
  <c r="BK55" i="16"/>
  <c r="BK11" i="16"/>
  <c r="BK211" i="16"/>
  <c r="BK123" i="16"/>
  <c r="BK57" i="16"/>
  <c r="BK52" i="16"/>
  <c r="BK23" i="16"/>
  <c r="BK164" i="16"/>
  <c r="BK198" i="16"/>
  <c r="BK100" i="16"/>
  <c r="BK218" i="16"/>
  <c r="BK63" i="16"/>
  <c r="BK219" i="16"/>
  <c r="BK186" i="16"/>
  <c r="BK141" i="16"/>
  <c r="BK187" i="16"/>
  <c r="BK77" i="16"/>
  <c r="BK69" i="16"/>
  <c r="BK136" i="16"/>
  <c r="BK183" i="16"/>
  <c r="BK191" i="16"/>
  <c r="BK111" i="16"/>
  <c r="BK212" i="16"/>
  <c r="BK163" i="16"/>
  <c r="BK35" i="16"/>
  <c r="BK76" i="16"/>
  <c r="BK65" i="16"/>
  <c r="BK81" i="16"/>
  <c r="BK203" i="16"/>
  <c r="BK82" i="16"/>
  <c r="BK190" i="16"/>
  <c r="BK182" i="16"/>
  <c r="BK160" i="16"/>
  <c r="BK149" i="16"/>
  <c r="BK127" i="16"/>
  <c r="BK161" i="16"/>
  <c r="BK54" i="16"/>
  <c r="BK75" i="16"/>
  <c r="BK121" i="16"/>
  <c r="BK62" i="16"/>
  <c r="BK15" i="16"/>
  <c r="BK193" i="16"/>
  <c r="BK70" i="16"/>
  <c r="BK124" i="16"/>
  <c r="BK132" i="16"/>
  <c r="BK51" i="16"/>
  <c r="BK72" i="16"/>
  <c r="BK181" i="16"/>
  <c r="BK38" i="16"/>
  <c r="BK8" i="16"/>
  <c r="BK172" i="16"/>
  <c r="BK29" i="16"/>
  <c r="BK98" i="16"/>
  <c r="BK128" i="16"/>
  <c r="BK115" i="16"/>
  <c r="BK9" i="16"/>
  <c r="BK188" i="16"/>
  <c r="BK179" i="16"/>
  <c r="BK18" i="16"/>
  <c r="BK154" i="16"/>
  <c r="BK137" i="16"/>
  <c r="BK56" i="16"/>
  <c r="BK28" i="16"/>
  <c r="BK53" i="16"/>
  <c r="BK36" i="16"/>
  <c r="BK189" i="16"/>
  <c r="BK185" i="16"/>
  <c r="BK104" i="16"/>
  <c r="BK59" i="16"/>
  <c r="BK83" i="16"/>
  <c r="BK199" i="16"/>
  <c r="BK44" i="16"/>
  <c r="BK138" i="16"/>
  <c r="BK178" i="16"/>
  <c r="BK43" i="16"/>
  <c r="BK143" i="16"/>
  <c r="BK197" i="16"/>
  <c r="BK118" i="16"/>
  <c r="BK17" i="16"/>
  <c r="BK217" i="16"/>
  <c r="BK119" i="16"/>
  <c r="BK67" i="16"/>
  <c r="BK30" i="16"/>
  <c r="BK140" i="16"/>
  <c r="BK107" i="16"/>
  <c r="BK66" i="16"/>
  <c r="BK95" i="16"/>
  <c r="BK184" i="16"/>
  <c r="BK168" i="16"/>
  <c r="BK113" i="16"/>
  <c r="BK87" i="16"/>
  <c r="BK79" i="16"/>
  <c r="BK116" i="16"/>
  <c r="BK108" i="16"/>
  <c r="BK117" i="16"/>
  <c r="BK78" i="16"/>
  <c r="BK196" i="16"/>
  <c r="BK180" i="16"/>
  <c r="BK31" i="16"/>
  <c r="BX27" i="16"/>
  <c r="BX95" i="16"/>
  <c r="BX163" i="16"/>
  <c r="BY163" i="16" s="1"/>
  <c r="CA163" i="16" s="1"/>
  <c r="BX70" i="16"/>
  <c r="BY70" i="16" s="1"/>
  <c r="CA70" i="16" s="1"/>
  <c r="BX138" i="16"/>
  <c r="BY138" i="16" s="1"/>
  <c r="CA138" i="16" s="1"/>
  <c r="BX38" i="16"/>
  <c r="BY38" i="16" s="1"/>
  <c r="CA38" i="16" s="1"/>
  <c r="BX106" i="16"/>
  <c r="BX174" i="16"/>
  <c r="BX30" i="16"/>
  <c r="BX98" i="16"/>
  <c r="BY98" i="16" s="1"/>
  <c r="CA98" i="16" s="1"/>
  <c r="BX44" i="16"/>
  <c r="BY44" i="16" s="1"/>
  <c r="CA44" i="16" s="1"/>
  <c r="BX112" i="16"/>
  <c r="BX180" i="16"/>
  <c r="BY180" i="16" s="1"/>
  <c r="CA180" i="16" s="1"/>
  <c r="BX19" i="16"/>
  <c r="BY19" i="16" s="1"/>
  <c r="CA19" i="16" s="1"/>
  <c r="BX116" i="16"/>
  <c r="BY116" i="16" s="1"/>
  <c r="CA116" i="16" s="1"/>
  <c r="BX91" i="16"/>
  <c r="BY91" i="16" s="1"/>
  <c r="CA91" i="16" s="1"/>
  <c r="BX160" i="16"/>
  <c r="BY160" i="16" s="1"/>
  <c r="CA160" i="16" s="1"/>
  <c r="BX25" i="16"/>
  <c r="BX93" i="16"/>
  <c r="BY93" i="16" s="1"/>
  <c r="CA93" i="16" s="1"/>
  <c r="BX161" i="16"/>
  <c r="BY161" i="16" s="1"/>
  <c r="CA161" i="16" s="1"/>
  <c r="BX196" i="16"/>
  <c r="BY196" i="16" s="1"/>
  <c r="CA196" i="16" s="1"/>
  <c r="BX206" i="16"/>
  <c r="BY206" i="16" s="1"/>
  <c r="CA206" i="16" s="1"/>
  <c r="BX199" i="16"/>
  <c r="BY199" i="16" s="1"/>
  <c r="CA199" i="16" s="1"/>
  <c r="BX200" i="16"/>
  <c r="BY200" i="16" s="1"/>
  <c r="CA200" i="16" s="1"/>
  <c r="BX178" i="16"/>
  <c r="BY178" i="16" s="1"/>
  <c r="CA178" i="16" s="1"/>
  <c r="BX103" i="16"/>
  <c r="BY103" i="16" s="1"/>
  <c r="CA103" i="16" s="1"/>
  <c r="BX212" i="16"/>
  <c r="BX68" i="16"/>
  <c r="BX154" i="16"/>
  <c r="BX205" i="16"/>
  <c r="BY205" i="16" s="1"/>
  <c r="CA205" i="16" s="1"/>
  <c r="BX31" i="16"/>
  <c r="BY31" i="16" s="1"/>
  <c r="CA31" i="16" s="1"/>
  <c r="BX99" i="16"/>
  <c r="BX168" i="16"/>
  <c r="BY168" i="16" s="1"/>
  <c r="CA168" i="16" s="1"/>
  <c r="BX142" i="16"/>
  <c r="BY142" i="16" s="1"/>
  <c r="CA142" i="16" s="1"/>
  <c r="BX210" i="16"/>
  <c r="BY210" i="16" s="1"/>
  <c r="CA210" i="16" s="1"/>
  <c r="BX75" i="16"/>
  <c r="BY75" i="16" s="1"/>
  <c r="CA75" i="16" s="1"/>
  <c r="BX143" i="16"/>
  <c r="BX211" i="16"/>
  <c r="E32" i="16"/>
  <c r="BX24" i="16"/>
  <c r="BY24" i="16" s="1"/>
  <c r="CA24" i="16" s="1"/>
  <c r="BX76" i="16"/>
  <c r="BX61" i="16"/>
  <c r="BX128" i="16"/>
  <c r="BY128" i="16" s="1"/>
  <c r="CA128" i="16" s="1"/>
  <c r="BX37" i="16"/>
  <c r="BX71" i="16"/>
  <c r="BY71" i="16" s="1"/>
  <c r="CA71" i="16" s="1"/>
  <c r="BX139" i="16"/>
  <c r="BX64" i="16"/>
  <c r="BX132" i="16"/>
  <c r="BX65" i="16"/>
  <c r="BX133" i="16"/>
  <c r="BY133" i="16" s="1"/>
  <c r="CA133" i="16" s="1"/>
  <c r="BX41" i="16"/>
  <c r="BX109" i="16"/>
  <c r="BY109" i="16" s="1"/>
  <c r="CA109" i="16" s="1"/>
  <c r="BX177" i="16"/>
  <c r="BY177" i="16" s="1"/>
  <c r="CA177" i="16" s="1"/>
  <c r="BX42" i="16"/>
  <c r="BY42" i="16" s="1"/>
  <c r="CA42" i="16" s="1"/>
  <c r="BX110" i="16"/>
  <c r="BX119" i="16"/>
  <c r="BY119" i="16" s="1"/>
  <c r="CA119" i="16" s="1"/>
  <c r="BX10" i="16"/>
  <c r="BX77" i="16"/>
  <c r="BX146" i="16"/>
  <c r="BY146" i="16" s="1"/>
  <c r="CA146" i="16" s="1"/>
  <c r="BX213" i="16"/>
  <c r="BY213" i="16" s="1"/>
  <c r="CA213" i="16" s="1"/>
  <c r="BX54" i="16"/>
  <c r="BY54" i="16" s="1"/>
  <c r="CA54" i="16" s="1"/>
  <c r="BX21" i="16"/>
  <c r="BY21" i="16" s="1"/>
  <c r="CA21" i="16" s="1"/>
  <c r="BX87" i="16"/>
  <c r="BY87" i="16" s="1"/>
  <c r="CA87" i="16" s="1"/>
  <c r="BX157" i="16"/>
  <c r="BY157" i="16" s="1"/>
  <c r="CA157" i="16" s="1"/>
  <c r="BX13" i="16"/>
  <c r="BY13" i="16" s="1"/>
  <c r="CA13" i="16" s="1"/>
  <c r="BX80" i="16"/>
  <c r="BX149" i="16"/>
  <c r="BY149" i="16" s="1"/>
  <c r="CA149" i="16" s="1"/>
  <c r="BX216" i="16"/>
  <c r="BX14" i="16"/>
  <c r="BX81" i="16"/>
  <c r="BX150" i="16"/>
  <c r="BX125" i="16"/>
  <c r="BX59" i="16"/>
  <c r="BX126" i="16"/>
  <c r="BX194" i="16"/>
  <c r="E151" i="16"/>
  <c r="BX167" i="16"/>
  <c r="BY167" i="16" s="1"/>
  <c r="CA167" i="16" s="1"/>
  <c r="BX74" i="16"/>
  <c r="BY74" i="16" s="1"/>
  <c r="CA74" i="16" s="1"/>
  <c r="BX60" i="16"/>
  <c r="BY60" i="16" s="1"/>
  <c r="CA60" i="16" s="1"/>
  <c r="BX136" i="16"/>
  <c r="BY136" i="16" s="1"/>
  <c r="CA136" i="16" s="1"/>
  <c r="BX171" i="16"/>
  <c r="BY171" i="16" s="1"/>
  <c r="CA171" i="16" s="1"/>
  <c r="BX36" i="16"/>
  <c r="BY36" i="16" s="1"/>
  <c r="CA36" i="16" s="1"/>
  <c r="BX104" i="16"/>
  <c r="BY104" i="16" s="1"/>
  <c r="CA104" i="16" s="1"/>
  <c r="BX172" i="16"/>
  <c r="BY172" i="16" s="1"/>
  <c r="CA172" i="16" s="1"/>
  <c r="BX11" i="16"/>
  <c r="BY11" i="16" s="1"/>
  <c r="CA11" i="16" s="1"/>
  <c r="BX78" i="16"/>
  <c r="BY78" i="16" s="1"/>
  <c r="CA78" i="16" s="1"/>
  <c r="BX147" i="16"/>
  <c r="BY147" i="16" s="1"/>
  <c r="CA147" i="16" s="1"/>
  <c r="BX214" i="16"/>
  <c r="BY214" i="16" s="1"/>
  <c r="CA214" i="16" s="1"/>
  <c r="BX47" i="16"/>
  <c r="BY47" i="16" s="1"/>
  <c r="CA47" i="16" s="1"/>
  <c r="BX114" i="16"/>
  <c r="BY114" i="16" s="1"/>
  <c r="CA114" i="16" s="1"/>
  <c r="BX182" i="16"/>
  <c r="BY182" i="16" s="1"/>
  <c r="CA182" i="16" s="1"/>
  <c r="BX39" i="16"/>
  <c r="BY39" i="16" s="1"/>
  <c r="CA39" i="16" s="1"/>
  <c r="BX107" i="16"/>
  <c r="BY107" i="16" s="1"/>
  <c r="CA107" i="16" s="1"/>
  <c r="BX175" i="16"/>
  <c r="BY175" i="16" s="1"/>
  <c r="CA175" i="16" s="1"/>
  <c r="BX40" i="16"/>
  <c r="BY40" i="16" s="1"/>
  <c r="CA40" i="16" s="1"/>
  <c r="BX108" i="16"/>
  <c r="BY108" i="16" s="1"/>
  <c r="CA108" i="16" s="1"/>
  <c r="BX176" i="16"/>
  <c r="BY176" i="16" s="1"/>
  <c r="CA176" i="16" s="1"/>
  <c r="BX15" i="16"/>
  <c r="BY15" i="16" s="1"/>
  <c r="CA15" i="16" s="1"/>
  <c r="BX82" i="16"/>
  <c r="BY82" i="16" s="1"/>
  <c r="CA82" i="16" s="1"/>
  <c r="BX152" i="16"/>
  <c r="BY152" i="16" s="1"/>
  <c r="CA152" i="16" s="1"/>
  <c r="BX218" i="16"/>
  <c r="BY218" i="16" s="1"/>
  <c r="CA218" i="16" s="1"/>
  <c r="BX16" i="16"/>
  <c r="BY16" i="16" s="1"/>
  <c r="CA16" i="16" s="1"/>
  <c r="BX83" i="16"/>
  <c r="BY83" i="16" s="1"/>
  <c r="CA83" i="16" s="1"/>
  <c r="BX153" i="16"/>
  <c r="BY153" i="16" s="1"/>
  <c r="CA153" i="16" s="1"/>
  <c r="BX219" i="16"/>
  <c r="BY219" i="16" s="1"/>
  <c r="CA219" i="16" s="1"/>
  <c r="BX127" i="16"/>
  <c r="BY127" i="16" s="1"/>
  <c r="CA127" i="16" s="1"/>
  <c r="BX203" i="16"/>
  <c r="BY203" i="16" s="1"/>
  <c r="CA203" i="16" s="1"/>
  <c r="BX86" i="16"/>
  <c r="BY86" i="16" s="1"/>
  <c r="CA86" i="16" s="1"/>
  <c r="BX156" i="16"/>
  <c r="BY156" i="16" s="1"/>
  <c r="CA156" i="16" s="1"/>
  <c r="BX55" i="16"/>
  <c r="BY55" i="16" s="1"/>
  <c r="CA55" i="16" s="1"/>
  <c r="BX122" i="16"/>
  <c r="BY122" i="16" s="1"/>
  <c r="CA122" i="16" s="1"/>
  <c r="BX190" i="16"/>
  <c r="BY190" i="16" s="1"/>
  <c r="CA190" i="16" s="1"/>
  <c r="BX48" i="16"/>
  <c r="BY48" i="16" s="1"/>
  <c r="CA48" i="16" s="1"/>
  <c r="BX115" i="16"/>
  <c r="BY115" i="16" s="1"/>
  <c r="CA115" i="16" s="1"/>
  <c r="BX183" i="16"/>
  <c r="BY183" i="16" s="1"/>
  <c r="CA183" i="16" s="1"/>
  <c r="BX49" i="16"/>
  <c r="BY49" i="16" s="1"/>
  <c r="CA49" i="16" s="1"/>
  <c r="BX184" i="16"/>
  <c r="BY184" i="16" s="1"/>
  <c r="CA184" i="16" s="1"/>
  <c r="BX43" i="16"/>
  <c r="BY43" i="16" s="1"/>
  <c r="CA43" i="16" s="1"/>
  <c r="BX195" i="16"/>
  <c r="BY195" i="16" s="1"/>
  <c r="CA195" i="16" s="1"/>
  <c r="BX9" i="16"/>
  <c r="BY9" i="16" s="1"/>
  <c r="CA9" i="16" s="1"/>
  <c r="BX53" i="16"/>
  <c r="BY53" i="16" s="1"/>
  <c r="CA53" i="16" s="1"/>
  <c r="BX120" i="16"/>
  <c r="BY120" i="16" s="1"/>
  <c r="CA120" i="16" s="1"/>
  <c r="BX188" i="16"/>
  <c r="BY188" i="16" s="1"/>
  <c r="CA188" i="16" s="1"/>
  <c r="BX28" i="16"/>
  <c r="BY28" i="16" s="1"/>
  <c r="CA28" i="16" s="1"/>
  <c r="BX96" i="16"/>
  <c r="BY96" i="16" s="1"/>
  <c r="CA96" i="16" s="1"/>
  <c r="BX164" i="16"/>
  <c r="BY164" i="16" s="1"/>
  <c r="CA164" i="16" s="1"/>
  <c r="BX8" i="16"/>
  <c r="BY8" i="16" s="1"/>
  <c r="BX63" i="16"/>
  <c r="BY63" i="16" s="1"/>
  <c r="CA63" i="16" s="1"/>
  <c r="BX131" i="16"/>
  <c r="BY131" i="16" s="1"/>
  <c r="CA131" i="16" s="1"/>
  <c r="BX198" i="16"/>
  <c r="BY198" i="16" s="1"/>
  <c r="CA198" i="16" s="1"/>
  <c r="BX56" i="16"/>
  <c r="BY56" i="16" s="1"/>
  <c r="CA56" i="16" s="1"/>
  <c r="BX123" i="16"/>
  <c r="BY123" i="16" s="1"/>
  <c r="CA123" i="16" s="1"/>
  <c r="BX191" i="16"/>
  <c r="BY191" i="16" s="1"/>
  <c r="CA191" i="16" s="1"/>
  <c r="BX57" i="16"/>
  <c r="BY57" i="16" s="1"/>
  <c r="CA57" i="16" s="1"/>
  <c r="BX124" i="16"/>
  <c r="BY124" i="16" s="1"/>
  <c r="CA124" i="16" s="1"/>
  <c r="BX192" i="16"/>
  <c r="BY192" i="16" s="1"/>
  <c r="CA192" i="16" s="1"/>
  <c r="BX33" i="16"/>
  <c r="BY33" i="16" s="1"/>
  <c r="CA33" i="16" s="1"/>
  <c r="BX100" i="16"/>
  <c r="BY100" i="16" s="1"/>
  <c r="CA100" i="16" s="1"/>
  <c r="BX169" i="16"/>
  <c r="BY169" i="16" s="1"/>
  <c r="CA169" i="16" s="1"/>
  <c r="BX34" i="16"/>
  <c r="BY34" i="16" s="1"/>
  <c r="CA34" i="16" s="1"/>
  <c r="BX102" i="16"/>
  <c r="BY102" i="16" s="1"/>
  <c r="CA102" i="16" s="1"/>
  <c r="BX170" i="16"/>
  <c r="BY170" i="16" s="1"/>
  <c r="CA170" i="16" s="1"/>
  <c r="BX111" i="16"/>
  <c r="BY111" i="16" s="1"/>
  <c r="CA111" i="16" s="1"/>
  <c r="BX105" i="16"/>
  <c r="BY105" i="16" s="1"/>
  <c r="CA105" i="16" s="1"/>
  <c r="BX173" i="16"/>
  <c r="BY173" i="16" s="1"/>
  <c r="CA173" i="16" s="1"/>
  <c r="BX179" i="16"/>
  <c r="BY179" i="16" s="1"/>
  <c r="CA179" i="16" s="1"/>
  <c r="BX52" i="16"/>
  <c r="BY52" i="16" s="1"/>
  <c r="CA52" i="16" s="1"/>
  <c r="BX35" i="16"/>
  <c r="BY35" i="16" s="1"/>
  <c r="CA35" i="16" s="1"/>
  <c r="BX144" i="16"/>
  <c r="BY144" i="16" s="1"/>
  <c r="CA144" i="16" s="1"/>
  <c r="BX26" i="16"/>
  <c r="BY26" i="16" s="1"/>
  <c r="CA26" i="16" s="1"/>
  <c r="BX69" i="16"/>
  <c r="BY69" i="16" s="1"/>
  <c r="CA69" i="16" s="1"/>
  <c r="BX137" i="16"/>
  <c r="BY137" i="16" s="1"/>
  <c r="CA137" i="16" s="1"/>
  <c r="BX204" i="16"/>
  <c r="BY204" i="16" s="1"/>
  <c r="CA204" i="16" s="1"/>
  <c r="BX45" i="16"/>
  <c r="BY45" i="16" s="1"/>
  <c r="CA45" i="16" s="1"/>
  <c r="BX113" i="16"/>
  <c r="BY113" i="16" s="1"/>
  <c r="CA113" i="16" s="1"/>
  <c r="BX181" i="16"/>
  <c r="BY181" i="16" s="1"/>
  <c r="CA181" i="16" s="1"/>
  <c r="BX12" i="16"/>
  <c r="BY12" i="16" s="1"/>
  <c r="CA12" i="16" s="1"/>
  <c r="BX79" i="16"/>
  <c r="BY79" i="16" s="1"/>
  <c r="CA79" i="16" s="1"/>
  <c r="BX148" i="16"/>
  <c r="BY148" i="16" s="1"/>
  <c r="CA148" i="16" s="1"/>
  <c r="BX215" i="16"/>
  <c r="BY215" i="16" s="1"/>
  <c r="CA215" i="16" s="1"/>
  <c r="BX72" i="16"/>
  <c r="BY72" i="16" s="1"/>
  <c r="CA72" i="16" s="1"/>
  <c r="BX140" i="16"/>
  <c r="BY140" i="16" s="1"/>
  <c r="CA140" i="16" s="1"/>
  <c r="BX207" i="16"/>
  <c r="BY207" i="16" s="1"/>
  <c r="CA207" i="16" s="1"/>
  <c r="BX73" i="16"/>
  <c r="BY73" i="16" s="1"/>
  <c r="CA73" i="16" s="1"/>
  <c r="BX141" i="16"/>
  <c r="BY141" i="16" s="1"/>
  <c r="CA141" i="16" s="1"/>
  <c r="BX209" i="16"/>
  <c r="BY209" i="16" s="1"/>
  <c r="CA209" i="16" s="1"/>
  <c r="BX50" i="16"/>
  <c r="BY50" i="16" s="1"/>
  <c r="CA50" i="16" s="1"/>
  <c r="BX117" i="16"/>
  <c r="BY117" i="16" s="1"/>
  <c r="CA117" i="16" s="1"/>
  <c r="BX185" i="16"/>
  <c r="BY185" i="16" s="1"/>
  <c r="CA185" i="16" s="1"/>
  <c r="BX51" i="16"/>
  <c r="BY51" i="16" s="1"/>
  <c r="CA51" i="16" s="1"/>
  <c r="BX118" i="16"/>
  <c r="BY118" i="16" s="1"/>
  <c r="CA118" i="16" s="1"/>
  <c r="BX186" i="16"/>
  <c r="BY186" i="16" s="1"/>
  <c r="CA186" i="16" s="1"/>
  <c r="BX17" i="16"/>
  <c r="BY17" i="16" s="1"/>
  <c r="CA17" i="16" s="1"/>
  <c r="BX94" i="16"/>
  <c r="BY94" i="16" s="1"/>
  <c r="CA94" i="16" s="1"/>
  <c r="BX121" i="16"/>
  <c r="BY121" i="16" s="1"/>
  <c r="CA121" i="16" s="1"/>
  <c r="BX189" i="16"/>
  <c r="BY189" i="16" s="1"/>
  <c r="CA189" i="16" s="1"/>
  <c r="BX217" i="16"/>
  <c r="BY217" i="16" s="1"/>
  <c r="CA217" i="16" s="1"/>
  <c r="BX58" i="16"/>
  <c r="BY58" i="16" s="1"/>
  <c r="CA58" i="16" s="1"/>
  <c r="BX193" i="16"/>
  <c r="BY193" i="16" s="1"/>
  <c r="CA193" i="16" s="1"/>
  <c r="BX187" i="16"/>
  <c r="BY187" i="16" s="1"/>
  <c r="CA187" i="16" s="1"/>
  <c r="BX84" i="16"/>
  <c r="BY84" i="16" s="1"/>
  <c r="CA84" i="16" s="1"/>
  <c r="BX162" i="16"/>
  <c r="BY162" i="16" s="1"/>
  <c r="CA162" i="16" s="1"/>
  <c r="BX18" i="16"/>
  <c r="BY18" i="16" s="1"/>
  <c r="CA18" i="16" s="1"/>
  <c r="BX85" i="16"/>
  <c r="BY85" i="16" s="1"/>
  <c r="CA85" i="16" s="1"/>
  <c r="BX155" i="16"/>
  <c r="BY155" i="16" s="1"/>
  <c r="CA155" i="16" s="1"/>
  <c r="BX62" i="16"/>
  <c r="BY62" i="16" s="1"/>
  <c r="CA62" i="16" s="1"/>
  <c r="BX130" i="16"/>
  <c r="BY130" i="16" s="1"/>
  <c r="CA130" i="16" s="1"/>
  <c r="BX197" i="16"/>
  <c r="BY197" i="16" s="1"/>
  <c r="CA197" i="16" s="1"/>
  <c r="BX29" i="16"/>
  <c r="BY29" i="16" s="1"/>
  <c r="CA29" i="16" s="1"/>
  <c r="BX97" i="16"/>
  <c r="BY97" i="16" s="1"/>
  <c r="CA97" i="16" s="1"/>
  <c r="BX166" i="16"/>
  <c r="BY166" i="16" s="1"/>
  <c r="CA166" i="16" s="1"/>
  <c r="BX22" i="16"/>
  <c r="BY22" i="16" s="1"/>
  <c r="CA22" i="16" s="1"/>
  <c r="BX88" i="16"/>
  <c r="BY88" i="16" s="1"/>
  <c r="CA88" i="16" s="1"/>
  <c r="BX158" i="16"/>
  <c r="BY158" i="16" s="1"/>
  <c r="CA158" i="16" s="1"/>
  <c r="BX23" i="16"/>
  <c r="BY23" i="16" s="1"/>
  <c r="CA23" i="16" s="1"/>
  <c r="BX90" i="16"/>
  <c r="BY90" i="16" s="1"/>
  <c r="CA90" i="16" s="1"/>
  <c r="BX159" i="16"/>
  <c r="BY159" i="16" s="1"/>
  <c r="CA159" i="16" s="1"/>
  <c r="BX66" i="16"/>
  <c r="BY66" i="16" s="1"/>
  <c r="CA66" i="16" s="1"/>
  <c r="BX134" i="16"/>
  <c r="BY134" i="16" s="1"/>
  <c r="CA134" i="16" s="1"/>
  <c r="BX201" i="16"/>
  <c r="BY201" i="16" s="1"/>
  <c r="CA201" i="16" s="1"/>
  <c r="BX67" i="16"/>
  <c r="BY67" i="16" s="1"/>
  <c r="CA67" i="16" s="1"/>
  <c r="BX135" i="16"/>
  <c r="BY135" i="16" s="1"/>
  <c r="CA135" i="16" s="1"/>
  <c r="BX202" i="16"/>
  <c r="BY202" i="16" s="1"/>
  <c r="CA202" i="16" s="1"/>
  <c r="G32" i="16"/>
  <c r="E101" i="16"/>
  <c r="G151" i="16"/>
  <c r="G101" i="16"/>
  <c r="G129" i="16"/>
  <c r="G20" i="16"/>
  <c r="E89" i="16"/>
  <c r="E145" i="16"/>
  <c r="E92" i="16"/>
  <c r="G145" i="16"/>
  <c r="G92" i="16"/>
  <c r="E165" i="16"/>
  <c r="G89" i="16"/>
  <c r="E129" i="16"/>
  <c r="G46" i="16"/>
  <c r="E46" i="16"/>
  <c r="E208" i="16"/>
  <c r="G208" i="16"/>
  <c r="E20" i="16"/>
  <c r="G165" i="16"/>
  <c r="BK152" i="16" l="1"/>
  <c r="BK153" i="16"/>
  <c r="BK33" i="16"/>
  <c r="BK34" i="16"/>
  <c r="BK90" i="16"/>
  <c r="BK91" i="16"/>
  <c r="BK47" i="16"/>
  <c r="BK48" i="16"/>
  <c r="BK209" i="16"/>
  <c r="BK210" i="16"/>
  <c r="BK131" i="16"/>
  <c r="BK130" i="16"/>
  <c r="BK22" i="16"/>
  <c r="BK21" i="16"/>
  <c r="BK167" i="16"/>
  <c r="BK166" i="16"/>
  <c r="BK146" i="16"/>
  <c r="BK147" i="16"/>
  <c r="BK94" i="16"/>
  <c r="BK93" i="16"/>
  <c r="BK103" i="16"/>
  <c r="BK102" i="16"/>
  <c r="BY126" i="16"/>
  <c r="CA126" i="16" s="1"/>
  <c r="BY80" i="16"/>
  <c r="CA80" i="16" s="1"/>
  <c r="BY77" i="16"/>
  <c r="CA77" i="16" s="1"/>
  <c r="BY61" i="16"/>
  <c r="CA61" i="16" s="1"/>
  <c r="BY25" i="16"/>
  <c r="CA25" i="16" s="1"/>
  <c r="BY95" i="16"/>
  <c r="CA95" i="16" s="1"/>
  <c r="BY59" i="16"/>
  <c r="CA59" i="16" s="1"/>
  <c r="BY10" i="16"/>
  <c r="CA10" i="16" s="1"/>
  <c r="BY65" i="16"/>
  <c r="CA65" i="16" s="1"/>
  <c r="BY76" i="16"/>
  <c r="CA76" i="16" s="1"/>
  <c r="BY30" i="16"/>
  <c r="CA30" i="16" s="1"/>
  <c r="BY27" i="16"/>
  <c r="CA27" i="16" s="1"/>
  <c r="BY125" i="16"/>
  <c r="CA125" i="16" s="1"/>
  <c r="BY132" i="16"/>
  <c r="CA132" i="16" s="1"/>
  <c r="BY99" i="16"/>
  <c r="CA99" i="16" s="1"/>
  <c r="BY174" i="16"/>
  <c r="CA174" i="16" s="1"/>
  <c r="BY106" i="16"/>
  <c r="CA106" i="16" s="1"/>
  <c r="BY81" i="16"/>
  <c r="CA81" i="16" s="1"/>
  <c r="BY139" i="16"/>
  <c r="CA139" i="16" s="1"/>
  <c r="BY211" i="16"/>
  <c r="CA211" i="16" s="1"/>
  <c r="BY14" i="16"/>
  <c r="CA14" i="16" s="1"/>
  <c r="BY143" i="16"/>
  <c r="CA143" i="16" s="1"/>
  <c r="BY154" i="16"/>
  <c r="CA154" i="16" s="1"/>
  <c r="BY150" i="16"/>
  <c r="CA150" i="16" s="1"/>
  <c r="BY64" i="16"/>
  <c r="CA64" i="16" s="1"/>
  <c r="BY216" i="16"/>
  <c r="CA216" i="16" s="1"/>
  <c r="BY37" i="16"/>
  <c r="CA37" i="16" s="1"/>
  <c r="BY68" i="16"/>
  <c r="CA68" i="16" s="1"/>
  <c r="BY112" i="16"/>
  <c r="CA112" i="16" s="1"/>
  <c r="BY110" i="16"/>
  <c r="CA110" i="16" s="1"/>
  <c r="BY194" i="16"/>
  <c r="CA194" i="16" s="1"/>
  <c r="BY41" i="16"/>
  <c r="CA41" i="16" s="1"/>
  <c r="BY212" i="16"/>
  <c r="CA212" i="16" s="1"/>
  <c r="BZ160" i="16"/>
  <c r="BZ178" i="16"/>
  <c r="BZ213" i="16"/>
  <c r="BZ98" i="16"/>
  <c r="BZ128" i="16"/>
  <c r="BZ109" i="16"/>
  <c r="BZ177" i="16"/>
  <c r="BZ168" i="16"/>
  <c r="BZ116" i="16"/>
  <c r="BZ138" i="16"/>
  <c r="BZ161" i="16"/>
  <c r="BZ75" i="16"/>
  <c r="BZ70" i="16"/>
  <c r="BZ149" i="16"/>
  <c r="BZ196" i="16"/>
  <c r="BZ206" i="16"/>
  <c r="BZ54" i="16"/>
  <c r="BZ71" i="16"/>
  <c r="BZ180" i="16"/>
  <c r="BZ205" i="16"/>
  <c r="BZ38" i="16"/>
  <c r="BZ19" i="16"/>
  <c r="BZ199" i="16"/>
  <c r="BZ87" i="16"/>
  <c r="BZ44" i="16"/>
  <c r="BZ163" i="16"/>
  <c r="BZ200" i="16"/>
  <c r="BZ24" i="16"/>
  <c r="BZ119" i="16"/>
  <c r="BZ157" i="16"/>
  <c r="BZ13" i="16"/>
  <c r="BZ142" i="16"/>
  <c r="BZ133" i="16"/>
  <c r="BZ42" i="16"/>
  <c r="BZ31" i="16"/>
  <c r="BZ201" i="16"/>
  <c r="BZ85" i="16"/>
  <c r="BZ117" i="16"/>
  <c r="BZ215" i="16"/>
  <c r="BZ137" i="16"/>
  <c r="BZ192" i="16"/>
  <c r="BZ63" i="16"/>
  <c r="BZ9" i="16"/>
  <c r="BZ115" i="16"/>
  <c r="BZ127" i="16"/>
  <c r="BZ39" i="16"/>
  <c r="BZ172" i="16"/>
  <c r="BZ18" i="16"/>
  <c r="BZ148" i="16"/>
  <c r="BZ124" i="16"/>
  <c r="BZ195" i="16"/>
  <c r="BZ82" i="16"/>
  <c r="BZ104" i="16"/>
  <c r="BZ66" i="16"/>
  <c r="BZ97" i="16"/>
  <c r="BZ162" i="16"/>
  <c r="BZ189" i="16"/>
  <c r="BZ79" i="16"/>
  <c r="BZ26" i="16"/>
  <c r="BZ170" i="16"/>
  <c r="BZ57" i="16"/>
  <c r="BZ164" i="16"/>
  <c r="BZ43" i="16"/>
  <c r="BZ190" i="16"/>
  <c r="BZ15" i="16"/>
  <c r="BZ114" i="16"/>
  <c r="BZ36" i="16"/>
  <c r="BZ159" i="16"/>
  <c r="BZ29" i="16"/>
  <c r="BZ84" i="16"/>
  <c r="BZ193" i="16"/>
  <c r="BZ121" i="16"/>
  <c r="BZ141" i="16"/>
  <c r="BZ12" i="16"/>
  <c r="BZ144" i="16"/>
  <c r="BZ191" i="16"/>
  <c r="BZ96" i="16"/>
  <c r="BZ184" i="16"/>
  <c r="BZ122" i="16"/>
  <c r="BZ219" i="16"/>
  <c r="BZ176" i="16"/>
  <c r="BZ171" i="16"/>
  <c r="BZ197" i="16"/>
  <c r="BZ187" i="16"/>
  <c r="BZ186" i="16"/>
  <c r="BZ73" i="16"/>
  <c r="BZ181" i="16"/>
  <c r="BZ35" i="16"/>
  <c r="BZ123" i="16"/>
  <c r="BZ28" i="16"/>
  <c r="BZ55" i="16"/>
  <c r="BZ108" i="16"/>
  <c r="BZ214" i="16"/>
  <c r="BZ136" i="16"/>
  <c r="BZ202" i="16"/>
  <c r="BZ23" i="16"/>
  <c r="BZ17" i="16"/>
  <c r="BZ118" i="16"/>
  <c r="BZ207" i="16"/>
  <c r="BZ113" i="16"/>
  <c r="BZ52" i="16"/>
  <c r="BZ173" i="16"/>
  <c r="BZ169" i="16"/>
  <c r="BZ56" i="16"/>
  <c r="BZ188" i="16"/>
  <c r="BZ156" i="16"/>
  <c r="BZ83" i="16"/>
  <c r="BZ40" i="16"/>
  <c r="BZ60" i="16"/>
  <c r="BZ134" i="16"/>
  <c r="BZ50" i="16"/>
  <c r="BZ69" i="16"/>
  <c r="BZ111" i="16"/>
  <c r="CA8" i="16"/>
  <c r="BZ8" i="16"/>
  <c r="BZ182" i="16"/>
  <c r="BZ135" i="16"/>
  <c r="BZ158" i="16"/>
  <c r="BZ62" i="16"/>
  <c r="BZ58" i="16"/>
  <c r="BZ51" i="16"/>
  <c r="BZ140" i="16"/>
  <c r="BZ45" i="16"/>
  <c r="BZ179" i="16"/>
  <c r="BZ105" i="16"/>
  <c r="BZ100" i="16"/>
  <c r="BZ198" i="16"/>
  <c r="BZ120" i="16"/>
  <c r="BZ49" i="16"/>
  <c r="BZ86" i="16"/>
  <c r="BZ16" i="16"/>
  <c r="BZ175" i="16"/>
  <c r="BZ78" i="16"/>
  <c r="BZ74" i="16"/>
  <c r="BZ67" i="16"/>
  <c r="BZ88" i="16"/>
  <c r="BZ155" i="16"/>
  <c r="BZ217" i="16"/>
  <c r="BZ185" i="16"/>
  <c r="BZ72" i="16"/>
  <c r="BZ204" i="16"/>
  <c r="BZ53" i="16"/>
  <c r="BZ183" i="16"/>
  <c r="BZ203" i="16"/>
  <c r="BZ218" i="16"/>
  <c r="BZ107" i="16"/>
  <c r="BZ11" i="16"/>
  <c r="BZ68" i="16" l="1"/>
  <c r="BZ211" i="16"/>
  <c r="BZ150" i="16"/>
  <c r="BZ27" i="16"/>
  <c r="BZ61" i="16"/>
  <c r="BZ174" i="16"/>
  <c r="BZ41" i="16"/>
  <c r="BZ10" i="16"/>
  <c r="BZ194" i="16"/>
  <c r="BZ37" i="16"/>
  <c r="BZ154" i="16"/>
  <c r="BZ139" i="16"/>
  <c r="BZ99" i="16"/>
  <c r="BZ30" i="16"/>
  <c r="BZ59" i="16"/>
  <c r="BZ77" i="16"/>
  <c r="BZ110" i="16"/>
  <c r="BZ216" i="16"/>
  <c r="BZ143" i="16"/>
  <c r="BZ81" i="16"/>
  <c r="BZ132" i="16"/>
  <c r="BZ76" i="16"/>
  <c r="BZ95" i="16"/>
  <c r="BZ80" i="16"/>
  <c r="BZ212" i="16"/>
  <c r="BZ112" i="16"/>
  <c r="BZ64" i="16"/>
  <c r="BZ14" i="16"/>
  <c r="BZ106" i="16"/>
  <c r="BZ125" i="16"/>
  <c r="BZ65" i="16"/>
  <c r="BZ25" i="16"/>
  <c r="BZ126" i="16"/>
  <c r="CL91" i="16"/>
  <c r="D130" i="16" l="1"/>
  <c r="D22" i="16"/>
  <c r="D21" i="16" l="1"/>
  <c r="C20" i="16" l="1"/>
  <c r="AK7" i="16"/>
  <c r="G7" i="16"/>
  <c r="E7" i="16"/>
  <c r="C7" i="16"/>
  <c r="I7" i="16"/>
  <c r="CN18" i="16" l="1"/>
  <c r="CN19" i="16"/>
  <c r="CN24" i="16"/>
  <c r="CN35" i="16"/>
  <c r="CN43" i="16"/>
  <c r="CN61" i="16"/>
  <c r="CN75" i="16"/>
  <c r="CN95" i="16"/>
  <c r="CN96" i="16"/>
  <c r="CN107" i="16"/>
  <c r="CN110" i="16"/>
  <c r="CN126" i="16"/>
  <c r="CN132" i="16"/>
  <c r="CN152" i="16"/>
  <c r="CN153" i="16"/>
  <c r="CN154" i="16"/>
  <c r="CN161" i="16"/>
  <c r="CN163" i="16"/>
  <c r="CN172" i="16"/>
  <c r="CN181" i="16"/>
  <c r="CN189" i="16"/>
  <c r="CN206" i="16"/>
  <c r="CN213" i="16"/>
  <c r="CL10" i="16"/>
  <c r="CL11" i="16"/>
  <c r="CL13" i="16"/>
  <c r="CL14" i="16"/>
  <c r="CL16" i="16"/>
  <c r="CL19" i="16"/>
  <c r="CL23" i="16"/>
  <c r="CL24" i="16"/>
  <c r="CL27" i="16"/>
  <c r="CL28" i="16"/>
  <c r="CL29" i="16"/>
  <c r="CL33" i="16"/>
  <c r="CL34" i="16"/>
  <c r="CL35" i="16"/>
  <c r="CL37" i="16"/>
  <c r="CL38" i="16"/>
  <c r="CL40" i="16"/>
  <c r="CL41" i="16"/>
  <c r="CL43" i="16"/>
  <c r="CL44" i="16"/>
  <c r="CL47" i="16"/>
  <c r="CL48" i="16"/>
  <c r="CL49" i="16"/>
  <c r="CL50" i="16"/>
  <c r="CL51" i="16"/>
  <c r="CL52" i="16"/>
  <c r="CL61" i="16"/>
  <c r="CL62" i="16"/>
  <c r="CL64" i="16"/>
  <c r="CL65" i="16"/>
  <c r="CL66" i="16"/>
  <c r="CL67" i="16"/>
  <c r="CL74" i="16"/>
  <c r="CL77" i="16"/>
  <c r="CL79" i="16"/>
  <c r="CL80" i="16"/>
  <c r="CL81" i="16"/>
  <c r="CL82" i="16"/>
  <c r="CL84" i="16"/>
  <c r="CL86" i="16"/>
  <c r="CL90" i="16"/>
  <c r="CL96" i="16"/>
  <c r="CL99" i="16"/>
  <c r="CL100" i="16"/>
  <c r="CL105" i="16"/>
  <c r="CL106" i="16"/>
  <c r="CL110" i="16"/>
  <c r="CL111" i="16"/>
  <c r="CL112" i="16"/>
  <c r="CL116" i="16"/>
  <c r="CL117" i="16"/>
  <c r="CL120" i="16"/>
  <c r="CL123" i="16"/>
  <c r="CL124" i="16"/>
  <c r="CL126" i="16"/>
  <c r="CL127" i="16"/>
  <c r="CL132" i="16"/>
  <c r="CL134" i="16"/>
  <c r="CL136" i="16"/>
  <c r="CL138" i="16"/>
  <c r="CL146" i="16"/>
  <c r="CL147" i="16"/>
  <c r="CL150" i="16"/>
  <c r="CL152" i="16"/>
  <c r="CL153" i="16"/>
  <c r="CL154" i="16"/>
  <c r="CL155" i="16"/>
  <c r="CL157" i="16"/>
  <c r="CL158" i="16"/>
  <c r="CL159" i="16"/>
  <c r="CL162" i="16"/>
  <c r="CL163" i="16"/>
  <c r="CL170" i="16"/>
  <c r="CL171" i="16"/>
  <c r="CL172" i="16"/>
  <c r="CL176" i="16"/>
  <c r="CL180" i="16"/>
  <c r="CL181" i="16"/>
  <c r="CL183" i="16"/>
  <c r="CL185" i="16"/>
  <c r="CL189" i="16"/>
  <c r="CL190" i="16"/>
  <c r="CL193" i="16"/>
  <c r="CL195" i="16"/>
  <c r="CL198" i="16"/>
  <c r="CL199" i="16"/>
  <c r="CL202" i="16"/>
  <c r="CL203" i="16"/>
  <c r="CL206" i="16"/>
  <c r="CL209" i="16"/>
  <c r="CL210" i="16"/>
  <c r="CL211" i="16"/>
  <c r="CL212" i="16"/>
  <c r="CL214" i="16"/>
  <c r="CL216" i="16"/>
  <c r="CJ10" i="16"/>
  <c r="CJ11" i="16"/>
  <c r="CJ13" i="16"/>
  <c r="CJ14" i="16"/>
  <c r="CJ19" i="16"/>
  <c r="CJ24" i="16"/>
  <c r="CJ27" i="16"/>
  <c r="CJ28" i="16"/>
  <c r="CJ29" i="16"/>
  <c r="CJ33" i="16"/>
  <c r="CJ34" i="16"/>
  <c r="CJ35" i="16"/>
  <c r="CJ37" i="16"/>
  <c r="CJ38" i="16"/>
  <c r="CJ41" i="16"/>
  <c r="CJ43" i="16"/>
  <c r="CJ44" i="16"/>
  <c r="CJ47" i="16"/>
  <c r="CJ48" i="16"/>
  <c r="CJ49" i="16"/>
  <c r="CJ50" i="16"/>
  <c r="CJ51" i="16"/>
  <c r="CJ52" i="16"/>
  <c r="CJ61" i="16"/>
  <c r="CJ62" i="16"/>
  <c r="CJ64" i="16"/>
  <c r="CJ65" i="16"/>
  <c r="CJ66" i="16"/>
  <c r="CJ77" i="16"/>
  <c r="CJ79" i="16"/>
  <c r="CJ80" i="16"/>
  <c r="CJ81" i="16"/>
  <c r="CJ82" i="16"/>
  <c r="CJ84" i="16"/>
  <c r="CJ86" i="16"/>
  <c r="CJ90" i="16"/>
  <c r="CJ91" i="16"/>
  <c r="CJ96" i="16"/>
  <c r="CJ105" i="16"/>
  <c r="CJ106" i="16"/>
  <c r="CJ110" i="16"/>
  <c r="CJ111" i="16"/>
  <c r="CJ112" i="16"/>
  <c r="CJ116" i="16"/>
  <c r="CJ117" i="16"/>
  <c r="CJ120" i="16"/>
  <c r="CJ123" i="16"/>
  <c r="CJ124" i="16"/>
  <c r="CJ126" i="16"/>
  <c r="CJ127" i="16"/>
  <c r="CJ132" i="16"/>
  <c r="CJ134" i="16"/>
  <c r="CJ136" i="16"/>
  <c r="CJ138" i="16"/>
  <c r="CJ146" i="16"/>
  <c r="CJ147" i="16"/>
  <c r="CJ150" i="16"/>
  <c r="CJ154" i="16"/>
  <c r="CJ155" i="16"/>
  <c r="CJ157" i="16"/>
  <c r="CJ158" i="16"/>
  <c r="CJ159" i="16"/>
  <c r="CJ162" i="16"/>
  <c r="CJ163" i="16"/>
  <c r="CJ170" i="16"/>
  <c r="CJ171" i="16"/>
  <c r="CJ172" i="16"/>
  <c r="CJ176" i="16"/>
  <c r="CJ180" i="16"/>
  <c r="CJ183" i="16"/>
  <c r="CJ185" i="16"/>
  <c r="CJ189" i="16"/>
  <c r="CJ190" i="16"/>
  <c r="CJ193" i="16"/>
  <c r="CJ195" i="16"/>
  <c r="CJ198" i="16"/>
  <c r="CJ199" i="16"/>
  <c r="CJ203" i="16"/>
  <c r="CJ206" i="16"/>
  <c r="CJ209" i="16"/>
  <c r="CJ210" i="16"/>
  <c r="CJ211" i="16"/>
  <c r="CJ212" i="16"/>
  <c r="CJ214" i="16"/>
  <c r="CB7" i="16" l="1"/>
  <c r="CA7" i="16"/>
  <c r="AW7" i="16"/>
  <c r="CP162" i="16" l="1"/>
  <c r="CP198" i="16"/>
  <c r="CP181" i="16"/>
  <c r="CP33" i="16" l="1"/>
  <c r="CP131" i="16"/>
  <c r="CP34" i="16"/>
  <c r="CP130" i="16"/>
  <c r="BW21" i="16" l="1"/>
  <c r="CQ7" i="16"/>
  <c r="CO7" i="16"/>
  <c r="CM7" i="16"/>
  <c r="CK7" i="16"/>
  <c r="CI7" i="16"/>
  <c r="CG7" i="16"/>
  <c r="BV7" i="16"/>
  <c r="BT7" i="16"/>
  <c r="BR7" i="16"/>
  <c r="BP7" i="16"/>
  <c r="BN7" i="16"/>
  <c r="BL7" i="16"/>
  <c r="BK7" i="16"/>
  <c r="AA7" i="16"/>
  <c r="Y7" i="16"/>
  <c r="M7" i="16"/>
  <c r="K7" i="16"/>
  <c r="BU210" i="16" l="1"/>
  <c r="BU153" i="16"/>
  <c r="BU131" i="16"/>
  <c r="BU94" i="16"/>
  <c r="BU48" i="16"/>
  <c r="BU22" i="16"/>
  <c r="BU166" i="16"/>
  <c r="BU130" i="16"/>
  <c r="BU91" i="16"/>
  <c r="BU33" i="16"/>
  <c r="BU181" i="16"/>
  <c r="BU171" i="16"/>
  <c r="BU162" i="16"/>
  <c r="BU209" i="16"/>
  <c r="BU147" i="16"/>
  <c r="BU102" i="16"/>
  <c r="BU47" i="16"/>
  <c r="BU198" i="16"/>
  <c r="BU103" i="16"/>
  <c r="BU21" i="16"/>
  <c r="BU167" i="16"/>
  <c r="BU93" i="16"/>
  <c r="BU34" i="16"/>
  <c r="BU152" i="16"/>
  <c r="BU146" i="16"/>
  <c r="BU90" i="16"/>
  <c r="BW198" i="16"/>
  <c r="BW171" i="16"/>
  <c r="BW181" i="16"/>
  <c r="BW162" i="16"/>
  <c r="BW209" i="16"/>
  <c r="BW152" i="16"/>
  <c r="BW130" i="16"/>
  <c r="BW93" i="16"/>
  <c r="BW47" i="16"/>
  <c r="BW167" i="16"/>
  <c r="BW146" i="16"/>
  <c r="BW94" i="16"/>
  <c r="BW34" i="16"/>
  <c r="BW153" i="16"/>
  <c r="BW103" i="16"/>
  <c r="BW90" i="16"/>
  <c r="BW22" i="16"/>
  <c r="BW131" i="16"/>
  <c r="BW33" i="16"/>
  <c r="BW210" i="16"/>
  <c r="BW102" i="16"/>
  <c r="BW147" i="16"/>
  <c r="BW91" i="16"/>
  <c r="BW48" i="16"/>
  <c r="BW166" i="16"/>
  <c r="BQ198" i="16"/>
  <c r="BQ171" i="16"/>
  <c r="BQ166" i="16"/>
  <c r="BQ146" i="16"/>
  <c r="BQ102" i="16"/>
  <c r="BQ90" i="16"/>
  <c r="BQ33" i="16"/>
  <c r="BQ181" i="16"/>
  <c r="BQ162" i="16"/>
  <c r="BQ209" i="16"/>
  <c r="BQ147" i="16"/>
  <c r="BQ94" i="16"/>
  <c r="BQ47" i="16"/>
  <c r="BQ167" i="16"/>
  <c r="BQ131" i="16"/>
  <c r="BQ93" i="16"/>
  <c r="BQ34" i="16"/>
  <c r="BQ210" i="16"/>
  <c r="BQ103" i="16"/>
  <c r="BQ21" i="16"/>
  <c r="BQ153" i="16"/>
  <c r="BQ91" i="16"/>
  <c r="BQ152" i="16"/>
  <c r="BQ48" i="16"/>
  <c r="BQ130" i="16"/>
  <c r="BQ22" i="16"/>
  <c r="BO33" i="16"/>
  <c r="BO90" i="16"/>
  <c r="BO102" i="16"/>
  <c r="BO146" i="16"/>
  <c r="BO166" i="16"/>
  <c r="BO22" i="16"/>
  <c r="BO91" i="16"/>
  <c r="BO130" i="16"/>
  <c r="BO153" i="16"/>
  <c r="BO34" i="16"/>
  <c r="BO93" i="16"/>
  <c r="BO131" i="16"/>
  <c r="BO167" i="16"/>
  <c r="BO103" i="16"/>
  <c r="BO210" i="16"/>
  <c r="BO47" i="16"/>
  <c r="BO147" i="16"/>
  <c r="BO162" i="16"/>
  <c r="BO181" i="16"/>
  <c r="BO48" i="16"/>
  <c r="BO152" i="16"/>
  <c r="BO21" i="16"/>
  <c r="BO94" i="16"/>
  <c r="BO209" i="16"/>
  <c r="BO171" i="16"/>
  <c r="BO198" i="16"/>
  <c r="AB198" i="16" l="1"/>
  <c r="AN198" i="16"/>
  <c r="AV198" i="16"/>
  <c r="AX198" i="16"/>
  <c r="AZ198" i="16"/>
  <c r="CH198" i="16"/>
  <c r="DU198" i="16"/>
  <c r="DS198" i="16"/>
  <c r="AT198" i="16" l="1"/>
  <c r="BA198" i="16" s="1"/>
  <c r="BC198" i="16" s="1"/>
  <c r="BB198" i="16" l="1"/>
  <c r="DU21" i="16" l="1"/>
  <c r="DQ21" i="16"/>
  <c r="DU22" i="16"/>
  <c r="DQ22" i="16"/>
  <c r="DU33" i="16"/>
  <c r="DU34" i="16"/>
  <c r="DU47" i="16"/>
  <c r="DU48" i="16"/>
  <c r="DU90" i="16"/>
  <c r="DQ90" i="16"/>
  <c r="DU91" i="16"/>
  <c r="DQ91" i="16"/>
  <c r="DU93" i="16"/>
  <c r="DU94" i="16"/>
  <c r="DU102" i="16"/>
  <c r="DU103" i="16"/>
  <c r="DU130" i="16"/>
  <c r="DU131" i="16"/>
  <c r="DU146" i="16"/>
  <c r="DU147" i="16"/>
  <c r="DU152" i="16"/>
  <c r="DU153" i="16"/>
  <c r="DU166" i="16"/>
  <c r="DU167" i="16"/>
  <c r="DU209" i="16"/>
  <c r="CF33" i="16"/>
  <c r="CF34" i="16"/>
  <c r="AV22" i="16"/>
  <c r="AZ22" i="16"/>
  <c r="AZ33" i="16"/>
  <c r="AT34" i="16"/>
  <c r="AZ34" i="16"/>
  <c r="AZ47" i="16"/>
  <c r="AZ48" i="16"/>
  <c r="AZ90" i="16"/>
  <c r="AZ91" i="16"/>
  <c r="AZ93" i="16"/>
  <c r="AZ94" i="16"/>
  <c r="AZ102" i="16"/>
  <c r="AZ103" i="16"/>
  <c r="AZ130" i="16"/>
  <c r="AZ131" i="16"/>
  <c r="AZ146" i="16"/>
  <c r="AZ147" i="16"/>
  <c r="AZ152" i="16"/>
  <c r="AZ153" i="16"/>
  <c r="AZ166" i="16"/>
  <c r="AZ167" i="16"/>
  <c r="AZ209" i="16"/>
  <c r="AZ210" i="16"/>
  <c r="AB181" i="16" l="1"/>
  <c r="Z181" i="16"/>
  <c r="X181" i="16"/>
  <c r="DU181" i="16"/>
  <c r="CH181" i="16"/>
  <c r="CF181" i="16"/>
  <c r="CD181" i="16"/>
  <c r="AZ181" i="16"/>
  <c r="AN181" i="16"/>
  <c r="AL181" i="16"/>
  <c r="AJ181" i="16"/>
  <c r="AN22" i="16" l="1"/>
  <c r="V181" i="16"/>
  <c r="AC181" i="16" s="1"/>
  <c r="AE181" i="16" s="1"/>
  <c r="AH181" i="16"/>
  <c r="AO181" i="16" s="1"/>
  <c r="AQ181" i="16" s="1"/>
  <c r="AP181" i="16" l="1"/>
  <c r="AD181" i="16"/>
  <c r="AB22" i="16" l="1"/>
  <c r="EL7" i="16"/>
  <c r="EK7" i="16"/>
  <c r="EG7" i="16"/>
  <c r="EF7" i="16"/>
  <c r="EB7" i="16"/>
  <c r="DZ7" i="16"/>
  <c r="DY7" i="16"/>
  <c r="DX7" i="16"/>
  <c r="DR7" i="16"/>
  <c r="DP7" i="16"/>
  <c r="DT7" i="16"/>
  <c r="CU7" i="16"/>
  <c r="CT7" i="16"/>
  <c r="CE7" i="16"/>
  <c r="CC7" i="16"/>
  <c r="BX7" i="16"/>
  <c r="BJ7" i="16"/>
  <c r="BG7" i="16"/>
  <c r="BF7" i="16"/>
  <c r="BE7" i="16"/>
  <c r="BD7" i="16"/>
  <c r="BC7" i="16"/>
  <c r="AY7" i="16"/>
  <c r="AU7" i="16"/>
  <c r="AS7" i="16"/>
  <c r="AR7" i="16"/>
  <c r="AQ7" i="16"/>
  <c r="AM7" i="16"/>
  <c r="AI7" i="16"/>
  <c r="AG7" i="16"/>
  <c r="AF7" i="16"/>
  <c r="AE7" i="16"/>
  <c r="W7" i="16"/>
  <c r="U7" i="16"/>
  <c r="T7" i="16"/>
  <c r="S7" i="16"/>
  <c r="O7" i="16"/>
  <c r="B7" i="16"/>
  <c r="EA198" i="16"/>
  <c r="DQ198" i="16"/>
  <c r="DV198" i="16" s="1"/>
  <c r="DX198" i="16" s="1"/>
  <c r="DG198" i="16"/>
  <c r="DC198" i="16"/>
  <c r="DA198" i="16"/>
  <c r="CY198" i="16"/>
  <c r="CW198" i="16"/>
  <c r="BS198" i="16"/>
  <c r="BM198" i="16"/>
  <c r="AL198" i="16"/>
  <c r="AJ198" i="16"/>
  <c r="AH198" i="16"/>
  <c r="Z198" i="16"/>
  <c r="X198" i="16"/>
  <c r="V198" i="16"/>
  <c r="N198" i="16"/>
  <c r="J198" i="16"/>
  <c r="AC198" i="16" l="1"/>
  <c r="AE198" i="16" s="1"/>
  <c r="AO198" i="16"/>
  <c r="AQ198" i="16" s="1"/>
  <c r="DW198" i="16"/>
  <c r="CI46" i="16"/>
  <c r="CI89" i="16"/>
  <c r="CO32" i="16"/>
  <c r="CK151" i="16"/>
  <c r="CI32" i="16"/>
  <c r="CO129" i="16"/>
  <c r="CI145" i="16"/>
  <c r="CK32" i="16"/>
  <c r="CM151" i="16"/>
  <c r="CI208" i="16"/>
  <c r="CK89" i="16"/>
  <c r="CK145" i="16"/>
  <c r="CK208" i="16"/>
  <c r="CK46" i="16"/>
  <c r="BN208" i="16"/>
  <c r="BT165" i="16"/>
  <c r="BV151" i="16"/>
  <c r="BT208" i="16"/>
  <c r="BP151" i="16"/>
  <c r="AY165" i="16"/>
  <c r="BP208" i="16"/>
  <c r="BP165" i="16"/>
  <c r="AY151" i="16"/>
  <c r="BN165" i="16"/>
  <c r="BT151" i="16"/>
  <c r="BN151" i="16"/>
  <c r="BV165" i="16"/>
  <c r="BV208" i="16"/>
  <c r="AY208" i="16"/>
  <c r="BN129" i="16"/>
  <c r="BT101" i="16"/>
  <c r="BV145" i="16"/>
  <c r="AY145" i="16"/>
  <c r="BV92" i="16"/>
  <c r="BT145" i="16"/>
  <c r="BP101" i="16"/>
  <c r="AY92" i="16"/>
  <c r="BN101" i="16"/>
  <c r="BT92" i="16"/>
  <c r="BP145" i="16"/>
  <c r="BV129" i="16"/>
  <c r="AY129" i="16"/>
  <c r="BP129" i="16"/>
  <c r="BN145" i="16"/>
  <c r="BT129" i="16"/>
  <c r="BP92" i="16"/>
  <c r="AY101" i="16"/>
  <c r="BN92" i="16"/>
  <c r="BV101" i="16"/>
  <c r="BP46" i="16"/>
  <c r="BN46" i="16"/>
  <c r="BV89" i="16"/>
  <c r="AY89" i="16"/>
  <c r="BN32" i="16"/>
  <c r="BT89" i="16"/>
  <c r="BP20" i="16"/>
  <c r="BN20" i="16"/>
  <c r="AY46" i="16"/>
  <c r="CE32" i="16"/>
  <c r="BP89" i="16"/>
  <c r="BV46" i="16"/>
  <c r="BN89" i="16"/>
  <c r="BT46" i="16"/>
  <c r="BV32" i="16"/>
  <c r="AY32" i="16"/>
  <c r="BT32" i="16"/>
  <c r="BV20" i="16"/>
  <c r="BP32" i="16"/>
  <c r="BT20" i="16"/>
  <c r="CN151" i="16"/>
  <c r="CJ46" i="16"/>
  <c r="CJ145" i="16"/>
  <c r="CL208" i="16"/>
  <c r="CJ32" i="16"/>
  <c r="CJ89" i="16"/>
  <c r="CL89" i="16"/>
  <c r="CL32" i="16"/>
  <c r="CL151" i="16"/>
  <c r="CL46" i="16"/>
  <c r="CL145" i="16"/>
  <c r="CJ208" i="16"/>
  <c r="BU46" i="16"/>
  <c r="BQ165" i="16"/>
  <c r="BQ145" i="16"/>
  <c r="BO129" i="16"/>
  <c r="BW92" i="16"/>
  <c r="BW20" i="16"/>
  <c r="BQ151" i="16"/>
  <c r="BU165" i="16"/>
  <c r="BQ92" i="16"/>
  <c r="BO165" i="16"/>
  <c r="BO145" i="16"/>
  <c r="BO101" i="16"/>
  <c r="BQ208" i="16"/>
  <c r="BQ46" i="16"/>
  <c r="BU101" i="16"/>
  <c r="BQ32" i="16"/>
  <c r="BQ89" i="16"/>
  <c r="BW101" i="16"/>
  <c r="BQ129" i="16"/>
  <c r="BO208" i="16"/>
  <c r="BQ20" i="16"/>
  <c r="BQ101" i="16"/>
  <c r="BU129" i="16"/>
  <c r="BU92" i="16"/>
  <c r="BU145" i="16"/>
  <c r="BW32" i="16"/>
  <c r="BW145" i="16"/>
  <c r="BO151" i="16"/>
  <c r="BW151" i="16"/>
  <c r="BO20" i="16"/>
  <c r="BU151" i="16"/>
  <c r="BU208" i="16"/>
  <c r="BU32" i="16"/>
  <c r="BW89" i="16"/>
  <c r="BO32" i="16"/>
  <c r="BW46" i="16"/>
  <c r="BU89" i="16"/>
  <c r="BU20" i="16"/>
  <c r="BO89" i="16"/>
  <c r="BO46" i="16"/>
  <c r="BW129" i="16"/>
  <c r="BW208" i="16"/>
  <c r="BO92" i="16"/>
  <c r="BW165" i="16"/>
  <c r="CD198" i="16"/>
  <c r="CD90" i="16"/>
  <c r="CJ63" i="16"/>
  <c r="CJ54" i="16"/>
  <c r="DE146" i="16"/>
  <c r="DD145" i="16" s="1"/>
  <c r="DE147" i="16"/>
  <c r="CH94" i="16"/>
  <c r="CH90" i="16"/>
  <c r="CL54" i="16"/>
  <c r="CL18" i="16"/>
  <c r="CL63" i="16"/>
  <c r="DI198" i="16"/>
  <c r="DI22" i="16"/>
  <c r="DK198" i="16"/>
  <c r="DK152" i="16"/>
  <c r="DJ151" i="16" s="1"/>
  <c r="DK153" i="16"/>
  <c r="L198" i="16"/>
  <c r="L34" i="16"/>
  <c r="AJ22" i="16"/>
  <c r="CJ16" i="16"/>
  <c r="CJ25" i="16"/>
  <c r="CJ42" i="16"/>
  <c r="CJ59" i="16"/>
  <c r="CJ67" i="16"/>
  <c r="CJ76" i="16"/>
  <c r="CJ94" i="16"/>
  <c r="CJ103" i="16"/>
  <c r="CJ119" i="16"/>
  <c r="CJ135" i="16"/>
  <c r="CJ143" i="16"/>
  <c r="CJ179" i="16"/>
  <c r="CJ187" i="16"/>
  <c r="CJ194" i="16"/>
  <c r="CJ202" i="16"/>
  <c r="CJ219" i="16"/>
  <c r="CJ215" i="16"/>
  <c r="CJ9" i="16"/>
  <c r="CJ17" i="16"/>
  <c r="CJ26" i="16"/>
  <c r="CJ60" i="16"/>
  <c r="CJ69" i="16"/>
  <c r="CJ85" i="16"/>
  <c r="CJ95" i="16"/>
  <c r="CJ104" i="16"/>
  <c r="CJ148" i="16"/>
  <c r="CJ144" i="16"/>
  <c r="CJ188" i="16"/>
  <c r="CJ213" i="16"/>
  <c r="CJ21" i="16"/>
  <c r="CJ18" i="16"/>
  <c r="CJ36" i="16"/>
  <c r="CJ53" i="16"/>
  <c r="CJ70" i="16"/>
  <c r="CJ78" i="16"/>
  <c r="CJ113" i="16"/>
  <c r="CJ128" i="16"/>
  <c r="CJ137" i="16"/>
  <c r="CJ156" i="16"/>
  <c r="CJ164" i="16"/>
  <c r="CJ173" i="16"/>
  <c r="CJ181" i="16"/>
  <c r="CJ196" i="16"/>
  <c r="CJ204" i="16"/>
  <c r="CJ98" i="16"/>
  <c r="CJ115" i="16"/>
  <c r="CJ131" i="16"/>
  <c r="CJ149" i="16"/>
  <c r="CJ167" i="16"/>
  <c r="CJ45" i="16"/>
  <c r="CJ71" i="16"/>
  <c r="CJ87" i="16"/>
  <c r="CJ97" i="16"/>
  <c r="CJ114" i="16"/>
  <c r="CJ121" i="16"/>
  <c r="CJ130" i="16"/>
  <c r="CJ166" i="16"/>
  <c r="CJ174" i="16"/>
  <c r="CJ182" i="16"/>
  <c r="CJ197" i="16"/>
  <c r="CJ205" i="16"/>
  <c r="CJ12" i="16"/>
  <c r="CJ55" i="16"/>
  <c r="CJ72" i="16"/>
  <c r="CJ88" i="16"/>
  <c r="CJ107" i="16"/>
  <c r="CJ122" i="16"/>
  <c r="CJ139" i="16"/>
  <c r="CJ175" i="16"/>
  <c r="CJ68" i="16"/>
  <c r="CJ23" i="16"/>
  <c r="CJ31" i="16"/>
  <c r="CJ40" i="16"/>
  <c r="CJ57" i="16"/>
  <c r="CJ74" i="16"/>
  <c r="CJ100" i="16"/>
  <c r="CJ109" i="16"/>
  <c r="CJ133" i="16"/>
  <c r="CJ141" i="16"/>
  <c r="CJ152" i="16"/>
  <c r="CJ160" i="16"/>
  <c r="CJ169" i="16"/>
  <c r="CJ177" i="16"/>
  <c r="CJ192" i="16"/>
  <c r="CJ200" i="16"/>
  <c r="CJ217" i="16"/>
  <c r="CJ140" i="16"/>
  <c r="CJ186" i="16"/>
  <c r="CJ201" i="16"/>
  <c r="CJ56" i="16"/>
  <c r="CJ168" i="16"/>
  <c r="CJ93" i="16"/>
  <c r="CJ125" i="16"/>
  <c r="CJ142" i="16"/>
  <c r="CJ216" i="16"/>
  <c r="CJ191" i="16"/>
  <c r="CJ184" i="16"/>
  <c r="CJ22" i="16"/>
  <c r="CJ108" i="16"/>
  <c r="CJ39" i="16"/>
  <c r="CJ218" i="16"/>
  <c r="CJ99" i="16"/>
  <c r="CJ161" i="16"/>
  <c r="CJ178" i="16"/>
  <c r="CJ207" i="16"/>
  <c r="CJ15" i="16"/>
  <c r="CJ73" i="16"/>
  <c r="CJ153" i="16"/>
  <c r="CJ75" i="16"/>
  <c r="CJ30" i="16"/>
  <c r="CJ83" i="16"/>
  <c r="CJ102" i="16"/>
  <c r="CJ118" i="16"/>
  <c r="CJ58" i="16"/>
  <c r="CL25" i="16"/>
  <c r="CL42" i="16"/>
  <c r="CL59" i="16"/>
  <c r="CL76" i="16"/>
  <c r="CL94" i="16"/>
  <c r="CL103" i="16"/>
  <c r="CL119" i="16"/>
  <c r="CL135" i="16"/>
  <c r="CL143" i="16"/>
  <c r="CL179" i="16"/>
  <c r="CL187" i="16"/>
  <c r="CL194" i="16"/>
  <c r="CL219" i="16"/>
  <c r="CL9" i="16"/>
  <c r="CL17" i="16"/>
  <c r="CL26" i="16"/>
  <c r="CL60" i="16"/>
  <c r="CL69" i="16"/>
  <c r="CL85" i="16"/>
  <c r="CL95" i="16"/>
  <c r="CL104" i="16"/>
  <c r="CL148" i="16"/>
  <c r="CL144" i="16"/>
  <c r="CL188" i="16"/>
  <c r="CL55" i="16"/>
  <c r="CL98" i="16"/>
  <c r="CL122" i="16"/>
  <c r="CL139" i="16"/>
  <c r="CL175" i="16"/>
  <c r="CL68" i="16"/>
  <c r="CL215" i="16"/>
  <c r="CL36" i="16"/>
  <c r="CL53" i="16"/>
  <c r="CL70" i="16"/>
  <c r="CL78" i="16"/>
  <c r="CL113" i="16"/>
  <c r="CL128" i="16"/>
  <c r="CL137" i="16"/>
  <c r="CL156" i="16"/>
  <c r="CL164" i="16"/>
  <c r="CL173" i="16"/>
  <c r="CL196" i="16"/>
  <c r="CL204" i="16"/>
  <c r="CL213" i="16"/>
  <c r="CL21" i="16"/>
  <c r="CL45" i="16"/>
  <c r="CL71" i="16"/>
  <c r="CL87" i="16"/>
  <c r="CL97" i="16"/>
  <c r="CL114" i="16"/>
  <c r="CL121" i="16"/>
  <c r="CL130" i="16"/>
  <c r="CK129" i="16" s="1"/>
  <c r="CL166" i="16"/>
  <c r="CK165" i="16" s="1"/>
  <c r="CL174" i="16"/>
  <c r="CL182" i="16"/>
  <c r="CL197" i="16"/>
  <c r="CL205" i="16"/>
  <c r="CL12" i="16"/>
  <c r="CL72" i="16"/>
  <c r="CL88" i="16"/>
  <c r="CL107" i="16"/>
  <c r="CL115" i="16"/>
  <c r="CL131" i="16"/>
  <c r="CL149" i="16"/>
  <c r="CL167" i="16"/>
  <c r="CL31" i="16"/>
  <c r="CL57" i="16"/>
  <c r="CL109" i="16"/>
  <c r="CL133" i="16"/>
  <c r="CL141" i="16"/>
  <c r="CL160" i="16"/>
  <c r="CL169" i="16"/>
  <c r="CL177" i="16"/>
  <c r="CL192" i="16"/>
  <c r="CL200" i="16"/>
  <c r="CL217" i="16"/>
  <c r="CL15" i="16"/>
  <c r="CL58" i="16"/>
  <c r="CL75" i="16"/>
  <c r="CL83" i="16"/>
  <c r="CL93" i="16"/>
  <c r="CL102" i="16"/>
  <c r="CK101" i="16" s="1"/>
  <c r="CL118" i="16"/>
  <c r="CL125" i="16"/>
  <c r="CL142" i="16"/>
  <c r="CL161" i="16"/>
  <c r="CL178" i="16"/>
  <c r="CL186" i="16"/>
  <c r="CL201" i="16"/>
  <c r="CL218" i="16"/>
  <c r="CL30" i="16"/>
  <c r="CL168" i="16"/>
  <c r="CL140" i="16"/>
  <c r="CL39" i="16"/>
  <c r="CL22" i="16"/>
  <c r="CL56" i="16"/>
  <c r="CL73" i="16"/>
  <c r="CL108" i="16"/>
  <c r="CL191" i="16"/>
  <c r="CL207" i="16"/>
  <c r="CL184" i="16"/>
  <c r="CN16" i="16"/>
  <c r="CN25" i="16"/>
  <c r="CN34" i="16"/>
  <c r="CN42" i="16"/>
  <c r="CN51" i="16"/>
  <c r="CN59" i="16"/>
  <c r="CN67" i="16"/>
  <c r="CN76" i="16"/>
  <c r="CN84" i="16"/>
  <c r="CN94" i="16"/>
  <c r="CN103" i="16"/>
  <c r="CN111" i="16"/>
  <c r="CN119" i="16"/>
  <c r="CN135" i="16"/>
  <c r="CN143" i="16"/>
  <c r="CN162" i="16"/>
  <c r="CQ162" i="16" s="1"/>
  <c r="CN171" i="16"/>
  <c r="CN179" i="16"/>
  <c r="CN187" i="16"/>
  <c r="CN194" i="16"/>
  <c r="CN202" i="16"/>
  <c r="CN211" i="16"/>
  <c r="CN219" i="16"/>
  <c r="CN9" i="16"/>
  <c r="CN17" i="16"/>
  <c r="CN26" i="16"/>
  <c r="CN52" i="16"/>
  <c r="CN60" i="16"/>
  <c r="CN69" i="16"/>
  <c r="CN77" i="16"/>
  <c r="CN85" i="16"/>
  <c r="CN104" i="16"/>
  <c r="CN112" i="16"/>
  <c r="CN148" i="16"/>
  <c r="CN127" i="16"/>
  <c r="CN136" i="16"/>
  <c r="CN144" i="16"/>
  <c r="CN155" i="16"/>
  <c r="CN180" i="16"/>
  <c r="CN188" i="16"/>
  <c r="CN195" i="16"/>
  <c r="CN203" i="16"/>
  <c r="CN212" i="16"/>
  <c r="CN21" i="16"/>
  <c r="CN55" i="16"/>
  <c r="CN80" i="16"/>
  <c r="CN131" i="16"/>
  <c r="CN158" i="16"/>
  <c r="CN68" i="16"/>
  <c r="CN215" i="16"/>
  <c r="CN39" i="16"/>
  <c r="CN108" i="16"/>
  <c r="CN10" i="16"/>
  <c r="CN27" i="16"/>
  <c r="CN36" i="16"/>
  <c r="CN44" i="16"/>
  <c r="CN53" i="16"/>
  <c r="CN70" i="16"/>
  <c r="CN78" i="16"/>
  <c r="CN86" i="16"/>
  <c r="CN105" i="16"/>
  <c r="CN113" i="16"/>
  <c r="CN120" i="16"/>
  <c r="CN128" i="16"/>
  <c r="CN137" i="16"/>
  <c r="CN146" i="16"/>
  <c r="CN156" i="16"/>
  <c r="CN164" i="16"/>
  <c r="CN173" i="16"/>
  <c r="CN196" i="16"/>
  <c r="CN204" i="16"/>
  <c r="CN29" i="16"/>
  <c r="CN38" i="16"/>
  <c r="CN47" i="16"/>
  <c r="CN63" i="16"/>
  <c r="CN88" i="16"/>
  <c r="CN115" i="16"/>
  <c r="CN139" i="16"/>
  <c r="CN167" i="16"/>
  <c r="CN183" i="16"/>
  <c r="CN13" i="16"/>
  <c r="CN48" i="16"/>
  <c r="CN56" i="16"/>
  <c r="CN64" i="16"/>
  <c r="CN73" i="16"/>
  <c r="CN90" i="16"/>
  <c r="CN116" i="16"/>
  <c r="CN11" i="16"/>
  <c r="CN28" i="16"/>
  <c r="CN37" i="16"/>
  <c r="CN45" i="16"/>
  <c r="CN54" i="16"/>
  <c r="CN62" i="16"/>
  <c r="CN71" i="16"/>
  <c r="CN79" i="16"/>
  <c r="CN87" i="16"/>
  <c r="CN97" i="16"/>
  <c r="CN106" i="16"/>
  <c r="CN114" i="16"/>
  <c r="CN121" i="16"/>
  <c r="CN130" i="16"/>
  <c r="CM129" i="16" s="1"/>
  <c r="CN138" i="16"/>
  <c r="CN147" i="16"/>
  <c r="CN157" i="16"/>
  <c r="CN166" i="16"/>
  <c r="CN174" i="16"/>
  <c r="CN182" i="16"/>
  <c r="CN190" i="16"/>
  <c r="CN197" i="16"/>
  <c r="CN205" i="16"/>
  <c r="CN214" i="16"/>
  <c r="CN12" i="16"/>
  <c r="CN72" i="16"/>
  <c r="CN98" i="16"/>
  <c r="CN122" i="16"/>
  <c r="CN149" i="16"/>
  <c r="CN175" i="16"/>
  <c r="CN198" i="16"/>
  <c r="CN30" i="16"/>
  <c r="CN81" i="16"/>
  <c r="CN99" i="16"/>
  <c r="CN123" i="16"/>
  <c r="CN14" i="16"/>
  <c r="CN23" i="16"/>
  <c r="CN31" i="16"/>
  <c r="CN40" i="16"/>
  <c r="CN49" i="16"/>
  <c r="CN57" i="16"/>
  <c r="CN65" i="16"/>
  <c r="CN74" i="16"/>
  <c r="CN82" i="16"/>
  <c r="CN91" i="16"/>
  <c r="CN100" i="16"/>
  <c r="CN109" i="16"/>
  <c r="CN117" i="16"/>
  <c r="CN124" i="16"/>
  <c r="CN133" i="16"/>
  <c r="CN141" i="16"/>
  <c r="CN160" i="16"/>
  <c r="CN169" i="16"/>
  <c r="CN177" i="16"/>
  <c r="CN185" i="16"/>
  <c r="CN192" i="16"/>
  <c r="CN200" i="16"/>
  <c r="CN209" i="16"/>
  <c r="CN217" i="16"/>
  <c r="CN15" i="16"/>
  <c r="CN33" i="16"/>
  <c r="CQ33" i="16" s="1"/>
  <c r="CN41" i="16"/>
  <c r="CN50" i="16"/>
  <c r="CN58" i="16"/>
  <c r="CN66" i="16"/>
  <c r="CN83" i="16"/>
  <c r="CN93" i="16"/>
  <c r="CM92" i="16" s="1"/>
  <c r="CN102" i="16"/>
  <c r="CM101" i="16" s="1"/>
  <c r="CN118" i="16"/>
  <c r="CN125" i="16"/>
  <c r="CN134" i="16"/>
  <c r="CN142" i="16"/>
  <c r="CN170" i="16"/>
  <c r="CN178" i="16"/>
  <c r="CN186" i="16"/>
  <c r="CN193" i="16"/>
  <c r="CN201" i="16"/>
  <c r="CN210" i="16"/>
  <c r="CN218" i="16"/>
  <c r="CN150" i="16"/>
  <c r="CN207" i="16"/>
  <c r="CN176" i="16"/>
  <c r="CN216" i="16"/>
  <c r="CN22" i="16"/>
  <c r="CN184" i="16"/>
  <c r="CN168" i="16"/>
  <c r="CN159" i="16"/>
  <c r="CN191" i="16"/>
  <c r="CN199" i="16"/>
  <c r="CN140" i="16"/>
  <c r="CF8" i="16"/>
  <c r="DQ8" i="16"/>
  <c r="DG8" i="16"/>
  <c r="DE8" i="16"/>
  <c r="EA12" i="16"/>
  <c r="DI12" i="16"/>
  <c r="CW12" i="16"/>
  <c r="DS16" i="16"/>
  <c r="DC16" i="16"/>
  <c r="DK16" i="16"/>
  <c r="DE16" i="16"/>
  <c r="EA24" i="16"/>
  <c r="DE24" i="16"/>
  <c r="DG24" i="16"/>
  <c r="DC28" i="16"/>
  <c r="DI28" i="16"/>
  <c r="DU38" i="16"/>
  <c r="DC38" i="16"/>
  <c r="CY38" i="16"/>
  <c r="EA42" i="16"/>
  <c r="DK42" i="16"/>
  <c r="CY42" i="16"/>
  <c r="DS52" i="16"/>
  <c r="DK52" i="16"/>
  <c r="DA52" i="16"/>
  <c r="CW52" i="16"/>
  <c r="EA56" i="16"/>
  <c r="DI56" i="16"/>
  <c r="CY56" i="16"/>
  <c r="EC60" i="16"/>
  <c r="DC60" i="16"/>
  <c r="CW60" i="16"/>
  <c r="DQ64" i="16"/>
  <c r="DK64" i="16"/>
  <c r="DC64" i="16"/>
  <c r="DS69" i="16"/>
  <c r="DK69" i="16"/>
  <c r="DA69" i="16"/>
  <c r="CW69" i="16"/>
  <c r="DU73" i="16"/>
  <c r="DI73" i="16"/>
  <c r="DK73" i="16"/>
  <c r="EA77" i="16"/>
  <c r="DC77" i="16"/>
  <c r="DU77" i="16"/>
  <c r="DS81" i="16"/>
  <c r="DK81" i="16"/>
  <c r="DG81" i="16"/>
  <c r="DS85" i="16"/>
  <c r="EA85" i="16"/>
  <c r="DA85" i="16"/>
  <c r="CW85" i="16"/>
  <c r="DK97" i="16"/>
  <c r="CY97" i="16"/>
  <c r="DA97" i="16"/>
  <c r="DQ107" i="16"/>
  <c r="DC107" i="16"/>
  <c r="CY107" i="16"/>
  <c r="EA111" i="16"/>
  <c r="DI111" i="16"/>
  <c r="CY111" i="16"/>
  <c r="EC115" i="16"/>
  <c r="DQ115" i="16"/>
  <c r="DA115" i="16"/>
  <c r="CW115" i="16"/>
  <c r="DU119" i="16"/>
  <c r="DC119" i="16"/>
  <c r="DA119" i="16"/>
  <c r="DQ122" i="16"/>
  <c r="DC122" i="16"/>
  <c r="CY122" i="16"/>
  <c r="EA126" i="16"/>
  <c r="DA126" i="16"/>
  <c r="CY126" i="16"/>
  <c r="EA132" i="16"/>
  <c r="EC132" i="16"/>
  <c r="DA132" i="16"/>
  <c r="DG132" i="16"/>
  <c r="EA136" i="16"/>
  <c r="DE136" i="16"/>
  <c r="DG136" i="16"/>
  <c r="DQ140" i="16"/>
  <c r="DC140" i="16"/>
  <c r="CW140" i="16"/>
  <c r="DQ144" i="16"/>
  <c r="EC144" i="16"/>
  <c r="DA144" i="16"/>
  <c r="DU157" i="16"/>
  <c r="DS157" i="16"/>
  <c r="CW157" i="16"/>
  <c r="DG157" i="16"/>
  <c r="DK161" i="16"/>
  <c r="DE161" i="16"/>
  <c r="DC161" i="16"/>
  <c r="DQ168" i="16"/>
  <c r="DK168" i="16"/>
  <c r="DC168" i="16"/>
  <c r="DS173" i="16"/>
  <c r="DG173" i="16"/>
  <c r="DQ173" i="16"/>
  <c r="DS177" i="16"/>
  <c r="DI177" i="16"/>
  <c r="DA177" i="16"/>
  <c r="CW177" i="16"/>
  <c r="DS182" i="16"/>
  <c r="DC182" i="16"/>
  <c r="DA182" i="16"/>
  <c r="DU186" i="16"/>
  <c r="CY186" i="16"/>
  <c r="DE186" i="16"/>
  <c r="DU190" i="16"/>
  <c r="DE190" i="16"/>
  <c r="EC190" i="16"/>
  <c r="EA193" i="16"/>
  <c r="DK193" i="16"/>
  <c r="DE193" i="16"/>
  <c r="DG193" i="16"/>
  <c r="EC197" i="16"/>
  <c r="DC197" i="16"/>
  <c r="DE197" i="16"/>
  <c r="DS202" i="16"/>
  <c r="DG202" i="16"/>
  <c r="DI202" i="16"/>
  <c r="EA206" i="16"/>
  <c r="DG206" i="16"/>
  <c r="DE206" i="16"/>
  <c r="DS212" i="16"/>
  <c r="DU212" i="16"/>
  <c r="DC212" i="16"/>
  <c r="CY212" i="16"/>
  <c r="DA216" i="16"/>
  <c r="CY216" i="16"/>
  <c r="EA9" i="16"/>
  <c r="DC9" i="16"/>
  <c r="DE9" i="16"/>
  <c r="CF13" i="16"/>
  <c r="DS13" i="16"/>
  <c r="DU13" i="16"/>
  <c r="DE13" i="16"/>
  <c r="DA13" i="16"/>
  <c r="CW13" i="16"/>
  <c r="DK17" i="16"/>
  <c r="DE17" i="16"/>
  <c r="CW17" i="16"/>
  <c r="DS25" i="16"/>
  <c r="DE25" i="16"/>
  <c r="DK25" i="16"/>
  <c r="DS29" i="16"/>
  <c r="DK29" i="16"/>
  <c r="DG29" i="16"/>
  <c r="DS35" i="16"/>
  <c r="DK35" i="16"/>
  <c r="DA35" i="16"/>
  <c r="CW35" i="16"/>
  <c r="DU39" i="16"/>
  <c r="DA39" i="16"/>
  <c r="DK39" i="16"/>
  <c r="DQ43" i="16"/>
  <c r="DC43" i="16"/>
  <c r="CW43" i="16"/>
  <c r="DS49" i="16"/>
  <c r="DU49" i="16"/>
  <c r="DI49" i="16"/>
  <c r="DC49" i="16"/>
  <c r="DA49" i="16"/>
  <c r="EC53" i="16"/>
  <c r="DI53" i="16"/>
  <c r="DA53" i="16"/>
  <c r="CW53" i="16"/>
  <c r="EC57" i="16"/>
  <c r="DE57" i="16"/>
  <c r="CY57" i="16"/>
  <c r="DS61" i="16"/>
  <c r="DG61" i="16"/>
  <c r="DA61" i="16"/>
  <c r="CY61" i="16"/>
  <c r="EA65" i="16"/>
  <c r="DG65" i="16"/>
  <c r="EA70" i="16"/>
  <c r="DI70" i="16"/>
  <c r="DA70" i="16"/>
  <c r="CW70" i="16"/>
  <c r="DS74" i="16"/>
  <c r="DE74" i="16"/>
  <c r="CY74" i="16"/>
  <c r="DS78" i="16"/>
  <c r="DG78" i="16"/>
  <c r="CY78" i="16"/>
  <c r="EA82" i="16"/>
  <c r="DG82" i="16"/>
  <c r="DQ82" i="16"/>
  <c r="EA86" i="16"/>
  <c r="EC86" i="16"/>
  <c r="DC86" i="16"/>
  <c r="CW86" i="16"/>
  <c r="DU98" i="16"/>
  <c r="DA98" i="16"/>
  <c r="CY98" i="16"/>
  <c r="DU104" i="16"/>
  <c r="DI104" i="16"/>
  <c r="DG104" i="16"/>
  <c r="DS108" i="16"/>
  <c r="DG108" i="16"/>
  <c r="DI108" i="16"/>
  <c r="DS112" i="16"/>
  <c r="DU112" i="16"/>
  <c r="DI112" i="16"/>
  <c r="DE112" i="16"/>
  <c r="DA116" i="16"/>
  <c r="CW116" i="16"/>
  <c r="EC148" i="16"/>
  <c r="DI148" i="16"/>
  <c r="DC148" i="16"/>
  <c r="DS123" i="16"/>
  <c r="DG123" i="16"/>
  <c r="DK123" i="16"/>
  <c r="DS127" i="16"/>
  <c r="DK127" i="16"/>
  <c r="DE127" i="16"/>
  <c r="CW127" i="16"/>
  <c r="DU133" i="16"/>
  <c r="CW133" i="16"/>
  <c r="EC137" i="16"/>
  <c r="DG137" i="16"/>
  <c r="CY137" i="16"/>
  <c r="EA141" i="16"/>
  <c r="DI141" i="16"/>
  <c r="DA141" i="16"/>
  <c r="DU154" i="16"/>
  <c r="CY154" i="16"/>
  <c r="DA154" i="16"/>
  <c r="DS158" i="16"/>
  <c r="DC158" i="16"/>
  <c r="DK158" i="16"/>
  <c r="DK163" i="16"/>
  <c r="DG163" i="16"/>
  <c r="DA163" i="16"/>
  <c r="EC169" i="16"/>
  <c r="DU169" i="16"/>
  <c r="DC169" i="16"/>
  <c r="EC174" i="16"/>
  <c r="DQ174" i="16"/>
  <c r="CW174" i="16"/>
  <c r="DC174" i="16"/>
  <c r="DQ178" i="16"/>
  <c r="CW178" i="16"/>
  <c r="DG178" i="16"/>
  <c r="DS183" i="16"/>
  <c r="DK183" i="16"/>
  <c r="CW183" i="16"/>
  <c r="EA187" i="16"/>
  <c r="DG187" i="16"/>
  <c r="DQ187" i="16"/>
  <c r="EC68" i="16"/>
  <c r="DU68" i="16"/>
  <c r="DA68" i="16"/>
  <c r="CW68" i="16"/>
  <c r="DK194" i="16"/>
  <c r="CY194" i="16"/>
  <c r="DS194" i="16"/>
  <c r="DS199" i="16"/>
  <c r="DQ199" i="16"/>
  <c r="DK199" i="16"/>
  <c r="DC199" i="16"/>
  <c r="DQ203" i="16"/>
  <c r="DU203" i="16"/>
  <c r="DK203" i="16"/>
  <c r="DA203" i="16"/>
  <c r="DC203" i="16"/>
  <c r="EC207" i="16"/>
  <c r="EA207" i="16"/>
  <c r="DC207" i="16"/>
  <c r="DE207" i="16"/>
  <c r="DK207" i="16"/>
  <c r="EA213" i="16"/>
  <c r="DG213" i="16"/>
  <c r="CY213" i="16"/>
  <c r="DK217" i="16"/>
  <c r="DC217" i="16"/>
  <c r="DS217" i="16"/>
  <c r="EA10" i="16"/>
  <c r="DG10" i="16"/>
  <c r="DA10" i="16"/>
  <c r="DQ10" i="16"/>
  <c r="DU10" i="16"/>
  <c r="EC14" i="16"/>
  <c r="DU14" i="16"/>
  <c r="DK14" i="16"/>
  <c r="DC14" i="16"/>
  <c r="CW14" i="16"/>
  <c r="DQ18" i="16"/>
  <c r="DE18" i="16"/>
  <c r="CY18" i="16"/>
  <c r="EC26" i="16"/>
  <c r="DU26" i="16"/>
  <c r="EA26" i="16"/>
  <c r="DI26" i="16"/>
  <c r="DS30" i="16"/>
  <c r="EC30" i="16"/>
  <c r="DK30" i="16"/>
  <c r="DG30" i="16"/>
  <c r="EA36" i="16"/>
  <c r="DK36" i="16"/>
  <c r="DE36" i="16"/>
  <c r="DC36" i="16"/>
  <c r="CW36" i="16"/>
  <c r="DU40" i="16"/>
  <c r="DC40" i="16"/>
  <c r="DQ40" i="16"/>
  <c r="DK44" i="16"/>
  <c r="DE44" i="16"/>
  <c r="DQ44" i="16"/>
  <c r="CY44" i="16"/>
  <c r="EA50" i="16"/>
  <c r="CY50" i="16"/>
  <c r="DG50" i="16"/>
  <c r="DC50" i="16"/>
  <c r="EA54" i="16"/>
  <c r="DQ54" i="16"/>
  <c r="DU54" i="16"/>
  <c r="DA54" i="16"/>
  <c r="DG54" i="16"/>
  <c r="DC54" i="16"/>
  <c r="EC58" i="16"/>
  <c r="DK58" i="16"/>
  <c r="CY58" i="16"/>
  <c r="CW58" i="16"/>
  <c r="DC58" i="16"/>
  <c r="DK62" i="16"/>
  <c r="DG62" i="16"/>
  <c r="CW62" i="16"/>
  <c r="DE62" i="16"/>
  <c r="EA66" i="16"/>
  <c r="CY66" i="16"/>
  <c r="DS66" i="16"/>
  <c r="EA71" i="16"/>
  <c r="DU71" i="16"/>
  <c r="DE71" i="16"/>
  <c r="DA71" i="16"/>
  <c r="DG71" i="16"/>
  <c r="DK75" i="16"/>
  <c r="CW75" i="16"/>
  <c r="DG75" i="16"/>
  <c r="EA79" i="16"/>
  <c r="DG79" i="16"/>
  <c r="DI79" i="16"/>
  <c r="EA83" i="16"/>
  <c r="DS83" i="16"/>
  <c r="DC83" i="16"/>
  <c r="EC87" i="16"/>
  <c r="EA87" i="16"/>
  <c r="DA87" i="16"/>
  <c r="DG87" i="16"/>
  <c r="EA95" i="16"/>
  <c r="DU95" i="16"/>
  <c r="DI95" i="16"/>
  <c r="DS99" i="16"/>
  <c r="DQ99" i="16"/>
  <c r="DI99" i="16"/>
  <c r="DC99" i="16"/>
  <c r="DS105" i="16"/>
  <c r="DG105" i="16"/>
  <c r="DQ105" i="16"/>
  <c r="DS109" i="16"/>
  <c r="DQ109" i="16"/>
  <c r="DE109" i="16"/>
  <c r="CW109" i="16"/>
  <c r="DS113" i="16"/>
  <c r="DG113" i="16"/>
  <c r="CY113" i="16"/>
  <c r="DC117" i="16"/>
  <c r="CY117" i="16"/>
  <c r="EC120" i="16"/>
  <c r="DI120" i="16"/>
  <c r="DA120" i="16"/>
  <c r="DS124" i="16"/>
  <c r="DU124" i="16"/>
  <c r="DE124" i="16"/>
  <c r="CW124" i="16"/>
  <c r="DQ128" i="16"/>
  <c r="DU128" i="16"/>
  <c r="DE128" i="16"/>
  <c r="CY128" i="16"/>
  <c r="DU134" i="16"/>
  <c r="CY134" i="16"/>
  <c r="DC134" i="16"/>
  <c r="EC138" i="16"/>
  <c r="DS138" i="16"/>
  <c r="CY138" i="16"/>
  <c r="DK142" i="16"/>
  <c r="DI142" i="16"/>
  <c r="DC142" i="16"/>
  <c r="DU149" i="16"/>
  <c r="DE149" i="16"/>
  <c r="CW149" i="16"/>
  <c r="DU155" i="16"/>
  <c r="DK155" i="16"/>
  <c r="DI155" i="16"/>
  <c r="DC155" i="16"/>
  <c r="DS159" i="16"/>
  <c r="DI159" i="16"/>
  <c r="DE159" i="16"/>
  <c r="EC164" i="16"/>
  <c r="DS164" i="16"/>
  <c r="DE164" i="16"/>
  <c r="DC164" i="16"/>
  <c r="CW164" i="16"/>
  <c r="DU170" i="16"/>
  <c r="DS170" i="16"/>
  <c r="CY170" i="16"/>
  <c r="CW170" i="16"/>
  <c r="DA170" i="16"/>
  <c r="DI170" i="16"/>
  <c r="EA175" i="16"/>
  <c r="DQ175" i="16"/>
  <c r="DG175" i="16"/>
  <c r="CY175" i="16"/>
  <c r="EA179" i="16"/>
  <c r="DU179" i="16"/>
  <c r="DK179" i="16"/>
  <c r="CW179" i="16"/>
  <c r="EA184" i="16"/>
  <c r="DI184" i="16"/>
  <c r="DA184" i="16"/>
  <c r="DC184" i="16"/>
  <c r="CW184" i="16"/>
  <c r="EA188" i="16"/>
  <c r="DE188" i="16"/>
  <c r="CY188" i="16"/>
  <c r="DC188" i="16"/>
  <c r="DS191" i="16"/>
  <c r="DQ191" i="16"/>
  <c r="DG191" i="16"/>
  <c r="DC191" i="16"/>
  <c r="CY191" i="16"/>
  <c r="DQ195" i="16"/>
  <c r="DK195" i="16"/>
  <c r="DI195" i="16"/>
  <c r="DE195" i="16"/>
  <c r="CY195" i="16"/>
  <c r="EC200" i="16"/>
  <c r="DU200" i="16"/>
  <c r="DC200" i="16"/>
  <c r="CW200" i="16"/>
  <c r="DK204" i="16"/>
  <c r="DC204" i="16"/>
  <c r="CW204" i="16"/>
  <c r="EC214" i="16"/>
  <c r="DG214" i="16"/>
  <c r="DI214" i="16"/>
  <c r="EA218" i="16"/>
  <c r="DS218" i="16"/>
  <c r="CY218" i="16"/>
  <c r="EA11" i="16"/>
  <c r="DS11" i="16"/>
  <c r="EC11" i="16"/>
  <c r="CY11" i="16"/>
  <c r="CW11" i="16"/>
  <c r="DA11" i="16"/>
  <c r="DE11" i="16"/>
  <c r="DQ15" i="16"/>
  <c r="CW15" i="16"/>
  <c r="DG15" i="16"/>
  <c r="DA15" i="16"/>
  <c r="DQ19" i="16"/>
  <c r="EC19" i="16"/>
  <c r="DE19" i="16"/>
  <c r="DA19" i="16"/>
  <c r="DS19" i="16"/>
  <c r="DK19" i="16"/>
  <c r="EA23" i="16"/>
  <c r="DU23" i="16"/>
  <c r="DK23" i="16"/>
  <c r="DC23" i="16"/>
  <c r="CW23" i="16"/>
  <c r="EC27" i="16"/>
  <c r="DG27" i="16"/>
  <c r="DE27" i="16"/>
  <c r="DS27" i="16"/>
  <c r="DQ27" i="16"/>
  <c r="DU27" i="16"/>
  <c r="DS31" i="16"/>
  <c r="DI31" i="16"/>
  <c r="DG31" i="16"/>
  <c r="CY31" i="16"/>
  <c r="EC37" i="16"/>
  <c r="DQ37" i="16"/>
  <c r="DI37" i="16"/>
  <c r="DE37" i="16"/>
  <c r="CW37" i="16"/>
  <c r="DS37" i="16"/>
  <c r="DS41" i="16"/>
  <c r="CY41" i="16"/>
  <c r="DE41" i="16"/>
  <c r="DC41" i="16"/>
  <c r="EA45" i="16"/>
  <c r="DK45" i="16"/>
  <c r="DS45" i="16"/>
  <c r="CY45" i="16"/>
  <c r="DA45" i="16"/>
  <c r="DK51" i="16"/>
  <c r="EA51" i="16"/>
  <c r="DQ51" i="16"/>
  <c r="DI51" i="16"/>
  <c r="DA51" i="16"/>
  <c r="DS55" i="16"/>
  <c r="DG55" i="16"/>
  <c r="DC55" i="16"/>
  <c r="CY55" i="16"/>
  <c r="DK55" i="16"/>
  <c r="EA59" i="16"/>
  <c r="DK59" i="16"/>
  <c r="DA59" i="16"/>
  <c r="CY59" i="16"/>
  <c r="EC63" i="16"/>
  <c r="DQ63" i="16"/>
  <c r="DU63" i="16"/>
  <c r="DE63" i="16"/>
  <c r="DA63" i="16"/>
  <c r="DC63" i="16"/>
  <c r="CY63" i="16"/>
  <c r="DU67" i="16"/>
  <c r="DQ67" i="16"/>
  <c r="DE67" i="16"/>
  <c r="DI67" i="16"/>
  <c r="DU72" i="16"/>
  <c r="DK72" i="16"/>
  <c r="DI72" i="16"/>
  <c r="DA72" i="16"/>
  <c r="EA76" i="16"/>
  <c r="DK76" i="16"/>
  <c r="CY76" i="16"/>
  <c r="DC76" i="16"/>
  <c r="EC80" i="16"/>
  <c r="DQ80" i="16"/>
  <c r="DA80" i="16"/>
  <c r="CW80" i="16"/>
  <c r="DG80" i="16"/>
  <c r="DU84" i="16"/>
  <c r="DC84" i="16"/>
  <c r="DI84" i="16"/>
  <c r="DQ88" i="16"/>
  <c r="DG88" i="16"/>
  <c r="DC88" i="16"/>
  <c r="CY88" i="16"/>
  <c r="CW88" i="16"/>
  <c r="DQ96" i="16"/>
  <c r="DS96" i="16"/>
  <c r="DI96" i="16"/>
  <c r="DA96" i="16"/>
  <c r="EA100" i="16"/>
  <c r="DU100" i="16"/>
  <c r="DC100" i="16"/>
  <c r="CW100" i="16"/>
  <c r="EC100" i="16"/>
  <c r="EA106" i="16"/>
  <c r="DK106" i="16"/>
  <c r="DE106" i="16"/>
  <c r="DA106" i="16"/>
  <c r="DS106" i="16"/>
  <c r="DG106" i="16"/>
  <c r="DS110" i="16"/>
  <c r="DU110" i="16"/>
  <c r="CY110" i="16"/>
  <c r="DE110" i="16"/>
  <c r="DA110" i="16"/>
  <c r="EA114" i="16"/>
  <c r="DQ114" i="16"/>
  <c r="CY114" i="16"/>
  <c r="CW114" i="16"/>
  <c r="DA114" i="16"/>
  <c r="EC118" i="16"/>
  <c r="DK118" i="16"/>
  <c r="EA118" i="16"/>
  <c r="CW118" i="16"/>
  <c r="DG118" i="16"/>
  <c r="DI118" i="16"/>
  <c r="DA118" i="16"/>
  <c r="DK121" i="16"/>
  <c r="EC121" i="16"/>
  <c r="DI121" i="16"/>
  <c r="DE121" i="16"/>
  <c r="CW121" i="16"/>
  <c r="DG121" i="16"/>
  <c r="DS125" i="16"/>
  <c r="DU125" i="16"/>
  <c r="CY125" i="16"/>
  <c r="CW125" i="16"/>
  <c r="DA125" i="16"/>
  <c r="DC125" i="16"/>
  <c r="EC135" i="16"/>
  <c r="EA135" i="16"/>
  <c r="DQ135" i="16"/>
  <c r="DK135" i="16"/>
  <c r="CY135" i="16"/>
  <c r="CW135" i="16"/>
  <c r="DA135" i="16"/>
  <c r="EC139" i="16"/>
  <c r="DS139" i="16"/>
  <c r="DG139" i="16"/>
  <c r="DE139" i="16"/>
  <c r="DA139" i="16"/>
  <c r="CW139" i="16"/>
  <c r="DU139" i="16"/>
  <c r="DS143" i="16"/>
  <c r="DQ143" i="16"/>
  <c r="DE143" i="16"/>
  <c r="DG143" i="16"/>
  <c r="DS150" i="16"/>
  <c r="DQ150" i="16"/>
  <c r="DI150" i="16"/>
  <c r="DE150" i="16"/>
  <c r="DG150" i="16"/>
  <c r="DS156" i="16"/>
  <c r="DI156" i="16"/>
  <c r="DA156" i="16"/>
  <c r="EC160" i="16"/>
  <c r="DU160" i="16"/>
  <c r="DK160" i="16"/>
  <c r="DE160" i="16"/>
  <c r="DC160" i="16"/>
  <c r="CW160" i="16"/>
  <c r="DQ160" i="16"/>
  <c r="EC172" i="16"/>
  <c r="EA172" i="16"/>
  <c r="DI172" i="16"/>
  <c r="DE172" i="16"/>
  <c r="CY172" i="16"/>
  <c r="DG172" i="16"/>
  <c r="DS176" i="16"/>
  <c r="DQ176" i="16"/>
  <c r="DG176" i="16"/>
  <c r="DA176" i="16"/>
  <c r="DQ180" i="16"/>
  <c r="DK180" i="16"/>
  <c r="DA180" i="16"/>
  <c r="EC185" i="16"/>
  <c r="DI185" i="16"/>
  <c r="DC185" i="16"/>
  <c r="DA185" i="16"/>
  <c r="CW185" i="16"/>
  <c r="DU185" i="16"/>
  <c r="DS189" i="16"/>
  <c r="DK189" i="16"/>
  <c r="DC189" i="16"/>
  <c r="DQ189" i="16"/>
  <c r="CY189" i="16"/>
  <c r="DU192" i="16"/>
  <c r="DG192" i="16"/>
  <c r="DE192" i="16"/>
  <c r="EC192" i="16"/>
  <c r="EA192" i="16"/>
  <c r="EC196" i="16"/>
  <c r="EA196" i="16"/>
  <c r="DI196" i="16"/>
  <c r="DC196" i="16"/>
  <c r="DA196" i="16"/>
  <c r="EC201" i="16"/>
  <c r="EA201" i="16"/>
  <c r="DS201" i="16"/>
  <c r="CW201" i="16"/>
  <c r="DG201" i="16"/>
  <c r="DE201" i="16"/>
  <c r="DI201" i="16"/>
  <c r="DK205" i="16"/>
  <c r="EC205" i="16"/>
  <c r="DE205" i="16"/>
  <c r="DA205" i="16"/>
  <c r="DI205" i="16"/>
  <c r="DG205" i="16"/>
  <c r="EA211" i="16"/>
  <c r="DS211" i="16"/>
  <c r="DE211" i="16"/>
  <c r="DI211" i="16"/>
  <c r="EA215" i="16"/>
  <c r="DI215" i="16"/>
  <c r="DK215" i="16"/>
  <c r="DC215" i="16"/>
  <c r="EC219" i="16"/>
  <c r="DQ219" i="16"/>
  <c r="DU219" i="16"/>
  <c r="CY219" i="16"/>
  <c r="DE219" i="16"/>
  <c r="DS93" i="16"/>
  <c r="DS94" i="16"/>
  <c r="DE198" i="16"/>
  <c r="DE91" i="16"/>
  <c r="CP171" i="16"/>
  <c r="CP167" i="16"/>
  <c r="CP93" i="16"/>
  <c r="CP47" i="16"/>
  <c r="CP166" i="16"/>
  <c r="CO165" i="16" s="1"/>
  <c r="CP146" i="16"/>
  <c r="CP94" i="16"/>
  <c r="CP147" i="16"/>
  <c r="CP210" i="16"/>
  <c r="CP102" i="16"/>
  <c r="CO101" i="16" s="1"/>
  <c r="CP103" i="16"/>
  <c r="CP152" i="16"/>
  <c r="CP48" i="16"/>
  <c r="CP22" i="16"/>
  <c r="CP209" i="16"/>
  <c r="CP91" i="16"/>
  <c r="CP21" i="16"/>
  <c r="CP153" i="16"/>
  <c r="CP90" i="16"/>
  <c r="CP8" i="16"/>
  <c r="CH8" i="16"/>
  <c r="BU8" i="16"/>
  <c r="AL8" i="16"/>
  <c r="Z8" i="16"/>
  <c r="L8" i="16"/>
  <c r="CL8" i="16"/>
  <c r="BQ8" i="16"/>
  <c r="V8" i="16"/>
  <c r="CN8" i="16"/>
  <c r="BS8" i="16"/>
  <c r="AJ8" i="16"/>
  <c r="CJ8" i="16"/>
  <c r="BW8" i="16"/>
  <c r="AZ8" i="16"/>
  <c r="P8" i="16"/>
  <c r="H8" i="16"/>
  <c r="D8" i="16"/>
  <c r="CP12" i="16"/>
  <c r="BU12" i="16"/>
  <c r="BM12" i="16"/>
  <c r="AX12" i="16"/>
  <c r="N12" i="16"/>
  <c r="F12" i="16"/>
  <c r="CF12" i="16"/>
  <c r="BQ12" i="16"/>
  <c r="AT12" i="16"/>
  <c r="J12" i="16"/>
  <c r="BW12" i="16"/>
  <c r="AN12" i="16"/>
  <c r="AB12" i="16"/>
  <c r="BS12" i="16"/>
  <c r="AJ12" i="16"/>
  <c r="CP16" i="16"/>
  <c r="CH16" i="16"/>
  <c r="BU16" i="16"/>
  <c r="AL16" i="16"/>
  <c r="Z16" i="16"/>
  <c r="L16" i="16"/>
  <c r="X16" i="16"/>
  <c r="BQ16" i="16"/>
  <c r="V16" i="16"/>
  <c r="J16" i="16"/>
  <c r="BW16" i="16"/>
  <c r="AB16" i="16"/>
  <c r="P16" i="16"/>
  <c r="D16" i="16"/>
  <c r="BQ24" i="16"/>
  <c r="AT24" i="16"/>
  <c r="J24" i="16"/>
  <c r="BW24" i="16"/>
  <c r="AZ24" i="16"/>
  <c r="AN24" i="16"/>
  <c r="H24" i="16"/>
  <c r="CP24" i="16"/>
  <c r="CQ24" i="16" s="1"/>
  <c r="BU24" i="16"/>
  <c r="AX24" i="16"/>
  <c r="N24" i="16"/>
  <c r="F24" i="16"/>
  <c r="BS24" i="16"/>
  <c r="L24" i="16"/>
  <c r="CD28" i="16"/>
  <c r="BQ28" i="16"/>
  <c r="AH28" i="16"/>
  <c r="V28" i="16"/>
  <c r="BW28" i="16"/>
  <c r="AB28" i="16"/>
  <c r="P28" i="16"/>
  <c r="CP28" i="16"/>
  <c r="BU28" i="16"/>
  <c r="AL28" i="16"/>
  <c r="Z28" i="16"/>
  <c r="CF28" i="16"/>
  <c r="AV28" i="16"/>
  <c r="AJ28" i="16"/>
  <c r="AV38" i="16"/>
  <c r="L38" i="16"/>
  <c r="D38" i="16"/>
  <c r="BW38" i="16"/>
  <c r="AZ38" i="16"/>
  <c r="P38" i="16"/>
  <c r="H38" i="16"/>
  <c r="CP38" i="16"/>
  <c r="BU38" i="16"/>
  <c r="BM38" i="16"/>
  <c r="Z38" i="16"/>
  <c r="N38" i="16"/>
  <c r="J38" i="16"/>
  <c r="AH38" i="16"/>
  <c r="BQ38" i="16"/>
  <c r="CF42" i="16"/>
  <c r="BS42" i="16"/>
  <c r="X42" i="16"/>
  <c r="BW42" i="16"/>
  <c r="AN42" i="16"/>
  <c r="AB42" i="16"/>
  <c r="CP42" i="16"/>
  <c r="CH42" i="16"/>
  <c r="BU42" i="16"/>
  <c r="AX42" i="16"/>
  <c r="AL42" i="16"/>
  <c r="F42" i="16"/>
  <c r="CD42" i="16"/>
  <c r="BQ42" i="16"/>
  <c r="V42" i="16"/>
  <c r="AT42" i="16"/>
  <c r="BW52" i="16"/>
  <c r="AZ52" i="16"/>
  <c r="AN52" i="16"/>
  <c r="H52" i="16"/>
  <c r="CP52" i="16"/>
  <c r="BU52" i="16"/>
  <c r="BM52" i="16"/>
  <c r="AX52" i="16"/>
  <c r="N52" i="16"/>
  <c r="F52" i="16"/>
  <c r="BS52" i="16"/>
  <c r="L52" i="16"/>
  <c r="CD52" i="16"/>
  <c r="BQ52" i="16"/>
  <c r="AH52" i="16"/>
  <c r="V52" i="16"/>
  <c r="BW56" i="16"/>
  <c r="P56" i="16"/>
  <c r="CP56" i="16"/>
  <c r="CH56" i="16"/>
  <c r="BU56" i="16"/>
  <c r="AL56" i="16"/>
  <c r="Z56" i="16"/>
  <c r="CF56" i="16"/>
  <c r="AV56" i="16"/>
  <c r="AJ56" i="16"/>
  <c r="BQ56" i="16"/>
  <c r="AT56" i="16"/>
  <c r="J56" i="16"/>
  <c r="BW60" i="16"/>
  <c r="AZ60" i="16"/>
  <c r="AN60" i="16"/>
  <c r="H60" i="16"/>
  <c r="CP60" i="16"/>
  <c r="BU60" i="16"/>
  <c r="BM60" i="16"/>
  <c r="AX60" i="16"/>
  <c r="N60" i="16"/>
  <c r="F60" i="16"/>
  <c r="BS60" i="16"/>
  <c r="X60" i="16"/>
  <c r="L60" i="16"/>
  <c r="CD60" i="16"/>
  <c r="BQ60" i="16"/>
  <c r="AH60" i="16"/>
  <c r="V60" i="16"/>
  <c r="BW64" i="16"/>
  <c r="P64" i="16"/>
  <c r="CP64" i="16"/>
  <c r="CH64" i="16"/>
  <c r="BU64" i="16"/>
  <c r="AL64" i="16"/>
  <c r="Z64" i="16"/>
  <c r="CF64" i="16"/>
  <c r="AV64" i="16"/>
  <c r="AJ64" i="16"/>
  <c r="D64" i="16"/>
  <c r="BQ64" i="16"/>
  <c r="AT64" i="16"/>
  <c r="J64" i="16"/>
  <c r="BW69" i="16"/>
  <c r="AZ69" i="16"/>
  <c r="AN69" i="16"/>
  <c r="CP69" i="16"/>
  <c r="BU69" i="16"/>
  <c r="BM69" i="16"/>
  <c r="AX69" i="16"/>
  <c r="N69" i="16"/>
  <c r="F69" i="16"/>
  <c r="L69" i="16"/>
  <c r="BQ69" i="16"/>
  <c r="AH69" i="16"/>
  <c r="V69" i="16"/>
  <c r="BW73" i="16"/>
  <c r="AB73" i="16"/>
  <c r="P73" i="16"/>
  <c r="CP73" i="16"/>
  <c r="CH73" i="16"/>
  <c r="BU73" i="16"/>
  <c r="AL73" i="16"/>
  <c r="Z73" i="16"/>
  <c r="CF73" i="16"/>
  <c r="AJ73" i="16"/>
  <c r="BQ73" i="16"/>
  <c r="AT73" i="16"/>
  <c r="J73" i="16"/>
  <c r="CP77" i="16"/>
  <c r="BU77" i="16"/>
  <c r="BM77" i="16"/>
  <c r="AX77" i="16"/>
  <c r="N77" i="16"/>
  <c r="F77" i="16"/>
  <c r="BQ77" i="16"/>
  <c r="V77" i="16"/>
  <c r="J77" i="16"/>
  <c r="BW77" i="16"/>
  <c r="AZ77" i="16"/>
  <c r="P77" i="16"/>
  <c r="H77" i="16"/>
  <c r="CF77" i="16"/>
  <c r="CP81" i="16"/>
  <c r="BU81" i="16"/>
  <c r="AL81" i="16"/>
  <c r="Z81" i="16"/>
  <c r="CD81" i="16"/>
  <c r="BQ81" i="16"/>
  <c r="AH81" i="16"/>
  <c r="BW81" i="16"/>
  <c r="AN81" i="16"/>
  <c r="AB81" i="16"/>
  <c r="BS81" i="16"/>
  <c r="X81" i="16"/>
  <c r="AV81" i="16"/>
  <c r="AJ81" i="16"/>
  <c r="CP85" i="16"/>
  <c r="BU85" i="16"/>
  <c r="AX85" i="16"/>
  <c r="N85" i="16"/>
  <c r="F85" i="16"/>
  <c r="BS85" i="16"/>
  <c r="X85" i="16"/>
  <c r="L85" i="16"/>
  <c r="CD85" i="16"/>
  <c r="BQ85" i="16"/>
  <c r="AH85" i="16"/>
  <c r="V85" i="16"/>
  <c r="BW85" i="16"/>
  <c r="AB85" i="16"/>
  <c r="P85" i="16"/>
  <c r="CP97" i="16"/>
  <c r="BU97" i="16"/>
  <c r="AL97" i="16"/>
  <c r="Z97" i="16"/>
  <c r="CF97" i="16"/>
  <c r="AJ97" i="16"/>
  <c r="BQ97" i="16"/>
  <c r="AT97" i="16"/>
  <c r="BW97" i="16"/>
  <c r="AN97" i="16"/>
  <c r="H97" i="16"/>
  <c r="BQ107" i="16"/>
  <c r="AT107" i="16"/>
  <c r="BW107" i="16"/>
  <c r="AZ107" i="16"/>
  <c r="AN107" i="16"/>
  <c r="H107" i="16"/>
  <c r="CP107" i="16"/>
  <c r="BU107" i="16"/>
  <c r="BM107" i="16"/>
  <c r="AX107" i="16"/>
  <c r="N107" i="16"/>
  <c r="F107" i="16"/>
  <c r="X107" i="16"/>
  <c r="L107" i="16"/>
  <c r="CD111" i="16"/>
  <c r="BQ111" i="16"/>
  <c r="AH111" i="16"/>
  <c r="V111" i="16"/>
  <c r="BW111" i="16"/>
  <c r="AB111" i="16"/>
  <c r="P111" i="16"/>
  <c r="CP111" i="16"/>
  <c r="BU111" i="16"/>
  <c r="Z111" i="16"/>
  <c r="CF111" i="16"/>
  <c r="AV111" i="16"/>
  <c r="AJ111" i="16"/>
  <c r="D111" i="16"/>
  <c r="BQ115" i="16"/>
  <c r="AT115" i="16"/>
  <c r="J115" i="16"/>
  <c r="BW115" i="16"/>
  <c r="AN115" i="16"/>
  <c r="H115" i="16"/>
  <c r="CP115" i="16"/>
  <c r="BU115" i="16"/>
  <c r="BM115" i="16"/>
  <c r="AX115" i="16"/>
  <c r="N115" i="16"/>
  <c r="F115" i="16"/>
  <c r="BS115" i="16"/>
  <c r="L115" i="16"/>
  <c r="CP119" i="16"/>
  <c r="BU119" i="16"/>
  <c r="AL119" i="16"/>
  <c r="Z119" i="16"/>
  <c r="CD119" i="16"/>
  <c r="BQ119" i="16"/>
  <c r="AH119" i="16"/>
  <c r="BW119" i="16"/>
  <c r="AN119" i="16"/>
  <c r="AB119" i="16"/>
  <c r="CF119" i="16"/>
  <c r="AJ119" i="16"/>
  <c r="L119" i="16"/>
  <c r="D119" i="16"/>
  <c r="CP122" i="16"/>
  <c r="BU122" i="16"/>
  <c r="BM122" i="16"/>
  <c r="AX122" i="16"/>
  <c r="F122" i="16"/>
  <c r="BQ122" i="16"/>
  <c r="V122" i="16"/>
  <c r="J122" i="16"/>
  <c r="BW122" i="16"/>
  <c r="AZ122" i="16"/>
  <c r="H122" i="16"/>
  <c r="AV122" i="16"/>
  <c r="AJ122" i="16"/>
  <c r="BS122" i="16"/>
  <c r="CP126" i="16"/>
  <c r="CQ126" i="16" s="1"/>
  <c r="CH126" i="16"/>
  <c r="BU126" i="16"/>
  <c r="Z126" i="16"/>
  <c r="CD126" i="16"/>
  <c r="BQ126" i="16"/>
  <c r="AH126" i="16"/>
  <c r="BW126" i="16"/>
  <c r="AN126" i="16"/>
  <c r="AB126" i="16"/>
  <c r="CF126" i="16"/>
  <c r="AJ126" i="16"/>
  <c r="L126" i="16"/>
  <c r="D126" i="16"/>
  <c r="BQ132" i="16"/>
  <c r="J132" i="16"/>
  <c r="BW132" i="16"/>
  <c r="AN132" i="16"/>
  <c r="H132" i="16"/>
  <c r="CP132" i="16"/>
  <c r="CQ132" i="16" s="1"/>
  <c r="BU132" i="16"/>
  <c r="AX132" i="16"/>
  <c r="F132" i="16"/>
  <c r="BS132" i="16"/>
  <c r="L132" i="16"/>
  <c r="BQ136" i="16"/>
  <c r="V136" i="16"/>
  <c r="BW136" i="16"/>
  <c r="AB136" i="16"/>
  <c r="P136" i="16"/>
  <c r="CP136" i="16"/>
  <c r="BU136" i="16"/>
  <c r="AL136" i="16"/>
  <c r="Z136" i="16"/>
  <c r="CF136" i="16"/>
  <c r="AV136" i="16"/>
  <c r="AJ136" i="16"/>
  <c r="D136" i="16"/>
  <c r="BQ140" i="16"/>
  <c r="AT140" i="16"/>
  <c r="J140" i="16"/>
  <c r="BW140" i="16"/>
  <c r="AZ140" i="16"/>
  <c r="AN140" i="16"/>
  <c r="H140" i="16"/>
  <c r="CP140" i="16"/>
  <c r="BU140" i="16"/>
  <c r="BM140" i="16"/>
  <c r="AX140" i="16"/>
  <c r="N140" i="16"/>
  <c r="F140" i="16"/>
  <c r="BS140" i="16"/>
  <c r="X140" i="16"/>
  <c r="L140" i="16"/>
  <c r="BQ144" i="16"/>
  <c r="AH144" i="16"/>
  <c r="V144" i="16"/>
  <c r="BW144" i="16"/>
  <c r="AB144" i="16"/>
  <c r="P144" i="16"/>
  <c r="CP144" i="16"/>
  <c r="BU144" i="16"/>
  <c r="AL144" i="16"/>
  <c r="Z144" i="16"/>
  <c r="CF144" i="16"/>
  <c r="AV144" i="16"/>
  <c r="AJ144" i="16"/>
  <c r="D144" i="16"/>
  <c r="BQ157" i="16"/>
  <c r="AT157" i="16"/>
  <c r="CP157" i="16"/>
  <c r="BU157" i="16"/>
  <c r="BM157" i="16"/>
  <c r="AX157" i="16"/>
  <c r="F157" i="16"/>
  <c r="BS157" i="16"/>
  <c r="X157" i="16"/>
  <c r="L157" i="16"/>
  <c r="BW157" i="16"/>
  <c r="P157" i="16"/>
  <c r="AZ157" i="16"/>
  <c r="CP161" i="16"/>
  <c r="CH161" i="16"/>
  <c r="BU161" i="16"/>
  <c r="AL161" i="16"/>
  <c r="Z161" i="16"/>
  <c r="BS161" i="16"/>
  <c r="BQ161" i="16"/>
  <c r="J161" i="16"/>
  <c r="AN161" i="16"/>
  <c r="P161" i="16"/>
  <c r="AH161" i="16"/>
  <c r="BW161" i="16"/>
  <c r="AZ161" i="16"/>
  <c r="D161" i="16"/>
  <c r="CP168" i="16"/>
  <c r="BU168" i="16"/>
  <c r="BM168" i="16"/>
  <c r="AX168" i="16"/>
  <c r="N168" i="16"/>
  <c r="F168" i="16"/>
  <c r="BS168" i="16"/>
  <c r="L168" i="16"/>
  <c r="AH168" i="16"/>
  <c r="BW168" i="16"/>
  <c r="AZ168" i="16"/>
  <c r="AB168" i="16"/>
  <c r="BQ168" i="16"/>
  <c r="AT168" i="16"/>
  <c r="AN168" i="16"/>
  <c r="CP173" i="16"/>
  <c r="BQ173" i="16"/>
  <c r="AT173" i="16"/>
  <c r="J173" i="16"/>
  <c r="BW173" i="16"/>
  <c r="AN173" i="16"/>
  <c r="H173" i="16"/>
  <c r="BU173" i="16"/>
  <c r="BS173" i="16"/>
  <c r="D173" i="16"/>
  <c r="CF173" i="16"/>
  <c r="CP177" i="16"/>
  <c r="BU177" i="16"/>
  <c r="AX177" i="16"/>
  <c r="F177" i="16"/>
  <c r="BQ177" i="16"/>
  <c r="V177" i="16"/>
  <c r="J177" i="16"/>
  <c r="BW177" i="16"/>
  <c r="AZ177" i="16"/>
  <c r="P177" i="16"/>
  <c r="H177" i="16"/>
  <c r="CF177" i="16"/>
  <c r="X177" i="16"/>
  <c r="CD182" i="16"/>
  <c r="BQ182" i="16"/>
  <c r="AH182" i="16"/>
  <c r="V182" i="16"/>
  <c r="BW182" i="16"/>
  <c r="AB182" i="16"/>
  <c r="P182" i="16"/>
  <c r="CP182" i="16"/>
  <c r="BU182" i="16"/>
  <c r="AL182" i="16"/>
  <c r="Z182" i="16"/>
  <c r="CF182" i="16"/>
  <c r="AV182" i="16"/>
  <c r="AJ182" i="16"/>
  <c r="D182" i="16"/>
  <c r="BQ186" i="16"/>
  <c r="AT186" i="16"/>
  <c r="J186" i="16"/>
  <c r="BW186" i="16"/>
  <c r="AZ186" i="16"/>
  <c r="AN186" i="16"/>
  <c r="H186" i="16"/>
  <c r="D186" i="16"/>
  <c r="AL186" i="16"/>
  <c r="N186" i="16"/>
  <c r="AJ186" i="16"/>
  <c r="L186" i="16"/>
  <c r="CP186" i="16"/>
  <c r="BU186" i="16"/>
  <c r="AX186" i="16"/>
  <c r="Z186" i="16"/>
  <c r="CP190" i="16"/>
  <c r="CH190" i="16"/>
  <c r="BU190" i="16"/>
  <c r="AL190" i="16"/>
  <c r="Z190" i="16"/>
  <c r="F190" i="16"/>
  <c r="CD190" i="16"/>
  <c r="BQ190" i="16"/>
  <c r="AH190" i="16"/>
  <c r="BW190" i="16"/>
  <c r="AN190" i="16"/>
  <c r="AB190" i="16"/>
  <c r="L190" i="16"/>
  <c r="D190" i="16"/>
  <c r="CF190" i="16"/>
  <c r="X190" i="16"/>
  <c r="CP193" i="16"/>
  <c r="BU193" i="16"/>
  <c r="BM193" i="16"/>
  <c r="AX193" i="16"/>
  <c r="Z193" i="16"/>
  <c r="N193" i="16"/>
  <c r="F193" i="16"/>
  <c r="BQ193" i="16"/>
  <c r="AH193" i="16"/>
  <c r="J193" i="16"/>
  <c r="BW193" i="16"/>
  <c r="AZ193" i="16"/>
  <c r="AB193" i="16"/>
  <c r="H193" i="16"/>
  <c r="AJ193" i="16"/>
  <c r="X193" i="16"/>
  <c r="AV193" i="16"/>
  <c r="CP197" i="16"/>
  <c r="CH197" i="16"/>
  <c r="BU197" i="16"/>
  <c r="AL197" i="16"/>
  <c r="Z197" i="16"/>
  <c r="CF197" i="16"/>
  <c r="BQ197" i="16"/>
  <c r="AH197" i="16"/>
  <c r="J197" i="16"/>
  <c r="BW197" i="16"/>
  <c r="AZ197" i="16"/>
  <c r="AB197" i="16"/>
  <c r="P197" i="16"/>
  <c r="H197" i="16"/>
  <c r="AV197" i="16"/>
  <c r="D197" i="16"/>
  <c r="X197" i="16"/>
  <c r="BQ202" i="16"/>
  <c r="AT202" i="16"/>
  <c r="V202" i="16"/>
  <c r="J202" i="16"/>
  <c r="BW202" i="16"/>
  <c r="AZ202" i="16"/>
  <c r="AN202" i="16"/>
  <c r="H202" i="16"/>
  <c r="CF202" i="16"/>
  <c r="CP202" i="16"/>
  <c r="BU202" i="16"/>
  <c r="Z202" i="16"/>
  <c r="F202" i="16"/>
  <c r="AV202" i="16"/>
  <c r="X202" i="16"/>
  <c r="BM202" i="16"/>
  <c r="AL202" i="16"/>
  <c r="CD206" i="16"/>
  <c r="BQ206" i="16"/>
  <c r="AH206" i="16"/>
  <c r="V206" i="16"/>
  <c r="BW206" i="16"/>
  <c r="AB206" i="16"/>
  <c r="P206" i="16"/>
  <c r="AJ206" i="16"/>
  <c r="CP206" i="16"/>
  <c r="CQ206" i="16" s="1"/>
  <c r="BU206" i="16"/>
  <c r="AX206" i="16"/>
  <c r="X206" i="16"/>
  <c r="D206" i="16"/>
  <c r="CH206" i="16"/>
  <c r="AL206" i="16"/>
  <c r="N206" i="16"/>
  <c r="BW212" i="16"/>
  <c r="AN212" i="16"/>
  <c r="CP212" i="16"/>
  <c r="BU212" i="16"/>
  <c r="AX212" i="16"/>
  <c r="N212" i="16"/>
  <c r="F212" i="16"/>
  <c r="X212" i="16"/>
  <c r="L212" i="16"/>
  <c r="CD212" i="16"/>
  <c r="BQ212" i="16"/>
  <c r="AH212" i="16"/>
  <c r="V212" i="16"/>
  <c r="BW216" i="16"/>
  <c r="AN216" i="16"/>
  <c r="AB216" i="16"/>
  <c r="P216" i="16"/>
  <c r="CP216" i="16"/>
  <c r="CH216" i="16"/>
  <c r="BU216" i="16"/>
  <c r="AL216" i="16"/>
  <c r="Z216" i="16"/>
  <c r="CF216" i="16"/>
  <c r="AV216" i="16"/>
  <c r="AJ216" i="16"/>
  <c r="BQ216" i="16"/>
  <c r="AT216" i="16"/>
  <c r="V216" i="16"/>
  <c r="J216" i="16"/>
  <c r="BQ9" i="16"/>
  <c r="AT9" i="16"/>
  <c r="V9" i="16"/>
  <c r="J9" i="16"/>
  <c r="H9" i="16"/>
  <c r="AZ9" i="16"/>
  <c r="CP9" i="16"/>
  <c r="BU9" i="16"/>
  <c r="BM9" i="16"/>
  <c r="AX9" i="16"/>
  <c r="Z9" i="16"/>
  <c r="N9" i="16"/>
  <c r="F9" i="16"/>
  <c r="BW9" i="16"/>
  <c r="CF9" i="16"/>
  <c r="AV9" i="16"/>
  <c r="AJ9" i="16"/>
  <c r="CD13" i="16"/>
  <c r="BQ13" i="16"/>
  <c r="AT13" i="16"/>
  <c r="AH13" i="16"/>
  <c r="V13" i="16"/>
  <c r="AZ13" i="16"/>
  <c r="AB13" i="16"/>
  <c r="BW13" i="16"/>
  <c r="CP13" i="16"/>
  <c r="CH13" i="16"/>
  <c r="BU13" i="16"/>
  <c r="BM13" i="16"/>
  <c r="AL13" i="16"/>
  <c r="Z13" i="16"/>
  <c r="N13" i="16"/>
  <c r="AV13" i="16"/>
  <c r="AJ13" i="16"/>
  <c r="L13" i="16"/>
  <c r="D13" i="16"/>
  <c r="H13" i="16"/>
  <c r="CD17" i="16"/>
  <c r="BQ17" i="16"/>
  <c r="AT17" i="16"/>
  <c r="AH17" i="16"/>
  <c r="J17" i="16"/>
  <c r="H17" i="16"/>
  <c r="BW17" i="16"/>
  <c r="AZ17" i="16"/>
  <c r="AN17" i="16"/>
  <c r="P17" i="16"/>
  <c r="CP17" i="16"/>
  <c r="CH17" i="16"/>
  <c r="BU17" i="16"/>
  <c r="AX17" i="16"/>
  <c r="AL17" i="16"/>
  <c r="N17" i="16"/>
  <c r="F17" i="16"/>
  <c r="BS17" i="16"/>
  <c r="AV17" i="16"/>
  <c r="L17" i="16"/>
  <c r="D17" i="16"/>
  <c r="CP25" i="16"/>
  <c r="CH25" i="16"/>
  <c r="BU25" i="16"/>
  <c r="BM25" i="16"/>
  <c r="AL25" i="16"/>
  <c r="Z25" i="16"/>
  <c r="N25" i="16"/>
  <c r="CF25" i="16"/>
  <c r="BS25" i="16"/>
  <c r="AV25" i="16"/>
  <c r="AJ25" i="16"/>
  <c r="X25" i="16"/>
  <c r="D25" i="16"/>
  <c r="CD25" i="16"/>
  <c r="BQ25" i="16"/>
  <c r="AT25" i="16"/>
  <c r="AH25" i="16"/>
  <c r="J25" i="16"/>
  <c r="BW25" i="16"/>
  <c r="AZ25" i="16"/>
  <c r="AN25" i="16"/>
  <c r="AB25" i="16"/>
  <c r="H25" i="16"/>
  <c r="CP29" i="16"/>
  <c r="CH29" i="16"/>
  <c r="BU29" i="16"/>
  <c r="BM29" i="16"/>
  <c r="AX29" i="16"/>
  <c r="AL29" i="16"/>
  <c r="BS29" i="16"/>
  <c r="AV29" i="16"/>
  <c r="D29" i="16"/>
  <c r="CD29" i="16"/>
  <c r="BQ29" i="16"/>
  <c r="AH29" i="16"/>
  <c r="V29" i="16"/>
  <c r="J29" i="16"/>
  <c r="BW29" i="16"/>
  <c r="AZ29" i="16"/>
  <c r="AB29" i="16"/>
  <c r="P29" i="16"/>
  <c r="H29" i="16"/>
  <c r="BQ35" i="16"/>
  <c r="AH35" i="16"/>
  <c r="V35" i="16"/>
  <c r="J35" i="16"/>
  <c r="BW35" i="16"/>
  <c r="AZ35" i="16"/>
  <c r="AB35" i="16"/>
  <c r="H35" i="16"/>
  <c r="CP35" i="16"/>
  <c r="CQ35" i="16" s="1"/>
  <c r="CH35" i="16"/>
  <c r="BU35" i="16"/>
  <c r="BM35" i="16"/>
  <c r="AL35" i="16"/>
  <c r="Z35" i="16"/>
  <c r="N35" i="16"/>
  <c r="CF35" i="16"/>
  <c r="BS35" i="16"/>
  <c r="AV35" i="16"/>
  <c r="AJ35" i="16"/>
  <c r="X35" i="16"/>
  <c r="D35" i="16"/>
  <c r="BW39" i="16"/>
  <c r="AZ39" i="16"/>
  <c r="AN39" i="16"/>
  <c r="AB39" i="16"/>
  <c r="CF39" i="16"/>
  <c r="AV39" i="16"/>
  <c r="AJ39" i="16"/>
  <c r="L39" i="16"/>
  <c r="D39" i="16"/>
  <c r="BQ39" i="16"/>
  <c r="AT39" i="16"/>
  <c r="J39" i="16"/>
  <c r="CP39" i="16"/>
  <c r="CH39" i="16"/>
  <c r="AL39" i="16"/>
  <c r="BU39" i="16"/>
  <c r="Z39" i="16"/>
  <c r="BM39" i="16"/>
  <c r="N39" i="16"/>
  <c r="BW43" i="16"/>
  <c r="AZ43" i="16"/>
  <c r="AB43" i="16"/>
  <c r="H43" i="16"/>
  <c r="CP43" i="16"/>
  <c r="CQ43" i="16" s="1"/>
  <c r="CH43" i="16"/>
  <c r="BU43" i="16"/>
  <c r="BM43" i="16"/>
  <c r="AL43" i="16"/>
  <c r="Z43" i="16"/>
  <c r="N43" i="16"/>
  <c r="CF43" i="16"/>
  <c r="BS43" i="16"/>
  <c r="AV43" i="16"/>
  <c r="AJ43" i="16"/>
  <c r="X43" i="16"/>
  <c r="D43" i="16"/>
  <c r="CD43" i="16"/>
  <c r="BQ43" i="16"/>
  <c r="AH43" i="16"/>
  <c r="CF49" i="16"/>
  <c r="AJ49" i="16"/>
  <c r="L49" i="16"/>
  <c r="BQ49" i="16"/>
  <c r="AT49" i="16"/>
  <c r="J49" i="16"/>
  <c r="BW49" i="16"/>
  <c r="AZ49" i="16"/>
  <c r="AN49" i="16"/>
  <c r="P49" i="16"/>
  <c r="CP49" i="16"/>
  <c r="BU49" i="16"/>
  <c r="AX49" i="16"/>
  <c r="Z49" i="16"/>
  <c r="F49" i="16"/>
  <c r="CF53" i="16"/>
  <c r="BS53" i="16"/>
  <c r="L53" i="16"/>
  <c r="CD53" i="16"/>
  <c r="BQ53" i="16"/>
  <c r="AT53" i="16"/>
  <c r="AH53" i="16"/>
  <c r="V53" i="16"/>
  <c r="BW53" i="16"/>
  <c r="AN53" i="16"/>
  <c r="AB53" i="16"/>
  <c r="P53" i="16"/>
  <c r="CP53" i="16"/>
  <c r="CH53" i="16"/>
  <c r="BU53" i="16"/>
  <c r="AL53" i="16"/>
  <c r="Z53" i="16"/>
  <c r="F53" i="16"/>
  <c r="CF57" i="16"/>
  <c r="AV57" i="16"/>
  <c r="AJ57" i="16"/>
  <c r="L57" i="16"/>
  <c r="D57" i="16"/>
  <c r="BQ57" i="16"/>
  <c r="AT57" i="16"/>
  <c r="J57" i="16"/>
  <c r="BW57" i="16"/>
  <c r="AZ57" i="16"/>
  <c r="AN57" i="16"/>
  <c r="CP57" i="16"/>
  <c r="BU57" i="16"/>
  <c r="BM57" i="16"/>
  <c r="AX57" i="16"/>
  <c r="Z57" i="16"/>
  <c r="F57" i="16"/>
  <c r="CF61" i="16"/>
  <c r="X61" i="16"/>
  <c r="L61" i="16"/>
  <c r="CD61" i="16"/>
  <c r="BQ61" i="16"/>
  <c r="AT61" i="16"/>
  <c r="AH61" i="16"/>
  <c r="V61" i="16"/>
  <c r="BW61" i="16"/>
  <c r="AN61" i="16"/>
  <c r="AB61" i="16"/>
  <c r="P61" i="16"/>
  <c r="CP61" i="16"/>
  <c r="CQ61" i="16" s="1"/>
  <c r="CH61" i="16"/>
  <c r="BU61" i="16"/>
  <c r="AL61" i="16"/>
  <c r="Z61" i="16"/>
  <c r="F61" i="16"/>
  <c r="CF65" i="16"/>
  <c r="AJ65" i="16"/>
  <c r="L65" i="16"/>
  <c r="D65" i="16"/>
  <c r="BQ65" i="16"/>
  <c r="AT65" i="16"/>
  <c r="BW65" i="16"/>
  <c r="AZ65" i="16"/>
  <c r="AN65" i="16"/>
  <c r="P65" i="16"/>
  <c r="H65" i="16"/>
  <c r="CP65" i="16"/>
  <c r="BU65" i="16"/>
  <c r="BM65" i="16"/>
  <c r="AX65" i="16"/>
  <c r="Z65" i="16"/>
  <c r="N65" i="16"/>
  <c r="F65" i="16"/>
  <c r="CF70" i="16"/>
  <c r="BS70" i="16"/>
  <c r="L70" i="16"/>
  <c r="CD70" i="16"/>
  <c r="BQ70" i="16"/>
  <c r="AT70" i="16"/>
  <c r="V70" i="16"/>
  <c r="BW70" i="16"/>
  <c r="AN70" i="16"/>
  <c r="AB70" i="16"/>
  <c r="P70" i="16"/>
  <c r="CP70" i="16"/>
  <c r="CH70" i="16"/>
  <c r="BU70" i="16"/>
  <c r="AL70" i="16"/>
  <c r="Z70" i="16"/>
  <c r="F70" i="16"/>
  <c r="CF74" i="16"/>
  <c r="AJ74" i="16"/>
  <c r="L74" i="16"/>
  <c r="D74" i="16"/>
  <c r="BQ74" i="16"/>
  <c r="AT74" i="16"/>
  <c r="J74" i="16"/>
  <c r="BW74" i="16"/>
  <c r="AZ74" i="16"/>
  <c r="AN74" i="16"/>
  <c r="P74" i="16"/>
  <c r="H74" i="16"/>
  <c r="CP74" i="16"/>
  <c r="BU74" i="16"/>
  <c r="BM74" i="16"/>
  <c r="AX74" i="16"/>
  <c r="Z74" i="16"/>
  <c r="N74" i="16"/>
  <c r="F74" i="16"/>
  <c r="CD78" i="16"/>
  <c r="BQ78" i="16"/>
  <c r="AH78" i="16"/>
  <c r="V78" i="16"/>
  <c r="J78" i="16"/>
  <c r="CP78" i="16"/>
  <c r="CH78" i="16"/>
  <c r="BU78" i="16"/>
  <c r="BM78" i="16"/>
  <c r="AL78" i="16"/>
  <c r="Z78" i="16"/>
  <c r="N78" i="16"/>
  <c r="CF78" i="16"/>
  <c r="BS78" i="16"/>
  <c r="AV78" i="16"/>
  <c r="X78" i="16"/>
  <c r="D78" i="16"/>
  <c r="AN78" i="16"/>
  <c r="BW78" i="16"/>
  <c r="AB78" i="16"/>
  <c r="P78" i="16"/>
  <c r="H78" i="16"/>
  <c r="CD82" i="16"/>
  <c r="BQ82" i="16"/>
  <c r="AH82" i="16"/>
  <c r="J82" i="16"/>
  <c r="CP82" i="16"/>
  <c r="CH82" i="16"/>
  <c r="BU82" i="16"/>
  <c r="BM82" i="16"/>
  <c r="AX82" i="16"/>
  <c r="AL82" i="16"/>
  <c r="N82" i="16"/>
  <c r="F82" i="16"/>
  <c r="BS82" i="16"/>
  <c r="AV82" i="16"/>
  <c r="L82" i="16"/>
  <c r="D82" i="16"/>
  <c r="P82" i="16"/>
  <c r="AZ82" i="16"/>
  <c r="H82" i="16"/>
  <c r="AN82" i="16"/>
  <c r="BW82" i="16"/>
  <c r="AB82" i="16"/>
  <c r="CD86" i="16"/>
  <c r="BQ86" i="16"/>
  <c r="AH86" i="16"/>
  <c r="V86" i="16"/>
  <c r="J86" i="16"/>
  <c r="BW86" i="16"/>
  <c r="AZ86" i="16"/>
  <c r="AB86" i="16"/>
  <c r="H86" i="16"/>
  <c r="CP86" i="16"/>
  <c r="CH86" i="16"/>
  <c r="BU86" i="16"/>
  <c r="BM86" i="16"/>
  <c r="AL86" i="16"/>
  <c r="Z86" i="16"/>
  <c r="N86" i="16"/>
  <c r="CF86" i="16"/>
  <c r="BS86" i="16"/>
  <c r="AV86" i="16"/>
  <c r="AJ86" i="16"/>
  <c r="X86" i="16"/>
  <c r="D86" i="16"/>
  <c r="CD98" i="16"/>
  <c r="BQ98" i="16"/>
  <c r="AH98" i="16"/>
  <c r="J98" i="16"/>
  <c r="BW98" i="16"/>
  <c r="AZ98" i="16"/>
  <c r="AN98" i="16"/>
  <c r="AB98" i="16"/>
  <c r="H98" i="16"/>
  <c r="CP98" i="16"/>
  <c r="CH98" i="16"/>
  <c r="BU98" i="16"/>
  <c r="BM98" i="16"/>
  <c r="AX98" i="16"/>
  <c r="AL98" i="16"/>
  <c r="N98" i="16"/>
  <c r="F98" i="16"/>
  <c r="BS98" i="16"/>
  <c r="AV98" i="16"/>
  <c r="X98" i="16"/>
  <c r="L98" i="16"/>
  <c r="D98" i="16"/>
  <c r="CP104" i="16"/>
  <c r="BU104" i="16"/>
  <c r="BM104" i="16"/>
  <c r="AL104" i="16"/>
  <c r="Z104" i="16"/>
  <c r="N104" i="16"/>
  <c r="CF104" i="16"/>
  <c r="BS104" i="16"/>
  <c r="AV104" i="16"/>
  <c r="AJ104" i="16"/>
  <c r="X104" i="16"/>
  <c r="D104" i="16"/>
  <c r="CD104" i="16"/>
  <c r="BQ104" i="16"/>
  <c r="AT104" i="16"/>
  <c r="AH104" i="16"/>
  <c r="J104" i="16"/>
  <c r="BW104" i="16"/>
  <c r="AZ104" i="16"/>
  <c r="AN104" i="16"/>
  <c r="AB104" i="16"/>
  <c r="H104" i="16"/>
  <c r="CP108" i="16"/>
  <c r="CH108" i="16"/>
  <c r="BU108" i="16"/>
  <c r="BM108" i="16"/>
  <c r="AX108" i="16"/>
  <c r="AL108" i="16"/>
  <c r="N108" i="16"/>
  <c r="BS108" i="16"/>
  <c r="AV108" i="16"/>
  <c r="X108" i="16"/>
  <c r="D108" i="16"/>
  <c r="CD108" i="16"/>
  <c r="BQ108" i="16"/>
  <c r="J108" i="16"/>
  <c r="BW108" i="16"/>
  <c r="AZ108" i="16"/>
  <c r="AB108" i="16"/>
  <c r="P108" i="16"/>
  <c r="H108" i="16"/>
  <c r="CP112" i="16"/>
  <c r="CH112" i="16"/>
  <c r="BU112" i="16"/>
  <c r="BM112" i="16"/>
  <c r="AL112" i="16"/>
  <c r="Z112" i="16"/>
  <c r="N112" i="16"/>
  <c r="CF112" i="16"/>
  <c r="BS112" i="16"/>
  <c r="AV112" i="16"/>
  <c r="X112" i="16"/>
  <c r="D112" i="16"/>
  <c r="CD112" i="16"/>
  <c r="BQ112" i="16"/>
  <c r="AT112" i="16"/>
  <c r="AH112" i="16"/>
  <c r="J112" i="16"/>
  <c r="BW112" i="16"/>
  <c r="AZ112" i="16"/>
  <c r="AN112" i="16"/>
  <c r="AB112" i="16"/>
  <c r="H112" i="16"/>
  <c r="CD116" i="16"/>
  <c r="BQ116" i="16"/>
  <c r="AT116" i="16"/>
  <c r="AH116" i="16"/>
  <c r="CP116" i="16"/>
  <c r="CH116" i="16"/>
  <c r="BU116" i="16"/>
  <c r="AX116" i="16"/>
  <c r="AL116" i="16"/>
  <c r="Z116" i="16"/>
  <c r="AJ116" i="16"/>
  <c r="X116" i="16"/>
  <c r="AZ116" i="16"/>
  <c r="F116" i="16"/>
  <c r="AN116" i="16"/>
  <c r="D116" i="16"/>
  <c r="BW116" i="16"/>
  <c r="AB116" i="16"/>
  <c r="H116" i="16"/>
  <c r="CD148" i="16"/>
  <c r="BQ148" i="16"/>
  <c r="AH148" i="16"/>
  <c r="V148" i="16"/>
  <c r="J148" i="16"/>
  <c r="CP148" i="16"/>
  <c r="CH148" i="16"/>
  <c r="BU148" i="16"/>
  <c r="BM148" i="16"/>
  <c r="AL148" i="16"/>
  <c r="Z148" i="16"/>
  <c r="N148" i="16"/>
  <c r="CF148" i="16"/>
  <c r="BS148" i="16"/>
  <c r="AV148" i="16"/>
  <c r="X148" i="16"/>
  <c r="D148" i="16"/>
  <c r="BW148" i="16"/>
  <c r="AB148" i="16"/>
  <c r="P148" i="16"/>
  <c r="AZ148" i="16"/>
  <c r="H148" i="16"/>
  <c r="AN148" i="16"/>
  <c r="CD123" i="16"/>
  <c r="BQ123" i="16"/>
  <c r="AT123" i="16"/>
  <c r="AH123" i="16"/>
  <c r="J123" i="16"/>
  <c r="CP123" i="16"/>
  <c r="CH123" i="16"/>
  <c r="BU123" i="16"/>
  <c r="BM123" i="16"/>
  <c r="AX123" i="16"/>
  <c r="AL123" i="16"/>
  <c r="N123" i="16"/>
  <c r="F123" i="16"/>
  <c r="BS123" i="16"/>
  <c r="AV123" i="16"/>
  <c r="X123" i="16"/>
  <c r="L123" i="16"/>
  <c r="D123" i="16"/>
  <c r="H123" i="16"/>
  <c r="AN123" i="16"/>
  <c r="BW123" i="16"/>
  <c r="AB123" i="16"/>
  <c r="P123" i="16"/>
  <c r="CD127" i="16"/>
  <c r="BQ127" i="16"/>
  <c r="AH127" i="16"/>
  <c r="V127" i="16"/>
  <c r="J127" i="16"/>
  <c r="BW127" i="16"/>
  <c r="AZ127" i="16"/>
  <c r="CP127" i="16"/>
  <c r="CH127" i="16"/>
  <c r="BU127" i="16"/>
  <c r="BM127" i="16"/>
  <c r="AL127" i="16"/>
  <c r="Z127" i="16"/>
  <c r="N127" i="16"/>
  <c r="BS127" i="16"/>
  <c r="AV127" i="16"/>
  <c r="AJ127" i="16"/>
  <c r="X127" i="16"/>
  <c r="D127" i="16"/>
  <c r="P127" i="16"/>
  <c r="AN127" i="16"/>
  <c r="CP133" i="16"/>
  <c r="CH133" i="16"/>
  <c r="BU133" i="16"/>
  <c r="BM133" i="16"/>
  <c r="AX133" i="16"/>
  <c r="AL133" i="16"/>
  <c r="N133" i="16"/>
  <c r="BS133" i="16"/>
  <c r="AV133" i="16"/>
  <c r="X133" i="16"/>
  <c r="L133" i="16"/>
  <c r="D133" i="16"/>
  <c r="CD133" i="16"/>
  <c r="BQ133" i="16"/>
  <c r="AH133" i="16"/>
  <c r="V133" i="16"/>
  <c r="J133" i="16"/>
  <c r="BW133" i="16"/>
  <c r="AZ133" i="16"/>
  <c r="AB133" i="16"/>
  <c r="P133" i="16"/>
  <c r="H133" i="16"/>
  <c r="CP137" i="16"/>
  <c r="BU137" i="16"/>
  <c r="BM137" i="16"/>
  <c r="AL137" i="16"/>
  <c r="N137" i="16"/>
  <c r="CF137" i="16"/>
  <c r="BS137" i="16"/>
  <c r="X137" i="16"/>
  <c r="CD137" i="16"/>
  <c r="BQ137" i="16"/>
  <c r="AT137" i="16"/>
  <c r="AH137" i="16"/>
  <c r="J137" i="16"/>
  <c r="BW137" i="16"/>
  <c r="AZ137" i="16"/>
  <c r="AN137" i="16"/>
  <c r="AB137" i="16"/>
  <c r="H137" i="16"/>
  <c r="CP141" i="16"/>
  <c r="CH141" i="16"/>
  <c r="BU141" i="16"/>
  <c r="BM141" i="16"/>
  <c r="AX141" i="16"/>
  <c r="AL141" i="16"/>
  <c r="N141" i="16"/>
  <c r="F141" i="16"/>
  <c r="BS141" i="16"/>
  <c r="AV141" i="16"/>
  <c r="X141" i="16"/>
  <c r="L141" i="16"/>
  <c r="D141" i="16"/>
  <c r="CD141" i="16"/>
  <c r="BQ141" i="16"/>
  <c r="AH141" i="16"/>
  <c r="V141" i="16"/>
  <c r="J141" i="16"/>
  <c r="BW141" i="16"/>
  <c r="AZ141" i="16"/>
  <c r="AB141" i="16"/>
  <c r="H141" i="16"/>
  <c r="CP154" i="16"/>
  <c r="CQ154" i="16" s="1"/>
  <c r="CH154" i="16"/>
  <c r="BU154" i="16"/>
  <c r="BM154" i="16"/>
  <c r="AL154" i="16"/>
  <c r="Z154" i="16"/>
  <c r="N154" i="16"/>
  <c r="BQ154" i="16"/>
  <c r="AT154" i="16"/>
  <c r="AH154" i="16"/>
  <c r="V154" i="16"/>
  <c r="BW154" i="16"/>
  <c r="AN154" i="16"/>
  <c r="P154" i="16"/>
  <c r="L154" i="16"/>
  <c r="D154" i="16"/>
  <c r="CF154" i="16"/>
  <c r="AJ154" i="16"/>
  <c r="X154" i="16"/>
  <c r="CP158" i="16"/>
  <c r="CH158" i="16"/>
  <c r="BU158" i="16"/>
  <c r="BM158" i="16"/>
  <c r="AX158" i="16"/>
  <c r="AL158" i="16"/>
  <c r="N158" i="16"/>
  <c r="F158" i="16"/>
  <c r="BQ158" i="16"/>
  <c r="AT158" i="16"/>
  <c r="V158" i="16"/>
  <c r="BW158" i="16"/>
  <c r="AN158" i="16"/>
  <c r="P158" i="16"/>
  <c r="H158" i="16"/>
  <c r="CF158" i="16"/>
  <c r="BS158" i="16"/>
  <c r="X158" i="16"/>
  <c r="AV158" i="16"/>
  <c r="D158" i="16"/>
  <c r="CP163" i="16"/>
  <c r="CQ163" i="16" s="1"/>
  <c r="CH163" i="16"/>
  <c r="BU163" i="16"/>
  <c r="BM163" i="16"/>
  <c r="AL163" i="16"/>
  <c r="Z163" i="16"/>
  <c r="N163" i="16"/>
  <c r="BS163" i="16"/>
  <c r="AV163" i="16"/>
  <c r="X163" i="16"/>
  <c r="D163" i="16"/>
  <c r="CD163" i="16"/>
  <c r="J163" i="16"/>
  <c r="BW163" i="16"/>
  <c r="AZ163" i="16"/>
  <c r="H163" i="16"/>
  <c r="BQ163" i="16"/>
  <c r="V163" i="16"/>
  <c r="P163" i="16"/>
  <c r="CD169" i="16"/>
  <c r="BQ169" i="16"/>
  <c r="AH169" i="16"/>
  <c r="J169" i="16"/>
  <c r="BW169" i="16"/>
  <c r="AZ169" i="16"/>
  <c r="AN169" i="16"/>
  <c r="AB169" i="16"/>
  <c r="H169" i="16"/>
  <c r="CP169" i="16"/>
  <c r="BU169" i="16"/>
  <c r="Z169" i="16"/>
  <c r="F169" i="16"/>
  <c r="AV169" i="16"/>
  <c r="X169" i="16"/>
  <c r="D169" i="16"/>
  <c r="BM169" i="16"/>
  <c r="AL169" i="16"/>
  <c r="N169" i="16"/>
  <c r="AJ169" i="16"/>
  <c r="L169" i="16"/>
  <c r="CD174" i="16"/>
  <c r="BQ174" i="16"/>
  <c r="AH174" i="16"/>
  <c r="J174" i="16"/>
  <c r="CP174" i="16"/>
  <c r="CH174" i="16"/>
  <c r="BU174" i="16"/>
  <c r="BM174" i="16"/>
  <c r="AL174" i="16"/>
  <c r="Z174" i="16"/>
  <c r="N174" i="16"/>
  <c r="CF174" i="16"/>
  <c r="BS174" i="16"/>
  <c r="AV174" i="16"/>
  <c r="AJ174" i="16"/>
  <c r="X174" i="16"/>
  <c r="P174" i="16"/>
  <c r="H174" i="16"/>
  <c r="AN174" i="16"/>
  <c r="BW174" i="16"/>
  <c r="AB174" i="16"/>
  <c r="CD178" i="16"/>
  <c r="BQ178" i="16"/>
  <c r="AH178" i="16"/>
  <c r="J178" i="16"/>
  <c r="CP178" i="16"/>
  <c r="CH178" i="16"/>
  <c r="BU178" i="16"/>
  <c r="BM178" i="16"/>
  <c r="AX178" i="16"/>
  <c r="AL178" i="16"/>
  <c r="F178" i="16"/>
  <c r="AV178" i="16"/>
  <c r="X178" i="16"/>
  <c r="D178" i="16"/>
  <c r="AN178" i="16"/>
  <c r="BW178" i="16"/>
  <c r="AB178" i="16"/>
  <c r="H178" i="16"/>
  <c r="CP183" i="16"/>
  <c r="BU183" i="16"/>
  <c r="BM183" i="16"/>
  <c r="AL183" i="16"/>
  <c r="N183" i="16"/>
  <c r="CF183" i="16"/>
  <c r="AV183" i="16"/>
  <c r="X183" i="16"/>
  <c r="D183" i="16"/>
  <c r="CD183" i="16"/>
  <c r="BQ183" i="16"/>
  <c r="J183" i="16"/>
  <c r="BW183" i="16"/>
  <c r="AZ183" i="16"/>
  <c r="AN183" i="16"/>
  <c r="AB183" i="16"/>
  <c r="H183" i="16"/>
  <c r="CP187" i="16"/>
  <c r="CH187" i="16"/>
  <c r="BU187" i="16"/>
  <c r="BM187" i="16"/>
  <c r="AX187" i="16"/>
  <c r="AL187" i="16"/>
  <c r="F187" i="16"/>
  <c r="AV187" i="16"/>
  <c r="X187" i="16"/>
  <c r="D187" i="16"/>
  <c r="AN187" i="16"/>
  <c r="P187" i="16"/>
  <c r="AH187" i="16"/>
  <c r="J187" i="16"/>
  <c r="BW187" i="16"/>
  <c r="AB187" i="16"/>
  <c r="H187" i="16"/>
  <c r="BQ187" i="16"/>
  <c r="AT187" i="16"/>
  <c r="V187" i="16"/>
  <c r="BQ68" i="16"/>
  <c r="AH68" i="16"/>
  <c r="V68" i="16"/>
  <c r="J68" i="16"/>
  <c r="CP68" i="16"/>
  <c r="CH68" i="16"/>
  <c r="BU68" i="16"/>
  <c r="BM68" i="16"/>
  <c r="AL68" i="16"/>
  <c r="N68" i="16"/>
  <c r="AJ68" i="16"/>
  <c r="X68" i="16"/>
  <c r="D68" i="16"/>
  <c r="H68" i="16"/>
  <c r="AN68" i="16"/>
  <c r="BW68" i="16"/>
  <c r="AB68" i="16"/>
  <c r="P68" i="16"/>
  <c r="CD194" i="16"/>
  <c r="BQ194" i="16"/>
  <c r="AT194" i="16"/>
  <c r="AH194" i="16"/>
  <c r="CP194" i="16"/>
  <c r="CH194" i="16"/>
  <c r="BU194" i="16"/>
  <c r="BM194" i="16"/>
  <c r="AL194" i="16"/>
  <c r="N194" i="16"/>
  <c r="AV194" i="16"/>
  <c r="X194" i="16"/>
  <c r="L194" i="16"/>
  <c r="D194" i="16"/>
  <c r="BW194" i="16"/>
  <c r="AB194" i="16"/>
  <c r="P194" i="16"/>
  <c r="AN194" i="16"/>
  <c r="CP199" i="16"/>
  <c r="CH199" i="16"/>
  <c r="BU199" i="16"/>
  <c r="BM199" i="16"/>
  <c r="AL199" i="16"/>
  <c r="Z199" i="16"/>
  <c r="N199" i="16"/>
  <c r="CF199" i="16"/>
  <c r="AV199" i="16"/>
  <c r="X199" i="16"/>
  <c r="BW199" i="16"/>
  <c r="AZ199" i="16"/>
  <c r="AB199" i="16"/>
  <c r="BQ199" i="16"/>
  <c r="AT199" i="16"/>
  <c r="D199" i="16"/>
  <c r="P199" i="16"/>
  <c r="J199" i="16"/>
  <c r="CP203" i="16"/>
  <c r="CH203" i="16"/>
  <c r="BU203" i="16"/>
  <c r="BM203" i="16"/>
  <c r="AX203" i="16"/>
  <c r="AL203" i="16"/>
  <c r="N203" i="16"/>
  <c r="F203" i="16"/>
  <c r="AV203" i="16"/>
  <c r="X203" i="16"/>
  <c r="L203" i="16"/>
  <c r="D203" i="16"/>
  <c r="BW203" i="16"/>
  <c r="AZ203" i="16"/>
  <c r="AB203" i="16"/>
  <c r="H203" i="16"/>
  <c r="BQ203" i="16"/>
  <c r="AT203" i="16"/>
  <c r="V203" i="16"/>
  <c r="AN203" i="16"/>
  <c r="P203" i="16"/>
  <c r="J203" i="16"/>
  <c r="CP207" i="16"/>
  <c r="CH207" i="16"/>
  <c r="BU207" i="16"/>
  <c r="BM207" i="16"/>
  <c r="AL207" i="16"/>
  <c r="Z207" i="16"/>
  <c r="N207" i="16"/>
  <c r="AV207" i="16"/>
  <c r="AJ207" i="16"/>
  <c r="X207" i="16"/>
  <c r="D207" i="16"/>
  <c r="BW207" i="16"/>
  <c r="AZ207" i="16"/>
  <c r="H207" i="16"/>
  <c r="BQ207" i="16"/>
  <c r="V207" i="16"/>
  <c r="P207" i="16"/>
  <c r="AH207" i="16"/>
  <c r="J207" i="16"/>
  <c r="CF213" i="16"/>
  <c r="AJ213" i="16"/>
  <c r="L213" i="16"/>
  <c r="D213" i="16"/>
  <c r="BQ213" i="16"/>
  <c r="AT213" i="16"/>
  <c r="V213" i="16"/>
  <c r="J213" i="16"/>
  <c r="BW213" i="16"/>
  <c r="AZ213" i="16"/>
  <c r="AN213" i="16"/>
  <c r="AB213" i="16"/>
  <c r="P213" i="16"/>
  <c r="CP213" i="16"/>
  <c r="BU213" i="16"/>
  <c r="AX213" i="16"/>
  <c r="Z213" i="16"/>
  <c r="N213" i="16"/>
  <c r="F213" i="16"/>
  <c r="CF217" i="16"/>
  <c r="AJ217" i="16"/>
  <c r="X217" i="16"/>
  <c r="L217" i="16"/>
  <c r="CD217" i="16"/>
  <c r="BQ217" i="16"/>
  <c r="AT217" i="16"/>
  <c r="V217" i="16"/>
  <c r="BW217" i="16"/>
  <c r="AB217" i="16"/>
  <c r="P217" i="16"/>
  <c r="CP217" i="16"/>
  <c r="CH217" i="16"/>
  <c r="BU217" i="16"/>
  <c r="AX217" i="16"/>
  <c r="AL217" i="16"/>
  <c r="Z217" i="16"/>
  <c r="F217" i="16"/>
  <c r="CP10" i="16"/>
  <c r="CH10" i="16"/>
  <c r="BU10" i="16"/>
  <c r="BM10" i="16"/>
  <c r="AX10" i="16"/>
  <c r="AL10" i="16"/>
  <c r="N10" i="16"/>
  <c r="F10" i="16"/>
  <c r="BS10" i="16"/>
  <c r="CD10" i="16"/>
  <c r="BQ10" i="16"/>
  <c r="AT10" i="16"/>
  <c r="AH10" i="16"/>
  <c r="J10" i="16"/>
  <c r="AV10" i="16"/>
  <c r="L10" i="16"/>
  <c r="BW10" i="16"/>
  <c r="AZ10" i="16"/>
  <c r="AB10" i="16"/>
  <c r="P10" i="16"/>
  <c r="CF10" i="16"/>
  <c r="AJ10" i="16"/>
  <c r="D10" i="16"/>
  <c r="CP14" i="16"/>
  <c r="CH14" i="16"/>
  <c r="BU14" i="16"/>
  <c r="BM14" i="16"/>
  <c r="AL14" i="16"/>
  <c r="Z14" i="16"/>
  <c r="N14" i="16"/>
  <c r="AV14" i="16"/>
  <c r="CD14" i="16"/>
  <c r="BQ14" i="16"/>
  <c r="AH14" i="16"/>
  <c r="V14" i="16"/>
  <c r="J14" i="16"/>
  <c r="L14" i="16"/>
  <c r="BW14" i="16"/>
  <c r="AZ14" i="16"/>
  <c r="AN14" i="16"/>
  <c r="P14" i="16"/>
  <c r="H14" i="16"/>
  <c r="BS14" i="16"/>
  <c r="X14" i="16"/>
  <c r="D14" i="16"/>
  <c r="CP18" i="16"/>
  <c r="CH18" i="16"/>
  <c r="BU18" i="16"/>
  <c r="BM18" i="16"/>
  <c r="AX18" i="16"/>
  <c r="AL18" i="16"/>
  <c r="Z18" i="16"/>
  <c r="N18" i="16"/>
  <c r="F18" i="16"/>
  <c r="BS18" i="16"/>
  <c r="AV18" i="16"/>
  <c r="X18" i="16"/>
  <c r="L18" i="16"/>
  <c r="D18" i="16"/>
  <c r="CD18" i="16"/>
  <c r="BQ18" i="16"/>
  <c r="AH18" i="16"/>
  <c r="V18" i="16"/>
  <c r="J18" i="16"/>
  <c r="BW18" i="16"/>
  <c r="AZ18" i="16"/>
  <c r="AB18" i="16"/>
  <c r="H18" i="16"/>
  <c r="CD26" i="16"/>
  <c r="BQ26" i="16"/>
  <c r="AH26" i="16"/>
  <c r="J26" i="16"/>
  <c r="BW26" i="16"/>
  <c r="AZ26" i="16"/>
  <c r="AB26" i="16"/>
  <c r="P26" i="16"/>
  <c r="H26" i="16"/>
  <c r="CP26" i="16"/>
  <c r="CH26" i="16"/>
  <c r="BU26" i="16"/>
  <c r="BM26" i="16"/>
  <c r="AL26" i="16"/>
  <c r="Z26" i="16"/>
  <c r="N26" i="16"/>
  <c r="CF26" i="16"/>
  <c r="AV26" i="16"/>
  <c r="X26" i="16"/>
  <c r="D26" i="16"/>
  <c r="CD30" i="16"/>
  <c r="BQ30" i="16"/>
  <c r="AH30" i="16"/>
  <c r="J30" i="16"/>
  <c r="BW30" i="16"/>
  <c r="AZ30" i="16"/>
  <c r="AN30" i="16"/>
  <c r="AB30" i="16"/>
  <c r="H30" i="16"/>
  <c r="CP30" i="16"/>
  <c r="CH30" i="16"/>
  <c r="BU30" i="16"/>
  <c r="BM30" i="16"/>
  <c r="AX30" i="16"/>
  <c r="AL30" i="16"/>
  <c r="N30" i="16"/>
  <c r="BS30" i="16"/>
  <c r="AV30" i="16"/>
  <c r="X30" i="16"/>
  <c r="L30" i="16"/>
  <c r="D30" i="16"/>
  <c r="CF36" i="16"/>
  <c r="AJ36" i="16"/>
  <c r="X36" i="16"/>
  <c r="L36" i="16"/>
  <c r="BW36" i="16"/>
  <c r="AN36" i="16"/>
  <c r="P36" i="16"/>
  <c r="CP36" i="16"/>
  <c r="BU36" i="16"/>
  <c r="AX36" i="16"/>
  <c r="AL36" i="16"/>
  <c r="Z36" i="16"/>
  <c r="F36" i="16"/>
  <c r="BQ36" i="16"/>
  <c r="V36" i="16"/>
  <c r="J36" i="16"/>
  <c r="AT36" i="16"/>
  <c r="AH36" i="16"/>
  <c r="CF40" i="16"/>
  <c r="AV40" i="16"/>
  <c r="AJ40" i="16"/>
  <c r="X40" i="16"/>
  <c r="L40" i="16"/>
  <c r="BW40" i="16"/>
  <c r="AZ40" i="16"/>
  <c r="AN40" i="16"/>
  <c r="P40" i="16"/>
  <c r="H40" i="16"/>
  <c r="CP40" i="16"/>
  <c r="BU40" i="16"/>
  <c r="AX40" i="16"/>
  <c r="Z40" i="16"/>
  <c r="F40" i="16"/>
  <c r="AT40" i="16"/>
  <c r="AH40" i="16"/>
  <c r="BQ40" i="16"/>
  <c r="V40" i="16"/>
  <c r="J40" i="16"/>
  <c r="CF44" i="16"/>
  <c r="AJ44" i="16"/>
  <c r="X44" i="16"/>
  <c r="L44" i="16"/>
  <c r="BQ44" i="16"/>
  <c r="AT44" i="16"/>
  <c r="AH44" i="16"/>
  <c r="V44" i="16"/>
  <c r="BW44" i="16"/>
  <c r="AN44" i="16"/>
  <c r="AB44" i="16"/>
  <c r="P44" i="16"/>
  <c r="CP44" i="16"/>
  <c r="CH44" i="16"/>
  <c r="BU44" i="16"/>
  <c r="AX44" i="16"/>
  <c r="AL44" i="16"/>
  <c r="Z44" i="16"/>
  <c r="F44" i="16"/>
  <c r="BW50" i="16"/>
  <c r="AN50" i="16"/>
  <c r="AB50" i="16"/>
  <c r="H50" i="16"/>
  <c r="CP50" i="16"/>
  <c r="CH50" i="16"/>
  <c r="BU50" i="16"/>
  <c r="BM50" i="16"/>
  <c r="AX50" i="16"/>
  <c r="AL50" i="16"/>
  <c r="Z50" i="16"/>
  <c r="N50" i="16"/>
  <c r="F50" i="16"/>
  <c r="BS50" i="16"/>
  <c r="AV50" i="16"/>
  <c r="X50" i="16"/>
  <c r="L50" i="16"/>
  <c r="D50" i="16"/>
  <c r="CD50" i="16"/>
  <c r="BQ50" i="16"/>
  <c r="AH50" i="16"/>
  <c r="V50" i="16"/>
  <c r="J50" i="16"/>
  <c r="BW54" i="16"/>
  <c r="AZ54" i="16"/>
  <c r="AB54" i="16"/>
  <c r="P54" i="16"/>
  <c r="H54" i="16"/>
  <c r="CP54" i="16"/>
  <c r="CH54" i="16"/>
  <c r="BU54" i="16"/>
  <c r="BM54" i="16"/>
  <c r="AL54" i="16"/>
  <c r="Z54" i="16"/>
  <c r="N54" i="16"/>
  <c r="CF54" i="16"/>
  <c r="BS54" i="16"/>
  <c r="AV54" i="16"/>
  <c r="AJ54" i="16"/>
  <c r="X54" i="16"/>
  <c r="D54" i="16"/>
  <c r="CD54" i="16"/>
  <c r="BQ54" i="16"/>
  <c r="AH54" i="16"/>
  <c r="V54" i="16"/>
  <c r="J54" i="16"/>
  <c r="BW58" i="16"/>
  <c r="AZ58" i="16"/>
  <c r="AB58" i="16"/>
  <c r="H58" i="16"/>
  <c r="CP58" i="16"/>
  <c r="CH58" i="16"/>
  <c r="BU58" i="16"/>
  <c r="BM58" i="16"/>
  <c r="AX58" i="16"/>
  <c r="AL58" i="16"/>
  <c r="N58" i="16"/>
  <c r="F58" i="16"/>
  <c r="BS58" i="16"/>
  <c r="AV58" i="16"/>
  <c r="X58" i="16"/>
  <c r="D58" i="16"/>
  <c r="CD58" i="16"/>
  <c r="BQ58" i="16"/>
  <c r="AH58" i="16"/>
  <c r="V58" i="16"/>
  <c r="J58" i="16"/>
  <c r="BW62" i="16"/>
  <c r="AZ62" i="16"/>
  <c r="AN62" i="16"/>
  <c r="AB62" i="16"/>
  <c r="P62" i="16"/>
  <c r="H62" i="16"/>
  <c r="CP62" i="16"/>
  <c r="CH62" i="16"/>
  <c r="BU62" i="16"/>
  <c r="BM62" i="16"/>
  <c r="AL62" i="16"/>
  <c r="N62" i="16"/>
  <c r="F62" i="16"/>
  <c r="BS62" i="16"/>
  <c r="AV62" i="16"/>
  <c r="AJ62" i="16"/>
  <c r="X62" i="16"/>
  <c r="D62" i="16"/>
  <c r="CD62" i="16"/>
  <c r="BQ62" i="16"/>
  <c r="AT62" i="16"/>
  <c r="AH62" i="16"/>
  <c r="J62" i="16"/>
  <c r="BW66" i="16"/>
  <c r="AZ66" i="16"/>
  <c r="AN66" i="16"/>
  <c r="AB66" i="16"/>
  <c r="P66" i="16"/>
  <c r="H66" i="16"/>
  <c r="CP66" i="16"/>
  <c r="CH66" i="16"/>
  <c r="BU66" i="16"/>
  <c r="BM66" i="16"/>
  <c r="AX66" i="16"/>
  <c r="AL66" i="16"/>
  <c r="Z66" i="16"/>
  <c r="N66" i="16"/>
  <c r="F66" i="16"/>
  <c r="BS66" i="16"/>
  <c r="AV66" i="16"/>
  <c r="AJ66" i="16"/>
  <c r="X66" i="16"/>
  <c r="L66" i="16"/>
  <c r="D66" i="16"/>
  <c r="CD66" i="16"/>
  <c r="BQ66" i="16"/>
  <c r="AH66" i="16"/>
  <c r="J66" i="16"/>
  <c r="BW71" i="16"/>
  <c r="AZ71" i="16"/>
  <c r="AN71" i="16"/>
  <c r="AB71" i="16"/>
  <c r="P71" i="16"/>
  <c r="H71" i="16"/>
  <c r="CP71" i="16"/>
  <c r="CH71" i="16"/>
  <c r="BU71" i="16"/>
  <c r="BM71" i="16"/>
  <c r="AL71" i="16"/>
  <c r="Z71" i="16"/>
  <c r="N71" i="16"/>
  <c r="F71" i="16"/>
  <c r="CF71" i="16"/>
  <c r="BS71" i="16"/>
  <c r="AV71" i="16"/>
  <c r="AJ71" i="16"/>
  <c r="X71" i="16"/>
  <c r="L71" i="16"/>
  <c r="D71" i="16"/>
  <c r="CD71" i="16"/>
  <c r="BQ71" i="16"/>
  <c r="AT71" i="16"/>
  <c r="AH71" i="16"/>
  <c r="J71" i="16"/>
  <c r="BW75" i="16"/>
  <c r="AZ75" i="16"/>
  <c r="AN75" i="16"/>
  <c r="AB75" i="16"/>
  <c r="CP75" i="16"/>
  <c r="CH75" i="16"/>
  <c r="BU75" i="16"/>
  <c r="AX75" i="16"/>
  <c r="AL75" i="16"/>
  <c r="N75" i="16"/>
  <c r="F75" i="16"/>
  <c r="BS75" i="16"/>
  <c r="AV75" i="16"/>
  <c r="X75" i="16"/>
  <c r="D75" i="16"/>
  <c r="CD75" i="16"/>
  <c r="BQ75" i="16"/>
  <c r="V75" i="16"/>
  <c r="J75" i="16"/>
  <c r="CP79" i="16"/>
  <c r="CH79" i="16"/>
  <c r="BU79" i="16"/>
  <c r="BM79" i="16"/>
  <c r="AL79" i="16"/>
  <c r="Z79" i="16"/>
  <c r="N79" i="16"/>
  <c r="CD79" i="16"/>
  <c r="BQ79" i="16"/>
  <c r="AT79" i="16"/>
  <c r="AH79" i="16"/>
  <c r="V79" i="16"/>
  <c r="BW79" i="16"/>
  <c r="AN79" i="16"/>
  <c r="AB79" i="16"/>
  <c r="P79" i="16"/>
  <c r="CF79" i="16"/>
  <c r="BS79" i="16"/>
  <c r="L79" i="16"/>
  <c r="D79" i="16"/>
  <c r="CP83" i="16"/>
  <c r="CH83" i="16"/>
  <c r="BU83" i="16"/>
  <c r="BM83" i="16"/>
  <c r="AL83" i="16"/>
  <c r="N83" i="16"/>
  <c r="F83" i="16"/>
  <c r="BQ83" i="16"/>
  <c r="AT83" i="16"/>
  <c r="AH83" i="16"/>
  <c r="V83" i="16"/>
  <c r="J83" i="16"/>
  <c r="BW83" i="16"/>
  <c r="AZ83" i="16"/>
  <c r="AN83" i="16"/>
  <c r="AB83" i="16"/>
  <c r="P83" i="16"/>
  <c r="AV83" i="16"/>
  <c r="D83" i="16"/>
  <c r="AJ83" i="16"/>
  <c r="BS83" i="16"/>
  <c r="X83" i="16"/>
  <c r="CP87" i="16"/>
  <c r="CH87" i="16"/>
  <c r="BU87" i="16"/>
  <c r="BM87" i="16"/>
  <c r="AL87" i="16"/>
  <c r="Z87" i="16"/>
  <c r="N87" i="16"/>
  <c r="CF87" i="16"/>
  <c r="BS87" i="16"/>
  <c r="AV87" i="16"/>
  <c r="X87" i="16"/>
  <c r="D87" i="16"/>
  <c r="CD87" i="16"/>
  <c r="BQ87" i="16"/>
  <c r="AT87" i="16"/>
  <c r="AH87" i="16"/>
  <c r="J87" i="16"/>
  <c r="BW87" i="16"/>
  <c r="AZ87" i="16"/>
  <c r="AN87" i="16"/>
  <c r="AB87" i="16"/>
  <c r="H87" i="16"/>
  <c r="CP95" i="16"/>
  <c r="CH95" i="16"/>
  <c r="BU95" i="16"/>
  <c r="BM95" i="16"/>
  <c r="AL95" i="16"/>
  <c r="Z95" i="16"/>
  <c r="N95" i="16"/>
  <c r="BS95" i="16"/>
  <c r="AV95" i="16"/>
  <c r="D95" i="16"/>
  <c r="CD95" i="16"/>
  <c r="BQ95" i="16"/>
  <c r="AH95" i="16"/>
  <c r="V95" i="16"/>
  <c r="J95" i="16"/>
  <c r="BW95" i="16"/>
  <c r="AZ95" i="16"/>
  <c r="AB95" i="16"/>
  <c r="P95" i="16"/>
  <c r="H95" i="16"/>
  <c r="CP99" i="16"/>
  <c r="CH99" i="16"/>
  <c r="BU99" i="16"/>
  <c r="BM99" i="16"/>
  <c r="AX99" i="16"/>
  <c r="AL99" i="16"/>
  <c r="Z99" i="16"/>
  <c r="N99" i="16"/>
  <c r="CF99" i="16"/>
  <c r="BS99" i="16"/>
  <c r="AV99" i="16"/>
  <c r="AJ99" i="16"/>
  <c r="X99" i="16"/>
  <c r="D99" i="16"/>
  <c r="CD99" i="16"/>
  <c r="BQ99" i="16"/>
  <c r="AH99" i="16"/>
  <c r="V99" i="16"/>
  <c r="BW99" i="16"/>
  <c r="AZ99" i="16"/>
  <c r="AN99" i="16"/>
  <c r="AB99" i="16"/>
  <c r="H99" i="16"/>
  <c r="CD105" i="16"/>
  <c r="BQ105" i="16"/>
  <c r="AH105" i="16"/>
  <c r="V105" i="16"/>
  <c r="J105" i="16"/>
  <c r="BW105" i="16"/>
  <c r="AZ105" i="16"/>
  <c r="AN105" i="16"/>
  <c r="AB105" i="16"/>
  <c r="H105" i="16"/>
  <c r="CP105" i="16"/>
  <c r="CH105" i="16"/>
  <c r="BU105" i="16"/>
  <c r="BM105" i="16"/>
  <c r="AX105" i="16"/>
  <c r="AL105" i="16"/>
  <c r="N105" i="16"/>
  <c r="F105" i="16"/>
  <c r="BS105" i="16"/>
  <c r="AV105" i="16"/>
  <c r="L105" i="16"/>
  <c r="D105" i="16"/>
  <c r="CD109" i="16"/>
  <c r="BQ109" i="16"/>
  <c r="AH109" i="16"/>
  <c r="V109" i="16"/>
  <c r="J109" i="16"/>
  <c r="BW109" i="16"/>
  <c r="AZ109" i="16"/>
  <c r="AN109" i="16"/>
  <c r="AB109" i="16"/>
  <c r="P109" i="16"/>
  <c r="H109" i="16"/>
  <c r="CP109" i="16"/>
  <c r="CH109" i="16"/>
  <c r="BU109" i="16"/>
  <c r="BM109" i="16"/>
  <c r="AL109" i="16"/>
  <c r="N109" i="16"/>
  <c r="CF109" i="16"/>
  <c r="BS109" i="16"/>
  <c r="AV109" i="16"/>
  <c r="AJ109" i="16"/>
  <c r="X109" i="16"/>
  <c r="L109" i="16"/>
  <c r="D109" i="16"/>
  <c r="CD113" i="16"/>
  <c r="BQ113" i="16"/>
  <c r="AH113" i="16"/>
  <c r="V113" i="16"/>
  <c r="J113" i="16"/>
  <c r="BW113" i="16"/>
  <c r="AZ113" i="16"/>
  <c r="AN113" i="16"/>
  <c r="AB113" i="16"/>
  <c r="H113" i="16"/>
  <c r="CP113" i="16"/>
  <c r="CH113" i="16"/>
  <c r="BU113" i="16"/>
  <c r="BM113" i="16"/>
  <c r="AX113" i="16"/>
  <c r="AL113" i="16"/>
  <c r="N113" i="16"/>
  <c r="CF113" i="16"/>
  <c r="BS113" i="16"/>
  <c r="AV113" i="16"/>
  <c r="X113" i="16"/>
  <c r="L113" i="16"/>
  <c r="D113" i="16"/>
  <c r="CP117" i="16"/>
  <c r="CH117" i="16"/>
  <c r="BU117" i="16"/>
  <c r="BM117" i="16"/>
  <c r="AL117" i="16"/>
  <c r="Z117" i="16"/>
  <c r="N117" i="16"/>
  <c r="F117" i="16"/>
  <c r="CD117" i="16"/>
  <c r="BQ117" i="16"/>
  <c r="AH117" i="16"/>
  <c r="V117" i="16"/>
  <c r="BW117" i="16"/>
  <c r="AZ117" i="16"/>
  <c r="AN117" i="16"/>
  <c r="AB117" i="16"/>
  <c r="P117" i="16"/>
  <c r="AV117" i="16"/>
  <c r="D117" i="16"/>
  <c r="AJ117" i="16"/>
  <c r="BS117" i="16"/>
  <c r="X117" i="16"/>
  <c r="L117" i="16"/>
  <c r="CP120" i="16"/>
  <c r="CH120" i="16"/>
  <c r="BU120" i="16"/>
  <c r="BM120" i="16"/>
  <c r="AX120" i="16"/>
  <c r="AL120" i="16"/>
  <c r="N120" i="16"/>
  <c r="F120" i="16"/>
  <c r="BQ120" i="16"/>
  <c r="AT120" i="16"/>
  <c r="V120" i="16"/>
  <c r="BW120" i="16"/>
  <c r="AN120" i="16"/>
  <c r="AB120" i="16"/>
  <c r="P120" i="16"/>
  <c r="BS120" i="16"/>
  <c r="X120" i="16"/>
  <c r="L120" i="16"/>
  <c r="D120" i="16"/>
  <c r="CF120" i="16"/>
  <c r="AJ120" i="16"/>
  <c r="CP124" i="16"/>
  <c r="BU124" i="16"/>
  <c r="BM124" i="16"/>
  <c r="AX124" i="16"/>
  <c r="AL124" i="16"/>
  <c r="N124" i="16"/>
  <c r="BQ124" i="16"/>
  <c r="AH124" i="16"/>
  <c r="V124" i="16"/>
  <c r="BW124" i="16"/>
  <c r="AN124" i="16"/>
  <c r="AB124" i="16"/>
  <c r="P124" i="16"/>
  <c r="D124" i="16"/>
  <c r="CF124" i="16"/>
  <c r="AJ124" i="16"/>
  <c r="BS124" i="16"/>
  <c r="X124" i="16"/>
  <c r="L124" i="16"/>
  <c r="CP128" i="16"/>
  <c r="CH128" i="16"/>
  <c r="BU128" i="16"/>
  <c r="BM128" i="16"/>
  <c r="AX128" i="16"/>
  <c r="AL128" i="16"/>
  <c r="N128" i="16"/>
  <c r="F128" i="16"/>
  <c r="CF128" i="16"/>
  <c r="BS128" i="16"/>
  <c r="AV128" i="16"/>
  <c r="X128" i="16"/>
  <c r="D128" i="16"/>
  <c r="CD128" i="16"/>
  <c r="BQ128" i="16"/>
  <c r="AT128" i="16"/>
  <c r="AH128" i="16"/>
  <c r="V128" i="16"/>
  <c r="J128" i="16"/>
  <c r="BW128" i="16"/>
  <c r="AZ128" i="16"/>
  <c r="AN128" i="16"/>
  <c r="AB128" i="16"/>
  <c r="H128" i="16"/>
  <c r="CD134" i="16"/>
  <c r="BQ134" i="16"/>
  <c r="AT134" i="16"/>
  <c r="AH134" i="16"/>
  <c r="V134" i="16"/>
  <c r="J134" i="16"/>
  <c r="BW134" i="16"/>
  <c r="AZ134" i="16"/>
  <c r="AN134" i="16"/>
  <c r="AB134" i="16"/>
  <c r="H134" i="16"/>
  <c r="CP134" i="16"/>
  <c r="CH134" i="16"/>
  <c r="BU134" i="16"/>
  <c r="BM134" i="16"/>
  <c r="AL134" i="16"/>
  <c r="Z134" i="16"/>
  <c r="N134" i="16"/>
  <c r="CF134" i="16"/>
  <c r="BS134" i="16"/>
  <c r="AV134" i="16"/>
  <c r="X134" i="16"/>
  <c r="L134" i="16"/>
  <c r="D134" i="16"/>
  <c r="CD138" i="16"/>
  <c r="BQ138" i="16"/>
  <c r="AT138" i="16"/>
  <c r="AH138" i="16"/>
  <c r="J138" i="16"/>
  <c r="BW138" i="16"/>
  <c r="AZ138" i="16"/>
  <c r="AN138" i="16"/>
  <c r="AB138" i="16"/>
  <c r="P138" i="16"/>
  <c r="H138" i="16"/>
  <c r="CP138" i="16"/>
  <c r="CH138" i="16"/>
  <c r="BU138" i="16"/>
  <c r="BM138" i="16"/>
  <c r="AX138" i="16"/>
  <c r="AL138" i="16"/>
  <c r="Z138" i="16"/>
  <c r="N138" i="16"/>
  <c r="CF138" i="16"/>
  <c r="BS138" i="16"/>
  <c r="AV138" i="16"/>
  <c r="X138" i="16"/>
  <c r="L138" i="16"/>
  <c r="D138" i="16"/>
  <c r="BQ142" i="16"/>
  <c r="AT142" i="16"/>
  <c r="AH142" i="16"/>
  <c r="V142" i="16"/>
  <c r="J142" i="16"/>
  <c r="BW142" i="16"/>
  <c r="AZ142" i="16"/>
  <c r="AB142" i="16"/>
  <c r="H142" i="16"/>
  <c r="CP142" i="16"/>
  <c r="CH142" i="16"/>
  <c r="BU142" i="16"/>
  <c r="BM142" i="16"/>
  <c r="AL142" i="16"/>
  <c r="N142" i="16"/>
  <c r="CF142" i="16"/>
  <c r="BS142" i="16"/>
  <c r="AV142" i="16"/>
  <c r="X142" i="16"/>
  <c r="L142" i="16"/>
  <c r="D142" i="16"/>
  <c r="CP149" i="16"/>
  <c r="CH149" i="16"/>
  <c r="BU149" i="16"/>
  <c r="BM149" i="16"/>
  <c r="AX149" i="16"/>
  <c r="AL149" i="16"/>
  <c r="N149" i="16"/>
  <c r="F149" i="16"/>
  <c r="BQ149" i="16"/>
  <c r="AT149" i="16"/>
  <c r="AH149" i="16"/>
  <c r="V149" i="16"/>
  <c r="J149" i="16"/>
  <c r="BW149" i="16"/>
  <c r="AZ149" i="16"/>
  <c r="AN149" i="16"/>
  <c r="P149" i="16"/>
  <c r="CF149" i="16"/>
  <c r="BS149" i="16"/>
  <c r="X149" i="16"/>
  <c r="D149" i="16"/>
  <c r="CD155" i="16"/>
  <c r="BQ155" i="16"/>
  <c r="AT155" i="16"/>
  <c r="AH155" i="16"/>
  <c r="V155" i="16"/>
  <c r="J155" i="16"/>
  <c r="CP155" i="16"/>
  <c r="BU155" i="16"/>
  <c r="BM155" i="16"/>
  <c r="AX155" i="16"/>
  <c r="AL155" i="16"/>
  <c r="Z155" i="16"/>
  <c r="N155" i="16"/>
  <c r="F155" i="16"/>
  <c r="CF155" i="16"/>
  <c r="BS155" i="16"/>
  <c r="AV155" i="16"/>
  <c r="AJ155" i="16"/>
  <c r="X155" i="16"/>
  <c r="L155" i="16"/>
  <c r="D155" i="16"/>
  <c r="AZ155" i="16"/>
  <c r="H155" i="16"/>
  <c r="AN155" i="16"/>
  <c r="BW155" i="16"/>
  <c r="AB155" i="16"/>
  <c r="P155" i="16"/>
  <c r="CD159" i="16"/>
  <c r="BQ159" i="16"/>
  <c r="AH159" i="16"/>
  <c r="J159" i="16"/>
  <c r="CP159" i="16"/>
  <c r="CH159" i="16"/>
  <c r="BU159" i="16"/>
  <c r="BM159" i="16"/>
  <c r="AL159" i="16"/>
  <c r="Z159" i="16"/>
  <c r="N159" i="16"/>
  <c r="CF159" i="16"/>
  <c r="BS159" i="16"/>
  <c r="AV159" i="16"/>
  <c r="X159" i="16"/>
  <c r="L159" i="16"/>
  <c r="D159" i="16"/>
  <c r="BW159" i="16"/>
  <c r="AB159" i="16"/>
  <c r="P159" i="16"/>
  <c r="AZ159" i="16"/>
  <c r="H159" i="16"/>
  <c r="AN159" i="16"/>
  <c r="CD164" i="16"/>
  <c r="BQ164" i="16"/>
  <c r="AT164" i="16"/>
  <c r="AH164" i="16"/>
  <c r="V164" i="16"/>
  <c r="J164" i="16"/>
  <c r="BW164" i="16"/>
  <c r="AZ164" i="16"/>
  <c r="AN164" i="16"/>
  <c r="AB164" i="16"/>
  <c r="P164" i="16"/>
  <c r="H164" i="16"/>
  <c r="CP164" i="16"/>
  <c r="BU164" i="16"/>
  <c r="AX164" i="16"/>
  <c r="Z164" i="16"/>
  <c r="F164" i="16"/>
  <c r="BS164" i="16"/>
  <c r="AV164" i="16"/>
  <c r="X164" i="16"/>
  <c r="D164" i="16"/>
  <c r="CH164" i="16"/>
  <c r="BM164" i="16"/>
  <c r="AL164" i="16"/>
  <c r="N164" i="16"/>
  <c r="CF164" i="16"/>
  <c r="AJ164" i="16"/>
  <c r="L164" i="16"/>
  <c r="CP170" i="16"/>
  <c r="CH170" i="16"/>
  <c r="BU170" i="16"/>
  <c r="BM170" i="16"/>
  <c r="AX170" i="16"/>
  <c r="AL170" i="16"/>
  <c r="Z170" i="16"/>
  <c r="N170" i="16"/>
  <c r="F170" i="16"/>
  <c r="CF170" i="16"/>
  <c r="BS170" i="16"/>
  <c r="AV170" i="16"/>
  <c r="AJ170" i="16"/>
  <c r="X170" i="16"/>
  <c r="L170" i="16"/>
  <c r="D170" i="16"/>
  <c r="BQ170" i="16"/>
  <c r="V170" i="16"/>
  <c r="AN170" i="16"/>
  <c r="P170" i="16"/>
  <c r="CD170" i="16"/>
  <c r="AH170" i="16"/>
  <c r="J170" i="16"/>
  <c r="BW170" i="16"/>
  <c r="AZ170" i="16"/>
  <c r="AB170" i="16"/>
  <c r="H170" i="16"/>
  <c r="CP175" i="16"/>
  <c r="CH175" i="16"/>
  <c r="BU175" i="16"/>
  <c r="BM175" i="16"/>
  <c r="AL175" i="16"/>
  <c r="Z175" i="16"/>
  <c r="N175" i="16"/>
  <c r="CD175" i="16"/>
  <c r="BQ175" i="16"/>
  <c r="AT175" i="16"/>
  <c r="AH175" i="16"/>
  <c r="V175" i="16"/>
  <c r="J175" i="16"/>
  <c r="BW175" i="16"/>
  <c r="AZ175" i="16"/>
  <c r="AN175" i="16"/>
  <c r="AB175" i="16"/>
  <c r="P175" i="16"/>
  <c r="H175" i="16"/>
  <c r="L175" i="16"/>
  <c r="AV175" i="16"/>
  <c r="D175" i="16"/>
  <c r="AJ175" i="16"/>
  <c r="BS175" i="16"/>
  <c r="X175" i="16"/>
  <c r="CP179" i="16"/>
  <c r="CH179" i="16"/>
  <c r="BU179" i="16"/>
  <c r="BM179" i="16"/>
  <c r="AX179" i="16"/>
  <c r="AL179" i="16"/>
  <c r="Z179" i="16"/>
  <c r="N179" i="16"/>
  <c r="F179" i="16"/>
  <c r="CF179" i="16"/>
  <c r="BS179" i="16"/>
  <c r="CD179" i="16"/>
  <c r="BQ179" i="16"/>
  <c r="AT179" i="16"/>
  <c r="AH179" i="16"/>
  <c r="V179" i="16"/>
  <c r="J179" i="16"/>
  <c r="BW179" i="16"/>
  <c r="AZ179" i="16"/>
  <c r="AN179" i="16"/>
  <c r="AB179" i="16"/>
  <c r="P179" i="16"/>
  <c r="H179" i="16"/>
  <c r="AJ179" i="16"/>
  <c r="L179" i="16"/>
  <c r="AV179" i="16"/>
  <c r="D179" i="16"/>
  <c r="CD184" i="16"/>
  <c r="BQ184" i="16"/>
  <c r="AT184" i="16"/>
  <c r="AH184" i="16"/>
  <c r="V184" i="16"/>
  <c r="J184" i="16"/>
  <c r="BW184" i="16"/>
  <c r="AZ184" i="16"/>
  <c r="AN184" i="16"/>
  <c r="AB184" i="16"/>
  <c r="P184" i="16"/>
  <c r="H184" i="16"/>
  <c r="CP184" i="16"/>
  <c r="CH184" i="16"/>
  <c r="BU184" i="16"/>
  <c r="BM184" i="16"/>
  <c r="AX184" i="16"/>
  <c r="AL184" i="16"/>
  <c r="Z184" i="16"/>
  <c r="N184" i="16"/>
  <c r="F184" i="16"/>
  <c r="CF184" i="16"/>
  <c r="AV184" i="16"/>
  <c r="AJ184" i="16"/>
  <c r="X184" i="16"/>
  <c r="L184" i="16"/>
  <c r="D184" i="16"/>
  <c r="CD188" i="16"/>
  <c r="BQ188" i="16"/>
  <c r="AT188" i="16"/>
  <c r="AH188" i="16"/>
  <c r="V188" i="16"/>
  <c r="J188" i="16"/>
  <c r="BW188" i="16"/>
  <c r="AZ188" i="16"/>
  <c r="AN188" i="16"/>
  <c r="AB188" i="16"/>
  <c r="P188" i="16"/>
  <c r="H188" i="16"/>
  <c r="CF188" i="16"/>
  <c r="L188" i="16"/>
  <c r="CP188" i="16"/>
  <c r="BU188" i="16"/>
  <c r="AX188" i="16"/>
  <c r="Z188" i="16"/>
  <c r="F188" i="16"/>
  <c r="AV188" i="16"/>
  <c r="X188" i="16"/>
  <c r="D188" i="16"/>
  <c r="CH188" i="16"/>
  <c r="BM188" i="16"/>
  <c r="AL188" i="16"/>
  <c r="N188" i="16"/>
  <c r="CP191" i="16"/>
  <c r="CH191" i="16"/>
  <c r="BU191" i="16"/>
  <c r="BM191" i="16"/>
  <c r="AX191" i="16"/>
  <c r="AL191" i="16"/>
  <c r="Z191" i="16"/>
  <c r="N191" i="16"/>
  <c r="F191" i="16"/>
  <c r="CD191" i="16"/>
  <c r="BQ191" i="16"/>
  <c r="AT191" i="16"/>
  <c r="AH191" i="16"/>
  <c r="V191" i="16"/>
  <c r="J191" i="16"/>
  <c r="BW191" i="16"/>
  <c r="AZ191" i="16"/>
  <c r="AN191" i="16"/>
  <c r="AB191" i="16"/>
  <c r="P191" i="16"/>
  <c r="H191" i="16"/>
  <c r="AV191" i="16"/>
  <c r="D191" i="16"/>
  <c r="CF191" i="16"/>
  <c r="AJ191" i="16"/>
  <c r="X191" i="16"/>
  <c r="L191" i="16"/>
  <c r="CP195" i="16"/>
  <c r="CH195" i="16"/>
  <c r="BU195" i="16"/>
  <c r="BM195" i="16"/>
  <c r="AX195" i="16"/>
  <c r="AL195" i="16"/>
  <c r="Z195" i="16"/>
  <c r="N195" i="16"/>
  <c r="F195" i="16"/>
  <c r="CD195" i="16"/>
  <c r="BQ195" i="16"/>
  <c r="AT195" i="16"/>
  <c r="AH195" i="16"/>
  <c r="V195" i="16"/>
  <c r="J195" i="16"/>
  <c r="BW195" i="16"/>
  <c r="AZ195" i="16"/>
  <c r="AN195" i="16"/>
  <c r="AB195" i="16"/>
  <c r="P195" i="16"/>
  <c r="H195" i="16"/>
  <c r="X195" i="16"/>
  <c r="L195" i="16"/>
  <c r="AV195" i="16"/>
  <c r="D195" i="16"/>
  <c r="AJ195" i="16"/>
  <c r="CD200" i="16"/>
  <c r="BQ200" i="16"/>
  <c r="AT200" i="16"/>
  <c r="AH200" i="16"/>
  <c r="V200" i="16"/>
  <c r="J200" i="16"/>
  <c r="BW200" i="16"/>
  <c r="AZ200" i="16"/>
  <c r="AN200" i="16"/>
  <c r="AB200" i="16"/>
  <c r="H200" i="16"/>
  <c r="X200" i="16"/>
  <c r="D200" i="16"/>
  <c r="CH200" i="16"/>
  <c r="AL200" i="16"/>
  <c r="N200" i="16"/>
  <c r="CF200" i="16"/>
  <c r="AJ200" i="16"/>
  <c r="L200" i="16"/>
  <c r="CP200" i="16"/>
  <c r="BU200" i="16"/>
  <c r="AX200" i="16"/>
  <c r="Z200" i="16"/>
  <c r="F200" i="16"/>
  <c r="CD204" i="16"/>
  <c r="BQ204" i="16"/>
  <c r="AH204" i="16"/>
  <c r="V204" i="16"/>
  <c r="J204" i="16"/>
  <c r="BW204" i="16"/>
  <c r="AZ204" i="16"/>
  <c r="AN204" i="16"/>
  <c r="AB204" i="16"/>
  <c r="P204" i="16"/>
  <c r="H204" i="16"/>
  <c r="AV204" i="16"/>
  <c r="X204" i="16"/>
  <c r="D204" i="16"/>
  <c r="CH204" i="16"/>
  <c r="BM204" i="16"/>
  <c r="AL204" i="16"/>
  <c r="N204" i="16"/>
  <c r="CF204" i="16"/>
  <c r="AJ204" i="16"/>
  <c r="L204" i="16"/>
  <c r="CP204" i="16"/>
  <c r="BU204" i="16"/>
  <c r="AX204" i="16"/>
  <c r="Z204" i="16"/>
  <c r="F204" i="16"/>
  <c r="BW214" i="16"/>
  <c r="AZ214" i="16"/>
  <c r="AN214" i="16"/>
  <c r="H214" i="16"/>
  <c r="CP214" i="16"/>
  <c r="CH214" i="16"/>
  <c r="BU214" i="16"/>
  <c r="BM214" i="16"/>
  <c r="AX214" i="16"/>
  <c r="AL214" i="16"/>
  <c r="Z214" i="16"/>
  <c r="N214" i="16"/>
  <c r="F214" i="16"/>
  <c r="CF214" i="16"/>
  <c r="AV214" i="16"/>
  <c r="AJ214" i="16"/>
  <c r="X214" i="16"/>
  <c r="L214" i="16"/>
  <c r="D214" i="16"/>
  <c r="CD214" i="16"/>
  <c r="BQ214" i="16"/>
  <c r="AT214" i="16"/>
  <c r="AH214" i="16"/>
  <c r="V214" i="16"/>
  <c r="J214" i="16"/>
  <c r="BW218" i="16"/>
  <c r="AZ218" i="16"/>
  <c r="AN218" i="16"/>
  <c r="AB218" i="16"/>
  <c r="P218" i="16"/>
  <c r="H218" i="16"/>
  <c r="CP218" i="16"/>
  <c r="CH218" i="16"/>
  <c r="BU218" i="16"/>
  <c r="BM218" i="16"/>
  <c r="AX218" i="16"/>
  <c r="AL218" i="16"/>
  <c r="Z218" i="16"/>
  <c r="N218" i="16"/>
  <c r="CF218" i="16"/>
  <c r="AV218" i="16"/>
  <c r="AJ218" i="16"/>
  <c r="X218" i="16"/>
  <c r="L218" i="16"/>
  <c r="D218" i="16"/>
  <c r="CD218" i="16"/>
  <c r="BQ218" i="16"/>
  <c r="AT218" i="16"/>
  <c r="AH218" i="16"/>
  <c r="V218" i="16"/>
  <c r="J218" i="16"/>
  <c r="CD11" i="16"/>
  <c r="BQ11" i="16"/>
  <c r="AT11" i="16"/>
  <c r="AH11" i="16"/>
  <c r="V11" i="16"/>
  <c r="J11" i="16"/>
  <c r="BW11" i="16"/>
  <c r="AN11" i="16"/>
  <c r="H11" i="16"/>
  <c r="CP11" i="16"/>
  <c r="CH11" i="16"/>
  <c r="BU11" i="16"/>
  <c r="BM11" i="16"/>
  <c r="AX11" i="16"/>
  <c r="AL11" i="16"/>
  <c r="Z11" i="16"/>
  <c r="N11" i="16"/>
  <c r="F11" i="16"/>
  <c r="AB11" i="16"/>
  <c r="CF11" i="16"/>
  <c r="AV11" i="16"/>
  <c r="AJ11" i="16"/>
  <c r="X11" i="16"/>
  <c r="L11" i="16"/>
  <c r="D11" i="16"/>
  <c r="AZ11" i="16"/>
  <c r="P11" i="16"/>
  <c r="CD15" i="16"/>
  <c r="BQ15" i="16"/>
  <c r="AH15" i="16"/>
  <c r="V15" i="16"/>
  <c r="J15" i="16"/>
  <c r="BW15" i="16"/>
  <c r="AB15" i="16"/>
  <c r="AN15" i="16"/>
  <c r="CP15" i="16"/>
  <c r="CH15" i="16"/>
  <c r="BU15" i="16"/>
  <c r="BM15" i="16"/>
  <c r="AX15" i="16"/>
  <c r="AL15" i="16"/>
  <c r="Z15" i="16"/>
  <c r="N15" i="16"/>
  <c r="F15" i="16"/>
  <c r="P15" i="16"/>
  <c r="CF15" i="16"/>
  <c r="BS15" i="16"/>
  <c r="AV15" i="16"/>
  <c r="AJ15" i="16"/>
  <c r="X15" i="16"/>
  <c r="L15" i="16"/>
  <c r="D15" i="16"/>
  <c r="AZ15" i="16"/>
  <c r="H15" i="16"/>
  <c r="CD19" i="16"/>
  <c r="BQ19" i="16"/>
  <c r="AT19" i="16"/>
  <c r="AH19" i="16"/>
  <c r="J19" i="16"/>
  <c r="BW19" i="16"/>
  <c r="AZ19" i="16"/>
  <c r="AN19" i="16"/>
  <c r="AB19" i="16"/>
  <c r="P19" i="16"/>
  <c r="H19" i="16"/>
  <c r="CP19" i="16"/>
  <c r="CQ19" i="16" s="1"/>
  <c r="CH19" i="16"/>
  <c r="BU19" i="16"/>
  <c r="BM19" i="16"/>
  <c r="AX19" i="16"/>
  <c r="AL19" i="16"/>
  <c r="Z19" i="16"/>
  <c r="N19" i="16"/>
  <c r="F19" i="16"/>
  <c r="CF19" i="16"/>
  <c r="BS19" i="16"/>
  <c r="AV19" i="16"/>
  <c r="AJ19" i="16"/>
  <c r="X19" i="16"/>
  <c r="L19" i="16"/>
  <c r="D19" i="16"/>
  <c r="CP23" i="16"/>
  <c r="CH23" i="16"/>
  <c r="BU23" i="16"/>
  <c r="BM23" i="16"/>
  <c r="AX23" i="16"/>
  <c r="AL23" i="16"/>
  <c r="Z23" i="16"/>
  <c r="N23" i="16"/>
  <c r="F23" i="16"/>
  <c r="CF23" i="16"/>
  <c r="BS23" i="16"/>
  <c r="AV23" i="16"/>
  <c r="AJ23" i="16"/>
  <c r="X23" i="16"/>
  <c r="L23" i="16"/>
  <c r="D23" i="16"/>
  <c r="CD23" i="16"/>
  <c r="BQ23" i="16"/>
  <c r="AT23" i="16"/>
  <c r="AH23" i="16"/>
  <c r="J23" i="16"/>
  <c r="BW23" i="16"/>
  <c r="AZ23" i="16"/>
  <c r="AN23" i="16"/>
  <c r="AB23" i="16"/>
  <c r="P23" i="16"/>
  <c r="H23" i="16"/>
  <c r="CP27" i="16"/>
  <c r="CH27" i="16"/>
  <c r="BU27" i="16"/>
  <c r="BM27" i="16"/>
  <c r="AX27" i="16"/>
  <c r="AL27" i="16"/>
  <c r="Z27" i="16"/>
  <c r="N27" i="16"/>
  <c r="F27" i="16"/>
  <c r="CF27" i="16"/>
  <c r="BS27" i="16"/>
  <c r="AV27" i="16"/>
  <c r="AJ27" i="16"/>
  <c r="X27" i="16"/>
  <c r="L27" i="16"/>
  <c r="D27" i="16"/>
  <c r="CD27" i="16"/>
  <c r="BQ27" i="16"/>
  <c r="AT27" i="16"/>
  <c r="AH27" i="16"/>
  <c r="V27" i="16"/>
  <c r="J27" i="16"/>
  <c r="BW27" i="16"/>
  <c r="AZ27" i="16"/>
  <c r="AN27" i="16"/>
  <c r="AB27" i="16"/>
  <c r="P27" i="16"/>
  <c r="H27" i="16"/>
  <c r="CP31" i="16"/>
  <c r="CH31" i="16"/>
  <c r="BU31" i="16"/>
  <c r="BM31" i="16"/>
  <c r="AX31" i="16"/>
  <c r="AL31" i="16"/>
  <c r="Z31" i="16"/>
  <c r="N31" i="16"/>
  <c r="F31" i="16"/>
  <c r="CF31" i="16"/>
  <c r="AV31" i="16"/>
  <c r="AJ31" i="16"/>
  <c r="X31" i="16"/>
  <c r="L31" i="16"/>
  <c r="D31" i="16"/>
  <c r="CD31" i="16"/>
  <c r="BQ31" i="16"/>
  <c r="AT31" i="16"/>
  <c r="AH31" i="16"/>
  <c r="J31" i="16"/>
  <c r="BW31" i="16"/>
  <c r="AZ31" i="16"/>
  <c r="AN31" i="16"/>
  <c r="AB31" i="16"/>
  <c r="H31" i="16"/>
  <c r="BW37" i="16"/>
  <c r="AZ37" i="16"/>
  <c r="AN37" i="16"/>
  <c r="AB37" i="16"/>
  <c r="P37" i="16"/>
  <c r="H37" i="16"/>
  <c r="CF37" i="16"/>
  <c r="BS37" i="16"/>
  <c r="AV37" i="16"/>
  <c r="AJ37" i="16"/>
  <c r="X37" i="16"/>
  <c r="L37" i="16"/>
  <c r="D37" i="16"/>
  <c r="BQ37" i="16"/>
  <c r="AT37" i="16"/>
  <c r="AH37" i="16"/>
  <c r="V37" i="16"/>
  <c r="J37" i="16"/>
  <c r="BM37" i="16"/>
  <c r="N37" i="16"/>
  <c r="CP37" i="16"/>
  <c r="AX37" i="16"/>
  <c r="F37" i="16"/>
  <c r="CH37" i="16"/>
  <c r="AL37" i="16"/>
  <c r="BU37" i="16"/>
  <c r="Z37" i="16"/>
  <c r="BW41" i="16"/>
  <c r="AZ41" i="16"/>
  <c r="AN41" i="16"/>
  <c r="AB41" i="16"/>
  <c r="P41" i="16"/>
  <c r="H41" i="16"/>
  <c r="CF41" i="16"/>
  <c r="BS41" i="16"/>
  <c r="AV41" i="16"/>
  <c r="AJ41" i="16"/>
  <c r="X41" i="16"/>
  <c r="L41" i="16"/>
  <c r="D41" i="16"/>
  <c r="CD41" i="16"/>
  <c r="BQ41" i="16"/>
  <c r="AT41" i="16"/>
  <c r="AH41" i="16"/>
  <c r="V41" i="16"/>
  <c r="J41" i="16"/>
  <c r="CH41" i="16"/>
  <c r="AL41" i="16"/>
  <c r="BU41" i="16"/>
  <c r="Z41" i="16"/>
  <c r="BM41" i="16"/>
  <c r="CP41" i="16"/>
  <c r="F41" i="16"/>
  <c r="BW45" i="16"/>
  <c r="AZ45" i="16"/>
  <c r="AN45" i="16"/>
  <c r="AB45" i="16"/>
  <c r="P45" i="16"/>
  <c r="H45" i="16"/>
  <c r="CP45" i="16"/>
  <c r="CH45" i="16"/>
  <c r="BU45" i="16"/>
  <c r="BM45" i="16"/>
  <c r="AX45" i="16"/>
  <c r="AL45" i="16"/>
  <c r="Z45" i="16"/>
  <c r="N45" i="16"/>
  <c r="F45" i="16"/>
  <c r="CF45" i="16"/>
  <c r="BS45" i="16"/>
  <c r="AV45" i="16"/>
  <c r="AJ45" i="16"/>
  <c r="X45" i="16"/>
  <c r="L45" i="16"/>
  <c r="D45" i="16"/>
  <c r="CD45" i="16"/>
  <c r="BQ45" i="16"/>
  <c r="AT45" i="16"/>
  <c r="AH45" i="16"/>
  <c r="V45" i="16"/>
  <c r="J45" i="16"/>
  <c r="CF51" i="16"/>
  <c r="BS51" i="16"/>
  <c r="AJ51" i="16"/>
  <c r="L51" i="16"/>
  <c r="D51" i="16"/>
  <c r="CD51" i="16"/>
  <c r="BQ51" i="16"/>
  <c r="AT51" i="16"/>
  <c r="AH51" i="16"/>
  <c r="V51" i="16"/>
  <c r="J51" i="16"/>
  <c r="BW51" i="16"/>
  <c r="AZ51" i="16"/>
  <c r="AN51" i="16"/>
  <c r="AB51" i="16"/>
  <c r="P51" i="16"/>
  <c r="H51" i="16"/>
  <c r="CP51" i="16"/>
  <c r="CH51" i="16"/>
  <c r="BU51" i="16"/>
  <c r="BM51" i="16"/>
  <c r="AX51" i="16"/>
  <c r="AL51" i="16"/>
  <c r="Z51" i="16"/>
  <c r="N51" i="16"/>
  <c r="F51" i="16"/>
  <c r="CF55" i="16"/>
  <c r="BS55" i="16"/>
  <c r="AV55" i="16"/>
  <c r="AJ55" i="16"/>
  <c r="X55" i="16"/>
  <c r="L55" i="16"/>
  <c r="D55" i="16"/>
  <c r="CD55" i="16"/>
  <c r="BQ55" i="16"/>
  <c r="AT55" i="16"/>
  <c r="V55" i="16"/>
  <c r="J55" i="16"/>
  <c r="BW55" i="16"/>
  <c r="AZ55" i="16"/>
  <c r="AN55" i="16"/>
  <c r="AB55" i="16"/>
  <c r="P55" i="16"/>
  <c r="H55" i="16"/>
  <c r="CP55" i="16"/>
  <c r="CH55" i="16"/>
  <c r="BU55" i="16"/>
  <c r="BM55" i="16"/>
  <c r="AX55" i="16"/>
  <c r="AL55" i="16"/>
  <c r="Z55" i="16"/>
  <c r="N55" i="16"/>
  <c r="F55" i="16"/>
  <c r="CF59" i="16"/>
  <c r="BS59" i="16"/>
  <c r="AV59" i="16"/>
  <c r="AJ59" i="16"/>
  <c r="X59" i="16"/>
  <c r="L59" i="16"/>
  <c r="D59" i="16"/>
  <c r="CD59" i="16"/>
  <c r="BQ59" i="16"/>
  <c r="AT59" i="16"/>
  <c r="AH59" i="16"/>
  <c r="V59" i="16"/>
  <c r="J59" i="16"/>
  <c r="BW59" i="16"/>
  <c r="AZ59" i="16"/>
  <c r="AN59" i="16"/>
  <c r="AB59" i="16"/>
  <c r="P59" i="16"/>
  <c r="CP59" i="16"/>
  <c r="CH59" i="16"/>
  <c r="BU59" i="16"/>
  <c r="BM59" i="16"/>
  <c r="AX59" i="16"/>
  <c r="AL59" i="16"/>
  <c r="Z59" i="16"/>
  <c r="N59" i="16"/>
  <c r="F59" i="16"/>
  <c r="CF63" i="16"/>
  <c r="AV63" i="16"/>
  <c r="AJ63" i="16"/>
  <c r="L63" i="16"/>
  <c r="D63" i="16"/>
  <c r="CD63" i="16"/>
  <c r="BQ63" i="16"/>
  <c r="AT63" i="16"/>
  <c r="AH63" i="16"/>
  <c r="V63" i="16"/>
  <c r="J63" i="16"/>
  <c r="BW63" i="16"/>
  <c r="AZ63" i="16"/>
  <c r="AN63" i="16"/>
  <c r="AB63" i="16"/>
  <c r="P63" i="16"/>
  <c r="H63" i="16"/>
  <c r="CP63" i="16"/>
  <c r="CH63" i="16"/>
  <c r="BU63" i="16"/>
  <c r="BM63" i="16"/>
  <c r="AX63" i="16"/>
  <c r="AL63" i="16"/>
  <c r="Z63" i="16"/>
  <c r="N63" i="16"/>
  <c r="F63" i="16"/>
  <c r="CF67" i="16"/>
  <c r="BS67" i="16"/>
  <c r="AV67" i="16"/>
  <c r="AJ67" i="16"/>
  <c r="X67" i="16"/>
  <c r="L67" i="16"/>
  <c r="D67" i="16"/>
  <c r="CD67" i="16"/>
  <c r="BQ67" i="16"/>
  <c r="AT67" i="16"/>
  <c r="AH67" i="16"/>
  <c r="V67" i="16"/>
  <c r="J67" i="16"/>
  <c r="BW67" i="16"/>
  <c r="AZ67" i="16"/>
  <c r="AN67" i="16"/>
  <c r="AB67" i="16"/>
  <c r="P67" i="16"/>
  <c r="H67" i="16"/>
  <c r="CP67" i="16"/>
  <c r="CH67" i="16"/>
  <c r="BU67" i="16"/>
  <c r="AX67" i="16"/>
  <c r="AL67" i="16"/>
  <c r="Z67" i="16"/>
  <c r="N67" i="16"/>
  <c r="F67" i="16"/>
  <c r="CF72" i="16"/>
  <c r="BS72" i="16"/>
  <c r="AV72" i="16"/>
  <c r="AJ72" i="16"/>
  <c r="X72" i="16"/>
  <c r="L72" i="16"/>
  <c r="D72" i="16"/>
  <c r="CD72" i="16"/>
  <c r="BQ72" i="16"/>
  <c r="AT72" i="16"/>
  <c r="AH72" i="16"/>
  <c r="V72" i="16"/>
  <c r="J72" i="16"/>
  <c r="BW72" i="16"/>
  <c r="AZ72" i="16"/>
  <c r="AN72" i="16"/>
  <c r="AB72" i="16"/>
  <c r="P72" i="16"/>
  <c r="H72" i="16"/>
  <c r="CP72" i="16"/>
  <c r="CH72" i="16"/>
  <c r="BU72" i="16"/>
  <c r="BM72" i="16"/>
  <c r="AX72" i="16"/>
  <c r="AL72" i="16"/>
  <c r="Z72" i="16"/>
  <c r="N72" i="16"/>
  <c r="F72" i="16"/>
  <c r="CD76" i="16"/>
  <c r="BQ76" i="16"/>
  <c r="AT76" i="16"/>
  <c r="AH76" i="16"/>
  <c r="V76" i="16"/>
  <c r="CP76" i="16"/>
  <c r="CH76" i="16"/>
  <c r="BU76" i="16"/>
  <c r="BM76" i="16"/>
  <c r="AX76" i="16"/>
  <c r="AL76" i="16"/>
  <c r="Z76" i="16"/>
  <c r="N76" i="16"/>
  <c r="CF76" i="16"/>
  <c r="BS76" i="16"/>
  <c r="AV76" i="16"/>
  <c r="AJ76" i="16"/>
  <c r="X76" i="16"/>
  <c r="AZ76" i="16"/>
  <c r="L76" i="16"/>
  <c r="AN76" i="16"/>
  <c r="J76" i="16"/>
  <c r="BW76" i="16"/>
  <c r="AB76" i="16"/>
  <c r="H76" i="16"/>
  <c r="P76" i="16"/>
  <c r="F76" i="16"/>
  <c r="CD80" i="16"/>
  <c r="BQ80" i="16"/>
  <c r="AT80" i="16"/>
  <c r="AH80" i="16"/>
  <c r="V80" i="16"/>
  <c r="J80" i="16"/>
  <c r="CP80" i="16"/>
  <c r="CH80" i="16"/>
  <c r="BU80" i="16"/>
  <c r="BM80" i="16"/>
  <c r="AX80" i="16"/>
  <c r="AL80" i="16"/>
  <c r="Z80" i="16"/>
  <c r="N80" i="16"/>
  <c r="F80" i="16"/>
  <c r="CF80" i="16"/>
  <c r="BS80" i="16"/>
  <c r="AV80" i="16"/>
  <c r="AJ80" i="16"/>
  <c r="X80" i="16"/>
  <c r="L80" i="16"/>
  <c r="D80" i="16"/>
  <c r="BW80" i="16"/>
  <c r="AB80" i="16"/>
  <c r="P80" i="16"/>
  <c r="AZ80" i="16"/>
  <c r="H80" i="16"/>
  <c r="AN80" i="16"/>
  <c r="CD84" i="16"/>
  <c r="BQ84" i="16"/>
  <c r="AT84" i="16"/>
  <c r="AH84" i="16"/>
  <c r="V84" i="16"/>
  <c r="J84" i="16"/>
  <c r="BW84" i="16"/>
  <c r="AZ84" i="16"/>
  <c r="AN84" i="16"/>
  <c r="AB84" i="16"/>
  <c r="CP84" i="16"/>
  <c r="CH84" i="16"/>
  <c r="BU84" i="16"/>
  <c r="BM84" i="16"/>
  <c r="AX84" i="16"/>
  <c r="AL84" i="16"/>
  <c r="Z84" i="16"/>
  <c r="N84" i="16"/>
  <c r="F84" i="16"/>
  <c r="BS84" i="16"/>
  <c r="AV84" i="16"/>
  <c r="X84" i="16"/>
  <c r="L84" i="16"/>
  <c r="D84" i="16"/>
  <c r="H84" i="16"/>
  <c r="P84" i="16"/>
  <c r="CD88" i="16"/>
  <c r="BQ88" i="16"/>
  <c r="AT88" i="16"/>
  <c r="AH88" i="16"/>
  <c r="V88" i="16"/>
  <c r="J88" i="16"/>
  <c r="BW88" i="16"/>
  <c r="AZ88" i="16"/>
  <c r="AN88" i="16"/>
  <c r="P88" i="16"/>
  <c r="H88" i="16"/>
  <c r="CP88" i="16"/>
  <c r="CH88" i="16"/>
  <c r="BU88" i="16"/>
  <c r="BM88" i="16"/>
  <c r="AX88" i="16"/>
  <c r="AL88" i="16"/>
  <c r="N88" i="16"/>
  <c r="F88" i="16"/>
  <c r="BS88" i="16"/>
  <c r="AV88" i="16"/>
  <c r="AJ88" i="16"/>
  <c r="X88" i="16"/>
  <c r="L88" i="16"/>
  <c r="D88" i="16"/>
  <c r="CD96" i="16"/>
  <c r="BQ96" i="16"/>
  <c r="AH96" i="16"/>
  <c r="V96" i="16"/>
  <c r="J96" i="16"/>
  <c r="BW96" i="16"/>
  <c r="AZ96" i="16"/>
  <c r="AN96" i="16"/>
  <c r="AB96" i="16"/>
  <c r="P96" i="16"/>
  <c r="H96" i="16"/>
  <c r="CP96" i="16"/>
  <c r="CQ96" i="16" s="1"/>
  <c r="CH96" i="16"/>
  <c r="BU96" i="16"/>
  <c r="BM96" i="16"/>
  <c r="AX96" i="16"/>
  <c r="AL96" i="16"/>
  <c r="Z96" i="16"/>
  <c r="N96" i="16"/>
  <c r="F96" i="16"/>
  <c r="CF96" i="16"/>
  <c r="BS96" i="16"/>
  <c r="AV96" i="16"/>
  <c r="AJ96" i="16"/>
  <c r="X96" i="16"/>
  <c r="D96" i="16"/>
  <c r="CD100" i="16"/>
  <c r="BQ100" i="16"/>
  <c r="AT100" i="16"/>
  <c r="AH100" i="16"/>
  <c r="V100" i="16"/>
  <c r="J100" i="16"/>
  <c r="BW100" i="16"/>
  <c r="AZ100" i="16"/>
  <c r="AN100" i="16"/>
  <c r="AB100" i="16"/>
  <c r="P100" i="16"/>
  <c r="H100" i="16"/>
  <c r="CP100" i="16"/>
  <c r="CH100" i="16"/>
  <c r="BU100" i="16"/>
  <c r="BM100" i="16"/>
  <c r="AX100" i="16"/>
  <c r="AL100" i="16"/>
  <c r="Z100" i="16"/>
  <c r="N100" i="16"/>
  <c r="F100" i="16"/>
  <c r="CF100" i="16"/>
  <c r="BS100" i="16"/>
  <c r="AV100" i="16"/>
  <c r="AJ100" i="16"/>
  <c r="X100" i="16"/>
  <c r="L100" i="16"/>
  <c r="D100" i="16"/>
  <c r="CP106" i="16"/>
  <c r="CH106" i="16"/>
  <c r="BU106" i="16"/>
  <c r="BM106" i="16"/>
  <c r="AX106" i="16"/>
  <c r="AL106" i="16"/>
  <c r="Z106" i="16"/>
  <c r="N106" i="16"/>
  <c r="F106" i="16"/>
  <c r="CF106" i="16"/>
  <c r="BS106" i="16"/>
  <c r="AV106" i="16"/>
  <c r="AJ106" i="16"/>
  <c r="X106" i="16"/>
  <c r="L106" i="16"/>
  <c r="D106" i="16"/>
  <c r="CD106" i="16"/>
  <c r="BQ106" i="16"/>
  <c r="AT106" i="16"/>
  <c r="AH106" i="16"/>
  <c r="J106" i="16"/>
  <c r="BW106" i="16"/>
  <c r="AZ106" i="16"/>
  <c r="AN106" i="16"/>
  <c r="AB106" i="16"/>
  <c r="P106" i="16"/>
  <c r="H106" i="16"/>
  <c r="CP110" i="16"/>
  <c r="CQ110" i="16" s="1"/>
  <c r="CH110" i="16"/>
  <c r="BU110" i="16"/>
  <c r="BM110" i="16"/>
  <c r="AX110" i="16"/>
  <c r="AL110" i="16"/>
  <c r="Z110" i="16"/>
  <c r="N110" i="16"/>
  <c r="CF110" i="16"/>
  <c r="BS110" i="16"/>
  <c r="AV110" i="16"/>
  <c r="AJ110" i="16"/>
  <c r="X110" i="16"/>
  <c r="L110" i="16"/>
  <c r="D110" i="16"/>
  <c r="CD110" i="16"/>
  <c r="BQ110" i="16"/>
  <c r="AT110" i="16"/>
  <c r="AH110" i="16"/>
  <c r="V110" i="16"/>
  <c r="J110" i="16"/>
  <c r="BW110" i="16"/>
  <c r="AZ110" i="16"/>
  <c r="AB110" i="16"/>
  <c r="P110" i="16"/>
  <c r="H110" i="16"/>
  <c r="CP114" i="16"/>
  <c r="CH114" i="16"/>
  <c r="BU114" i="16"/>
  <c r="BM114" i="16"/>
  <c r="AX114" i="16"/>
  <c r="AL114" i="16"/>
  <c r="Z114" i="16"/>
  <c r="N114" i="16"/>
  <c r="F114" i="16"/>
  <c r="CF114" i="16"/>
  <c r="BS114" i="16"/>
  <c r="AV114" i="16"/>
  <c r="AJ114" i="16"/>
  <c r="L114" i="16"/>
  <c r="D114" i="16"/>
  <c r="CD114" i="16"/>
  <c r="BQ114" i="16"/>
  <c r="AT114" i="16"/>
  <c r="AH114" i="16"/>
  <c r="J114" i="16"/>
  <c r="BW114" i="16"/>
  <c r="AZ114" i="16"/>
  <c r="AN114" i="16"/>
  <c r="AB114" i="16"/>
  <c r="P114" i="16"/>
  <c r="H114" i="16"/>
  <c r="CD118" i="16"/>
  <c r="BQ118" i="16"/>
  <c r="AT118" i="16"/>
  <c r="J118" i="16"/>
  <c r="CP118" i="16"/>
  <c r="CH118" i="16"/>
  <c r="BU118" i="16"/>
  <c r="BM118" i="16"/>
  <c r="AX118" i="16"/>
  <c r="AL118" i="16"/>
  <c r="Z118" i="16"/>
  <c r="N118" i="16"/>
  <c r="F118" i="16"/>
  <c r="CF118" i="16"/>
  <c r="BS118" i="16"/>
  <c r="AV118" i="16"/>
  <c r="AJ118" i="16"/>
  <c r="X118" i="16"/>
  <c r="L118" i="16"/>
  <c r="D118" i="16"/>
  <c r="AN118" i="16"/>
  <c r="BW118" i="16"/>
  <c r="AB118" i="16"/>
  <c r="P118" i="16"/>
  <c r="AZ118" i="16"/>
  <c r="H118" i="16"/>
  <c r="CD121" i="16"/>
  <c r="BQ121" i="16"/>
  <c r="AT121" i="16"/>
  <c r="AH121" i="16"/>
  <c r="V121" i="16"/>
  <c r="J121" i="16"/>
  <c r="CP121" i="16"/>
  <c r="CH121" i="16"/>
  <c r="BU121" i="16"/>
  <c r="BM121" i="16"/>
  <c r="AX121" i="16"/>
  <c r="AL121" i="16"/>
  <c r="Z121" i="16"/>
  <c r="N121" i="16"/>
  <c r="F121" i="16"/>
  <c r="CF121" i="16"/>
  <c r="AV121" i="16"/>
  <c r="AJ121" i="16"/>
  <c r="X121" i="16"/>
  <c r="L121" i="16"/>
  <c r="D121" i="16"/>
  <c r="P121" i="16"/>
  <c r="AZ121" i="16"/>
  <c r="H121" i="16"/>
  <c r="AN121" i="16"/>
  <c r="BW121" i="16"/>
  <c r="AB121" i="16"/>
  <c r="CD125" i="16"/>
  <c r="BQ125" i="16"/>
  <c r="AT125" i="16"/>
  <c r="AH125" i="16"/>
  <c r="V125" i="16"/>
  <c r="J125" i="16"/>
  <c r="CP125" i="16"/>
  <c r="CH125" i="16"/>
  <c r="BU125" i="16"/>
  <c r="BM125" i="16"/>
  <c r="AX125" i="16"/>
  <c r="AL125" i="16"/>
  <c r="Z125" i="16"/>
  <c r="N125" i="16"/>
  <c r="F125" i="16"/>
  <c r="CF125" i="16"/>
  <c r="BS125" i="16"/>
  <c r="AV125" i="16"/>
  <c r="AJ125" i="16"/>
  <c r="X125" i="16"/>
  <c r="L125" i="16"/>
  <c r="D125" i="16"/>
  <c r="AN125" i="16"/>
  <c r="BW125" i="16"/>
  <c r="AB125" i="16"/>
  <c r="P125" i="16"/>
  <c r="AZ125" i="16"/>
  <c r="H125" i="16"/>
  <c r="CP135" i="16"/>
  <c r="CH135" i="16"/>
  <c r="BU135" i="16"/>
  <c r="BM135" i="16"/>
  <c r="AX135" i="16"/>
  <c r="AL135" i="16"/>
  <c r="Z135" i="16"/>
  <c r="N135" i="16"/>
  <c r="CF135" i="16"/>
  <c r="BS135" i="16"/>
  <c r="AV135" i="16"/>
  <c r="AJ135" i="16"/>
  <c r="X135" i="16"/>
  <c r="L135" i="16"/>
  <c r="D135" i="16"/>
  <c r="CD135" i="16"/>
  <c r="BQ135" i="16"/>
  <c r="AT135" i="16"/>
  <c r="AH135" i="16"/>
  <c r="V135" i="16"/>
  <c r="J135" i="16"/>
  <c r="BW135" i="16"/>
  <c r="AZ135" i="16"/>
  <c r="AN135" i="16"/>
  <c r="AB135" i="16"/>
  <c r="P135" i="16"/>
  <c r="H135" i="16"/>
  <c r="CP139" i="16"/>
  <c r="CH139" i="16"/>
  <c r="BU139" i="16"/>
  <c r="BM139" i="16"/>
  <c r="AX139" i="16"/>
  <c r="AL139" i="16"/>
  <c r="Z139" i="16"/>
  <c r="N139" i="16"/>
  <c r="F139" i="16"/>
  <c r="CF139" i="16"/>
  <c r="BS139" i="16"/>
  <c r="AV139" i="16"/>
  <c r="AJ139" i="16"/>
  <c r="X139" i="16"/>
  <c r="L139" i="16"/>
  <c r="D139" i="16"/>
  <c r="CD139" i="16"/>
  <c r="BQ139" i="16"/>
  <c r="AT139" i="16"/>
  <c r="AH139" i="16"/>
  <c r="V139" i="16"/>
  <c r="J139" i="16"/>
  <c r="BW139" i="16"/>
  <c r="AZ139" i="16"/>
  <c r="AN139" i="16"/>
  <c r="AB139" i="16"/>
  <c r="P139" i="16"/>
  <c r="H139" i="16"/>
  <c r="CP143" i="16"/>
  <c r="CH143" i="16"/>
  <c r="BU143" i="16"/>
  <c r="BM143" i="16"/>
  <c r="AL143" i="16"/>
  <c r="Z143" i="16"/>
  <c r="N143" i="16"/>
  <c r="F143" i="16"/>
  <c r="CF143" i="16"/>
  <c r="BS143" i="16"/>
  <c r="AV143" i="16"/>
  <c r="AJ143" i="16"/>
  <c r="X143" i="16"/>
  <c r="L143" i="16"/>
  <c r="D143" i="16"/>
  <c r="CD143" i="16"/>
  <c r="BQ143" i="16"/>
  <c r="AT143" i="16"/>
  <c r="AH143" i="16"/>
  <c r="V143" i="16"/>
  <c r="J143" i="16"/>
  <c r="BW143" i="16"/>
  <c r="AZ143" i="16"/>
  <c r="AN143" i="16"/>
  <c r="AB143" i="16"/>
  <c r="P143" i="16"/>
  <c r="H143" i="16"/>
  <c r="CD150" i="16"/>
  <c r="BQ150" i="16"/>
  <c r="AT150" i="16"/>
  <c r="AH150" i="16"/>
  <c r="J150" i="16"/>
  <c r="CP150" i="16"/>
  <c r="CH150" i="16"/>
  <c r="BU150" i="16"/>
  <c r="BM150" i="16"/>
  <c r="AX150" i="16"/>
  <c r="AL150" i="16"/>
  <c r="Z150" i="16"/>
  <c r="N150" i="16"/>
  <c r="F150" i="16"/>
  <c r="BS150" i="16"/>
  <c r="AV150" i="16"/>
  <c r="AJ150" i="16"/>
  <c r="X150" i="16"/>
  <c r="L150" i="16"/>
  <c r="D150" i="16"/>
  <c r="BW150" i="16"/>
  <c r="AB150" i="16"/>
  <c r="P150" i="16"/>
  <c r="AZ150" i="16"/>
  <c r="H150" i="16"/>
  <c r="AN150" i="16"/>
  <c r="CP156" i="16"/>
  <c r="CH156" i="16"/>
  <c r="BU156" i="16"/>
  <c r="BM156" i="16"/>
  <c r="AL156" i="16"/>
  <c r="Z156" i="16"/>
  <c r="N156" i="16"/>
  <c r="F156" i="16"/>
  <c r="CD156" i="16"/>
  <c r="BQ156" i="16"/>
  <c r="AT156" i="16"/>
  <c r="AH156" i="16"/>
  <c r="V156" i="16"/>
  <c r="J156" i="16"/>
  <c r="BW156" i="16"/>
  <c r="AZ156" i="16"/>
  <c r="AN156" i="16"/>
  <c r="AB156" i="16"/>
  <c r="P156" i="16"/>
  <c r="H156" i="16"/>
  <c r="AV156" i="16"/>
  <c r="D156" i="16"/>
  <c r="CF156" i="16"/>
  <c r="AJ156" i="16"/>
  <c r="BS156" i="16"/>
  <c r="X156" i="16"/>
  <c r="L156" i="16"/>
  <c r="CP160" i="16"/>
  <c r="CH160" i="16"/>
  <c r="BU160" i="16"/>
  <c r="BM160" i="16"/>
  <c r="AX160" i="16"/>
  <c r="AL160" i="16"/>
  <c r="Z160" i="16"/>
  <c r="N160" i="16"/>
  <c r="F160" i="16"/>
  <c r="CD160" i="16"/>
  <c r="BQ160" i="16"/>
  <c r="AT160" i="16"/>
  <c r="AH160" i="16"/>
  <c r="V160" i="16"/>
  <c r="J160" i="16"/>
  <c r="BW160" i="16"/>
  <c r="AZ160" i="16"/>
  <c r="AN160" i="16"/>
  <c r="AB160" i="16"/>
  <c r="P160" i="16"/>
  <c r="H160" i="16"/>
  <c r="BS160" i="16"/>
  <c r="X160" i="16"/>
  <c r="L160" i="16"/>
  <c r="AV160" i="16"/>
  <c r="D160" i="16"/>
  <c r="CF160" i="16"/>
  <c r="AJ160" i="16"/>
  <c r="CP172" i="16"/>
  <c r="CQ172" i="16" s="1"/>
  <c r="CH172" i="16"/>
  <c r="BU172" i="16"/>
  <c r="BM172" i="16"/>
  <c r="AX172" i="16"/>
  <c r="AL172" i="16"/>
  <c r="Z172" i="16"/>
  <c r="N172" i="16"/>
  <c r="F172" i="16"/>
  <c r="CF172" i="16"/>
  <c r="BS172" i="16"/>
  <c r="AV172" i="16"/>
  <c r="AJ172" i="16"/>
  <c r="X172" i="16"/>
  <c r="L172" i="16"/>
  <c r="D172" i="16"/>
  <c r="CD172" i="16"/>
  <c r="AH172" i="16"/>
  <c r="J172" i="16"/>
  <c r="BW172" i="16"/>
  <c r="AZ172" i="16"/>
  <c r="AB172" i="16"/>
  <c r="H172" i="16"/>
  <c r="BQ172" i="16"/>
  <c r="AT172" i="16"/>
  <c r="V172" i="16"/>
  <c r="AN172" i="16"/>
  <c r="P172" i="16"/>
  <c r="CD176" i="16"/>
  <c r="BQ176" i="16"/>
  <c r="AT176" i="16"/>
  <c r="AH176" i="16"/>
  <c r="V176" i="16"/>
  <c r="J176" i="16"/>
  <c r="CP176" i="16"/>
  <c r="CH176" i="16"/>
  <c r="BU176" i="16"/>
  <c r="BM176" i="16"/>
  <c r="AX176" i="16"/>
  <c r="AL176" i="16"/>
  <c r="Z176" i="16"/>
  <c r="N176" i="16"/>
  <c r="F176" i="16"/>
  <c r="CF176" i="16"/>
  <c r="BS176" i="16"/>
  <c r="AV176" i="16"/>
  <c r="AJ176" i="16"/>
  <c r="X176" i="16"/>
  <c r="L176" i="16"/>
  <c r="D176" i="16"/>
  <c r="H176" i="16"/>
  <c r="AN176" i="16"/>
  <c r="BW176" i="16"/>
  <c r="AB176" i="16"/>
  <c r="P176" i="16"/>
  <c r="CD180" i="16"/>
  <c r="BQ180" i="16"/>
  <c r="AT180" i="16"/>
  <c r="AH180" i="16"/>
  <c r="V180" i="16"/>
  <c r="J180" i="16"/>
  <c r="BW180" i="16"/>
  <c r="AZ180" i="16"/>
  <c r="AN180" i="16"/>
  <c r="AB180" i="16"/>
  <c r="P180" i="16"/>
  <c r="H180" i="16"/>
  <c r="CP180" i="16"/>
  <c r="CH180" i="16"/>
  <c r="BU180" i="16"/>
  <c r="BM180" i="16"/>
  <c r="AL180" i="16"/>
  <c r="Z180" i="16"/>
  <c r="N180" i="16"/>
  <c r="F180" i="16"/>
  <c r="CF180" i="16"/>
  <c r="BS180" i="16"/>
  <c r="AV180" i="16"/>
  <c r="AJ180" i="16"/>
  <c r="X180" i="16"/>
  <c r="L180" i="16"/>
  <c r="D180" i="16"/>
  <c r="CP185" i="16"/>
  <c r="CH185" i="16"/>
  <c r="BU185" i="16"/>
  <c r="BM185" i="16"/>
  <c r="AX185" i="16"/>
  <c r="AL185" i="16"/>
  <c r="Z185" i="16"/>
  <c r="N185" i="16"/>
  <c r="F185" i="16"/>
  <c r="CF185" i="16"/>
  <c r="AV185" i="16"/>
  <c r="AJ185" i="16"/>
  <c r="X185" i="16"/>
  <c r="L185" i="16"/>
  <c r="BW185" i="16"/>
  <c r="AB185" i="16"/>
  <c r="H185" i="16"/>
  <c r="BQ185" i="16"/>
  <c r="AT185" i="16"/>
  <c r="V185" i="16"/>
  <c r="D185" i="16"/>
  <c r="AN185" i="16"/>
  <c r="P185" i="16"/>
  <c r="CD185" i="16"/>
  <c r="AH185" i="16"/>
  <c r="J185" i="16"/>
  <c r="CD189" i="16"/>
  <c r="BQ189" i="16"/>
  <c r="AT189" i="16"/>
  <c r="CP189" i="16"/>
  <c r="CQ189" i="16" s="1"/>
  <c r="CH189" i="16"/>
  <c r="BU189" i="16"/>
  <c r="BM189" i="16"/>
  <c r="AX189" i="16"/>
  <c r="AL189" i="16"/>
  <c r="Z189" i="16"/>
  <c r="N189" i="16"/>
  <c r="F189" i="16"/>
  <c r="CF189" i="16"/>
  <c r="AV189" i="16"/>
  <c r="AJ189" i="16"/>
  <c r="X189" i="16"/>
  <c r="L189" i="16"/>
  <c r="D189" i="16"/>
  <c r="AB189" i="16"/>
  <c r="H189" i="16"/>
  <c r="AZ189" i="16"/>
  <c r="V189" i="16"/>
  <c r="AN189" i="16"/>
  <c r="P189" i="16"/>
  <c r="BW189" i="16"/>
  <c r="AH189" i="16"/>
  <c r="J189" i="16"/>
  <c r="CD192" i="16"/>
  <c r="BQ192" i="16"/>
  <c r="AT192" i="16"/>
  <c r="AH192" i="16"/>
  <c r="V192" i="16"/>
  <c r="J192" i="16"/>
  <c r="CP192" i="16"/>
  <c r="CH192" i="16"/>
  <c r="BU192" i="16"/>
  <c r="BM192" i="16"/>
  <c r="AX192" i="16"/>
  <c r="AL192" i="16"/>
  <c r="Z192" i="16"/>
  <c r="N192" i="16"/>
  <c r="F192" i="16"/>
  <c r="AV192" i="16"/>
  <c r="AJ192" i="16"/>
  <c r="X192" i="16"/>
  <c r="L192" i="16"/>
  <c r="D192" i="16"/>
  <c r="AN192" i="16"/>
  <c r="BW192" i="16"/>
  <c r="AB192" i="16"/>
  <c r="P192" i="16"/>
  <c r="AZ192" i="16"/>
  <c r="H192" i="16"/>
  <c r="CD196" i="16"/>
  <c r="BQ196" i="16"/>
  <c r="AT196" i="16"/>
  <c r="AH196" i="16"/>
  <c r="V196" i="16"/>
  <c r="J196" i="16"/>
  <c r="CP196" i="16"/>
  <c r="CH196" i="16"/>
  <c r="BU196" i="16"/>
  <c r="BM196" i="16"/>
  <c r="AL196" i="16"/>
  <c r="Z196" i="16"/>
  <c r="N196" i="16"/>
  <c r="F196" i="16"/>
  <c r="CF196" i="16"/>
  <c r="AV196" i="16"/>
  <c r="AJ196" i="16"/>
  <c r="X196" i="16"/>
  <c r="L196" i="16"/>
  <c r="D196" i="16"/>
  <c r="P196" i="16"/>
  <c r="H196" i="16"/>
  <c r="AN196" i="16"/>
  <c r="BW196" i="16"/>
  <c r="AB196" i="16"/>
  <c r="CP201" i="16"/>
  <c r="CH201" i="16"/>
  <c r="BU201" i="16"/>
  <c r="BM201" i="16"/>
  <c r="AX201" i="16"/>
  <c r="AL201" i="16"/>
  <c r="Z201" i="16"/>
  <c r="N201" i="16"/>
  <c r="F201" i="16"/>
  <c r="CF201" i="16"/>
  <c r="AV201" i="16"/>
  <c r="AJ201" i="16"/>
  <c r="X201" i="16"/>
  <c r="L201" i="16"/>
  <c r="D201" i="16"/>
  <c r="AN201" i="16"/>
  <c r="P201" i="16"/>
  <c r="CD201" i="16"/>
  <c r="AH201" i="16"/>
  <c r="J201" i="16"/>
  <c r="BW201" i="16"/>
  <c r="AZ201" i="16"/>
  <c r="AB201" i="16"/>
  <c r="H201" i="16"/>
  <c r="BQ201" i="16"/>
  <c r="AT201" i="16"/>
  <c r="V201" i="16"/>
  <c r="CP205" i="16"/>
  <c r="CH205" i="16"/>
  <c r="BU205" i="16"/>
  <c r="BM205" i="16"/>
  <c r="AX205" i="16"/>
  <c r="AL205" i="16"/>
  <c r="Z205" i="16"/>
  <c r="N205" i="16"/>
  <c r="F205" i="16"/>
  <c r="CF205" i="16"/>
  <c r="AV205" i="16"/>
  <c r="AJ205" i="16"/>
  <c r="X205" i="16"/>
  <c r="L205" i="16"/>
  <c r="D205" i="16"/>
  <c r="AN205" i="16"/>
  <c r="P205" i="16"/>
  <c r="CD205" i="16"/>
  <c r="AH205" i="16"/>
  <c r="J205" i="16"/>
  <c r="BW205" i="16"/>
  <c r="AZ205" i="16"/>
  <c r="AB205" i="16"/>
  <c r="H205" i="16"/>
  <c r="BQ205" i="16"/>
  <c r="AT205" i="16"/>
  <c r="V205" i="16"/>
  <c r="CF211" i="16"/>
  <c r="AV211" i="16"/>
  <c r="AJ211" i="16"/>
  <c r="X211" i="16"/>
  <c r="L211" i="16"/>
  <c r="D211" i="16"/>
  <c r="CD211" i="16"/>
  <c r="BQ211" i="16"/>
  <c r="AT211" i="16"/>
  <c r="AH211" i="16"/>
  <c r="V211" i="16"/>
  <c r="J211" i="16"/>
  <c r="BW211" i="16"/>
  <c r="AZ211" i="16"/>
  <c r="AN211" i="16"/>
  <c r="AB211" i="16"/>
  <c r="P211" i="16"/>
  <c r="H211" i="16"/>
  <c r="CP211" i="16"/>
  <c r="BU211" i="16"/>
  <c r="BM211" i="16"/>
  <c r="AX211" i="16"/>
  <c r="AL211" i="16"/>
  <c r="Z211" i="16"/>
  <c r="N211" i="16"/>
  <c r="F211" i="16"/>
  <c r="CF215" i="16"/>
  <c r="AJ215" i="16"/>
  <c r="X215" i="16"/>
  <c r="L215" i="16"/>
  <c r="D215" i="16"/>
  <c r="CD215" i="16"/>
  <c r="BQ215" i="16"/>
  <c r="AT215" i="16"/>
  <c r="AH215" i="16"/>
  <c r="V215" i="16"/>
  <c r="J215" i="16"/>
  <c r="BW215" i="16"/>
  <c r="AN215" i="16"/>
  <c r="AB215" i="16"/>
  <c r="P215" i="16"/>
  <c r="H215" i="16"/>
  <c r="CP215" i="16"/>
  <c r="CH215" i="16"/>
  <c r="BU215" i="16"/>
  <c r="BM215" i="16"/>
  <c r="AX215" i="16"/>
  <c r="AL215" i="16"/>
  <c r="Z215" i="16"/>
  <c r="N215" i="16"/>
  <c r="F215" i="16"/>
  <c r="CF219" i="16"/>
  <c r="AV219" i="16"/>
  <c r="AJ219" i="16"/>
  <c r="X219" i="16"/>
  <c r="L219" i="16"/>
  <c r="D219" i="16"/>
  <c r="CD219" i="16"/>
  <c r="BQ219" i="16"/>
  <c r="AT219" i="16"/>
  <c r="AH219" i="16"/>
  <c r="V219" i="16"/>
  <c r="J219" i="16"/>
  <c r="BW219" i="16"/>
  <c r="AZ219" i="16"/>
  <c r="AN219" i="16"/>
  <c r="AB219" i="16"/>
  <c r="P219" i="16"/>
  <c r="H219" i="16"/>
  <c r="CP219" i="16"/>
  <c r="BU219" i="16"/>
  <c r="BM219" i="16"/>
  <c r="AX219" i="16"/>
  <c r="AL219" i="16"/>
  <c r="Z219" i="16"/>
  <c r="N219" i="16"/>
  <c r="F219" i="16"/>
  <c r="CF198" i="16"/>
  <c r="CF102" i="16"/>
  <c r="CF147" i="16"/>
  <c r="CF146" i="16"/>
  <c r="F181" i="16"/>
  <c r="F198" i="16"/>
  <c r="D181" i="16"/>
  <c r="D198" i="16"/>
  <c r="H181" i="16"/>
  <c r="H198" i="16"/>
  <c r="P181" i="16"/>
  <c r="P198" i="16"/>
  <c r="EC181" i="16"/>
  <c r="EC198" i="16"/>
  <c r="ED198" i="16" s="1"/>
  <c r="EF198" i="16" s="1"/>
  <c r="AV209" i="16"/>
  <c r="AV166" i="16"/>
  <c r="AV152" i="16"/>
  <c r="AV146" i="16"/>
  <c r="AV130" i="16"/>
  <c r="AV102" i="16"/>
  <c r="AV93" i="16"/>
  <c r="AV90" i="16"/>
  <c r="AV47" i="16"/>
  <c r="AV33" i="16"/>
  <c r="AV210" i="16"/>
  <c r="AV167" i="16"/>
  <c r="AV153" i="16"/>
  <c r="AV147" i="16"/>
  <c r="AV131" i="16"/>
  <c r="AV103" i="16"/>
  <c r="AV94" i="16"/>
  <c r="AV91" i="16"/>
  <c r="AV48" i="16"/>
  <c r="AV34" i="16"/>
  <c r="AV181" i="16"/>
  <c r="BS209" i="16"/>
  <c r="BS166" i="16"/>
  <c r="BS152" i="16"/>
  <c r="BS146" i="16"/>
  <c r="BS130" i="16"/>
  <c r="BS102" i="16"/>
  <c r="BS93" i="16"/>
  <c r="BS90" i="16"/>
  <c r="BS47" i="16"/>
  <c r="BS33" i="16"/>
  <c r="BS210" i="16"/>
  <c r="BS167" i="16"/>
  <c r="BS153" i="16"/>
  <c r="BS147" i="16"/>
  <c r="BS131" i="16"/>
  <c r="BS103" i="16"/>
  <c r="BS94" i="16"/>
  <c r="BS91" i="16"/>
  <c r="BS48" i="16"/>
  <c r="BS34" i="16"/>
  <c r="BS22" i="16"/>
  <c r="BS181" i="16"/>
  <c r="CW210" i="16"/>
  <c r="CW167" i="16"/>
  <c r="CW153" i="16"/>
  <c r="CW131" i="16"/>
  <c r="CW103" i="16"/>
  <c r="CW209" i="16"/>
  <c r="CW166" i="16"/>
  <c r="CW152" i="16"/>
  <c r="CW147" i="16"/>
  <c r="CW146" i="16"/>
  <c r="CW130" i="16"/>
  <c r="CW102" i="16"/>
  <c r="CW93" i="16"/>
  <c r="CW91" i="16"/>
  <c r="CW48" i="16"/>
  <c r="CW34" i="16"/>
  <c r="CW22" i="16"/>
  <c r="CW94" i="16"/>
  <c r="CW90" i="16"/>
  <c r="CW47" i="16"/>
  <c r="CW33" i="16"/>
  <c r="CW181" i="16"/>
  <c r="DA209" i="16"/>
  <c r="DA166" i="16"/>
  <c r="DA152" i="16"/>
  <c r="DA147" i="16"/>
  <c r="DA146" i="16"/>
  <c r="DA130" i="16"/>
  <c r="CZ129" i="16" s="1"/>
  <c r="DA102" i="16"/>
  <c r="CZ101" i="16" s="1"/>
  <c r="DA210" i="16"/>
  <c r="DA167" i="16"/>
  <c r="DA153" i="16"/>
  <c r="DA131" i="16"/>
  <c r="DA103" i="16"/>
  <c r="DA94" i="16"/>
  <c r="DA90" i="16"/>
  <c r="DA47" i="16"/>
  <c r="CZ46" i="16" s="1"/>
  <c r="DA33" i="16"/>
  <c r="DA93" i="16"/>
  <c r="CZ92" i="16" s="1"/>
  <c r="DA91" i="16"/>
  <c r="DA48" i="16"/>
  <c r="DA34" i="16"/>
  <c r="DA22" i="16"/>
  <c r="DA181" i="16"/>
  <c r="DE210" i="16"/>
  <c r="DE167" i="16"/>
  <c r="DE153" i="16"/>
  <c r="DE131" i="16"/>
  <c r="DE103" i="16"/>
  <c r="DE209" i="16"/>
  <c r="DD208" i="16" s="1"/>
  <c r="DE166" i="16"/>
  <c r="DE152" i="16"/>
  <c r="DE130" i="16"/>
  <c r="DD129" i="16" s="1"/>
  <c r="DE102" i="16"/>
  <c r="DD101" i="16" s="1"/>
  <c r="DE93" i="16"/>
  <c r="DD92" i="16" s="1"/>
  <c r="DE48" i="16"/>
  <c r="DE34" i="16"/>
  <c r="DE22" i="16"/>
  <c r="DE94" i="16"/>
  <c r="DE90" i="16"/>
  <c r="DD89" i="16" s="1"/>
  <c r="DE47" i="16"/>
  <c r="DD46" i="16" s="1"/>
  <c r="DE33" i="16"/>
  <c r="DD32" i="16" s="1"/>
  <c r="DE181" i="16"/>
  <c r="DI209" i="16"/>
  <c r="DI166" i="16"/>
  <c r="DI152" i="16"/>
  <c r="DI146" i="16"/>
  <c r="DI130" i="16"/>
  <c r="DI102" i="16"/>
  <c r="DI93" i="16"/>
  <c r="DI90" i="16"/>
  <c r="DH89" i="16" s="1"/>
  <c r="DI47" i="16"/>
  <c r="DI33" i="16"/>
  <c r="DI210" i="16"/>
  <c r="DI167" i="16"/>
  <c r="DI153" i="16"/>
  <c r="DI147" i="16"/>
  <c r="DI131" i="16"/>
  <c r="DI103" i="16"/>
  <c r="DI94" i="16"/>
  <c r="DI91" i="16"/>
  <c r="DI48" i="16"/>
  <c r="DI34" i="16"/>
  <c r="DI181" i="16"/>
  <c r="J167" i="16"/>
  <c r="J153" i="16"/>
  <c r="J94" i="16"/>
  <c r="J22" i="16"/>
  <c r="J103" i="16"/>
  <c r="J34" i="16"/>
  <c r="J152" i="16"/>
  <c r="J130" i="16"/>
  <c r="J93" i="16"/>
  <c r="J47" i="16"/>
  <c r="J210" i="16"/>
  <c r="J131" i="16"/>
  <c r="J48" i="16"/>
  <c r="J147" i="16"/>
  <c r="J91" i="16"/>
  <c r="J166" i="16"/>
  <c r="J146" i="16"/>
  <c r="J102" i="16"/>
  <c r="J90" i="16"/>
  <c r="J33" i="16"/>
  <c r="J209" i="16"/>
  <c r="J181" i="16"/>
  <c r="N210" i="16"/>
  <c r="N153" i="16"/>
  <c r="N131" i="16"/>
  <c r="N94" i="16"/>
  <c r="N48" i="16"/>
  <c r="N22" i="16"/>
  <c r="N167" i="16"/>
  <c r="N147" i="16"/>
  <c r="N103" i="16"/>
  <c r="N91" i="16"/>
  <c r="N34" i="16"/>
  <c r="N166" i="16"/>
  <c r="N152" i="16"/>
  <c r="N146" i="16"/>
  <c r="N130" i="16"/>
  <c r="N102" i="16"/>
  <c r="N93" i="16"/>
  <c r="N90" i="16"/>
  <c r="N47" i="16"/>
  <c r="N33" i="16"/>
  <c r="N209" i="16"/>
  <c r="N181" i="16"/>
  <c r="AT33" i="16"/>
  <c r="AT22" i="16"/>
  <c r="AT210" i="16"/>
  <c r="AT209" i="16"/>
  <c r="AT167" i="16"/>
  <c r="AT166" i="16"/>
  <c r="AT153" i="16"/>
  <c r="AT152" i="16"/>
  <c r="AT147" i="16"/>
  <c r="AT146" i="16"/>
  <c r="AT131" i="16"/>
  <c r="AT130" i="16"/>
  <c r="AT103" i="16"/>
  <c r="AT102" i="16"/>
  <c r="AT94" i="16"/>
  <c r="AT93" i="16"/>
  <c r="AT91" i="16"/>
  <c r="AT90" i="16"/>
  <c r="AT48" i="16"/>
  <c r="AT47" i="16"/>
  <c r="AT181" i="16"/>
  <c r="AX210" i="16"/>
  <c r="AX209" i="16"/>
  <c r="AX167" i="16"/>
  <c r="AX166" i="16"/>
  <c r="AX153" i="16"/>
  <c r="AX152" i="16"/>
  <c r="AX147" i="16"/>
  <c r="AX146" i="16"/>
  <c r="AX131" i="16"/>
  <c r="AX130" i="16"/>
  <c r="AX103" i="16"/>
  <c r="AX102" i="16"/>
  <c r="AX94" i="16"/>
  <c r="AX93" i="16"/>
  <c r="AX91" i="16"/>
  <c r="AX90" i="16"/>
  <c r="AX48" i="16"/>
  <c r="AX47" i="16"/>
  <c r="AX34" i="16"/>
  <c r="AX33" i="16"/>
  <c r="AX22" i="16"/>
  <c r="AX181" i="16"/>
  <c r="BM209" i="16"/>
  <c r="BM166" i="16"/>
  <c r="BM152" i="16"/>
  <c r="BM146" i="16"/>
  <c r="BM130" i="16"/>
  <c r="BM102" i="16"/>
  <c r="BM93" i="16"/>
  <c r="BM90" i="16"/>
  <c r="BM47" i="16"/>
  <c r="BM33" i="16"/>
  <c r="BM210" i="16"/>
  <c r="BM167" i="16"/>
  <c r="BM153" i="16"/>
  <c r="BM147" i="16"/>
  <c r="BM131" i="16"/>
  <c r="BM103" i="16"/>
  <c r="BM94" i="16"/>
  <c r="BM91" i="16"/>
  <c r="BM48" i="16"/>
  <c r="BM34" i="16"/>
  <c r="BM22" i="16"/>
  <c r="BM181" i="16"/>
  <c r="CD33" i="16"/>
  <c r="CD47" i="16"/>
  <c r="CD93" i="16"/>
  <c r="CD102" i="16"/>
  <c r="CD130" i="16"/>
  <c r="CD146" i="16"/>
  <c r="CD152" i="16"/>
  <c r="CD166" i="16"/>
  <c r="CD209" i="16"/>
  <c r="CD22" i="16"/>
  <c r="CD34" i="16"/>
  <c r="CD48" i="16"/>
  <c r="CD91" i="16"/>
  <c r="CD94" i="16"/>
  <c r="CD103" i="16"/>
  <c r="CD131" i="16"/>
  <c r="CD147" i="16"/>
  <c r="CD153" i="16"/>
  <c r="CD167" i="16"/>
  <c r="CD21" i="16"/>
  <c r="CH147" i="16"/>
  <c r="CH131" i="16"/>
  <c r="CH91" i="16"/>
  <c r="CH34" i="16"/>
  <c r="CH166" i="16"/>
  <c r="CH146" i="16"/>
  <c r="CH102" i="16"/>
  <c r="CH167" i="16"/>
  <c r="CH153" i="16"/>
  <c r="CH103" i="16"/>
  <c r="CH48" i="16"/>
  <c r="CH22" i="16"/>
  <c r="CH209" i="16"/>
  <c r="CH152" i="16"/>
  <c r="CH130" i="16"/>
  <c r="CH93" i="16"/>
  <c r="CH47" i="16"/>
  <c r="CH33" i="16"/>
  <c r="CH21" i="16"/>
  <c r="CY209" i="16"/>
  <c r="CY166" i="16"/>
  <c r="CY152" i="16"/>
  <c r="CX151" i="16" s="1"/>
  <c r="CY146" i="16"/>
  <c r="CY130" i="16"/>
  <c r="CY102" i="16"/>
  <c r="CY93" i="16"/>
  <c r="CX92" i="16" s="1"/>
  <c r="CY90" i="16"/>
  <c r="CY47" i="16"/>
  <c r="CY33" i="16"/>
  <c r="CY167" i="16"/>
  <c r="CY147" i="16"/>
  <c r="CY103" i="16"/>
  <c r="CY91" i="16"/>
  <c r="CY34" i="16"/>
  <c r="CY210" i="16"/>
  <c r="CY153" i="16"/>
  <c r="CY131" i="16"/>
  <c r="CY94" i="16"/>
  <c r="CY48" i="16"/>
  <c r="CY22" i="16"/>
  <c r="CY181" i="16"/>
  <c r="DC210" i="16"/>
  <c r="DC167" i="16"/>
  <c r="DC153" i="16"/>
  <c r="DC147" i="16"/>
  <c r="DC131" i="16"/>
  <c r="DC103" i="16"/>
  <c r="DC94" i="16"/>
  <c r="DC91" i="16"/>
  <c r="DC48" i="16"/>
  <c r="DC34" i="16"/>
  <c r="DC22" i="16"/>
  <c r="DC209" i="16"/>
  <c r="DC152" i="16"/>
  <c r="DB151" i="16" s="1"/>
  <c r="DC130" i="16"/>
  <c r="DB129" i="16" s="1"/>
  <c r="DC93" i="16"/>
  <c r="DB92" i="16" s="1"/>
  <c r="DC47" i="16"/>
  <c r="DC166" i="16"/>
  <c r="DB165" i="16" s="1"/>
  <c r="DC146" i="16"/>
  <c r="DC102" i="16"/>
  <c r="DC90" i="16"/>
  <c r="DB89" i="16" s="1"/>
  <c r="DC33" i="16"/>
  <c r="DC181" i="16"/>
  <c r="DG209" i="16"/>
  <c r="DG166" i="16"/>
  <c r="DG152" i="16"/>
  <c r="DF151" i="16" s="1"/>
  <c r="DG146" i="16"/>
  <c r="DG130" i="16"/>
  <c r="DG102" i="16"/>
  <c r="DG93" i="16"/>
  <c r="DG90" i="16"/>
  <c r="DF89" i="16" s="1"/>
  <c r="DG47" i="16"/>
  <c r="DG33" i="16"/>
  <c r="DF32" i="16" s="1"/>
  <c r="DG210" i="16"/>
  <c r="DG153" i="16"/>
  <c r="DG131" i="16"/>
  <c r="DG94" i="16"/>
  <c r="DG48" i="16"/>
  <c r="DG22" i="16"/>
  <c r="DG167" i="16"/>
  <c r="DG147" i="16"/>
  <c r="DG103" i="16"/>
  <c r="DG91" i="16"/>
  <c r="DG34" i="16"/>
  <c r="DG181" i="16"/>
  <c r="DK210" i="16"/>
  <c r="DK167" i="16"/>
  <c r="DK147" i="16"/>
  <c r="DK131" i="16"/>
  <c r="DK103" i="16"/>
  <c r="DK94" i="16"/>
  <c r="DK91" i="16"/>
  <c r="DK48" i="16"/>
  <c r="DK34" i="16"/>
  <c r="DK22" i="16"/>
  <c r="DK209" i="16"/>
  <c r="DJ208" i="16" s="1"/>
  <c r="DK146" i="16"/>
  <c r="DK102" i="16"/>
  <c r="DJ101" i="16" s="1"/>
  <c r="DK90" i="16"/>
  <c r="DJ89" i="16" s="1"/>
  <c r="DK33" i="16"/>
  <c r="DK166" i="16"/>
  <c r="DJ165" i="16" s="1"/>
  <c r="DK130" i="16"/>
  <c r="DJ129" i="16" s="1"/>
  <c r="DK93" i="16"/>
  <c r="DJ92" i="16" s="1"/>
  <c r="DK47" i="16"/>
  <c r="DJ46" i="16" s="1"/>
  <c r="DK181" i="16"/>
  <c r="DQ167" i="16"/>
  <c r="DQ153" i="16"/>
  <c r="DQ147" i="16"/>
  <c r="DQ131" i="16"/>
  <c r="DQ103" i="16"/>
  <c r="DQ94" i="16"/>
  <c r="DQ48" i="16"/>
  <c r="DQ34" i="16"/>
  <c r="DQ93" i="16"/>
  <c r="DQ209" i="16"/>
  <c r="DQ166" i="16"/>
  <c r="DQ152" i="16"/>
  <c r="DQ146" i="16"/>
  <c r="DQ130" i="16"/>
  <c r="DQ102" i="16"/>
  <c r="DQ47" i="16"/>
  <c r="DQ33" i="16"/>
  <c r="DQ181" i="16"/>
  <c r="EA209" i="16"/>
  <c r="EA166" i="16"/>
  <c r="EA152" i="16"/>
  <c r="EA146" i="16"/>
  <c r="EA210" i="16"/>
  <c r="EA153" i="16"/>
  <c r="EA131" i="16"/>
  <c r="EA103" i="16"/>
  <c r="EA94" i="16"/>
  <c r="EA91" i="16"/>
  <c r="EA48" i="16"/>
  <c r="EA34" i="16"/>
  <c r="EA22" i="16"/>
  <c r="EA167" i="16"/>
  <c r="EA147" i="16"/>
  <c r="EA130" i="16"/>
  <c r="EA102" i="16"/>
  <c r="EA93" i="16"/>
  <c r="EA90" i="16"/>
  <c r="EA47" i="16"/>
  <c r="EA33" i="16"/>
  <c r="EA181" i="16"/>
  <c r="L210" i="16"/>
  <c r="L153" i="16"/>
  <c r="L131" i="16"/>
  <c r="L94" i="16"/>
  <c r="L48" i="16"/>
  <c r="L167" i="16"/>
  <c r="L147" i="16"/>
  <c r="L103" i="16"/>
  <c r="L91" i="16"/>
  <c r="L22" i="16"/>
  <c r="L209" i="16"/>
  <c r="L166" i="16"/>
  <c r="L152" i="16"/>
  <c r="L146" i="16"/>
  <c r="L130" i="16"/>
  <c r="L102" i="16"/>
  <c r="L93" i="16"/>
  <c r="L90" i="16"/>
  <c r="L47" i="16"/>
  <c r="L33" i="16"/>
  <c r="L181" i="16"/>
  <c r="CF166" i="16"/>
  <c r="CF90" i="16"/>
  <c r="CF167" i="16"/>
  <c r="CF153" i="16"/>
  <c r="CF103" i="16"/>
  <c r="CF48" i="16"/>
  <c r="CF209" i="16"/>
  <c r="CF152" i="16"/>
  <c r="CF130" i="16"/>
  <c r="CF93" i="16"/>
  <c r="CF47" i="16"/>
  <c r="CF21" i="16"/>
  <c r="CF131" i="16"/>
  <c r="CF94" i="16"/>
  <c r="CF91" i="16"/>
  <c r="CF22" i="16"/>
  <c r="DS21" i="16"/>
  <c r="DV21" i="16" s="1"/>
  <c r="DX21" i="16" s="1"/>
  <c r="DS166" i="16"/>
  <c r="DS146" i="16"/>
  <c r="DS102" i="16"/>
  <c r="DS47" i="16"/>
  <c r="DS167" i="16"/>
  <c r="DS153" i="16"/>
  <c r="DS147" i="16"/>
  <c r="DS131" i="16"/>
  <c r="DS103" i="16"/>
  <c r="DS48" i="16"/>
  <c r="DS34" i="16"/>
  <c r="DS22" i="16"/>
  <c r="DV22" i="16" s="1"/>
  <c r="DX22" i="16" s="1"/>
  <c r="DS209" i="16"/>
  <c r="DS152" i="16"/>
  <c r="DS130" i="16"/>
  <c r="DS90" i="16"/>
  <c r="DV90" i="16" s="1"/>
  <c r="DX90" i="16" s="1"/>
  <c r="DS33" i="16"/>
  <c r="DS91" i="16"/>
  <c r="DV91" i="16" s="1"/>
  <c r="DX91" i="16" s="1"/>
  <c r="DS181" i="16"/>
  <c r="CD9" i="16"/>
  <c r="L9" i="16"/>
  <c r="J13" i="16"/>
  <c r="N8" i="16"/>
  <c r="J8" i="16"/>
  <c r="L12" i="16"/>
  <c r="AH9" i="16"/>
  <c r="AL9" i="16"/>
  <c r="AN9" i="16"/>
  <c r="AB9" i="16"/>
  <c r="AN13" i="16"/>
  <c r="AB17" i="16"/>
  <c r="Z17" i="16"/>
  <c r="AL21" i="16"/>
  <c r="AN21" i="16"/>
  <c r="V21" i="16"/>
  <c r="V25" i="16"/>
  <c r="AN29" i="16"/>
  <c r="AH33" i="16"/>
  <c r="AL33" i="16"/>
  <c r="AN33" i="16"/>
  <c r="Z33" i="16"/>
  <c r="AH34" i="16"/>
  <c r="AL34" i="16"/>
  <c r="AN34" i="16"/>
  <c r="AB34" i="16"/>
  <c r="V34" i="16"/>
  <c r="AN35" i="16"/>
  <c r="AH39" i="16"/>
  <c r="AN43" i="16"/>
  <c r="AH47" i="16"/>
  <c r="AL47" i="16"/>
  <c r="AN47" i="16"/>
  <c r="V47" i="16"/>
  <c r="AH48" i="16"/>
  <c r="AL48" i="16"/>
  <c r="AN48" i="16"/>
  <c r="AB48" i="16"/>
  <c r="Z48" i="16"/>
  <c r="AH49" i="16"/>
  <c r="AL49" i="16"/>
  <c r="AB49" i="16"/>
  <c r="X49" i="16"/>
  <c r="AH55" i="16"/>
  <c r="AH57" i="16"/>
  <c r="AL57" i="16"/>
  <c r="AB57" i="16"/>
  <c r="AH65" i="16"/>
  <c r="AL65" i="16"/>
  <c r="AB65" i="16"/>
  <c r="X65" i="16"/>
  <c r="AH74" i="16"/>
  <c r="AL74" i="16"/>
  <c r="AB74" i="16"/>
  <c r="AJ82" i="16"/>
  <c r="Z82" i="16"/>
  <c r="AN86" i="16"/>
  <c r="AB88" i="16"/>
  <c r="AL90" i="16"/>
  <c r="AN90" i="16"/>
  <c r="Z90" i="16"/>
  <c r="AH91" i="16"/>
  <c r="AL91" i="16"/>
  <c r="AN91" i="16"/>
  <c r="Z91" i="16"/>
  <c r="AB91" i="16"/>
  <c r="V98" i="16"/>
  <c r="AH102" i="16"/>
  <c r="AL102" i="16"/>
  <c r="AN102" i="16"/>
  <c r="Z102" i="16"/>
  <c r="AH103" i="16"/>
  <c r="AJ103" i="16"/>
  <c r="AB103" i="16"/>
  <c r="AN103" i="16"/>
  <c r="V103" i="16"/>
  <c r="V104" i="16"/>
  <c r="AH108" i="16"/>
  <c r="AN108" i="16"/>
  <c r="Z108" i="16"/>
  <c r="V112" i="16"/>
  <c r="Z123" i="16"/>
  <c r="AB127" i="16"/>
  <c r="AN133" i="16"/>
  <c r="V137" i="16"/>
  <c r="AN141" i="16"/>
  <c r="AH152" i="16"/>
  <c r="AL152" i="16"/>
  <c r="AN152" i="16"/>
  <c r="V152" i="16"/>
  <c r="AJ153" i="16"/>
  <c r="AL153" i="16"/>
  <c r="AN153" i="16"/>
  <c r="AB153" i="16"/>
  <c r="Z153" i="16"/>
  <c r="AB154" i="16"/>
  <c r="AH158" i="16"/>
  <c r="AJ158" i="16"/>
  <c r="AB158" i="16"/>
  <c r="AH162" i="16"/>
  <c r="AL162" i="16"/>
  <c r="AN162" i="16"/>
  <c r="V162" i="16"/>
  <c r="AL166" i="16"/>
  <c r="AN166" i="16"/>
  <c r="AB166" i="16"/>
  <c r="Z166" i="16"/>
  <c r="AH167" i="16"/>
  <c r="AJ167" i="16"/>
  <c r="AL167" i="16"/>
  <c r="AB167" i="16"/>
  <c r="V167" i="16"/>
  <c r="AL168" i="16"/>
  <c r="Z168" i="16"/>
  <c r="V168" i="16"/>
  <c r="V174" i="16"/>
  <c r="Z178" i="16"/>
  <c r="V178" i="16"/>
  <c r="V183" i="16"/>
  <c r="AJ194" i="16"/>
  <c r="V194" i="16"/>
  <c r="AH202" i="16"/>
  <c r="AB202" i="16"/>
  <c r="AJ210" i="16"/>
  <c r="AL210" i="16"/>
  <c r="AN210" i="16"/>
  <c r="AB210" i="16"/>
  <c r="AL212" i="16"/>
  <c r="AB212" i="16"/>
  <c r="AB214" i="16"/>
  <c r="AH216" i="16"/>
  <c r="X216" i="16"/>
  <c r="AN8" i="16"/>
  <c r="AB8" i="16"/>
  <c r="Z10" i="16"/>
  <c r="AH12" i="16"/>
  <c r="AL12" i="16"/>
  <c r="V12" i="16"/>
  <c r="X12" i="16"/>
  <c r="AB14" i="16"/>
  <c r="AH16" i="16"/>
  <c r="AN16" i="16"/>
  <c r="AN18" i="16"/>
  <c r="AH24" i="16"/>
  <c r="AL24" i="16"/>
  <c r="AB24" i="16"/>
  <c r="Z24" i="16"/>
  <c r="V24" i="16"/>
  <c r="AN26" i="16"/>
  <c r="AN28" i="16"/>
  <c r="Z30" i="16"/>
  <c r="V30" i="16"/>
  <c r="AB36" i="16"/>
  <c r="AL38" i="16"/>
  <c r="AN38" i="16"/>
  <c r="AB38" i="16"/>
  <c r="V38" i="16"/>
  <c r="X38" i="16"/>
  <c r="AL40" i="16"/>
  <c r="AB40" i="16"/>
  <c r="AH42" i="16"/>
  <c r="AL52" i="16"/>
  <c r="AB52" i="16"/>
  <c r="Z52" i="16"/>
  <c r="AN54" i="16"/>
  <c r="AH56" i="16"/>
  <c r="AN56" i="16"/>
  <c r="AB56" i="16"/>
  <c r="X56" i="16"/>
  <c r="V56" i="16"/>
  <c r="AN58" i="16"/>
  <c r="Z58" i="16"/>
  <c r="AL60" i="16"/>
  <c r="AB60" i="16"/>
  <c r="Z60" i="16"/>
  <c r="Z62" i="16"/>
  <c r="V62" i="16"/>
  <c r="AH64" i="16"/>
  <c r="AN64" i="16"/>
  <c r="AB64" i="16"/>
  <c r="V64" i="16"/>
  <c r="AL69" i="16"/>
  <c r="AB69" i="16"/>
  <c r="Z69" i="16"/>
  <c r="V71" i="16"/>
  <c r="AH73" i="16"/>
  <c r="AN73" i="16"/>
  <c r="V73" i="16"/>
  <c r="AH75" i="16"/>
  <c r="Z75" i="16"/>
  <c r="AH77" i="16"/>
  <c r="AL77" i="16"/>
  <c r="AN77" i="16"/>
  <c r="AB77" i="16"/>
  <c r="Z77" i="16"/>
  <c r="Z83" i="16"/>
  <c r="AL85" i="16"/>
  <c r="AN85" i="16"/>
  <c r="Z85" i="16"/>
  <c r="AJ87" i="16"/>
  <c r="AH93" i="16"/>
  <c r="AL93" i="16"/>
  <c r="AN93" i="16"/>
  <c r="Z93" i="16"/>
  <c r="AL94" i="16"/>
  <c r="AN94" i="16"/>
  <c r="AB94" i="16"/>
  <c r="V94" i="16"/>
  <c r="AN95" i="16"/>
  <c r="AH97" i="16"/>
  <c r="AB97" i="16"/>
  <c r="V97" i="16"/>
  <c r="AH107" i="16"/>
  <c r="AL107" i="16"/>
  <c r="AJ107" i="16"/>
  <c r="AB107" i="16"/>
  <c r="V107" i="16"/>
  <c r="AN111" i="16"/>
  <c r="X111" i="16"/>
  <c r="AH115" i="16"/>
  <c r="AJ115" i="16"/>
  <c r="AB115" i="16"/>
  <c r="V115" i="16"/>
  <c r="X115" i="16"/>
  <c r="V119" i="16"/>
  <c r="X119" i="16"/>
  <c r="AH120" i="16"/>
  <c r="AO120" i="16" s="1"/>
  <c r="AQ120" i="16" s="1"/>
  <c r="AH122" i="16"/>
  <c r="AB122" i="16"/>
  <c r="AN122" i="16"/>
  <c r="X122" i="16"/>
  <c r="V126" i="16"/>
  <c r="X126" i="16"/>
  <c r="AH130" i="16"/>
  <c r="AL130" i="16"/>
  <c r="AN130" i="16"/>
  <c r="Z130" i="16"/>
  <c r="AH131" i="16"/>
  <c r="AJ131" i="16"/>
  <c r="AB131" i="16"/>
  <c r="V131" i="16"/>
  <c r="X131" i="16"/>
  <c r="AH132" i="16"/>
  <c r="AL132" i="16"/>
  <c r="AB132" i="16"/>
  <c r="Z132" i="16"/>
  <c r="V132" i="16"/>
  <c r="AH136" i="16"/>
  <c r="AN136" i="16"/>
  <c r="V138" i="16"/>
  <c r="AH140" i="16"/>
  <c r="AL140" i="16"/>
  <c r="AB140" i="16"/>
  <c r="Z140" i="16"/>
  <c r="V140" i="16"/>
  <c r="AN142" i="16"/>
  <c r="Z142" i="16"/>
  <c r="AN144" i="16"/>
  <c r="AH146" i="16"/>
  <c r="AL146" i="16"/>
  <c r="V146" i="16"/>
  <c r="X146" i="16"/>
  <c r="AH147" i="16"/>
  <c r="AL147" i="16"/>
  <c r="AN147" i="16"/>
  <c r="Z147" i="16"/>
  <c r="AB149" i="16"/>
  <c r="AH157" i="16"/>
  <c r="AJ157" i="16"/>
  <c r="AL157" i="16"/>
  <c r="AN157" i="16"/>
  <c r="AB157" i="16"/>
  <c r="Z157" i="16"/>
  <c r="V157" i="16"/>
  <c r="V159" i="16"/>
  <c r="AB161" i="16"/>
  <c r="V161" i="16"/>
  <c r="AH163" i="16"/>
  <c r="AN163" i="16"/>
  <c r="AB163" i="16"/>
  <c r="AJ171" i="16"/>
  <c r="AB171" i="16"/>
  <c r="Z171" i="16"/>
  <c r="D171" i="16"/>
  <c r="AH173" i="16"/>
  <c r="AJ173" i="16"/>
  <c r="AL173" i="16"/>
  <c r="V173" i="16"/>
  <c r="AH177" i="16"/>
  <c r="AJ177" i="16"/>
  <c r="AL177" i="16"/>
  <c r="AN177" i="16"/>
  <c r="AB177" i="16"/>
  <c r="Z177" i="16"/>
  <c r="X182" i="16"/>
  <c r="AH186" i="16"/>
  <c r="AB186" i="16"/>
  <c r="X186" i="16"/>
  <c r="AJ188" i="16"/>
  <c r="AJ190" i="16"/>
  <c r="AL193" i="16"/>
  <c r="AN193" i="16"/>
  <c r="AJ197" i="16"/>
  <c r="AH199" i="16"/>
  <c r="AJ199" i="16"/>
  <c r="V199" i="16"/>
  <c r="AH203" i="16"/>
  <c r="AJ203" i="16"/>
  <c r="Z203" i="16"/>
  <c r="AB207" i="16"/>
  <c r="AL209" i="16"/>
  <c r="AN209" i="16"/>
  <c r="Z209" i="16"/>
  <c r="AH213" i="16"/>
  <c r="AL213" i="16"/>
  <c r="X213" i="16"/>
  <c r="H10" i="16"/>
  <c r="CW10" i="16"/>
  <c r="DE10" i="16"/>
  <c r="DS10" i="16"/>
  <c r="DI10" i="16"/>
  <c r="DK10" i="16"/>
  <c r="AN10" i="16"/>
  <c r="DC13" i="16"/>
  <c r="DI13" i="16"/>
  <c r="DQ13" i="16"/>
  <c r="DG13" i="16"/>
  <c r="EC13" i="16"/>
  <c r="BS13" i="16"/>
  <c r="AX13" i="16"/>
  <c r="DC15" i="16"/>
  <c r="DI15" i="16"/>
  <c r="DU15" i="16"/>
  <c r="EA15" i="16"/>
  <c r="EC15" i="16"/>
  <c r="N16" i="16"/>
  <c r="F16" i="16"/>
  <c r="CD16" i="16"/>
  <c r="CW16" i="16"/>
  <c r="CY16" i="16"/>
  <c r="DG16" i="16"/>
  <c r="EA16" i="16"/>
  <c r="EC16" i="16"/>
  <c r="BM16" i="16"/>
  <c r="DI16" i="16"/>
  <c r="DU16" i="16"/>
  <c r="AV16" i="16"/>
  <c r="AZ16" i="16"/>
  <c r="DI21" i="16"/>
  <c r="DH20" i="16" s="1"/>
  <c r="P21" i="16"/>
  <c r="AV21" i="16"/>
  <c r="AJ21" i="16"/>
  <c r="L21" i="16"/>
  <c r="DE23" i="16"/>
  <c r="CY23" i="16"/>
  <c r="DA23" i="16"/>
  <c r="DG23" i="16"/>
  <c r="DI23" i="16"/>
  <c r="P24" i="16"/>
  <c r="D24" i="16"/>
  <c r="CF24" i="16"/>
  <c r="CD24" i="16"/>
  <c r="DA24" i="16"/>
  <c r="DU24" i="16"/>
  <c r="CW24" i="16"/>
  <c r="DC24" i="16"/>
  <c r="DK24" i="16"/>
  <c r="DS24" i="16"/>
  <c r="BM24" i="16"/>
  <c r="AV24" i="16"/>
  <c r="P25" i="16"/>
  <c r="F25" i="16"/>
  <c r="CW25" i="16"/>
  <c r="DC25" i="16"/>
  <c r="EA25" i="16"/>
  <c r="CY25" i="16"/>
  <c r="DA25" i="16"/>
  <c r="DG25" i="16"/>
  <c r="DI25" i="16"/>
  <c r="EC25" i="16"/>
  <c r="DU25" i="16"/>
  <c r="AX25" i="16"/>
  <c r="L25" i="16"/>
  <c r="F28" i="16"/>
  <c r="CH28" i="16"/>
  <c r="CW28" i="16"/>
  <c r="CY28" i="16"/>
  <c r="DA28" i="16"/>
  <c r="DG28" i="16"/>
  <c r="EC28" i="16"/>
  <c r="DU28" i="16"/>
  <c r="DE28" i="16"/>
  <c r="DQ28" i="16"/>
  <c r="DS28" i="16"/>
  <c r="BM28" i="16"/>
  <c r="AZ28" i="16"/>
  <c r="AT28" i="16"/>
  <c r="L28" i="16"/>
  <c r="J28" i="16"/>
  <c r="DE31" i="16"/>
  <c r="DK31" i="16"/>
  <c r="DQ31" i="16"/>
  <c r="DA31" i="16"/>
  <c r="DU31" i="16"/>
  <c r="H33" i="16"/>
  <c r="D33" i="16"/>
  <c r="X33" i="16"/>
  <c r="F38" i="16"/>
  <c r="CF38" i="16"/>
  <c r="DE38" i="16"/>
  <c r="DK38" i="16"/>
  <c r="EA38" i="16"/>
  <c r="DQ38" i="16"/>
  <c r="DS38" i="16"/>
  <c r="DA38" i="16"/>
  <c r="DG38" i="16"/>
  <c r="AT38" i="16"/>
  <c r="P39" i="16"/>
  <c r="CD39" i="16"/>
  <c r="CY39" i="16"/>
  <c r="DG39" i="16"/>
  <c r="EC39" i="16"/>
  <c r="EA39" i="16"/>
  <c r="DS39" i="16"/>
  <c r="BS39" i="16"/>
  <c r="AX39" i="16"/>
  <c r="H49" i="16"/>
  <c r="DE49" i="16"/>
  <c r="DK49" i="16"/>
  <c r="DQ49" i="16"/>
  <c r="BS49" i="16"/>
  <c r="CH49" i="16"/>
  <c r="CY49" i="16"/>
  <c r="DG49" i="16"/>
  <c r="EC49" i="16"/>
  <c r="AV49" i="16"/>
  <c r="N49" i="16"/>
  <c r="DC51" i="16"/>
  <c r="DE51" i="16"/>
  <c r="DS51" i="16"/>
  <c r="CW51" i="16"/>
  <c r="CY51" i="16"/>
  <c r="DG51" i="16"/>
  <c r="EC51" i="16"/>
  <c r="DU51" i="16"/>
  <c r="D52" i="16"/>
  <c r="CF52" i="16"/>
  <c r="CY52" i="16"/>
  <c r="EC52" i="16"/>
  <c r="DU52" i="16"/>
  <c r="DE52" i="16"/>
  <c r="EA52" i="16"/>
  <c r="AT52" i="16"/>
  <c r="J52" i="16"/>
  <c r="AV52" i="16"/>
  <c r="H56" i="16"/>
  <c r="F56" i="16"/>
  <c r="CD56" i="16"/>
  <c r="CW56" i="16"/>
  <c r="DA56" i="16"/>
  <c r="DG56" i="16"/>
  <c r="EC56" i="16"/>
  <c r="DU56" i="16"/>
  <c r="BM56" i="16"/>
  <c r="DC56" i="16"/>
  <c r="DE56" i="16"/>
  <c r="DK56" i="16"/>
  <c r="DQ56" i="16"/>
  <c r="DS56" i="16"/>
  <c r="AZ56" i="16"/>
  <c r="AX56" i="16"/>
  <c r="L56" i="16"/>
  <c r="H57" i="16"/>
  <c r="CW57" i="16"/>
  <c r="DK57" i="16"/>
  <c r="EA57" i="16"/>
  <c r="ED57" i="16" s="1"/>
  <c r="EF57" i="16" s="1"/>
  <c r="CD57" i="16"/>
  <c r="CH57" i="16"/>
  <c r="DG57" i="16"/>
  <c r="DI57" i="16"/>
  <c r="DU57" i="16"/>
  <c r="BS57" i="16"/>
  <c r="N57" i="16"/>
  <c r="DC59" i="16"/>
  <c r="DE59" i="16"/>
  <c r="DS59" i="16"/>
  <c r="CW59" i="16"/>
  <c r="DG59" i="16"/>
  <c r="DI59" i="16"/>
  <c r="DU59" i="16"/>
  <c r="D60" i="16"/>
  <c r="P60" i="16"/>
  <c r="CH60" i="16"/>
  <c r="CY60" i="16"/>
  <c r="DA60" i="16"/>
  <c r="DG60" i="16"/>
  <c r="DI60" i="16"/>
  <c r="DU60" i="16"/>
  <c r="DE60" i="16"/>
  <c r="DK60" i="16"/>
  <c r="EA60" i="16"/>
  <c r="ED60" i="16" s="1"/>
  <c r="EF60" i="16" s="1"/>
  <c r="DQ60" i="16"/>
  <c r="DS60" i="16"/>
  <c r="AT60" i="16"/>
  <c r="J60" i="16"/>
  <c r="AV60" i="16"/>
  <c r="H61" i="16"/>
  <c r="DC61" i="16"/>
  <c r="DE61" i="16"/>
  <c r="DK61" i="16"/>
  <c r="DQ61" i="16"/>
  <c r="EC61" i="16"/>
  <c r="DU61" i="16"/>
  <c r="BM61" i="16"/>
  <c r="AV61" i="16"/>
  <c r="AZ61" i="16"/>
  <c r="J61" i="16"/>
  <c r="DA62" i="16"/>
  <c r="DI62" i="16"/>
  <c r="EC62" i="16"/>
  <c r="DU62" i="16"/>
  <c r="DC62" i="16"/>
  <c r="EA62" i="16"/>
  <c r="DQ62" i="16"/>
  <c r="DS62" i="16"/>
  <c r="L62" i="16"/>
  <c r="EA63" i="16"/>
  <c r="ED63" i="16" s="1"/>
  <c r="EF63" i="16" s="1"/>
  <c r="DS63" i="16"/>
  <c r="CW63" i="16"/>
  <c r="DG63" i="16"/>
  <c r="DI63" i="16"/>
  <c r="DC67" i="16"/>
  <c r="DK67" i="16"/>
  <c r="CW67" i="16"/>
  <c r="CY67" i="16"/>
  <c r="DA67" i="16"/>
  <c r="DG67" i="16"/>
  <c r="EC67" i="16"/>
  <c r="BM67" i="16"/>
  <c r="H69" i="16"/>
  <c r="D69" i="16"/>
  <c r="P69" i="16"/>
  <c r="CF69" i="16"/>
  <c r="CD69" i="16"/>
  <c r="CH69" i="16"/>
  <c r="CY69" i="16"/>
  <c r="DG69" i="16"/>
  <c r="DI69" i="16"/>
  <c r="EC69" i="16"/>
  <c r="DU69" i="16"/>
  <c r="DE69" i="16"/>
  <c r="EA69" i="16"/>
  <c r="DQ69" i="16"/>
  <c r="BS69" i="16"/>
  <c r="AT69" i="16"/>
  <c r="J69" i="16"/>
  <c r="AV69" i="16"/>
  <c r="CW71" i="16"/>
  <c r="CY71" i="16"/>
  <c r="DI71" i="16"/>
  <c r="DC71" i="16"/>
  <c r="DK71" i="16"/>
  <c r="DQ71" i="16"/>
  <c r="DS71" i="16"/>
  <c r="DC74" i="16"/>
  <c r="DK74" i="16"/>
  <c r="EA74" i="16"/>
  <c r="DQ74" i="16"/>
  <c r="BS74" i="16"/>
  <c r="CD74" i="16"/>
  <c r="CH74" i="16"/>
  <c r="DA74" i="16"/>
  <c r="DG74" i="16"/>
  <c r="DI74" i="16"/>
  <c r="EC74" i="16"/>
  <c r="DU74" i="16"/>
  <c r="AV74" i="16"/>
  <c r="D76" i="16"/>
  <c r="DE76" i="16"/>
  <c r="DQ76" i="16"/>
  <c r="DS76" i="16"/>
  <c r="CW76" i="16"/>
  <c r="DA76" i="16"/>
  <c r="DG76" i="16"/>
  <c r="DI76" i="16"/>
  <c r="EC76" i="16"/>
  <c r="DU76" i="16"/>
  <c r="D77" i="16"/>
  <c r="CD77" i="16"/>
  <c r="CH77" i="16"/>
  <c r="CY77" i="16"/>
  <c r="DA77" i="16"/>
  <c r="DG77" i="16"/>
  <c r="EC77" i="16"/>
  <c r="DE77" i="16"/>
  <c r="DK77" i="16"/>
  <c r="DQ77" i="16"/>
  <c r="DS77" i="16"/>
  <c r="BS77" i="16"/>
  <c r="AT77" i="16"/>
  <c r="L77" i="16"/>
  <c r="AV77" i="16"/>
  <c r="F78" i="16"/>
  <c r="CW78" i="16"/>
  <c r="DC78" i="16"/>
  <c r="DE78" i="16"/>
  <c r="DK78" i="16"/>
  <c r="EA78" i="16"/>
  <c r="DQ78" i="16"/>
  <c r="DA78" i="16"/>
  <c r="DI78" i="16"/>
  <c r="EC78" i="16"/>
  <c r="DU78" i="16"/>
  <c r="AZ78" i="16"/>
  <c r="AT78" i="16"/>
  <c r="AX78" i="16"/>
  <c r="L78" i="16"/>
  <c r="DK84" i="16"/>
  <c r="EA84" i="16"/>
  <c r="DQ84" i="16"/>
  <c r="CW84" i="16"/>
  <c r="CY84" i="16"/>
  <c r="DA84" i="16"/>
  <c r="EC84" i="16"/>
  <c r="CF88" i="16"/>
  <c r="DE88" i="16"/>
  <c r="EA88" i="16"/>
  <c r="DS88" i="16"/>
  <c r="DA88" i="16"/>
  <c r="EC88" i="16"/>
  <c r="DU88" i="16"/>
  <c r="P91" i="16"/>
  <c r="F91" i="16"/>
  <c r="H91" i="16"/>
  <c r="V91" i="16"/>
  <c r="F95" i="16"/>
  <c r="CW95" i="16"/>
  <c r="DA95" i="16"/>
  <c r="DG95" i="16"/>
  <c r="EC95" i="16"/>
  <c r="DC95" i="16"/>
  <c r="DK95" i="16"/>
  <c r="DQ95" i="16"/>
  <c r="AT95" i="16"/>
  <c r="L95" i="16"/>
  <c r="P97" i="16"/>
  <c r="F97" i="16"/>
  <c r="CD97" i="16"/>
  <c r="CH97" i="16"/>
  <c r="CW97" i="16"/>
  <c r="DG97" i="16"/>
  <c r="DI97" i="16"/>
  <c r="EC97" i="16"/>
  <c r="DU97" i="16"/>
  <c r="DC97" i="16"/>
  <c r="DE97" i="16"/>
  <c r="EA97" i="16"/>
  <c r="DQ97" i="16"/>
  <c r="DS97" i="16"/>
  <c r="BS97" i="16"/>
  <c r="BM97" i="16"/>
  <c r="AZ97" i="16"/>
  <c r="AX97" i="16"/>
  <c r="N97" i="16"/>
  <c r="L97" i="16"/>
  <c r="J97" i="16"/>
  <c r="P98" i="16"/>
  <c r="CF98" i="16"/>
  <c r="DC98" i="16"/>
  <c r="DE98" i="16"/>
  <c r="DK98" i="16"/>
  <c r="EA98" i="16"/>
  <c r="DQ98" i="16"/>
  <c r="DS98" i="16"/>
  <c r="CW98" i="16"/>
  <c r="DG98" i="16"/>
  <c r="DI98" i="16"/>
  <c r="EC98" i="16"/>
  <c r="AT98" i="16"/>
  <c r="P99" i="16"/>
  <c r="CW99" i="16"/>
  <c r="CY99" i="16"/>
  <c r="DA99" i="16"/>
  <c r="DG99" i="16"/>
  <c r="EC99" i="16"/>
  <c r="DU99" i="16"/>
  <c r="DE99" i="16"/>
  <c r="DK99" i="16"/>
  <c r="EA99" i="16"/>
  <c r="L99" i="16"/>
  <c r="J99" i="16"/>
  <c r="DE100" i="16"/>
  <c r="DK100" i="16"/>
  <c r="DQ100" i="16"/>
  <c r="DS100" i="16"/>
  <c r="CY100" i="16"/>
  <c r="DA100" i="16"/>
  <c r="DG100" i="16"/>
  <c r="DI100" i="16"/>
  <c r="P102" i="16"/>
  <c r="D102" i="16"/>
  <c r="P103" i="16"/>
  <c r="F103" i="16"/>
  <c r="P104" i="16"/>
  <c r="F104" i="16"/>
  <c r="CW104" i="16"/>
  <c r="CY104" i="16"/>
  <c r="DA104" i="16"/>
  <c r="EC104" i="16"/>
  <c r="DE104" i="16"/>
  <c r="DK104" i="16"/>
  <c r="EA104" i="16"/>
  <c r="DQ104" i="16"/>
  <c r="DS104" i="16"/>
  <c r="AX104" i="16"/>
  <c r="L104" i="16"/>
  <c r="CY106" i="16"/>
  <c r="DI106" i="16"/>
  <c r="EC106" i="16"/>
  <c r="DU106" i="16"/>
  <c r="DC106" i="16"/>
  <c r="DQ106" i="16"/>
  <c r="DC109" i="16"/>
  <c r="DK109" i="16"/>
  <c r="EA109" i="16"/>
  <c r="CY109" i="16"/>
  <c r="DA109" i="16"/>
  <c r="DG109" i="16"/>
  <c r="DI109" i="16"/>
  <c r="EC109" i="16"/>
  <c r="DU109" i="16"/>
  <c r="AX109" i="16"/>
  <c r="F111" i="16"/>
  <c r="H111" i="16"/>
  <c r="CH111" i="16"/>
  <c r="DC111" i="16"/>
  <c r="DE111" i="16"/>
  <c r="DK111" i="16"/>
  <c r="DQ111" i="16"/>
  <c r="DS111" i="16"/>
  <c r="CW111" i="16"/>
  <c r="DA111" i="16"/>
  <c r="EC111" i="16"/>
  <c r="DU111" i="16"/>
  <c r="BM111" i="16"/>
  <c r="BS111" i="16"/>
  <c r="AZ111" i="16"/>
  <c r="AT111" i="16"/>
  <c r="AX111" i="16"/>
  <c r="N111" i="16"/>
  <c r="L111" i="16"/>
  <c r="J111" i="16"/>
  <c r="P112" i="16"/>
  <c r="F112" i="16"/>
  <c r="CW112" i="16"/>
  <c r="CY112" i="16"/>
  <c r="DG112" i="16"/>
  <c r="EC112" i="16"/>
  <c r="DC112" i="16"/>
  <c r="DK112" i="16"/>
  <c r="EA112" i="16"/>
  <c r="DQ112" i="16"/>
  <c r="AX112" i="16"/>
  <c r="L112" i="16"/>
  <c r="F113" i="16"/>
  <c r="CW113" i="16"/>
  <c r="DC113" i="16"/>
  <c r="DE113" i="16"/>
  <c r="DK113" i="16"/>
  <c r="EA113" i="16"/>
  <c r="DQ113" i="16"/>
  <c r="DA113" i="16"/>
  <c r="DI113" i="16"/>
  <c r="DU113" i="16"/>
  <c r="AT113" i="16"/>
  <c r="DG114" i="16"/>
  <c r="DI114" i="16"/>
  <c r="EC114" i="16"/>
  <c r="DU114" i="16"/>
  <c r="DC114" i="16"/>
  <c r="DE114" i="16"/>
  <c r="DS114" i="16"/>
  <c r="P115" i="16"/>
  <c r="D115" i="16"/>
  <c r="CF115" i="16"/>
  <c r="CD115" i="16"/>
  <c r="CH115" i="16"/>
  <c r="DC115" i="16"/>
  <c r="DE115" i="16"/>
  <c r="DK115" i="16"/>
  <c r="EA115" i="16"/>
  <c r="ED115" i="16" s="1"/>
  <c r="EF115" i="16" s="1"/>
  <c r="DS115" i="16"/>
  <c r="DG115" i="16"/>
  <c r="DI115" i="16"/>
  <c r="DU115" i="16"/>
  <c r="AZ115" i="16"/>
  <c r="CY118" i="16"/>
  <c r="DU118" i="16"/>
  <c r="DC118" i="16"/>
  <c r="DE118" i="16"/>
  <c r="DQ118" i="16"/>
  <c r="DS118" i="16"/>
  <c r="P119" i="16"/>
  <c r="F119" i="16"/>
  <c r="H119" i="16"/>
  <c r="CH119" i="16"/>
  <c r="DE119" i="16"/>
  <c r="DK119" i="16"/>
  <c r="EA119" i="16"/>
  <c r="DQ119" i="16"/>
  <c r="BS119" i="16"/>
  <c r="CW119" i="16"/>
  <c r="CY119" i="16"/>
  <c r="DG119" i="16"/>
  <c r="DI119" i="16"/>
  <c r="EC119" i="16"/>
  <c r="BM119" i="16"/>
  <c r="AV119" i="16"/>
  <c r="AZ119" i="16"/>
  <c r="AT119" i="16"/>
  <c r="AX119" i="16"/>
  <c r="N119" i="16"/>
  <c r="J119" i="16"/>
  <c r="CY121" i="16"/>
  <c r="DA121" i="16"/>
  <c r="DU121" i="16"/>
  <c r="DC121" i="16"/>
  <c r="EA121" i="16"/>
  <c r="DQ121" i="16"/>
  <c r="DS121" i="16"/>
  <c r="CF123" i="16"/>
  <c r="CW123" i="16"/>
  <c r="CY123" i="16"/>
  <c r="DA123" i="16"/>
  <c r="DI123" i="16"/>
  <c r="EC123" i="16"/>
  <c r="DU123" i="16"/>
  <c r="DC123" i="16"/>
  <c r="DE123" i="16"/>
  <c r="EA123" i="16"/>
  <c r="DQ123" i="16"/>
  <c r="AZ123" i="16"/>
  <c r="DG125" i="16"/>
  <c r="DI125" i="16"/>
  <c r="EC125" i="16"/>
  <c r="DE125" i="16"/>
  <c r="DK125" i="16"/>
  <c r="EA125" i="16"/>
  <c r="DQ125" i="16"/>
  <c r="P126" i="16"/>
  <c r="F126" i="16"/>
  <c r="H126" i="16"/>
  <c r="DC126" i="16"/>
  <c r="DE126" i="16"/>
  <c r="DK126" i="16"/>
  <c r="DQ126" i="16"/>
  <c r="DS126" i="16"/>
  <c r="CW126" i="16"/>
  <c r="DG126" i="16"/>
  <c r="DI126" i="16"/>
  <c r="DU126" i="16"/>
  <c r="BM126" i="16"/>
  <c r="BS126" i="16"/>
  <c r="AV126" i="16"/>
  <c r="AZ126" i="16"/>
  <c r="AX126" i="16"/>
  <c r="J126" i="16"/>
  <c r="H127" i="16"/>
  <c r="F127" i="16"/>
  <c r="CF127" i="16"/>
  <c r="CY127" i="16"/>
  <c r="DA127" i="16"/>
  <c r="DG127" i="16"/>
  <c r="DI127" i="16"/>
  <c r="EC127" i="16"/>
  <c r="DU127" i="16"/>
  <c r="DC127" i="16"/>
  <c r="EA127" i="16"/>
  <c r="DQ127" i="16"/>
  <c r="AT127" i="16"/>
  <c r="AX127" i="16"/>
  <c r="L127" i="16"/>
  <c r="P128" i="16"/>
  <c r="CW128" i="16"/>
  <c r="DC128" i="16"/>
  <c r="DK128" i="16"/>
  <c r="EA128" i="16"/>
  <c r="DS128" i="16"/>
  <c r="DA128" i="16"/>
  <c r="DG128" i="16"/>
  <c r="DI128" i="16"/>
  <c r="EC128" i="16"/>
  <c r="L128" i="16"/>
  <c r="P131" i="16"/>
  <c r="H131" i="16"/>
  <c r="D131" i="16"/>
  <c r="P134" i="16"/>
  <c r="F134" i="16"/>
  <c r="CW134" i="16"/>
  <c r="DA134" i="16"/>
  <c r="DG134" i="16"/>
  <c r="DI134" i="16"/>
  <c r="DE134" i="16"/>
  <c r="EA134" i="16"/>
  <c r="DQ134" i="16"/>
  <c r="DS134" i="16"/>
  <c r="F135" i="16"/>
  <c r="DC135" i="16"/>
  <c r="DE135" i="16"/>
  <c r="DS135" i="16"/>
  <c r="DG135" i="16"/>
  <c r="DI135" i="16"/>
  <c r="DU135" i="16"/>
  <c r="H136" i="16"/>
  <c r="F136" i="16"/>
  <c r="CD136" i="16"/>
  <c r="CH136" i="16"/>
  <c r="CW136" i="16"/>
  <c r="CY136" i="16"/>
  <c r="DA136" i="16"/>
  <c r="DI136" i="16"/>
  <c r="EC136" i="16"/>
  <c r="DU136" i="16"/>
  <c r="BM136" i="16"/>
  <c r="DC136" i="16"/>
  <c r="DK136" i="16"/>
  <c r="DQ136" i="16"/>
  <c r="DS136" i="16"/>
  <c r="BS136" i="16"/>
  <c r="AZ136" i="16"/>
  <c r="AT136" i="16"/>
  <c r="AX136" i="16"/>
  <c r="N136" i="16"/>
  <c r="L136" i="16"/>
  <c r="J136" i="16"/>
  <c r="P137" i="16"/>
  <c r="F137" i="16"/>
  <c r="D137" i="16"/>
  <c r="CW137" i="16"/>
  <c r="DC137" i="16"/>
  <c r="DE137" i="16"/>
  <c r="DK137" i="16"/>
  <c r="EA137" i="16"/>
  <c r="DQ137" i="16"/>
  <c r="DS137" i="16"/>
  <c r="CH137" i="16"/>
  <c r="DA137" i="16"/>
  <c r="DI137" i="16"/>
  <c r="DU137" i="16"/>
  <c r="AV137" i="16"/>
  <c r="AX137" i="16"/>
  <c r="L137" i="16"/>
  <c r="F138" i="16"/>
  <c r="CW138" i="16"/>
  <c r="DA138" i="16"/>
  <c r="DG138" i="16"/>
  <c r="DI138" i="16"/>
  <c r="DU138" i="16"/>
  <c r="DC138" i="16"/>
  <c r="DE138" i="16"/>
  <c r="DK138" i="16"/>
  <c r="EA138" i="16"/>
  <c r="DQ138" i="16"/>
  <c r="DC139" i="16"/>
  <c r="DK139" i="16"/>
  <c r="EA139" i="16"/>
  <c r="ED139" i="16" s="1"/>
  <c r="EF139" i="16" s="1"/>
  <c r="DQ139" i="16"/>
  <c r="CY139" i="16"/>
  <c r="DI139" i="16"/>
  <c r="D140" i="16"/>
  <c r="P140" i="16"/>
  <c r="CF140" i="16"/>
  <c r="CD140" i="16"/>
  <c r="CH140" i="16"/>
  <c r="CY140" i="16"/>
  <c r="DA140" i="16"/>
  <c r="DG140" i="16"/>
  <c r="DI140" i="16"/>
  <c r="EC140" i="16"/>
  <c r="DU140" i="16"/>
  <c r="DE140" i="16"/>
  <c r="DK140" i="16"/>
  <c r="EA140" i="16"/>
  <c r="DS140" i="16"/>
  <c r="AV140" i="16"/>
  <c r="P141" i="16"/>
  <c r="CF141" i="16"/>
  <c r="CW141" i="16"/>
  <c r="DC141" i="16"/>
  <c r="DE141" i="16"/>
  <c r="DK141" i="16"/>
  <c r="DQ141" i="16"/>
  <c r="DS141" i="16"/>
  <c r="CY141" i="16"/>
  <c r="DG141" i="16"/>
  <c r="EC141" i="16"/>
  <c r="DU141" i="16"/>
  <c r="AT141" i="16"/>
  <c r="DC143" i="16"/>
  <c r="DK143" i="16"/>
  <c r="EA143" i="16"/>
  <c r="CW143" i="16"/>
  <c r="CY143" i="16"/>
  <c r="DA143" i="16"/>
  <c r="DI143" i="16"/>
  <c r="EC143" i="16"/>
  <c r="DU143" i="16"/>
  <c r="DV143" i="16" s="1"/>
  <c r="DX143" i="16" s="1"/>
  <c r="AX143" i="16"/>
  <c r="P147" i="16"/>
  <c r="H147" i="16"/>
  <c r="D147" i="16"/>
  <c r="F147" i="16"/>
  <c r="CF150" i="16"/>
  <c r="CW150" i="16"/>
  <c r="CY150" i="16"/>
  <c r="DA150" i="16"/>
  <c r="EC150" i="16"/>
  <c r="DU150" i="16"/>
  <c r="DK150" i="16"/>
  <c r="EA150" i="16"/>
  <c r="F152" i="16"/>
  <c r="H152" i="16"/>
  <c r="H153" i="16"/>
  <c r="D153" i="16"/>
  <c r="CW155" i="16"/>
  <c r="CY155" i="16"/>
  <c r="DA155" i="16"/>
  <c r="EC155" i="16"/>
  <c r="DE155" i="16"/>
  <c r="DQ155" i="16"/>
  <c r="DS155" i="16"/>
  <c r="CD158" i="16"/>
  <c r="DE158" i="16"/>
  <c r="EA158" i="16"/>
  <c r="CW158" i="16"/>
  <c r="DA158" i="16"/>
  <c r="DG158" i="16"/>
  <c r="DI158" i="16"/>
  <c r="EC158" i="16"/>
  <c r="DU158" i="16"/>
  <c r="AZ158" i="16"/>
  <c r="L158" i="16"/>
  <c r="J158" i="16"/>
  <c r="EA160" i="16"/>
  <c r="DS160" i="16"/>
  <c r="CY160" i="16"/>
  <c r="DA160" i="16"/>
  <c r="DG160" i="16"/>
  <c r="DI160" i="16"/>
  <c r="H161" i="16"/>
  <c r="F161" i="16"/>
  <c r="CF161" i="16"/>
  <c r="CD161" i="16"/>
  <c r="CW161" i="16"/>
  <c r="CY161" i="16"/>
  <c r="DA161" i="16"/>
  <c r="DG161" i="16"/>
  <c r="DI161" i="16"/>
  <c r="EC161" i="16"/>
  <c r="DU161" i="16"/>
  <c r="EA161" i="16"/>
  <c r="DQ161" i="16"/>
  <c r="DS161" i="16"/>
  <c r="BM161" i="16"/>
  <c r="AT161" i="16"/>
  <c r="AX161" i="16"/>
  <c r="N161" i="16"/>
  <c r="L161" i="16"/>
  <c r="AV161" i="16"/>
  <c r="DK164" i="16"/>
  <c r="EA164" i="16"/>
  <c r="ED164" i="16" s="1"/>
  <c r="EF164" i="16" s="1"/>
  <c r="DQ164" i="16"/>
  <c r="CY164" i="16"/>
  <c r="DA164" i="16"/>
  <c r="DG164" i="16"/>
  <c r="DI164" i="16"/>
  <c r="DU164" i="16"/>
  <c r="P166" i="16"/>
  <c r="H166" i="16"/>
  <c r="F166" i="16"/>
  <c r="P167" i="16"/>
  <c r="F167" i="16"/>
  <c r="H167" i="16"/>
  <c r="D167" i="16"/>
  <c r="H168" i="16"/>
  <c r="D168" i="16"/>
  <c r="P168" i="16"/>
  <c r="CF168" i="16"/>
  <c r="CD168" i="16"/>
  <c r="CH168" i="16"/>
  <c r="CW168" i="16"/>
  <c r="CY168" i="16"/>
  <c r="DA168" i="16"/>
  <c r="DG168" i="16"/>
  <c r="DI168" i="16"/>
  <c r="EC168" i="16"/>
  <c r="DU168" i="16"/>
  <c r="DE168" i="16"/>
  <c r="EA168" i="16"/>
  <c r="DS168" i="16"/>
  <c r="J168" i="16"/>
  <c r="AV168" i="16"/>
  <c r="DG170" i="16"/>
  <c r="EC170" i="16"/>
  <c r="DC170" i="16"/>
  <c r="DE170" i="16"/>
  <c r="DK170" i="16"/>
  <c r="EA170" i="16"/>
  <c r="AT170" i="16"/>
  <c r="CW172" i="16"/>
  <c r="DA172" i="16"/>
  <c r="DU172" i="16"/>
  <c r="DC172" i="16"/>
  <c r="DK172" i="16"/>
  <c r="DQ172" i="16"/>
  <c r="DS172" i="16"/>
  <c r="F175" i="16"/>
  <c r="CF175" i="16"/>
  <c r="DC175" i="16"/>
  <c r="DE175" i="16"/>
  <c r="DK175" i="16"/>
  <c r="DS175" i="16"/>
  <c r="CW175" i="16"/>
  <c r="DA175" i="16"/>
  <c r="DI175" i="16"/>
  <c r="EC175" i="16"/>
  <c r="DU175" i="16"/>
  <c r="AX175" i="16"/>
  <c r="CW176" i="16"/>
  <c r="CY176" i="16"/>
  <c r="DI176" i="16"/>
  <c r="EC176" i="16"/>
  <c r="DU176" i="16"/>
  <c r="DC176" i="16"/>
  <c r="DE176" i="16"/>
  <c r="DK176" i="16"/>
  <c r="AZ176" i="16"/>
  <c r="DE179" i="16"/>
  <c r="DQ179" i="16"/>
  <c r="DS179" i="16"/>
  <c r="CY179" i="16"/>
  <c r="DA179" i="16"/>
  <c r="DG179" i="16"/>
  <c r="DI179" i="16"/>
  <c r="EC179" i="16"/>
  <c r="EC182" i="16"/>
  <c r="EA182" i="16"/>
  <c r="DQ182" i="16"/>
  <c r="DI182" i="16"/>
  <c r="DE182" i="16"/>
  <c r="CW182" i="16"/>
  <c r="DK182" i="16"/>
  <c r="CH182" i="16"/>
  <c r="BM182" i="16"/>
  <c r="AX182" i="16"/>
  <c r="AT182" i="16"/>
  <c r="L182" i="16"/>
  <c r="H182" i="16"/>
  <c r="DU182" i="16"/>
  <c r="CY182" i="16"/>
  <c r="DG182" i="16"/>
  <c r="AZ182" i="16"/>
  <c r="AN182" i="16"/>
  <c r="N182" i="16"/>
  <c r="F182" i="16"/>
  <c r="J182" i="16"/>
  <c r="EC184" i="16"/>
  <c r="DQ184" i="16"/>
  <c r="DU184" i="16"/>
  <c r="DE184" i="16"/>
  <c r="DK184" i="16"/>
  <c r="CY184" i="16"/>
  <c r="DS184" i="16"/>
  <c r="DG184" i="16"/>
  <c r="EA186" i="16"/>
  <c r="DQ186" i="16"/>
  <c r="DS186" i="16"/>
  <c r="DI186" i="16"/>
  <c r="DA186" i="16"/>
  <c r="CW186" i="16"/>
  <c r="CF186" i="16"/>
  <c r="DK186" i="16"/>
  <c r="DC186" i="16"/>
  <c r="CH186" i="16"/>
  <c r="BM186" i="16"/>
  <c r="P186" i="16"/>
  <c r="V186" i="16"/>
  <c r="CD186" i="16"/>
  <c r="DG186" i="16"/>
  <c r="AV186" i="16"/>
  <c r="F186" i="16"/>
  <c r="DQ188" i="16"/>
  <c r="DU188" i="16"/>
  <c r="DI188" i="16"/>
  <c r="DA188" i="16"/>
  <c r="CW188" i="16"/>
  <c r="DS188" i="16"/>
  <c r="DK188" i="16"/>
  <c r="DG188" i="16"/>
  <c r="EA190" i="16"/>
  <c r="DQ190" i="16"/>
  <c r="DS190" i="16"/>
  <c r="DI190" i="16"/>
  <c r="DA190" i="16"/>
  <c r="CW190" i="16"/>
  <c r="DK190" i="16"/>
  <c r="DC190" i="16"/>
  <c r="BM190" i="16"/>
  <c r="AX190" i="16"/>
  <c r="AT190" i="16"/>
  <c r="P190" i="16"/>
  <c r="H190" i="16"/>
  <c r="V190" i="16"/>
  <c r="CY190" i="16"/>
  <c r="DG190" i="16"/>
  <c r="AZ190" i="16"/>
  <c r="AV190" i="16"/>
  <c r="N190" i="16"/>
  <c r="J190" i="16"/>
  <c r="EC191" i="16"/>
  <c r="EA191" i="16"/>
  <c r="DU191" i="16"/>
  <c r="DI191" i="16"/>
  <c r="DE191" i="16"/>
  <c r="DA191" i="16"/>
  <c r="CW191" i="16"/>
  <c r="DK191" i="16"/>
  <c r="EC193" i="16"/>
  <c r="DQ193" i="16"/>
  <c r="DU193" i="16"/>
  <c r="DI193" i="16"/>
  <c r="DA193" i="16"/>
  <c r="CW193" i="16"/>
  <c r="DS193" i="16"/>
  <c r="CY193" i="16"/>
  <c r="CF193" i="16"/>
  <c r="DC193" i="16"/>
  <c r="CH193" i="16"/>
  <c r="AT193" i="16"/>
  <c r="P193" i="16"/>
  <c r="L193" i="16"/>
  <c r="D193" i="16"/>
  <c r="CD193" i="16"/>
  <c r="EC195" i="16"/>
  <c r="EA195" i="16"/>
  <c r="DS195" i="16"/>
  <c r="DA195" i="16"/>
  <c r="CW195" i="16"/>
  <c r="DG195" i="16"/>
  <c r="CF195" i="16"/>
  <c r="DC195" i="16"/>
  <c r="DU195" i="16"/>
  <c r="EA197" i="16"/>
  <c r="ED197" i="16" s="1"/>
  <c r="EF197" i="16" s="1"/>
  <c r="DS197" i="16"/>
  <c r="DU197" i="16"/>
  <c r="DI197" i="16"/>
  <c r="DA197" i="16"/>
  <c r="CW197" i="16"/>
  <c r="DG197" i="16"/>
  <c r="CY197" i="16"/>
  <c r="DQ197" i="16"/>
  <c r="BM197" i="16"/>
  <c r="AX197" i="16"/>
  <c r="AT197" i="16"/>
  <c r="AN197" i="16"/>
  <c r="L197" i="16"/>
  <c r="V197" i="16"/>
  <c r="CD197" i="16"/>
  <c r="DK197" i="16"/>
  <c r="N197" i="16"/>
  <c r="F197" i="16"/>
  <c r="EC199" i="16"/>
  <c r="DU199" i="16"/>
  <c r="EA199" i="16"/>
  <c r="DI199" i="16"/>
  <c r="DE199" i="16"/>
  <c r="DA199" i="16"/>
  <c r="CW199" i="16"/>
  <c r="DG199" i="16"/>
  <c r="CY199" i="16"/>
  <c r="AX199" i="16"/>
  <c r="AN199" i="16"/>
  <c r="L199" i="16"/>
  <c r="H199" i="16"/>
  <c r="CD199" i="16"/>
  <c r="F199" i="16"/>
  <c r="DU201" i="16"/>
  <c r="DQ201" i="16"/>
  <c r="DA201" i="16"/>
  <c r="CY201" i="16"/>
  <c r="DC201" i="16"/>
  <c r="DK201" i="16"/>
  <c r="EC203" i="16"/>
  <c r="DS203" i="16"/>
  <c r="EA203" i="16"/>
  <c r="DI203" i="16"/>
  <c r="DE203" i="16"/>
  <c r="CW203" i="16"/>
  <c r="DG203" i="16"/>
  <c r="CY203" i="16"/>
  <c r="CF203" i="16"/>
  <c r="CD203" i="16"/>
  <c r="DS205" i="16"/>
  <c r="DU205" i="16"/>
  <c r="EA205" i="16"/>
  <c r="ED205" i="16" s="1"/>
  <c r="EF205" i="16" s="1"/>
  <c r="DQ205" i="16"/>
  <c r="CW205" i="16"/>
  <c r="CY205" i="16"/>
  <c r="DC205" i="16"/>
  <c r="DS207" i="16"/>
  <c r="DU207" i="16"/>
  <c r="DI207" i="16"/>
  <c r="DA207" i="16"/>
  <c r="CW207" i="16"/>
  <c r="DG207" i="16"/>
  <c r="CY207" i="16"/>
  <c r="CD207" i="16"/>
  <c r="DQ207" i="16"/>
  <c r="AX207" i="16"/>
  <c r="AT207" i="16"/>
  <c r="L207" i="16"/>
  <c r="CF207" i="16"/>
  <c r="AN207" i="16"/>
  <c r="F207" i="16"/>
  <c r="F8" i="16"/>
  <c r="DI8" i="16"/>
  <c r="DA8" i="16"/>
  <c r="CW8" i="16"/>
  <c r="EC8" i="16"/>
  <c r="DS8" i="16"/>
  <c r="DU8" i="16"/>
  <c r="DK8" i="16"/>
  <c r="DC8" i="16"/>
  <c r="CY8" i="16"/>
  <c r="EA8" i="16"/>
  <c r="BM8" i="16"/>
  <c r="AV8" i="16"/>
  <c r="X8" i="16"/>
  <c r="AX8" i="16"/>
  <c r="AT8" i="16"/>
  <c r="P9" i="16"/>
  <c r="D9" i="16"/>
  <c r="CH9" i="16"/>
  <c r="DA9" i="16"/>
  <c r="DI9" i="16"/>
  <c r="DK9" i="16"/>
  <c r="DU9" i="16"/>
  <c r="DQ9" i="16"/>
  <c r="CW9" i="16"/>
  <c r="CY9" i="16"/>
  <c r="DG9" i="16"/>
  <c r="EC9" i="16"/>
  <c r="DS9" i="16"/>
  <c r="BS9" i="16"/>
  <c r="X9" i="16"/>
  <c r="DC11" i="16"/>
  <c r="DI11" i="16"/>
  <c r="DK11" i="16"/>
  <c r="DU11" i="16"/>
  <c r="DQ11" i="16"/>
  <c r="DG11" i="16"/>
  <c r="BS11" i="16"/>
  <c r="H12" i="16"/>
  <c r="P12" i="16"/>
  <c r="D12" i="16"/>
  <c r="CY12" i="16"/>
  <c r="DE12" i="16"/>
  <c r="DG12" i="16"/>
  <c r="EC12" i="16"/>
  <c r="DS12" i="16"/>
  <c r="CH12" i="16"/>
  <c r="DA12" i="16"/>
  <c r="DC12" i="16"/>
  <c r="DK12" i="16"/>
  <c r="DU12" i="16"/>
  <c r="DQ12" i="16"/>
  <c r="AV12" i="16"/>
  <c r="AZ12" i="16"/>
  <c r="F14" i="16"/>
  <c r="CF14" i="16"/>
  <c r="CY14" i="16"/>
  <c r="DE14" i="16"/>
  <c r="DG14" i="16"/>
  <c r="EA14" i="16"/>
  <c r="ED14" i="16" s="1"/>
  <c r="EF14" i="16" s="1"/>
  <c r="DS14" i="16"/>
  <c r="DA14" i="16"/>
  <c r="DI14" i="16"/>
  <c r="DQ14" i="16"/>
  <c r="AT14" i="16"/>
  <c r="AX14" i="16"/>
  <c r="DA17" i="16"/>
  <c r="DC17" i="16"/>
  <c r="DI17" i="16"/>
  <c r="DU17" i="16"/>
  <c r="DQ17" i="16"/>
  <c r="CF17" i="16"/>
  <c r="CY17" i="16"/>
  <c r="DG17" i="16"/>
  <c r="EA17" i="16"/>
  <c r="EC17" i="16"/>
  <c r="DS17" i="16"/>
  <c r="BM17" i="16"/>
  <c r="P18" i="16"/>
  <c r="CF18" i="16"/>
  <c r="CW18" i="16"/>
  <c r="DG18" i="16"/>
  <c r="EA18" i="16"/>
  <c r="EC18" i="16"/>
  <c r="DS18" i="16"/>
  <c r="DA18" i="16"/>
  <c r="DC18" i="16"/>
  <c r="DI18" i="16"/>
  <c r="DK18" i="16"/>
  <c r="DU18" i="16"/>
  <c r="AT18" i="16"/>
  <c r="DC19" i="16"/>
  <c r="DI19" i="16"/>
  <c r="DU19" i="16"/>
  <c r="CW19" i="16"/>
  <c r="CY19" i="16"/>
  <c r="DG19" i="16"/>
  <c r="EA19" i="16"/>
  <c r="ED19" i="16" s="1"/>
  <c r="EF19" i="16" s="1"/>
  <c r="F26" i="16"/>
  <c r="CY26" i="16"/>
  <c r="DA26" i="16"/>
  <c r="DG26" i="16"/>
  <c r="CW26" i="16"/>
  <c r="DC26" i="16"/>
  <c r="DE26" i="16"/>
  <c r="DK26" i="16"/>
  <c r="DQ26" i="16"/>
  <c r="DS26" i="16"/>
  <c r="AT26" i="16"/>
  <c r="AX26" i="16"/>
  <c r="L26" i="16"/>
  <c r="CW27" i="16"/>
  <c r="DC27" i="16"/>
  <c r="DK27" i="16"/>
  <c r="EA27" i="16"/>
  <c r="ED27" i="16" s="1"/>
  <c r="EF27" i="16" s="1"/>
  <c r="CY27" i="16"/>
  <c r="DA27" i="16"/>
  <c r="DI27" i="16"/>
  <c r="F29" i="16"/>
  <c r="CF29" i="16"/>
  <c r="DC29" i="16"/>
  <c r="DE29" i="16"/>
  <c r="EA29" i="16"/>
  <c r="DQ29" i="16"/>
  <c r="CW29" i="16"/>
  <c r="CY29" i="16"/>
  <c r="DA29" i="16"/>
  <c r="DI29" i="16"/>
  <c r="EC29" i="16"/>
  <c r="DU29" i="16"/>
  <c r="AT29" i="16"/>
  <c r="N29" i="16"/>
  <c r="L29" i="16"/>
  <c r="P30" i="16"/>
  <c r="F30" i="16"/>
  <c r="CF30" i="16"/>
  <c r="CW30" i="16"/>
  <c r="CY30" i="16"/>
  <c r="DA30" i="16"/>
  <c r="DI30" i="16"/>
  <c r="DU30" i="16"/>
  <c r="DC30" i="16"/>
  <c r="DE30" i="16"/>
  <c r="EA30" i="16"/>
  <c r="ED30" i="16" s="1"/>
  <c r="EF30" i="16" s="1"/>
  <c r="DQ30" i="16"/>
  <c r="AT30" i="16"/>
  <c r="P34" i="16"/>
  <c r="F34" i="16"/>
  <c r="H34" i="16"/>
  <c r="X34" i="16"/>
  <c r="P35" i="16"/>
  <c r="F35" i="16"/>
  <c r="CD35" i="16"/>
  <c r="CY35" i="16"/>
  <c r="DG35" i="16"/>
  <c r="DI35" i="16"/>
  <c r="EC35" i="16"/>
  <c r="DU35" i="16"/>
  <c r="DC35" i="16"/>
  <c r="DE35" i="16"/>
  <c r="EA35" i="16"/>
  <c r="DQ35" i="16"/>
  <c r="AT35" i="16"/>
  <c r="L35" i="16"/>
  <c r="H36" i="16"/>
  <c r="D36" i="16"/>
  <c r="DQ36" i="16"/>
  <c r="DS36" i="16"/>
  <c r="CD36" i="16"/>
  <c r="CH36" i="16"/>
  <c r="CY36" i="16"/>
  <c r="DA36" i="16"/>
  <c r="DG36" i="16"/>
  <c r="DI36" i="16"/>
  <c r="DU36" i="16"/>
  <c r="BM36" i="16"/>
  <c r="AV36" i="16"/>
  <c r="AZ36" i="16"/>
  <c r="N36" i="16"/>
  <c r="CD37" i="16"/>
  <c r="CY37" i="16"/>
  <c r="DA37" i="16"/>
  <c r="DG37" i="16"/>
  <c r="DU37" i="16"/>
  <c r="DC37" i="16"/>
  <c r="DK37" i="16"/>
  <c r="EA37" i="16"/>
  <c r="ED37" i="16" s="1"/>
  <c r="EF37" i="16" s="1"/>
  <c r="D40" i="16"/>
  <c r="CW40" i="16"/>
  <c r="DE40" i="16"/>
  <c r="DK40" i="16"/>
  <c r="EA40" i="16"/>
  <c r="DS40" i="16"/>
  <c r="BS40" i="16"/>
  <c r="CD40" i="16"/>
  <c r="CH40" i="16"/>
  <c r="CY40" i="16"/>
  <c r="DA40" i="16"/>
  <c r="DG40" i="16"/>
  <c r="DI40" i="16"/>
  <c r="EC40" i="16"/>
  <c r="BM40" i="16"/>
  <c r="N40" i="16"/>
  <c r="CW41" i="16"/>
  <c r="DA41" i="16"/>
  <c r="DG41" i="16"/>
  <c r="DI41" i="16"/>
  <c r="EC41" i="16"/>
  <c r="DU41" i="16"/>
  <c r="DK41" i="16"/>
  <c r="EA41" i="16"/>
  <c r="DQ41" i="16"/>
  <c r="AX41" i="16"/>
  <c r="N41" i="16"/>
  <c r="P42" i="16"/>
  <c r="H42" i="16"/>
  <c r="D42" i="16"/>
  <c r="DC42" i="16"/>
  <c r="DE42" i="16"/>
  <c r="DQ42" i="16"/>
  <c r="DS42" i="16"/>
  <c r="CW42" i="16"/>
  <c r="DA42" i="16"/>
  <c r="DG42" i="16"/>
  <c r="DI42" i="16"/>
  <c r="EC42" i="16"/>
  <c r="DU42" i="16"/>
  <c r="BM42" i="16"/>
  <c r="AV42" i="16"/>
  <c r="AZ42" i="16"/>
  <c r="N42" i="16"/>
  <c r="L42" i="16"/>
  <c r="J42" i="16"/>
  <c r="P43" i="16"/>
  <c r="F43" i="16"/>
  <c r="CY43" i="16"/>
  <c r="DA43" i="16"/>
  <c r="DG43" i="16"/>
  <c r="DI43" i="16"/>
  <c r="EC43" i="16"/>
  <c r="DU43" i="16"/>
  <c r="DE43" i="16"/>
  <c r="DK43" i="16"/>
  <c r="EA43" i="16"/>
  <c r="DS43" i="16"/>
  <c r="AT43" i="16"/>
  <c r="AX43" i="16"/>
  <c r="L43" i="16"/>
  <c r="J43" i="16"/>
  <c r="H44" i="16"/>
  <c r="D44" i="16"/>
  <c r="CW44" i="16"/>
  <c r="DC44" i="16"/>
  <c r="EA44" i="16"/>
  <c r="DS44" i="16"/>
  <c r="BS44" i="16"/>
  <c r="CD44" i="16"/>
  <c r="DA44" i="16"/>
  <c r="DG44" i="16"/>
  <c r="DI44" i="16"/>
  <c r="EC44" i="16"/>
  <c r="DU44" i="16"/>
  <c r="BM44" i="16"/>
  <c r="AV44" i="16"/>
  <c r="AZ44" i="16"/>
  <c r="N44" i="16"/>
  <c r="J44" i="16"/>
  <c r="CW45" i="16"/>
  <c r="DG45" i="16"/>
  <c r="DI45" i="16"/>
  <c r="EC45" i="16"/>
  <c r="DU45" i="16"/>
  <c r="DC45" i="16"/>
  <c r="DE45" i="16"/>
  <c r="DQ45" i="16"/>
  <c r="P47" i="16"/>
  <c r="F47" i="16"/>
  <c r="D47" i="16"/>
  <c r="H48" i="16"/>
  <c r="D48" i="16"/>
  <c r="F48" i="16"/>
  <c r="P50" i="16"/>
  <c r="CF50" i="16"/>
  <c r="CW50" i="16"/>
  <c r="DA50" i="16"/>
  <c r="DI50" i="16"/>
  <c r="EC50" i="16"/>
  <c r="DU50" i="16"/>
  <c r="DE50" i="16"/>
  <c r="DK50" i="16"/>
  <c r="DQ50" i="16"/>
  <c r="DS50" i="16"/>
  <c r="AZ50" i="16"/>
  <c r="AT50" i="16"/>
  <c r="H53" i="16"/>
  <c r="D53" i="16"/>
  <c r="DC53" i="16"/>
  <c r="DE53" i="16"/>
  <c r="DK53" i="16"/>
  <c r="EA53" i="16"/>
  <c r="ED53" i="16" s="1"/>
  <c r="EF53" i="16" s="1"/>
  <c r="DQ53" i="16"/>
  <c r="DS53" i="16"/>
  <c r="CY53" i="16"/>
  <c r="DG53" i="16"/>
  <c r="DU53" i="16"/>
  <c r="BM53" i="16"/>
  <c r="AV53" i="16"/>
  <c r="AZ53" i="16"/>
  <c r="AX53" i="16"/>
  <c r="N53" i="16"/>
  <c r="J53" i="16"/>
  <c r="F54" i="16"/>
  <c r="CW54" i="16"/>
  <c r="CY54" i="16"/>
  <c r="DI54" i="16"/>
  <c r="EC54" i="16"/>
  <c r="DE54" i="16"/>
  <c r="DK54" i="16"/>
  <c r="DS54" i="16"/>
  <c r="AT54" i="16"/>
  <c r="AX54" i="16"/>
  <c r="L54" i="16"/>
  <c r="DE55" i="16"/>
  <c r="EA55" i="16"/>
  <c r="DQ55" i="16"/>
  <c r="CW55" i="16"/>
  <c r="DA55" i="16"/>
  <c r="DI55" i="16"/>
  <c r="EC55" i="16"/>
  <c r="DU55" i="16"/>
  <c r="P58" i="16"/>
  <c r="CF58" i="16"/>
  <c r="DA58" i="16"/>
  <c r="DG58" i="16"/>
  <c r="DI58" i="16"/>
  <c r="DU58" i="16"/>
  <c r="DE58" i="16"/>
  <c r="EA58" i="16"/>
  <c r="ED58" i="16" s="1"/>
  <c r="EF58" i="16" s="1"/>
  <c r="DQ58" i="16"/>
  <c r="DS58" i="16"/>
  <c r="AT58" i="16"/>
  <c r="L58" i="16"/>
  <c r="H64" i="16"/>
  <c r="CD64" i="16"/>
  <c r="CY64" i="16"/>
  <c r="DA64" i="16"/>
  <c r="DG64" i="16"/>
  <c r="DI64" i="16"/>
  <c r="EC64" i="16"/>
  <c r="DU64" i="16"/>
  <c r="BM64" i="16"/>
  <c r="DE64" i="16"/>
  <c r="EA64" i="16"/>
  <c r="DS64" i="16"/>
  <c r="BS64" i="16"/>
  <c r="AZ64" i="16"/>
  <c r="AX64" i="16"/>
  <c r="N64" i="16"/>
  <c r="L64" i="16"/>
  <c r="CW65" i="16"/>
  <c r="DC65" i="16"/>
  <c r="DE65" i="16"/>
  <c r="DK65" i="16"/>
  <c r="DQ65" i="16"/>
  <c r="DS65" i="16"/>
  <c r="CD65" i="16"/>
  <c r="CH65" i="16"/>
  <c r="CY65" i="16"/>
  <c r="DA65" i="16"/>
  <c r="DI65" i="16"/>
  <c r="DU65" i="16"/>
  <c r="BS65" i="16"/>
  <c r="AV65" i="16"/>
  <c r="J65" i="16"/>
  <c r="CF66" i="16"/>
  <c r="CW66" i="16"/>
  <c r="DA66" i="16"/>
  <c r="DG66" i="16"/>
  <c r="DI66" i="16"/>
  <c r="EC66" i="16"/>
  <c r="DU66" i="16"/>
  <c r="DC66" i="16"/>
  <c r="DE66" i="16"/>
  <c r="DK66" i="16"/>
  <c r="DQ66" i="16"/>
  <c r="AT66" i="16"/>
  <c r="H70" i="16"/>
  <c r="D70" i="16"/>
  <c r="DC70" i="16"/>
  <c r="DE70" i="16"/>
  <c r="DK70" i="16"/>
  <c r="DQ70" i="16"/>
  <c r="DS70" i="16"/>
  <c r="CY70" i="16"/>
  <c r="DG70" i="16"/>
  <c r="EC70" i="16"/>
  <c r="DU70" i="16"/>
  <c r="BM70" i="16"/>
  <c r="AV70" i="16"/>
  <c r="AZ70" i="16"/>
  <c r="AX70" i="16"/>
  <c r="N70" i="16"/>
  <c r="J70" i="16"/>
  <c r="DC72" i="16"/>
  <c r="DE72" i="16"/>
  <c r="EA72" i="16"/>
  <c r="DQ72" i="16"/>
  <c r="DS72" i="16"/>
  <c r="CW72" i="16"/>
  <c r="CY72" i="16"/>
  <c r="DG72" i="16"/>
  <c r="EC72" i="16"/>
  <c r="H73" i="16"/>
  <c r="D73" i="16"/>
  <c r="F73" i="16"/>
  <c r="CD73" i="16"/>
  <c r="CW73" i="16"/>
  <c r="CY73" i="16"/>
  <c r="DA73" i="16"/>
  <c r="DG73" i="16"/>
  <c r="EC73" i="16"/>
  <c r="DC73" i="16"/>
  <c r="DE73" i="16"/>
  <c r="EA73" i="16"/>
  <c r="DQ73" i="16"/>
  <c r="DS73" i="16"/>
  <c r="BS73" i="16"/>
  <c r="BM73" i="16"/>
  <c r="AZ73" i="16"/>
  <c r="AX73" i="16"/>
  <c r="N73" i="16"/>
  <c r="L73" i="16"/>
  <c r="AV73" i="16"/>
  <c r="P75" i="16"/>
  <c r="CF75" i="16"/>
  <c r="CY75" i="16"/>
  <c r="DA75" i="16"/>
  <c r="DI75" i="16"/>
  <c r="EC75" i="16"/>
  <c r="DU75" i="16"/>
  <c r="BM75" i="16"/>
  <c r="DC75" i="16"/>
  <c r="DE75" i="16"/>
  <c r="EA75" i="16"/>
  <c r="DQ75" i="16"/>
  <c r="DS75" i="16"/>
  <c r="AT75" i="16"/>
  <c r="L75" i="16"/>
  <c r="H79" i="16"/>
  <c r="F79" i="16"/>
  <c r="CW79" i="16"/>
  <c r="CY79" i="16"/>
  <c r="DA79" i="16"/>
  <c r="EC79" i="16"/>
  <c r="DU79" i="16"/>
  <c r="DC79" i="16"/>
  <c r="DE79" i="16"/>
  <c r="DK79" i="16"/>
  <c r="DQ79" i="16"/>
  <c r="DS79" i="16"/>
  <c r="AZ79" i="16"/>
  <c r="AX79" i="16"/>
  <c r="J79" i="16"/>
  <c r="AV79" i="16"/>
  <c r="DC80" i="16"/>
  <c r="DE80" i="16"/>
  <c r="DK80" i="16"/>
  <c r="EA80" i="16"/>
  <c r="ED80" i="16" s="1"/>
  <c r="EF80" i="16" s="1"/>
  <c r="DS80" i="16"/>
  <c r="CY80" i="16"/>
  <c r="DI80" i="16"/>
  <c r="DU80" i="16"/>
  <c r="H81" i="16"/>
  <c r="D81" i="16"/>
  <c r="P81" i="16"/>
  <c r="F81" i="16"/>
  <c r="CF81" i="16"/>
  <c r="CH81" i="16"/>
  <c r="CW81" i="16"/>
  <c r="CY81" i="16"/>
  <c r="DA81" i="16"/>
  <c r="DI81" i="16"/>
  <c r="EC81" i="16"/>
  <c r="DU81" i="16"/>
  <c r="DC81" i="16"/>
  <c r="DE81" i="16"/>
  <c r="EA81" i="16"/>
  <c r="DQ81" i="16"/>
  <c r="BM81" i="16"/>
  <c r="AZ81" i="16"/>
  <c r="AT81" i="16"/>
  <c r="AX81" i="16"/>
  <c r="N81" i="16"/>
  <c r="L81" i="16"/>
  <c r="J81" i="16"/>
  <c r="CF82" i="16"/>
  <c r="CW82" i="16"/>
  <c r="DC82" i="16"/>
  <c r="DE82" i="16"/>
  <c r="DK82" i="16"/>
  <c r="DS82" i="16"/>
  <c r="CY82" i="16"/>
  <c r="DA82" i="16"/>
  <c r="DI82" i="16"/>
  <c r="EC82" i="16"/>
  <c r="DU82" i="16"/>
  <c r="AT82" i="16"/>
  <c r="H83" i="16"/>
  <c r="CF83" i="16"/>
  <c r="CD83" i="16"/>
  <c r="CW83" i="16"/>
  <c r="CY83" i="16"/>
  <c r="DA83" i="16"/>
  <c r="DG83" i="16"/>
  <c r="DI83" i="16"/>
  <c r="EC83" i="16"/>
  <c r="DU83" i="16"/>
  <c r="DE83" i="16"/>
  <c r="DK83" i="16"/>
  <c r="DQ83" i="16"/>
  <c r="AX83" i="16"/>
  <c r="L83" i="16"/>
  <c r="H85" i="16"/>
  <c r="D85" i="16"/>
  <c r="CF85" i="16"/>
  <c r="CH85" i="16"/>
  <c r="CY85" i="16"/>
  <c r="DG85" i="16"/>
  <c r="DI85" i="16"/>
  <c r="EC85" i="16"/>
  <c r="DU85" i="16"/>
  <c r="BM85" i="16"/>
  <c r="DC85" i="16"/>
  <c r="DE85" i="16"/>
  <c r="DK85" i="16"/>
  <c r="DQ85" i="16"/>
  <c r="AZ85" i="16"/>
  <c r="AT85" i="16"/>
  <c r="J85" i="16"/>
  <c r="AV85" i="16"/>
  <c r="P86" i="16"/>
  <c r="F86" i="16"/>
  <c r="DE86" i="16"/>
  <c r="DK86" i="16"/>
  <c r="DQ86" i="16"/>
  <c r="DS86" i="16"/>
  <c r="CY86" i="16"/>
  <c r="DA86" i="16"/>
  <c r="DG86" i="16"/>
  <c r="DI86" i="16"/>
  <c r="DU86" i="16"/>
  <c r="AT86" i="16"/>
  <c r="AX86" i="16"/>
  <c r="L86" i="16"/>
  <c r="P87" i="16"/>
  <c r="F87" i="16"/>
  <c r="CW87" i="16"/>
  <c r="CY87" i="16"/>
  <c r="DI87" i="16"/>
  <c r="DU87" i="16"/>
  <c r="DC87" i="16"/>
  <c r="DE87" i="16"/>
  <c r="DK87" i="16"/>
  <c r="DQ87" i="16"/>
  <c r="DS87" i="16"/>
  <c r="AX87" i="16"/>
  <c r="L87" i="16"/>
  <c r="H90" i="16"/>
  <c r="P93" i="16"/>
  <c r="H93" i="16"/>
  <c r="D93" i="16"/>
  <c r="F93" i="16"/>
  <c r="P94" i="16"/>
  <c r="F94" i="16"/>
  <c r="H94" i="16"/>
  <c r="D94" i="16"/>
  <c r="CW96" i="16"/>
  <c r="DC96" i="16"/>
  <c r="DE96" i="16"/>
  <c r="DK96" i="16"/>
  <c r="EA96" i="16"/>
  <c r="CY96" i="16"/>
  <c r="DG96" i="16"/>
  <c r="EC96" i="16"/>
  <c r="DU96" i="16"/>
  <c r="AT96" i="16"/>
  <c r="L96" i="16"/>
  <c r="P105" i="16"/>
  <c r="CF105" i="16"/>
  <c r="CW105" i="16"/>
  <c r="DC105" i="16"/>
  <c r="DE105" i="16"/>
  <c r="DK105" i="16"/>
  <c r="EA105" i="16"/>
  <c r="CY105" i="16"/>
  <c r="DA105" i="16"/>
  <c r="DI105" i="16"/>
  <c r="EC105" i="16"/>
  <c r="DU105" i="16"/>
  <c r="DV105" i="16" s="1"/>
  <c r="DX105" i="16" s="1"/>
  <c r="AT105" i="16"/>
  <c r="P107" i="16"/>
  <c r="D107" i="16"/>
  <c r="CF107" i="16"/>
  <c r="CD107" i="16"/>
  <c r="CH107" i="16"/>
  <c r="DE107" i="16"/>
  <c r="DK107" i="16"/>
  <c r="EA107" i="16"/>
  <c r="DS107" i="16"/>
  <c r="CW107" i="16"/>
  <c r="DA107" i="16"/>
  <c r="DG107" i="16"/>
  <c r="DI107" i="16"/>
  <c r="DU107" i="16"/>
  <c r="BS107" i="16"/>
  <c r="AV107" i="16"/>
  <c r="J107" i="16"/>
  <c r="F108" i="16"/>
  <c r="CF108" i="16"/>
  <c r="CW108" i="16"/>
  <c r="CY108" i="16"/>
  <c r="DA108" i="16"/>
  <c r="EC108" i="16"/>
  <c r="DU108" i="16"/>
  <c r="DC108" i="16"/>
  <c r="DE108" i="16"/>
  <c r="DK108" i="16"/>
  <c r="EA108" i="16"/>
  <c r="DQ108" i="16"/>
  <c r="AT108" i="16"/>
  <c r="L108" i="16"/>
  <c r="F110" i="16"/>
  <c r="CW110" i="16"/>
  <c r="DG110" i="16"/>
  <c r="DI110" i="16"/>
  <c r="EC110" i="16"/>
  <c r="DC110" i="16"/>
  <c r="DK110" i="16"/>
  <c r="EA110" i="16"/>
  <c r="DQ110" i="16"/>
  <c r="AN110" i="16"/>
  <c r="P116" i="16"/>
  <c r="CF116" i="16"/>
  <c r="CY116" i="16"/>
  <c r="DG116" i="16"/>
  <c r="DI116" i="16"/>
  <c r="DU116" i="16"/>
  <c r="DC116" i="16"/>
  <c r="DE116" i="16"/>
  <c r="DK116" i="16"/>
  <c r="EA116" i="16"/>
  <c r="DQ116" i="16"/>
  <c r="DS116" i="16"/>
  <c r="BS116" i="16"/>
  <c r="BM116" i="16"/>
  <c r="N116" i="16"/>
  <c r="L116" i="16"/>
  <c r="J116" i="16"/>
  <c r="AV116" i="16"/>
  <c r="H117" i="16"/>
  <c r="CF117" i="16"/>
  <c r="CW117" i="16"/>
  <c r="DE117" i="16"/>
  <c r="DK117" i="16"/>
  <c r="EA117" i="16"/>
  <c r="DQ117" i="16"/>
  <c r="DS117" i="16"/>
  <c r="DA117" i="16"/>
  <c r="DG117" i="16"/>
  <c r="DI117" i="16"/>
  <c r="DU117" i="16"/>
  <c r="AX117" i="16"/>
  <c r="J117" i="16"/>
  <c r="F148" i="16"/>
  <c r="CW148" i="16"/>
  <c r="CY148" i="16"/>
  <c r="DA148" i="16"/>
  <c r="DG148" i="16"/>
  <c r="DU148" i="16"/>
  <c r="DE148" i="16"/>
  <c r="DK148" i="16"/>
  <c r="EA148" i="16"/>
  <c r="ED148" i="16" s="1"/>
  <c r="EF148" i="16" s="1"/>
  <c r="DQ148" i="16"/>
  <c r="DS148" i="16"/>
  <c r="AT148" i="16"/>
  <c r="AX148" i="16"/>
  <c r="L148" i="16"/>
  <c r="H120" i="16"/>
  <c r="CW120" i="16"/>
  <c r="DC120" i="16"/>
  <c r="DE120" i="16"/>
  <c r="DK120" i="16"/>
  <c r="EA120" i="16"/>
  <c r="DQ120" i="16"/>
  <c r="DS120" i="16"/>
  <c r="CD120" i="16"/>
  <c r="CY120" i="16"/>
  <c r="DG120" i="16"/>
  <c r="DU120" i="16"/>
  <c r="AV120" i="16"/>
  <c r="Z120" i="16"/>
  <c r="AZ120" i="16"/>
  <c r="J120" i="16"/>
  <c r="P122" i="16"/>
  <c r="D122" i="16"/>
  <c r="CF122" i="16"/>
  <c r="CD122" i="16"/>
  <c r="CH122" i="16"/>
  <c r="DE122" i="16"/>
  <c r="DK122" i="16"/>
  <c r="EA122" i="16"/>
  <c r="DS122" i="16"/>
  <c r="CW122" i="16"/>
  <c r="DA122" i="16"/>
  <c r="DG122" i="16"/>
  <c r="DI122" i="16"/>
  <c r="EC122" i="16"/>
  <c r="DU122" i="16"/>
  <c r="AT122" i="16"/>
  <c r="N122" i="16"/>
  <c r="L122" i="16"/>
  <c r="F124" i="16"/>
  <c r="H124" i="16"/>
  <c r="DC124" i="16"/>
  <c r="DK124" i="16"/>
  <c r="EA124" i="16"/>
  <c r="DQ124" i="16"/>
  <c r="CD124" i="16"/>
  <c r="CH124" i="16"/>
  <c r="CY124" i="16"/>
  <c r="DA124" i="16"/>
  <c r="DG124" i="16"/>
  <c r="DI124" i="16"/>
  <c r="EC124" i="16"/>
  <c r="AV124" i="16"/>
  <c r="AZ124" i="16"/>
  <c r="AT124" i="16"/>
  <c r="J124" i="16"/>
  <c r="H130" i="16"/>
  <c r="D132" i="16"/>
  <c r="P132" i="16"/>
  <c r="CF132" i="16"/>
  <c r="CD132" i="16"/>
  <c r="CH132" i="16"/>
  <c r="CW132" i="16"/>
  <c r="CY132" i="16"/>
  <c r="DI132" i="16"/>
  <c r="DU132" i="16"/>
  <c r="BM132" i="16"/>
  <c r="DC132" i="16"/>
  <c r="DE132" i="16"/>
  <c r="DK132" i="16"/>
  <c r="DQ132" i="16"/>
  <c r="DS132" i="16"/>
  <c r="AZ132" i="16"/>
  <c r="N132" i="16"/>
  <c r="AV132" i="16"/>
  <c r="F133" i="16"/>
  <c r="CF133" i="16"/>
  <c r="DC133" i="16"/>
  <c r="DE133" i="16"/>
  <c r="DK133" i="16"/>
  <c r="EA133" i="16"/>
  <c r="DQ133" i="16"/>
  <c r="DS133" i="16"/>
  <c r="CY133" i="16"/>
  <c r="DA133" i="16"/>
  <c r="DG133" i="16"/>
  <c r="DI133" i="16"/>
  <c r="EC133" i="16"/>
  <c r="AT133" i="16"/>
  <c r="P142" i="16"/>
  <c r="F142" i="16"/>
  <c r="CD142" i="16"/>
  <c r="CW142" i="16"/>
  <c r="CY142" i="16"/>
  <c r="DA142" i="16"/>
  <c r="DG142" i="16"/>
  <c r="EC142" i="16"/>
  <c r="DU142" i="16"/>
  <c r="DE142" i="16"/>
  <c r="EA142" i="16"/>
  <c r="DQ142" i="16"/>
  <c r="DS142" i="16"/>
  <c r="AX142" i="16"/>
  <c r="H144" i="16"/>
  <c r="F144" i="16"/>
  <c r="CD144" i="16"/>
  <c r="CH144" i="16"/>
  <c r="CW144" i="16"/>
  <c r="CY144" i="16"/>
  <c r="DG144" i="16"/>
  <c r="DI144" i="16"/>
  <c r="DU144" i="16"/>
  <c r="BM144" i="16"/>
  <c r="DC144" i="16"/>
  <c r="DE144" i="16"/>
  <c r="DK144" i="16"/>
  <c r="EA144" i="16"/>
  <c r="ED144" i="16" s="1"/>
  <c r="EF144" i="16" s="1"/>
  <c r="DS144" i="16"/>
  <c r="BS144" i="16"/>
  <c r="AZ144" i="16"/>
  <c r="AT144" i="16"/>
  <c r="AX144" i="16"/>
  <c r="N144" i="16"/>
  <c r="L144" i="16"/>
  <c r="J144" i="16"/>
  <c r="F146" i="16"/>
  <c r="AB146" i="16"/>
  <c r="H149" i="16"/>
  <c r="CD149" i="16"/>
  <c r="DC149" i="16"/>
  <c r="DK149" i="16"/>
  <c r="EA149" i="16"/>
  <c r="DQ149" i="16"/>
  <c r="DS149" i="16"/>
  <c r="CY149" i="16"/>
  <c r="DA149" i="16"/>
  <c r="DG149" i="16"/>
  <c r="DI149" i="16"/>
  <c r="EC149" i="16"/>
  <c r="AV149" i="16"/>
  <c r="L149" i="16"/>
  <c r="F154" i="16"/>
  <c r="H154" i="16"/>
  <c r="CD154" i="16"/>
  <c r="DC154" i="16"/>
  <c r="DE154" i="16"/>
  <c r="DK154" i="16"/>
  <c r="EA154" i="16"/>
  <c r="DQ154" i="16"/>
  <c r="DS154" i="16"/>
  <c r="BS154" i="16"/>
  <c r="CW154" i="16"/>
  <c r="DG154" i="16"/>
  <c r="DI154" i="16"/>
  <c r="AV154" i="16"/>
  <c r="AZ154" i="16"/>
  <c r="AX154" i="16"/>
  <c r="J154" i="16"/>
  <c r="CW156" i="16"/>
  <c r="DC156" i="16"/>
  <c r="DE156" i="16"/>
  <c r="DK156" i="16"/>
  <c r="EA156" i="16"/>
  <c r="DQ156" i="16"/>
  <c r="CY156" i="16"/>
  <c r="DG156" i="16"/>
  <c r="EC156" i="16"/>
  <c r="DU156" i="16"/>
  <c r="AX156" i="16"/>
  <c r="H157" i="16"/>
  <c r="D157" i="16"/>
  <c r="CF157" i="16"/>
  <c r="CD157" i="16"/>
  <c r="CH157" i="16"/>
  <c r="CY157" i="16"/>
  <c r="DA157" i="16"/>
  <c r="DI157" i="16"/>
  <c r="EC157" i="16"/>
  <c r="DC157" i="16"/>
  <c r="DE157" i="16"/>
  <c r="DK157" i="16"/>
  <c r="EA157" i="16"/>
  <c r="DQ157" i="16"/>
  <c r="N157" i="16"/>
  <c r="J157" i="16"/>
  <c r="AV157" i="16"/>
  <c r="F159" i="16"/>
  <c r="CW159" i="16"/>
  <c r="CY159" i="16"/>
  <c r="DA159" i="16"/>
  <c r="DG159" i="16"/>
  <c r="EC159" i="16"/>
  <c r="DU159" i="16"/>
  <c r="DC159" i="16"/>
  <c r="DK159" i="16"/>
  <c r="EA159" i="16"/>
  <c r="DQ159" i="16"/>
  <c r="AT159" i="16"/>
  <c r="AX159" i="16"/>
  <c r="P162" i="16"/>
  <c r="F162" i="16"/>
  <c r="H162" i="16"/>
  <c r="CF162" i="16"/>
  <c r="CD162" i="16"/>
  <c r="CH162" i="16"/>
  <c r="DC162" i="16"/>
  <c r="DE162" i="16"/>
  <c r="DK162" i="16"/>
  <c r="EA162" i="16"/>
  <c r="DQ162" i="16"/>
  <c r="DS162" i="16"/>
  <c r="CW162" i="16"/>
  <c r="CY162" i="16"/>
  <c r="DA162" i="16"/>
  <c r="DG162" i="16"/>
  <c r="DI162" i="16"/>
  <c r="EC162" i="16"/>
  <c r="DU162" i="16"/>
  <c r="BM162" i="16"/>
  <c r="BS162" i="16"/>
  <c r="AV162" i="16"/>
  <c r="AZ162" i="16"/>
  <c r="AT162" i="16"/>
  <c r="AX162" i="16"/>
  <c r="AB162" i="16"/>
  <c r="N162" i="16"/>
  <c r="L162" i="16"/>
  <c r="J162" i="16"/>
  <c r="F163" i="16"/>
  <c r="CF163" i="16"/>
  <c r="CW163" i="16"/>
  <c r="CY163" i="16"/>
  <c r="DI163" i="16"/>
  <c r="EC163" i="16"/>
  <c r="DU163" i="16"/>
  <c r="DC163" i="16"/>
  <c r="DE163" i="16"/>
  <c r="EA163" i="16"/>
  <c r="DQ163" i="16"/>
  <c r="DS163" i="16"/>
  <c r="AT163" i="16"/>
  <c r="AX163" i="16"/>
  <c r="L163" i="16"/>
  <c r="P169" i="16"/>
  <c r="CF169" i="16"/>
  <c r="CW169" i="16"/>
  <c r="DE169" i="16"/>
  <c r="DK169" i="16"/>
  <c r="EA169" i="16"/>
  <c r="ED169" i="16" s="1"/>
  <c r="EF169" i="16" s="1"/>
  <c r="DQ169" i="16"/>
  <c r="DS169" i="16"/>
  <c r="BS169" i="16"/>
  <c r="CH169" i="16"/>
  <c r="CY169" i="16"/>
  <c r="DA169" i="16"/>
  <c r="DG169" i="16"/>
  <c r="DI169" i="16"/>
  <c r="AT169" i="16"/>
  <c r="AX169" i="16"/>
  <c r="P171" i="16"/>
  <c r="H171" i="16"/>
  <c r="F171" i="16"/>
  <c r="CF171" i="16"/>
  <c r="CD171" i="16"/>
  <c r="CH171" i="16"/>
  <c r="DC171" i="16"/>
  <c r="DE171" i="16"/>
  <c r="DK171" i="16"/>
  <c r="EA171" i="16"/>
  <c r="DQ171" i="16"/>
  <c r="DS171" i="16"/>
  <c r="BS171" i="16"/>
  <c r="CW171" i="16"/>
  <c r="CY171" i="16"/>
  <c r="DA171" i="16"/>
  <c r="DG171" i="16"/>
  <c r="DI171" i="16"/>
  <c r="EC171" i="16"/>
  <c r="DU171" i="16"/>
  <c r="BM171" i="16"/>
  <c r="AV171" i="16"/>
  <c r="AZ171" i="16"/>
  <c r="AT171" i="16"/>
  <c r="AX171" i="16"/>
  <c r="AN171" i="16"/>
  <c r="N171" i="16"/>
  <c r="L171" i="16"/>
  <c r="J171" i="16"/>
  <c r="P173" i="16"/>
  <c r="F173" i="16"/>
  <c r="CW173" i="16"/>
  <c r="DC173" i="16"/>
  <c r="DE173" i="16"/>
  <c r="DK173" i="16"/>
  <c r="EA173" i="16"/>
  <c r="CD173" i="16"/>
  <c r="CH173" i="16"/>
  <c r="CY173" i="16"/>
  <c r="DA173" i="16"/>
  <c r="DI173" i="16"/>
  <c r="EC173" i="16"/>
  <c r="DU173" i="16"/>
  <c r="BM173" i="16"/>
  <c r="AV173" i="16"/>
  <c r="AZ173" i="16"/>
  <c r="AX173" i="16"/>
  <c r="AB173" i="16"/>
  <c r="N173" i="16"/>
  <c r="L173" i="16"/>
  <c r="D174" i="16"/>
  <c r="F174" i="16"/>
  <c r="CY174" i="16"/>
  <c r="DA174" i="16"/>
  <c r="DG174" i="16"/>
  <c r="DI174" i="16"/>
  <c r="DU174" i="16"/>
  <c r="DE174" i="16"/>
  <c r="DK174" i="16"/>
  <c r="EA174" i="16"/>
  <c r="DS174" i="16"/>
  <c r="AZ174" i="16"/>
  <c r="AT174" i="16"/>
  <c r="AX174" i="16"/>
  <c r="L174" i="16"/>
  <c r="D177" i="16"/>
  <c r="DC177" i="16"/>
  <c r="DE177" i="16"/>
  <c r="DK177" i="16"/>
  <c r="EA177" i="16"/>
  <c r="DQ177" i="16"/>
  <c r="BS177" i="16"/>
  <c r="CD177" i="16"/>
  <c r="CH177" i="16"/>
  <c r="CY177" i="16"/>
  <c r="DG177" i="16"/>
  <c r="EC177" i="16"/>
  <c r="DU177" i="16"/>
  <c r="BM177" i="16"/>
  <c r="AV177" i="16"/>
  <c r="AT177" i="16"/>
  <c r="N177" i="16"/>
  <c r="L177" i="16"/>
  <c r="P178" i="16"/>
  <c r="CF178" i="16"/>
  <c r="CY178" i="16"/>
  <c r="DA178" i="16"/>
  <c r="DI178" i="16"/>
  <c r="EC178" i="16"/>
  <c r="DU178" i="16"/>
  <c r="DC178" i="16"/>
  <c r="DE178" i="16"/>
  <c r="DK178" i="16"/>
  <c r="EA178" i="16"/>
  <c r="DS178" i="16"/>
  <c r="BS178" i="16"/>
  <c r="AZ178" i="16"/>
  <c r="AT178" i="16"/>
  <c r="N178" i="16"/>
  <c r="L178" i="16"/>
  <c r="CW180" i="16"/>
  <c r="CY180" i="16"/>
  <c r="DG180" i="16"/>
  <c r="DI180" i="16"/>
  <c r="EC180" i="16"/>
  <c r="DU180" i="16"/>
  <c r="DC180" i="16"/>
  <c r="DE180" i="16"/>
  <c r="EA180" i="16"/>
  <c r="DS180" i="16"/>
  <c r="AX180" i="16"/>
  <c r="DU183" i="16"/>
  <c r="DI183" i="16"/>
  <c r="DE183" i="16"/>
  <c r="DA183" i="16"/>
  <c r="DQ183" i="16"/>
  <c r="DC183" i="16"/>
  <c r="CH183" i="16"/>
  <c r="AX183" i="16"/>
  <c r="AT183" i="16"/>
  <c r="F183" i="16"/>
  <c r="Z183" i="16"/>
  <c r="EA183" i="16"/>
  <c r="CY183" i="16"/>
  <c r="DG183" i="16"/>
  <c r="AJ183" i="16"/>
  <c r="P183" i="16"/>
  <c r="L183" i="16"/>
  <c r="DS185" i="16"/>
  <c r="EA185" i="16"/>
  <c r="DQ185" i="16"/>
  <c r="DE185" i="16"/>
  <c r="DK185" i="16"/>
  <c r="CY185" i="16"/>
  <c r="DG185" i="16"/>
  <c r="AZ185" i="16"/>
  <c r="EC187" i="16"/>
  <c r="DS187" i="16"/>
  <c r="DU187" i="16"/>
  <c r="DI187" i="16"/>
  <c r="DE187" i="16"/>
  <c r="DA187" i="16"/>
  <c r="CW187" i="16"/>
  <c r="CF187" i="16"/>
  <c r="DK187" i="16"/>
  <c r="DC187" i="16"/>
  <c r="AJ187" i="16"/>
  <c r="N187" i="16"/>
  <c r="Z187" i="16"/>
  <c r="CY187" i="16"/>
  <c r="CD187" i="16"/>
  <c r="AZ187" i="16"/>
  <c r="L187" i="16"/>
  <c r="EC189" i="16"/>
  <c r="DU189" i="16"/>
  <c r="DV189" i="16" s="1"/>
  <c r="DX189" i="16" s="1"/>
  <c r="EA189" i="16"/>
  <c r="DI189" i="16"/>
  <c r="DE189" i="16"/>
  <c r="DA189" i="16"/>
  <c r="CW189" i="16"/>
  <c r="DG189" i="16"/>
  <c r="DS68" i="16"/>
  <c r="DQ68" i="16"/>
  <c r="DI68" i="16"/>
  <c r="DE68" i="16"/>
  <c r="CF68" i="16"/>
  <c r="DK68" i="16"/>
  <c r="DC68" i="16"/>
  <c r="AX68" i="16"/>
  <c r="AT68" i="16"/>
  <c r="F68" i="16"/>
  <c r="Z68" i="16"/>
  <c r="CY68" i="16"/>
  <c r="CD68" i="16"/>
  <c r="EA68" i="16"/>
  <c r="ED68" i="16" s="1"/>
  <c r="EF68" i="16" s="1"/>
  <c r="DG68" i="16"/>
  <c r="AZ68" i="16"/>
  <c r="AV68" i="16"/>
  <c r="L68" i="16"/>
  <c r="DS192" i="16"/>
  <c r="DI192" i="16"/>
  <c r="DA192" i="16"/>
  <c r="CW192" i="16"/>
  <c r="CY192" i="16"/>
  <c r="CF192" i="16"/>
  <c r="DQ192" i="16"/>
  <c r="DC192" i="16"/>
  <c r="DK192" i="16"/>
  <c r="EC194" i="16"/>
  <c r="DU194" i="16"/>
  <c r="DQ194" i="16"/>
  <c r="DI194" i="16"/>
  <c r="DE194" i="16"/>
  <c r="DA194" i="16"/>
  <c r="CW194" i="16"/>
  <c r="DG194" i="16"/>
  <c r="CF194" i="16"/>
  <c r="EA194" i="16"/>
  <c r="DC194" i="16"/>
  <c r="AX194" i="16"/>
  <c r="J194" i="16"/>
  <c r="F194" i="16"/>
  <c r="Z194" i="16"/>
  <c r="AZ194" i="16"/>
  <c r="H194" i="16"/>
  <c r="DS196" i="16"/>
  <c r="DU196" i="16"/>
  <c r="DE196" i="16"/>
  <c r="CW196" i="16"/>
  <c r="DQ196" i="16"/>
  <c r="DG196" i="16"/>
  <c r="CY196" i="16"/>
  <c r="AX196" i="16"/>
  <c r="DK196" i="16"/>
  <c r="AZ196" i="16"/>
  <c r="DQ200" i="16"/>
  <c r="DI200" i="16"/>
  <c r="DE200" i="16"/>
  <c r="DA200" i="16"/>
  <c r="EA200" i="16"/>
  <c r="DS200" i="16"/>
  <c r="DG200" i="16"/>
  <c r="CY200" i="16"/>
  <c r="BM200" i="16"/>
  <c r="DK200" i="16"/>
  <c r="AV200" i="16"/>
  <c r="P200" i="16"/>
  <c r="EC202" i="16"/>
  <c r="DQ202" i="16"/>
  <c r="DE202" i="16"/>
  <c r="DA202" i="16"/>
  <c r="CW202" i="16"/>
  <c r="CY202" i="16"/>
  <c r="EA202" i="16"/>
  <c r="DU202" i="16"/>
  <c r="DC202" i="16"/>
  <c r="CH202" i="16"/>
  <c r="AX202" i="16"/>
  <c r="N202" i="16"/>
  <c r="DK202" i="16"/>
  <c r="CD202" i="16"/>
  <c r="AJ202" i="16"/>
  <c r="P202" i="16"/>
  <c r="D202" i="16"/>
  <c r="L202" i="16"/>
  <c r="EC204" i="16"/>
  <c r="DQ204" i="16"/>
  <c r="DU204" i="16"/>
  <c r="DI204" i="16"/>
  <c r="DE204" i="16"/>
  <c r="DA204" i="16"/>
  <c r="EA204" i="16"/>
  <c r="DG204" i="16"/>
  <c r="CY204" i="16"/>
  <c r="AT204" i="16"/>
  <c r="DS204" i="16"/>
  <c r="EC206" i="16"/>
  <c r="DQ206" i="16"/>
  <c r="DS206" i="16"/>
  <c r="DI206" i="16"/>
  <c r="DA206" i="16"/>
  <c r="CW206" i="16"/>
  <c r="DU206" i="16"/>
  <c r="CY206" i="16"/>
  <c r="DC206" i="16"/>
  <c r="BM206" i="16"/>
  <c r="AT206" i="16"/>
  <c r="J206" i="16"/>
  <c r="F206" i="16"/>
  <c r="Z206" i="16"/>
  <c r="DK206" i="16"/>
  <c r="CF206" i="16"/>
  <c r="AZ206" i="16"/>
  <c r="AN206" i="16"/>
  <c r="AV206" i="16"/>
  <c r="H206" i="16"/>
  <c r="L206" i="16"/>
  <c r="EC212" i="16"/>
  <c r="EA212" i="16"/>
  <c r="DI212" i="16"/>
  <c r="DE212" i="16"/>
  <c r="DA212" i="16"/>
  <c r="CW212" i="16"/>
  <c r="DQ212" i="16"/>
  <c r="DG212" i="16"/>
  <c r="CH212" i="16"/>
  <c r="BM212" i="16"/>
  <c r="AT212" i="16"/>
  <c r="P212" i="16"/>
  <c r="H212" i="16"/>
  <c r="D212" i="16"/>
  <c r="Z212" i="16"/>
  <c r="CF212" i="16"/>
  <c r="DK212" i="16"/>
  <c r="AZ212" i="16"/>
  <c r="AV212" i="16"/>
  <c r="AJ212" i="16"/>
  <c r="J212" i="16"/>
  <c r="DS214" i="16"/>
  <c r="DQ214" i="16"/>
  <c r="DU214" i="16"/>
  <c r="EA214" i="16"/>
  <c r="DE214" i="16"/>
  <c r="DA214" i="16"/>
  <c r="CW214" i="16"/>
  <c r="CY214" i="16"/>
  <c r="DC214" i="16"/>
  <c r="P214" i="16"/>
  <c r="DK214" i="16"/>
  <c r="DQ216" i="16"/>
  <c r="EA216" i="16"/>
  <c r="DU216" i="16"/>
  <c r="DI216" i="16"/>
  <c r="DE216" i="16"/>
  <c r="CW216" i="16"/>
  <c r="DS216" i="16"/>
  <c r="DG216" i="16"/>
  <c r="CD216" i="16"/>
  <c r="DC216" i="16"/>
  <c r="BM216" i="16"/>
  <c r="AX216" i="16"/>
  <c r="L216" i="16"/>
  <c r="H216" i="16"/>
  <c r="D216" i="16"/>
  <c r="DK216" i="16"/>
  <c r="AZ216" i="16"/>
  <c r="N216" i="16"/>
  <c r="F216" i="16"/>
  <c r="EC218" i="16"/>
  <c r="DQ218" i="16"/>
  <c r="DI218" i="16"/>
  <c r="DE218" i="16"/>
  <c r="DA218" i="16"/>
  <c r="CW218" i="16"/>
  <c r="DG218" i="16"/>
  <c r="DU218" i="16"/>
  <c r="DC218" i="16"/>
  <c r="DK218" i="16"/>
  <c r="F218" i="16"/>
  <c r="AJ209" i="16"/>
  <c r="X209" i="16"/>
  <c r="DS210" i="16"/>
  <c r="DU210" i="16"/>
  <c r="DQ210" i="16"/>
  <c r="CH210" i="16"/>
  <c r="CD210" i="16"/>
  <c r="P210" i="16"/>
  <c r="H210" i="16"/>
  <c r="D210" i="16"/>
  <c r="Z210" i="16"/>
  <c r="X210" i="16"/>
  <c r="CF210" i="16"/>
  <c r="F210" i="16"/>
  <c r="EC211" i="16"/>
  <c r="DQ211" i="16"/>
  <c r="DA211" i="16"/>
  <c r="CW211" i="16"/>
  <c r="DG211" i="16"/>
  <c r="CY211" i="16"/>
  <c r="CH211" i="16"/>
  <c r="DC211" i="16"/>
  <c r="DU211" i="16"/>
  <c r="DK211" i="16"/>
  <c r="EC213" i="16"/>
  <c r="DQ213" i="16"/>
  <c r="DU213" i="16"/>
  <c r="DI213" i="16"/>
  <c r="DE213" i="16"/>
  <c r="DA213" i="16"/>
  <c r="CW213" i="16"/>
  <c r="CH213" i="16"/>
  <c r="CD213" i="16"/>
  <c r="DS213" i="16"/>
  <c r="DC213" i="16"/>
  <c r="BM213" i="16"/>
  <c r="DK213" i="16"/>
  <c r="H213" i="16"/>
  <c r="AV213" i="16"/>
  <c r="EC215" i="16"/>
  <c r="DS215" i="16"/>
  <c r="DU215" i="16"/>
  <c r="DE215" i="16"/>
  <c r="DA215" i="16"/>
  <c r="CW215" i="16"/>
  <c r="DG215" i="16"/>
  <c r="CY215" i="16"/>
  <c r="DQ215" i="16"/>
  <c r="AZ215" i="16"/>
  <c r="AV215" i="16"/>
  <c r="EC217" i="16"/>
  <c r="DU217" i="16"/>
  <c r="DQ217" i="16"/>
  <c r="DI217" i="16"/>
  <c r="DE217" i="16"/>
  <c r="DA217" i="16"/>
  <c r="CW217" i="16"/>
  <c r="EA217" i="16"/>
  <c r="DG217" i="16"/>
  <c r="CY217" i="16"/>
  <c r="BM217" i="16"/>
  <c r="N217" i="16"/>
  <c r="J217" i="16"/>
  <c r="AZ217" i="16"/>
  <c r="AN217" i="16"/>
  <c r="H217" i="16"/>
  <c r="AV217" i="16"/>
  <c r="D217" i="16"/>
  <c r="DS219" i="16"/>
  <c r="DI219" i="16"/>
  <c r="DA219" i="16"/>
  <c r="CW219" i="16"/>
  <c r="DG219" i="16"/>
  <c r="CH219" i="16"/>
  <c r="EA219" i="16"/>
  <c r="DC219" i="16"/>
  <c r="DK219" i="16"/>
  <c r="N126" i="16"/>
  <c r="Z173" i="16"/>
  <c r="Z162" i="16"/>
  <c r="Z158" i="16"/>
  <c r="Z152" i="16"/>
  <c r="Z167" i="16"/>
  <c r="Z149" i="16"/>
  <c r="Z146" i="16"/>
  <c r="Z128" i="16"/>
  <c r="Z124" i="16"/>
  <c r="Z122" i="16"/>
  <c r="Z141" i="16"/>
  <c r="Z137" i="16"/>
  <c r="Z133" i="16"/>
  <c r="Z131" i="16"/>
  <c r="Z115" i="16"/>
  <c r="Z109" i="16"/>
  <c r="Z107" i="16"/>
  <c r="Z105" i="16"/>
  <c r="Z103" i="16"/>
  <c r="Z113" i="16"/>
  <c r="Z98" i="16"/>
  <c r="Z94" i="16"/>
  <c r="Z88" i="16"/>
  <c r="AJ178" i="16"/>
  <c r="AJ168" i="16"/>
  <c r="AJ166" i="16"/>
  <c r="AJ163" i="16"/>
  <c r="AJ162" i="16"/>
  <c r="AJ161" i="16"/>
  <c r="AJ159" i="16"/>
  <c r="AJ152" i="16"/>
  <c r="AJ142" i="16"/>
  <c r="AJ141" i="16"/>
  <c r="AJ140" i="16"/>
  <c r="AJ138" i="16"/>
  <c r="AJ137" i="16"/>
  <c r="AJ134" i="16"/>
  <c r="AJ133" i="16"/>
  <c r="AJ132" i="16"/>
  <c r="AJ130" i="16"/>
  <c r="AJ149" i="16"/>
  <c r="AJ147" i="16"/>
  <c r="AJ146" i="16"/>
  <c r="AJ128" i="16"/>
  <c r="AJ123" i="16"/>
  <c r="AJ148" i="16"/>
  <c r="AJ113" i="16"/>
  <c r="AJ98" i="16"/>
  <c r="AJ95" i="16"/>
  <c r="AJ94" i="16"/>
  <c r="AJ93" i="16"/>
  <c r="AJ85" i="16"/>
  <c r="AJ84" i="16"/>
  <c r="AJ79" i="16"/>
  <c r="AJ78" i="16"/>
  <c r="AJ77" i="16"/>
  <c r="AJ112" i="16"/>
  <c r="AJ108" i="16"/>
  <c r="AJ105" i="16"/>
  <c r="AJ102" i="16"/>
  <c r="AJ91" i="16"/>
  <c r="AJ90" i="16"/>
  <c r="AX134" i="16"/>
  <c r="AX95" i="16"/>
  <c r="AX71" i="16"/>
  <c r="CY158" i="16"/>
  <c r="CY115" i="16"/>
  <c r="CY95" i="16"/>
  <c r="DG155" i="16"/>
  <c r="DG111" i="16"/>
  <c r="DG84" i="16"/>
  <c r="DK134" i="16"/>
  <c r="DK114" i="16"/>
  <c r="DK88" i="16"/>
  <c r="DQ170" i="16"/>
  <c r="DQ158" i="16"/>
  <c r="EA176" i="16"/>
  <c r="EA155" i="16"/>
  <c r="ED155" i="16" s="1"/>
  <c r="EF155" i="16" s="1"/>
  <c r="D166" i="16"/>
  <c r="D162" i="16"/>
  <c r="D152" i="16"/>
  <c r="D97" i="16"/>
  <c r="D103" i="16"/>
  <c r="D91" i="16"/>
  <c r="H102" i="16"/>
  <c r="P153" i="16"/>
  <c r="P152" i="16"/>
  <c r="P113" i="16"/>
  <c r="X179" i="16"/>
  <c r="X173" i="16"/>
  <c r="X171" i="16"/>
  <c r="X168" i="16"/>
  <c r="X167" i="16"/>
  <c r="X166" i="16"/>
  <c r="X162" i="16"/>
  <c r="X161" i="16"/>
  <c r="X153" i="16"/>
  <c r="X152" i="16"/>
  <c r="X144" i="16"/>
  <c r="X136" i="16"/>
  <c r="X132" i="16"/>
  <c r="X130" i="16"/>
  <c r="X147" i="16"/>
  <c r="X114" i="16"/>
  <c r="X97" i="16"/>
  <c r="X95" i="16"/>
  <c r="X94" i="16"/>
  <c r="X93" i="16"/>
  <c r="X82" i="16"/>
  <c r="X79" i="16"/>
  <c r="X77" i="16"/>
  <c r="X105" i="16"/>
  <c r="X103" i="16"/>
  <c r="X102" i="16"/>
  <c r="X91" i="16"/>
  <c r="X90" i="16"/>
  <c r="AH171" i="16"/>
  <c r="AH153" i="16"/>
  <c r="AH166" i="16"/>
  <c r="AH118" i="16"/>
  <c r="AH90" i="16"/>
  <c r="AH94" i="16"/>
  <c r="AL171" i="16"/>
  <c r="AL126" i="16"/>
  <c r="AL122" i="16"/>
  <c r="AL131" i="16"/>
  <c r="AL111" i="16"/>
  <c r="AL103" i="16"/>
  <c r="AL115" i="16"/>
  <c r="AV115" i="16"/>
  <c r="AV97" i="16"/>
  <c r="BS121" i="16"/>
  <c r="CF95" i="16"/>
  <c r="CF84" i="16"/>
  <c r="CW77" i="16"/>
  <c r="CW106" i="16"/>
  <c r="DA112" i="16"/>
  <c r="DE95" i="16"/>
  <c r="DE84" i="16"/>
  <c r="DI88" i="16"/>
  <c r="DI77" i="16"/>
  <c r="DS119" i="16"/>
  <c r="DS95" i="16"/>
  <c r="DS84" i="16"/>
  <c r="EC167" i="16"/>
  <c r="EC166" i="16"/>
  <c r="EC153" i="16"/>
  <c r="EC152" i="16"/>
  <c r="EC134" i="16"/>
  <c r="EC131" i="16"/>
  <c r="EC130" i="16"/>
  <c r="EC147" i="16"/>
  <c r="EC146" i="16"/>
  <c r="EC126" i="16"/>
  <c r="EC113" i="16"/>
  <c r="EC94" i="16"/>
  <c r="EC93" i="16"/>
  <c r="EC103" i="16"/>
  <c r="EC102" i="16"/>
  <c r="EC91" i="16"/>
  <c r="EC90" i="16"/>
  <c r="AH8" i="16"/>
  <c r="CD8" i="16"/>
  <c r="V10" i="16"/>
  <c r="CY10" i="16"/>
  <c r="DC10" i="16"/>
  <c r="Z12" i="16"/>
  <c r="CD12" i="16"/>
  <c r="F13" i="16"/>
  <c r="CY13" i="16"/>
  <c r="DK13" i="16"/>
  <c r="EA13" i="16"/>
  <c r="AT15" i="16"/>
  <c r="CY15" i="16"/>
  <c r="DK15" i="16"/>
  <c r="AT16" i="16"/>
  <c r="AX16" i="16"/>
  <c r="BS16" i="16"/>
  <c r="DQ16" i="16"/>
  <c r="V17" i="16"/>
  <c r="V19" i="16"/>
  <c r="AC19" i="16" s="1"/>
  <c r="AE19" i="16" s="1"/>
  <c r="H21" i="16"/>
  <c r="X21" i="16"/>
  <c r="BM21" i="16"/>
  <c r="CW21" i="16"/>
  <c r="DA21" i="16"/>
  <c r="CZ20" i="16" s="1"/>
  <c r="DE21" i="16"/>
  <c r="DD20" i="16" s="1"/>
  <c r="EC21" i="16"/>
  <c r="H22" i="16"/>
  <c r="P22" i="16"/>
  <c r="X22" i="16"/>
  <c r="EC22" i="16"/>
  <c r="DS23" i="16"/>
  <c r="EC23" i="16"/>
  <c r="X24" i="16"/>
  <c r="AJ24" i="16"/>
  <c r="DI24" i="16"/>
  <c r="EC24" i="16"/>
  <c r="AJ26" i="16"/>
  <c r="D28" i="16"/>
  <c r="H28" i="16"/>
  <c r="X28" i="16"/>
  <c r="X29" i="16"/>
  <c r="AJ29" i="16"/>
  <c r="AJ30" i="16"/>
  <c r="P31" i="16"/>
  <c r="CW31" i="16"/>
  <c r="EC31" i="16"/>
  <c r="F33" i="16"/>
  <c r="V33" i="16"/>
  <c r="Z34" i="16"/>
  <c r="AX35" i="16"/>
  <c r="BS36" i="16"/>
  <c r="AX38" i="16"/>
  <c r="BS38" i="16"/>
  <c r="CD38" i="16"/>
  <c r="CH38" i="16"/>
  <c r="F39" i="16"/>
  <c r="V39" i="16"/>
  <c r="DC39" i="16"/>
  <c r="DQ39" i="16"/>
  <c r="Z42" i="16"/>
  <c r="V43" i="16"/>
  <c r="H47" i="16"/>
  <c r="X47" i="16"/>
  <c r="AJ47" i="16"/>
  <c r="EC47" i="16"/>
  <c r="P48" i="16"/>
  <c r="X48" i="16"/>
  <c r="AJ48" i="16"/>
  <c r="EC48" i="16"/>
  <c r="D49" i="16"/>
  <c r="BM49" i="16"/>
  <c r="CW49" i="16"/>
  <c r="AJ50" i="16"/>
  <c r="X51" i="16"/>
  <c r="AV51" i="16"/>
  <c r="P52" i="16"/>
  <c r="X52" i="16"/>
  <c r="AJ52" i="16"/>
  <c r="DI52" i="16"/>
  <c r="X53" i="16"/>
  <c r="AJ53" i="16"/>
  <c r="D56" i="16"/>
  <c r="P57" i="16"/>
  <c r="X57" i="16"/>
  <c r="DA57" i="16"/>
  <c r="DS57" i="16"/>
  <c r="AJ58" i="16"/>
  <c r="H59" i="16"/>
  <c r="EC59" i="16"/>
  <c r="AJ60" i="16"/>
  <c r="CF60" i="16"/>
  <c r="D61" i="16"/>
  <c r="AJ61" i="16"/>
  <c r="CW61" i="16"/>
  <c r="DI61" i="16"/>
  <c r="CF62" i="16"/>
  <c r="X63" i="16"/>
  <c r="X64" i="16"/>
  <c r="CW64" i="16"/>
  <c r="DS67" i="16"/>
  <c r="X69" i="16"/>
  <c r="AJ69" i="16"/>
  <c r="X70" i="16"/>
  <c r="AJ70" i="16"/>
  <c r="X74" i="16"/>
  <c r="CW74" i="16"/>
  <c r="F131" i="16"/>
  <c r="F109" i="16"/>
  <c r="F102" i="16"/>
  <c r="F99" i="16"/>
  <c r="V171" i="16"/>
  <c r="V169" i="16"/>
  <c r="V153" i="16"/>
  <c r="V166" i="16"/>
  <c r="V150" i="16"/>
  <c r="AC150" i="16" s="1"/>
  <c r="AE150" i="16" s="1"/>
  <c r="V147" i="16"/>
  <c r="V123" i="16"/>
  <c r="V118" i="16"/>
  <c r="V116" i="16"/>
  <c r="V130" i="16"/>
  <c r="V108" i="16"/>
  <c r="V106" i="16"/>
  <c r="V102" i="16"/>
  <c r="V90" i="16"/>
  <c r="V114" i="16"/>
  <c r="V93" i="16"/>
  <c r="V87" i="16"/>
  <c r="V82" i="16"/>
  <c r="V81" i="16"/>
  <c r="V74" i="16"/>
  <c r="AT109" i="16"/>
  <c r="BA109" i="16" s="1"/>
  <c r="BC109" i="16" s="1"/>
  <c r="AT99" i="16"/>
  <c r="CH155" i="16"/>
  <c r="CH104" i="16"/>
  <c r="DC179" i="16"/>
  <c r="DC150" i="16"/>
  <c r="DC104" i="16"/>
  <c r="X10" i="16"/>
  <c r="EC10" i="16"/>
  <c r="P13" i="16"/>
  <c r="X13" i="16"/>
  <c r="AJ14" i="16"/>
  <c r="DE15" i="16"/>
  <c r="DS15" i="16"/>
  <c r="H16" i="16"/>
  <c r="AJ16" i="16"/>
  <c r="CF16" i="16"/>
  <c r="DA16" i="16"/>
  <c r="X17" i="16"/>
  <c r="AJ17" i="16"/>
  <c r="AJ18" i="16"/>
  <c r="F21" i="16"/>
  <c r="N21" i="16"/>
  <c r="Z21" i="16"/>
  <c r="AH21" i="16"/>
  <c r="AT21" i="16"/>
  <c r="AX21" i="16"/>
  <c r="BS21" i="16"/>
  <c r="CY21" i="16"/>
  <c r="CX20" i="16" s="1"/>
  <c r="DC21" i="16"/>
  <c r="DB20" i="16" s="1"/>
  <c r="DG21" i="16"/>
  <c r="DF20" i="16" s="1"/>
  <c r="DK21" i="16"/>
  <c r="EA21" i="16"/>
  <c r="F22" i="16"/>
  <c r="V22" i="16"/>
  <c r="Z22" i="16"/>
  <c r="AH22" i="16"/>
  <c r="AL22" i="16"/>
  <c r="V23" i="16"/>
  <c r="DQ23" i="16"/>
  <c r="CH24" i="16"/>
  <c r="CY24" i="16"/>
  <c r="DQ24" i="16"/>
  <c r="DQ25" i="16"/>
  <c r="V26" i="16"/>
  <c r="AC26" i="16" s="1"/>
  <c r="AE26" i="16" s="1"/>
  <c r="N28" i="16"/>
  <c r="AX28" i="16"/>
  <c r="BS28" i="16"/>
  <c r="DK28" i="16"/>
  <c r="EA28" i="16"/>
  <c r="Z29" i="16"/>
  <c r="V31" i="16"/>
  <c r="BS31" i="16"/>
  <c r="DC31" i="16"/>
  <c r="EA31" i="16"/>
  <c r="P33" i="16"/>
  <c r="AJ33" i="16"/>
  <c r="EC33" i="16"/>
  <c r="D34" i="16"/>
  <c r="AJ34" i="16"/>
  <c r="EC34" i="16"/>
  <c r="EC36" i="16"/>
  <c r="AJ38" i="16"/>
  <c r="CW38" i="16"/>
  <c r="DI38" i="16"/>
  <c r="EC38" i="16"/>
  <c r="H39" i="16"/>
  <c r="X39" i="16"/>
  <c r="CW39" i="16"/>
  <c r="DE39" i="16"/>
  <c r="DI39" i="16"/>
  <c r="AJ42" i="16"/>
  <c r="Z47" i="16"/>
  <c r="V48" i="16"/>
  <c r="V49" i="16"/>
  <c r="CD49" i="16"/>
  <c r="EA49" i="16"/>
  <c r="CH52" i="16"/>
  <c r="DC52" i="16"/>
  <c r="DG52" i="16"/>
  <c r="DQ52" i="16"/>
  <c r="N56" i="16"/>
  <c r="BS56" i="16"/>
  <c r="V57" i="16"/>
  <c r="DC57" i="16"/>
  <c r="DQ57" i="16"/>
  <c r="DQ59" i="16"/>
  <c r="N61" i="16"/>
  <c r="AX61" i="16"/>
  <c r="BS61" i="16"/>
  <c r="EA61" i="16"/>
  <c r="AX62" i="16"/>
  <c r="CY62" i="16"/>
  <c r="BS63" i="16"/>
  <c r="DK63" i="16"/>
  <c r="F64" i="16"/>
  <c r="V65" i="16"/>
  <c r="EA67" i="16"/>
  <c r="DC69" i="16"/>
  <c r="AH70" i="16"/>
  <c r="EC71" i="16"/>
  <c r="X73" i="16"/>
  <c r="H75" i="16"/>
  <c r="AJ75" i="16"/>
  <c r="ED176" i="16" l="1"/>
  <c r="EF176" i="16" s="1"/>
  <c r="ED49" i="16"/>
  <c r="EF49" i="16" s="1"/>
  <c r="BA113" i="16"/>
  <c r="BC113" i="16" s="1"/>
  <c r="BA98" i="16"/>
  <c r="BC98" i="16" s="1"/>
  <c r="AC81" i="16"/>
  <c r="AE81" i="16" s="1"/>
  <c r="DV96" i="16"/>
  <c r="DX96" i="16" s="1"/>
  <c r="DV173" i="16"/>
  <c r="DX173" i="16" s="1"/>
  <c r="ED121" i="16"/>
  <c r="EF121" i="16" s="1"/>
  <c r="BA122" i="16"/>
  <c r="BC122" i="16" s="1"/>
  <c r="AC31" i="16"/>
  <c r="AE31" i="16" s="1"/>
  <c r="BA108" i="16"/>
  <c r="BC108" i="16" s="1"/>
  <c r="ED138" i="16"/>
  <c r="EF138" i="16" s="1"/>
  <c r="ED28" i="16"/>
  <c r="EF28" i="16" s="1"/>
  <c r="ED120" i="16"/>
  <c r="EF120" i="16" s="1"/>
  <c r="BA99" i="16"/>
  <c r="BC99" i="16" s="1"/>
  <c r="BA204" i="16"/>
  <c r="BC204" i="16" s="1"/>
  <c r="AC43" i="16"/>
  <c r="AE43" i="16" s="1"/>
  <c r="AC112" i="16"/>
  <c r="AE112" i="16" s="1"/>
  <c r="AC25" i="16"/>
  <c r="AE25" i="16" s="1"/>
  <c r="AO153" i="16"/>
  <c r="AQ153" i="16" s="1"/>
  <c r="Q105" i="16"/>
  <c r="S105" i="16" s="1"/>
  <c r="ED190" i="16"/>
  <c r="EF190" i="16" s="1"/>
  <c r="AO186" i="16"/>
  <c r="AQ186" i="16" s="1"/>
  <c r="DL198" i="16"/>
  <c r="DN198" i="16" s="1"/>
  <c r="BA82" i="16"/>
  <c r="BC82" i="16" s="1"/>
  <c r="BA29" i="16"/>
  <c r="BC29" i="16" s="1"/>
  <c r="CR154" i="16"/>
  <c r="CT154" i="16" s="1"/>
  <c r="ED200" i="16"/>
  <c r="EF200" i="16" s="1"/>
  <c r="ED174" i="16"/>
  <c r="EF174" i="16" s="1"/>
  <c r="DV150" i="16"/>
  <c r="DX150" i="16" s="1"/>
  <c r="AC169" i="16"/>
  <c r="AE169" i="16" s="1"/>
  <c r="Q200" i="16"/>
  <c r="S200" i="16" s="1"/>
  <c r="ED160" i="16"/>
  <c r="EF160" i="16" s="1"/>
  <c r="ED181" i="16"/>
  <c r="EF181" i="16" s="1"/>
  <c r="ED61" i="16"/>
  <c r="EF61" i="16" s="1"/>
  <c r="AO70" i="16"/>
  <c r="AQ70" i="16" s="1"/>
  <c r="Q152" i="16"/>
  <c r="DV218" i="16"/>
  <c r="DX218" i="16" s="1"/>
  <c r="BA183" i="16"/>
  <c r="BC183" i="16" s="1"/>
  <c r="DV163" i="16"/>
  <c r="DX163" i="16" s="1"/>
  <c r="ED29" i="16"/>
  <c r="EF29" i="16" s="1"/>
  <c r="ED189" i="16"/>
  <c r="EF189" i="16" s="1"/>
  <c r="ED21" i="16"/>
  <c r="EF21" i="16" s="1"/>
  <c r="DV213" i="16"/>
  <c r="DX213" i="16" s="1"/>
  <c r="DV85" i="16"/>
  <c r="DX85" i="16" s="1"/>
  <c r="ED41" i="16"/>
  <c r="EF41" i="16" s="1"/>
  <c r="ED203" i="16"/>
  <c r="EF203" i="16" s="1"/>
  <c r="DV182" i="16"/>
  <c r="DX182" i="16" s="1"/>
  <c r="ED140" i="16"/>
  <c r="EF140" i="16" s="1"/>
  <c r="ED128" i="16"/>
  <c r="EF128" i="16" s="1"/>
  <c r="ED13" i="16"/>
  <c r="EF13" i="16" s="1"/>
  <c r="AC118" i="16"/>
  <c r="AE118" i="16" s="1"/>
  <c r="AO118" i="16"/>
  <c r="AQ118" i="16" s="1"/>
  <c r="BA50" i="16"/>
  <c r="BC50" i="16" s="1"/>
  <c r="ED44" i="16"/>
  <c r="EF44" i="16" s="1"/>
  <c r="Q141" i="16"/>
  <c r="AO97" i="16"/>
  <c r="AQ97" i="16" s="1"/>
  <c r="AO21" i="16"/>
  <c r="AQ21" i="16" s="1"/>
  <c r="ED194" i="16"/>
  <c r="EF194" i="16" s="1"/>
  <c r="ED177" i="16"/>
  <c r="EF177" i="16" s="1"/>
  <c r="ED133" i="16"/>
  <c r="EF133" i="16" s="1"/>
  <c r="DV207" i="16"/>
  <c r="DX207" i="16" s="1"/>
  <c r="DV197" i="16"/>
  <c r="DX197" i="16" s="1"/>
  <c r="Q168" i="16"/>
  <c r="DV34" i="16"/>
  <c r="DX34" i="16" s="1"/>
  <c r="BA170" i="16"/>
  <c r="BC170" i="16" s="1"/>
  <c r="DL31" i="16"/>
  <c r="DN31" i="16" s="1"/>
  <c r="DL77" i="16"/>
  <c r="DN77" i="16" s="1"/>
  <c r="AO166" i="16"/>
  <c r="AQ166" i="16" s="1"/>
  <c r="DV216" i="16"/>
  <c r="DX216" i="16" s="1"/>
  <c r="BA212" i="16"/>
  <c r="BC212" i="16" s="1"/>
  <c r="ED156" i="16"/>
  <c r="EF156" i="16" s="1"/>
  <c r="Q132" i="16"/>
  <c r="ED96" i="16"/>
  <c r="EF96" i="16" s="1"/>
  <c r="DV83" i="16"/>
  <c r="DX83" i="16" s="1"/>
  <c r="DV70" i="16"/>
  <c r="DX70" i="16" s="1"/>
  <c r="DV81" i="16"/>
  <c r="DX81" i="16" s="1"/>
  <c r="ED43" i="16"/>
  <c r="EF43" i="16" s="1"/>
  <c r="ED123" i="16"/>
  <c r="EF123" i="16" s="1"/>
  <c r="ED78" i="16"/>
  <c r="EF78" i="16" s="1"/>
  <c r="DV88" i="16"/>
  <c r="DX88" i="16" s="1"/>
  <c r="ED25" i="16"/>
  <c r="EF25" i="16" s="1"/>
  <c r="BA219" i="16"/>
  <c r="BC219" i="16" s="1"/>
  <c r="AC215" i="16"/>
  <c r="AE215" i="16" s="1"/>
  <c r="AC180" i="16"/>
  <c r="AE180" i="16" s="1"/>
  <c r="AO59" i="16"/>
  <c r="AQ59" i="16" s="1"/>
  <c r="BA181" i="16"/>
  <c r="BC181" i="16" s="1"/>
  <c r="ED162" i="16"/>
  <c r="EF162" i="16" s="1"/>
  <c r="ED173" i="16"/>
  <c r="EF173" i="16" s="1"/>
  <c r="BA14" i="16"/>
  <c r="BC14" i="16" s="1"/>
  <c r="ED195" i="16"/>
  <c r="EF195" i="16" s="1"/>
  <c r="ED191" i="16"/>
  <c r="EF191" i="16" s="1"/>
  <c r="ED161" i="16"/>
  <c r="EF161" i="16" s="1"/>
  <c r="DV130" i="16"/>
  <c r="DX130" i="16" s="1"/>
  <c r="BA130" i="16"/>
  <c r="BC130" i="16" s="1"/>
  <c r="BA10" i="16"/>
  <c r="BC10" i="16" s="1"/>
  <c r="ED201" i="16"/>
  <c r="EF201" i="16" s="1"/>
  <c r="ED171" i="16"/>
  <c r="EF171" i="16" s="1"/>
  <c r="DV36" i="16"/>
  <c r="DX36" i="16" s="1"/>
  <c r="CR33" i="16"/>
  <c r="CT33" i="16" s="1"/>
  <c r="BA160" i="16"/>
  <c r="BC160" i="16" s="1"/>
  <c r="BA67" i="16"/>
  <c r="BC67" i="16" s="1"/>
  <c r="DV183" i="16"/>
  <c r="DX183" i="16" s="1"/>
  <c r="ED67" i="16"/>
  <c r="EF67" i="16" s="1"/>
  <c r="AC48" i="16"/>
  <c r="AE48" i="16" s="1"/>
  <c r="Q13" i="16"/>
  <c r="Q52" i="16"/>
  <c r="Q31" i="16"/>
  <c r="ED212" i="16"/>
  <c r="EF212" i="16" s="1"/>
  <c r="DV206" i="16"/>
  <c r="DX206" i="16" s="1"/>
  <c r="DV196" i="16"/>
  <c r="DX196" i="16" s="1"/>
  <c r="DL187" i="16"/>
  <c r="DN187" i="16" s="1"/>
  <c r="DV142" i="16"/>
  <c r="DX142" i="16" s="1"/>
  <c r="DV132" i="16"/>
  <c r="DX132" i="16" s="1"/>
  <c r="ED108" i="16"/>
  <c r="EF108" i="16" s="1"/>
  <c r="ED75" i="16"/>
  <c r="EF75" i="16" s="1"/>
  <c r="ED55" i="16"/>
  <c r="EF55" i="16" s="1"/>
  <c r="DL50" i="16"/>
  <c r="DN50" i="16" s="1"/>
  <c r="Q47" i="16"/>
  <c r="DL45" i="16"/>
  <c r="DN45" i="16" s="1"/>
  <c r="DL44" i="16"/>
  <c r="DN44" i="16" s="1"/>
  <c r="DL41" i="16"/>
  <c r="DN41" i="16" s="1"/>
  <c r="BA207" i="16"/>
  <c r="BC207" i="16" s="1"/>
  <c r="DV205" i="16"/>
  <c r="DX205" i="16" s="1"/>
  <c r="BA197" i="16"/>
  <c r="BC197" i="16" s="1"/>
  <c r="DL195" i="16"/>
  <c r="DN195" i="16" s="1"/>
  <c r="Q193" i="16"/>
  <c r="DV172" i="16"/>
  <c r="DX172" i="16" s="1"/>
  <c r="DV158" i="16"/>
  <c r="DX158" i="16" s="1"/>
  <c r="ED134" i="16"/>
  <c r="EF134" i="16" s="1"/>
  <c r="BA127" i="16"/>
  <c r="BC127" i="16" s="1"/>
  <c r="ED125" i="16"/>
  <c r="EF125" i="16" s="1"/>
  <c r="DL123" i="16"/>
  <c r="DN123" i="16" s="1"/>
  <c r="DV111" i="16"/>
  <c r="DX111" i="16" s="1"/>
  <c r="DV106" i="16"/>
  <c r="DX106" i="16" s="1"/>
  <c r="ED104" i="16"/>
  <c r="EF104" i="16" s="1"/>
  <c r="Q104" i="16"/>
  <c r="ED98" i="16"/>
  <c r="EF98" i="16" s="1"/>
  <c r="DV74" i="16"/>
  <c r="DX74" i="16" s="1"/>
  <c r="BA60" i="16"/>
  <c r="BC60" i="16" s="1"/>
  <c r="AO136" i="16"/>
  <c r="AQ136" i="16" s="1"/>
  <c r="AC126" i="16"/>
  <c r="AE126" i="16" s="1"/>
  <c r="AO12" i="16"/>
  <c r="AQ12" i="16" s="1"/>
  <c r="AO65" i="16"/>
  <c r="AQ65" i="16" s="1"/>
  <c r="DV33" i="16"/>
  <c r="DX33" i="16" s="1"/>
  <c r="DV167" i="16"/>
  <c r="DX167" i="16" s="1"/>
  <c r="AC201" i="16"/>
  <c r="AE201" i="16" s="1"/>
  <c r="AO36" i="16"/>
  <c r="AQ36" i="16" s="1"/>
  <c r="AO25" i="16"/>
  <c r="AQ25" i="16" s="1"/>
  <c r="ED118" i="16"/>
  <c r="EF118" i="16" s="1"/>
  <c r="ED11" i="16"/>
  <c r="EF11" i="16" s="1"/>
  <c r="DL189" i="16"/>
  <c r="DN189" i="16" s="1"/>
  <c r="DL87" i="16"/>
  <c r="DN87" i="16" s="1"/>
  <c r="BA133" i="16"/>
  <c r="BC133" i="16" s="1"/>
  <c r="DV120" i="16"/>
  <c r="DX120" i="16" s="1"/>
  <c r="Q58" i="16"/>
  <c r="BA35" i="16"/>
  <c r="BC35" i="16" s="1"/>
  <c r="BA18" i="16"/>
  <c r="BC18" i="16" s="1"/>
  <c r="BA193" i="16"/>
  <c r="BC193" i="16" s="1"/>
  <c r="DV175" i="16"/>
  <c r="DX175" i="16" s="1"/>
  <c r="ED137" i="16"/>
  <c r="EF137" i="16" s="1"/>
  <c r="BA78" i="16"/>
  <c r="BC78" i="16" s="1"/>
  <c r="ED74" i="16"/>
  <c r="EF74" i="16" s="1"/>
  <c r="DL59" i="16"/>
  <c r="DN59" i="16" s="1"/>
  <c r="DV56" i="16"/>
  <c r="DX56" i="16" s="1"/>
  <c r="ED39" i="16"/>
  <c r="EF39" i="16" s="1"/>
  <c r="DV28" i="16"/>
  <c r="DX28" i="16" s="1"/>
  <c r="Q24" i="16"/>
  <c r="AO147" i="16"/>
  <c r="AQ147" i="16" s="1"/>
  <c r="AC140" i="16"/>
  <c r="AE140" i="16" s="1"/>
  <c r="AO77" i="16"/>
  <c r="AQ77" i="16" s="1"/>
  <c r="AC183" i="16"/>
  <c r="AE183" i="16" s="1"/>
  <c r="AO47" i="16"/>
  <c r="AQ47" i="16" s="1"/>
  <c r="AO34" i="16"/>
  <c r="AQ34" i="16" s="1"/>
  <c r="AO9" i="16"/>
  <c r="AQ9" i="16" s="1"/>
  <c r="ED167" i="16"/>
  <c r="EF167" i="16" s="1"/>
  <c r="ED153" i="16"/>
  <c r="EF153" i="16" s="1"/>
  <c r="DV47" i="16"/>
  <c r="DX47" i="16" s="1"/>
  <c r="BA102" i="16"/>
  <c r="BC102" i="16" s="1"/>
  <c r="BA166" i="16"/>
  <c r="BC166" i="16" s="1"/>
  <c r="DL209" i="16"/>
  <c r="DN209" i="16" s="1"/>
  <c r="Q219" i="16"/>
  <c r="BA201" i="16"/>
  <c r="BC201" i="16" s="1"/>
  <c r="Q189" i="16"/>
  <c r="Q172" i="16"/>
  <c r="Q156" i="16"/>
  <c r="AO139" i="16"/>
  <c r="AQ139" i="16" s="1"/>
  <c r="Q121" i="16"/>
  <c r="Q118" i="16"/>
  <c r="BA114" i="16"/>
  <c r="BC114" i="16" s="1"/>
  <c r="AC110" i="16"/>
  <c r="AE110" i="16" s="1"/>
  <c r="Q100" i="16"/>
  <c r="BA100" i="16"/>
  <c r="BC100" i="16" s="1"/>
  <c r="AO72" i="16"/>
  <c r="AQ72" i="16" s="1"/>
  <c r="Q63" i="16"/>
  <c r="BA63" i="16"/>
  <c r="BC63" i="16" s="1"/>
  <c r="Q51" i="16"/>
  <c r="AC37" i="16"/>
  <c r="AE37" i="16" s="1"/>
  <c r="BA31" i="16"/>
  <c r="BC31" i="16" s="1"/>
  <c r="AO19" i="16"/>
  <c r="AQ19" i="16" s="1"/>
  <c r="Q191" i="16"/>
  <c r="BA191" i="16"/>
  <c r="BC191" i="16" s="1"/>
  <c r="AO164" i="16"/>
  <c r="AQ164" i="16" s="1"/>
  <c r="AO149" i="16"/>
  <c r="AQ149" i="16" s="1"/>
  <c r="AO128" i="16"/>
  <c r="AQ128" i="16" s="1"/>
  <c r="Q79" i="16"/>
  <c r="BA62" i="16"/>
  <c r="BC62" i="16" s="1"/>
  <c r="Q62" i="16"/>
  <c r="BA36" i="16"/>
  <c r="BC36" i="16" s="1"/>
  <c r="AC217" i="16"/>
  <c r="AE217" i="16" s="1"/>
  <c r="Q68" i="16"/>
  <c r="AO68" i="16"/>
  <c r="AQ68" i="16" s="1"/>
  <c r="AO169" i="16"/>
  <c r="AQ169" i="16" s="1"/>
  <c r="BA158" i="16"/>
  <c r="BC158" i="16" s="1"/>
  <c r="Q123" i="16"/>
  <c r="BA112" i="16"/>
  <c r="BC112" i="16" s="1"/>
  <c r="Q108" i="16"/>
  <c r="AO104" i="16"/>
  <c r="AQ104" i="16" s="1"/>
  <c r="AC86" i="16"/>
  <c r="AE86" i="16" s="1"/>
  <c r="BA65" i="16"/>
  <c r="BC65" i="16" s="1"/>
  <c r="AC61" i="16"/>
  <c r="AE61" i="16" s="1"/>
  <c r="Q49" i="16"/>
  <c r="BA25" i="16"/>
  <c r="BC25" i="16" s="1"/>
  <c r="Q206" i="16"/>
  <c r="BA186" i="16"/>
  <c r="BC186" i="16" s="1"/>
  <c r="AC177" i="16"/>
  <c r="AE177" i="16" s="1"/>
  <c r="AO126" i="16"/>
  <c r="AQ126" i="16" s="1"/>
  <c r="BA12" i="16"/>
  <c r="BC12" i="16" s="1"/>
  <c r="DL201" i="16"/>
  <c r="DN201" i="16" s="1"/>
  <c r="DV63" i="16"/>
  <c r="DX63" i="16" s="1"/>
  <c r="DV10" i="16"/>
  <c r="DX10" i="16" s="1"/>
  <c r="DV154" i="16"/>
  <c r="DX154" i="16" s="1"/>
  <c r="DV77" i="16"/>
  <c r="DX77" i="16" s="1"/>
  <c r="ED12" i="16"/>
  <c r="EF12" i="16" s="1"/>
  <c r="DL173" i="16"/>
  <c r="DN173" i="16" s="1"/>
  <c r="Q94" i="16"/>
  <c r="AO158" i="16"/>
  <c r="AQ158" i="16" s="1"/>
  <c r="BA15" i="16"/>
  <c r="BC15" i="16" s="1"/>
  <c r="AO171" i="16"/>
  <c r="AQ171" i="16" s="1"/>
  <c r="ED214" i="16"/>
  <c r="EF214" i="16" s="1"/>
  <c r="ED180" i="16"/>
  <c r="EF180" i="16" s="1"/>
  <c r="DV156" i="16"/>
  <c r="DX156" i="16" s="1"/>
  <c r="ED105" i="16"/>
  <c r="EF105" i="16" s="1"/>
  <c r="BA96" i="16"/>
  <c r="BC96" i="16" s="1"/>
  <c r="BA66" i="16"/>
  <c r="BC66" i="16" s="1"/>
  <c r="DV55" i="16"/>
  <c r="DX55" i="16" s="1"/>
  <c r="Q50" i="16"/>
  <c r="DV18" i="16"/>
  <c r="DX18" i="16" s="1"/>
  <c r="DV191" i="16"/>
  <c r="DX191" i="16" s="1"/>
  <c r="BA141" i="16"/>
  <c r="BC141" i="16" s="1"/>
  <c r="DV118" i="16"/>
  <c r="DX118" i="16" s="1"/>
  <c r="DV69" i="16"/>
  <c r="DX69" i="16" s="1"/>
  <c r="BA103" i="16"/>
  <c r="BC103" i="16" s="1"/>
  <c r="BA167" i="16"/>
  <c r="BC167" i="16" s="1"/>
  <c r="AC16" i="16"/>
  <c r="AE16" i="16" s="1"/>
  <c r="AC22" i="16"/>
  <c r="AE22" i="16" s="1"/>
  <c r="DL202" i="16"/>
  <c r="DN202" i="16" s="1"/>
  <c r="BA171" i="16"/>
  <c r="BC171" i="16" s="1"/>
  <c r="DV159" i="16"/>
  <c r="DX159" i="16" s="1"/>
  <c r="ED64" i="16"/>
  <c r="EF64" i="16" s="1"/>
  <c r="DV53" i="16"/>
  <c r="DX53" i="16" s="1"/>
  <c r="DV43" i="16"/>
  <c r="DX43" i="16" s="1"/>
  <c r="ED35" i="16"/>
  <c r="EF35" i="16" s="1"/>
  <c r="CR35" i="16"/>
  <c r="CT35" i="16" s="1"/>
  <c r="Q9" i="16"/>
  <c r="AC190" i="16"/>
  <c r="AE190" i="16" s="1"/>
  <c r="DV176" i="16"/>
  <c r="DX176" i="16" s="1"/>
  <c r="DV123" i="16"/>
  <c r="DX123" i="16" s="1"/>
  <c r="ED109" i="16"/>
  <c r="EF109" i="16" s="1"/>
  <c r="DV78" i="16"/>
  <c r="DX78" i="16" s="1"/>
  <c r="DV51" i="16"/>
  <c r="DX51" i="16" s="1"/>
  <c r="DV25" i="16"/>
  <c r="DX25" i="16" s="1"/>
  <c r="DL25" i="16"/>
  <c r="DN25" i="16" s="1"/>
  <c r="AC161" i="16"/>
  <c r="AE161" i="16" s="1"/>
  <c r="AC64" i="16"/>
  <c r="AE64" i="16" s="1"/>
  <c r="AC38" i="16"/>
  <c r="AE38" i="16" s="1"/>
  <c r="AO16" i="16"/>
  <c r="AQ16" i="16" s="1"/>
  <c r="AC137" i="16"/>
  <c r="AE137" i="16" s="1"/>
  <c r="AC104" i="16"/>
  <c r="AE104" i="16" s="1"/>
  <c r="AO57" i="16"/>
  <c r="AQ57" i="16" s="1"/>
  <c r="AO39" i="16"/>
  <c r="AQ39" i="16" s="1"/>
  <c r="ED34" i="16"/>
  <c r="EF34" i="16" s="1"/>
  <c r="ED146" i="16"/>
  <c r="EF146" i="16" s="1"/>
  <c r="AO211" i="16"/>
  <c r="AQ211" i="16" s="1"/>
  <c r="AC172" i="16"/>
  <c r="AE172" i="16" s="1"/>
  <c r="AO172" i="16"/>
  <c r="AQ172" i="16" s="1"/>
  <c r="AC160" i="16"/>
  <c r="AE160" i="16" s="1"/>
  <c r="BA150" i="16"/>
  <c r="BC150" i="16" s="1"/>
  <c r="BA110" i="16"/>
  <c r="BC110" i="16" s="1"/>
  <c r="AO96" i="16"/>
  <c r="AQ96" i="16" s="1"/>
  <c r="AC76" i="16"/>
  <c r="AE76" i="16" s="1"/>
  <c r="AC67" i="16"/>
  <c r="AE67" i="16" s="1"/>
  <c r="AO188" i="16"/>
  <c r="AQ188" i="16" s="1"/>
  <c r="AO170" i="16"/>
  <c r="AQ170" i="16" s="1"/>
  <c r="AO155" i="16"/>
  <c r="AQ155" i="16" s="1"/>
  <c r="AC99" i="16"/>
  <c r="AE99" i="16" s="1"/>
  <c r="AC36" i="16"/>
  <c r="AE36" i="16" s="1"/>
  <c r="BA203" i="16"/>
  <c r="BC203" i="16" s="1"/>
  <c r="AC148" i="16"/>
  <c r="AE148" i="16" s="1"/>
  <c r="CR126" i="16"/>
  <c r="CT126" i="16" s="1"/>
  <c r="ED132" i="16"/>
  <c r="EF132" i="16" s="1"/>
  <c r="AC114" i="16"/>
  <c r="AE114" i="16" s="1"/>
  <c r="DL215" i="16"/>
  <c r="DN215" i="16" s="1"/>
  <c r="BA148" i="16"/>
  <c r="BC148" i="16" s="1"/>
  <c r="Q57" i="16"/>
  <c r="ED219" i="16"/>
  <c r="EF219" i="16" s="1"/>
  <c r="Q178" i="16"/>
  <c r="BA162" i="16"/>
  <c r="BC162" i="16" s="1"/>
  <c r="BA105" i="16"/>
  <c r="BC105" i="16" s="1"/>
  <c r="DV37" i="16"/>
  <c r="DX37" i="16" s="1"/>
  <c r="ED150" i="16"/>
  <c r="EF150" i="16" s="1"/>
  <c r="ED52" i="16"/>
  <c r="EF52" i="16" s="1"/>
  <c r="DV31" i="16"/>
  <c r="DX31" i="16" s="1"/>
  <c r="AC174" i="16"/>
  <c r="AE174" i="16" s="1"/>
  <c r="AC49" i="16"/>
  <c r="AE49" i="16" s="1"/>
  <c r="AC123" i="16"/>
  <c r="AE123" i="16" s="1"/>
  <c r="Q86" i="16"/>
  <c r="AC119" i="16"/>
  <c r="AE119" i="16" s="1"/>
  <c r="AC65" i="16"/>
  <c r="AE65" i="16" s="1"/>
  <c r="ED178" i="16"/>
  <c r="EF178" i="16" s="1"/>
  <c r="ED31" i="16"/>
  <c r="EF31" i="16" s="1"/>
  <c r="AO22" i="16"/>
  <c r="AQ22" i="16" s="1"/>
  <c r="AC116" i="16"/>
  <c r="AE116" i="16" s="1"/>
  <c r="DV211" i="16"/>
  <c r="DX211" i="16" s="1"/>
  <c r="CR132" i="16"/>
  <c r="CT132" i="16" s="1"/>
  <c r="BA75" i="16"/>
  <c r="BC75" i="16" s="1"/>
  <c r="DV9" i="16"/>
  <c r="DX9" i="16" s="1"/>
  <c r="AC186" i="16"/>
  <c r="AE186" i="16" s="1"/>
  <c r="ED182" i="16"/>
  <c r="EF182" i="16" s="1"/>
  <c r="Q140" i="16"/>
  <c r="BA136" i="16"/>
  <c r="BC136" i="16" s="1"/>
  <c r="DV114" i="16"/>
  <c r="DX114" i="16" s="1"/>
  <c r="ED88" i="16"/>
  <c r="EF88" i="16" s="1"/>
  <c r="AO205" i="16"/>
  <c r="AQ205" i="16" s="1"/>
  <c r="AO135" i="16"/>
  <c r="AQ135" i="16" s="1"/>
  <c r="AO15" i="16"/>
  <c r="AQ15" i="16" s="1"/>
  <c r="AO204" i="16"/>
  <c r="AQ204" i="16" s="1"/>
  <c r="AO195" i="16"/>
  <c r="AQ195" i="16" s="1"/>
  <c r="ED172" i="16"/>
  <c r="EF172" i="16" s="1"/>
  <c r="DV27" i="16"/>
  <c r="DX27" i="16" s="1"/>
  <c r="Q22" i="16"/>
  <c r="DL192" i="16"/>
  <c r="DN192" i="16" s="1"/>
  <c r="Q183" i="16"/>
  <c r="DL218" i="16"/>
  <c r="DN218" i="16" s="1"/>
  <c r="BA163" i="16"/>
  <c r="BC163" i="16" s="1"/>
  <c r="BA144" i="16"/>
  <c r="BC144" i="16" s="1"/>
  <c r="DL148" i="16"/>
  <c r="DN148" i="16" s="1"/>
  <c r="BA81" i="16"/>
  <c r="BC81" i="16" s="1"/>
  <c r="DV65" i="16"/>
  <c r="DX65" i="16" s="1"/>
  <c r="Q34" i="16"/>
  <c r="AC192" i="16"/>
  <c r="AE192" i="16" s="1"/>
  <c r="BA125" i="16"/>
  <c r="BC125" i="16" s="1"/>
  <c r="AO80" i="16"/>
  <c r="AQ80" i="16" s="1"/>
  <c r="AC23" i="16"/>
  <c r="AE23" i="16" s="1"/>
  <c r="AC153" i="16"/>
  <c r="AE153" i="16" s="1"/>
  <c r="AC39" i="16"/>
  <c r="AE39" i="16" s="1"/>
  <c r="DL217" i="16"/>
  <c r="DN217" i="16" s="1"/>
  <c r="DV171" i="16"/>
  <c r="DX171" i="16" s="1"/>
  <c r="DL156" i="16"/>
  <c r="DN156" i="16" s="1"/>
  <c r="BA124" i="16"/>
  <c r="BC124" i="16" s="1"/>
  <c r="DL120" i="16"/>
  <c r="DN120" i="16" s="1"/>
  <c r="Q93" i="16"/>
  <c r="DL72" i="16"/>
  <c r="DN72" i="16" s="1"/>
  <c r="DL54" i="16"/>
  <c r="DN54" i="16" s="1"/>
  <c r="DL18" i="16"/>
  <c r="DN18" i="16" s="1"/>
  <c r="DV137" i="16"/>
  <c r="DX137" i="16" s="1"/>
  <c r="AC87" i="16"/>
  <c r="AE87" i="16" s="1"/>
  <c r="AC171" i="16"/>
  <c r="AE171" i="16" s="1"/>
  <c r="DL213" i="16"/>
  <c r="DN213" i="16" s="1"/>
  <c r="AC57" i="16"/>
  <c r="AE57" i="16" s="1"/>
  <c r="DL61" i="16"/>
  <c r="DN61" i="16" s="1"/>
  <c r="BA16" i="16"/>
  <c r="BC16" i="16" s="1"/>
  <c r="DL106" i="16"/>
  <c r="DN106" i="16" s="1"/>
  <c r="Q113" i="16"/>
  <c r="DL214" i="16"/>
  <c r="DN214" i="16" s="1"/>
  <c r="Q212" i="16"/>
  <c r="DL196" i="16"/>
  <c r="DN196" i="16" s="1"/>
  <c r="BA177" i="16"/>
  <c r="BC177" i="16" s="1"/>
  <c r="DV174" i="16"/>
  <c r="DX174" i="16" s="1"/>
  <c r="Q171" i="16"/>
  <c r="Q169" i="16"/>
  <c r="DL162" i="16"/>
  <c r="DN162" i="16" s="1"/>
  <c r="CR162" i="16"/>
  <c r="CT162" i="16" s="1"/>
  <c r="ED159" i="16"/>
  <c r="EF159" i="16" s="1"/>
  <c r="DL159" i="16"/>
  <c r="DN159" i="16" s="1"/>
  <c r="ED149" i="16"/>
  <c r="EF149" i="16" s="1"/>
  <c r="DL144" i="16"/>
  <c r="DN144" i="16" s="1"/>
  <c r="ED142" i="16"/>
  <c r="EF142" i="16" s="1"/>
  <c r="ED124" i="16"/>
  <c r="EF124" i="16" s="1"/>
  <c r="DV122" i="16"/>
  <c r="DX122" i="16" s="1"/>
  <c r="DL117" i="16"/>
  <c r="DN117" i="16" s="1"/>
  <c r="DV107" i="16"/>
  <c r="DX107" i="16" s="1"/>
  <c r="DL105" i="16"/>
  <c r="DN105" i="16" s="1"/>
  <c r="ED72" i="16"/>
  <c r="EF72" i="16" s="1"/>
  <c r="DV204" i="16"/>
  <c r="DX204" i="16" s="1"/>
  <c r="DV217" i="16"/>
  <c r="DX217" i="16" s="1"/>
  <c r="DV162" i="16"/>
  <c r="DX162" i="16" s="1"/>
  <c r="Q173" i="16"/>
  <c r="AC115" i="16"/>
  <c r="AE115" i="16" s="1"/>
  <c r="AC162" i="16"/>
  <c r="AE162" i="16" s="1"/>
  <c r="DL91" i="16"/>
  <c r="DN91" i="16" s="1"/>
  <c r="BA196" i="16"/>
  <c r="BC196" i="16" s="1"/>
  <c r="BA156" i="16"/>
  <c r="BC156" i="16" s="1"/>
  <c r="Q85" i="16"/>
  <c r="ED66" i="16"/>
  <c r="EF66" i="16" s="1"/>
  <c r="ED9" i="16"/>
  <c r="EF9" i="16" s="1"/>
  <c r="Q71" i="16"/>
  <c r="Q74" i="16"/>
  <c r="BA9" i="16"/>
  <c r="BC9" i="16" s="1"/>
  <c r="Q111" i="16"/>
  <c r="BA97" i="16"/>
  <c r="BC97" i="16" s="1"/>
  <c r="AC69" i="16"/>
  <c r="AE69" i="16" s="1"/>
  <c r="DL179" i="16"/>
  <c r="DN179" i="16" s="1"/>
  <c r="DV128" i="16"/>
  <c r="DX128" i="16" s="1"/>
  <c r="DV133" i="16"/>
  <c r="DX133" i="16" s="1"/>
  <c r="ED82" i="16"/>
  <c r="EF82" i="16" s="1"/>
  <c r="DL13" i="16"/>
  <c r="DN13" i="16" s="1"/>
  <c r="DL38" i="16"/>
  <c r="DN38" i="16" s="1"/>
  <c r="Q33" i="16"/>
  <c r="AC74" i="16"/>
  <c r="AE74" i="16" s="1"/>
  <c r="AC106" i="16"/>
  <c r="AE106" i="16" s="1"/>
  <c r="AC166" i="16"/>
  <c r="AE166" i="16" s="1"/>
  <c r="DL74" i="16"/>
  <c r="DN74" i="16" s="1"/>
  <c r="Q48" i="16"/>
  <c r="AC17" i="16"/>
  <c r="AE17" i="16" s="1"/>
  <c r="AC10" i="16"/>
  <c r="AE10" i="16" s="1"/>
  <c r="ED217" i="16"/>
  <c r="EF217" i="16" s="1"/>
  <c r="DV215" i="16"/>
  <c r="DX215" i="16" s="1"/>
  <c r="DL211" i="16"/>
  <c r="DN211" i="16" s="1"/>
  <c r="DV214" i="16"/>
  <c r="DX214" i="16" s="1"/>
  <c r="DL180" i="16"/>
  <c r="DN180" i="16" s="1"/>
  <c r="Q162" i="16"/>
  <c r="DL154" i="16"/>
  <c r="DN154" i="16" s="1"/>
  <c r="DV144" i="16"/>
  <c r="DX144" i="16" s="1"/>
  <c r="Q116" i="16"/>
  <c r="DL107" i="16"/>
  <c r="DN107" i="16" s="1"/>
  <c r="BA85" i="16"/>
  <c r="BC85" i="16" s="1"/>
  <c r="DV82" i="16"/>
  <c r="DX82" i="16" s="1"/>
  <c r="Q75" i="16"/>
  <c r="Q43" i="16"/>
  <c r="BA30" i="16"/>
  <c r="BC30" i="16" s="1"/>
  <c r="DV29" i="16"/>
  <c r="DX29" i="16" s="1"/>
  <c r="DL199" i="16"/>
  <c r="DN199" i="16" s="1"/>
  <c r="DV193" i="16"/>
  <c r="DX193" i="16" s="1"/>
  <c r="DL64" i="16"/>
  <c r="DN64" i="16" s="1"/>
  <c r="DL206" i="16"/>
  <c r="DN206" i="16" s="1"/>
  <c r="DV194" i="16"/>
  <c r="DX194" i="16" s="1"/>
  <c r="DV177" i="16"/>
  <c r="DX177" i="16" s="1"/>
  <c r="DL171" i="16"/>
  <c r="DN171" i="16" s="1"/>
  <c r="DL79" i="16"/>
  <c r="DN79" i="16" s="1"/>
  <c r="ED18" i="16"/>
  <c r="EF18" i="16" s="1"/>
  <c r="DL163" i="16"/>
  <c r="DN163" i="16" s="1"/>
  <c r="DL82" i="16"/>
  <c r="DN82" i="16" s="1"/>
  <c r="DV41" i="16"/>
  <c r="DX41" i="16" s="1"/>
  <c r="DL9" i="16"/>
  <c r="DN9" i="16" s="1"/>
  <c r="BA28" i="16"/>
  <c r="BC28" i="16" s="1"/>
  <c r="DL24" i="16"/>
  <c r="DN24" i="16" s="1"/>
  <c r="AO173" i="16"/>
  <c r="AQ173" i="16" s="1"/>
  <c r="AC146" i="16"/>
  <c r="AE146" i="16" s="1"/>
  <c r="ED47" i="16"/>
  <c r="EF47" i="16" s="1"/>
  <c r="DV94" i="16"/>
  <c r="DX94" i="16" s="1"/>
  <c r="BA47" i="16"/>
  <c r="BC47" i="16" s="1"/>
  <c r="BA209" i="16"/>
  <c r="BC209" i="16" s="1"/>
  <c r="DL47" i="16"/>
  <c r="DN47" i="16" s="1"/>
  <c r="DL102" i="16"/>
  <c r="DN102" i="16" s="1"/>
  <c r="DL131" i="16"/>
  <c r="DN131" i="16" s="1"/>
  <c r="BA215" i="16"/>
  <c r="BC215" i="16" s="1"/>
  <c r="BA192" i="16"/>
  <c r="BC192" i="16" s="1"/>
  <c r="AC189" i="16"/>
  <c r="AE189" i="16" s="1"/>
  <c r="Q180" i="16"/>
  <c r="BA180" i="16"/>
  <c r="BC180" i="16" s="1"/>
  <c r="AO121" i="16"/>
  <c r="AQ121" i="16" s="1"/>
  <c r="AO88" i="16"/>
  <c r="AQ88" i="16" s="1"/>
  <c r="AO45" i="16"/>
  <c r="AQ45" i="16" s="1"/>
  <c r="BA37" i="16"/>
  <c r="BC37" i="16" s="1"/>
  <c r="AO27" i="16"/>
  <c r="AQ27" i="16" s="1"/>
  <c r="Q19" i="16"/>
  <c r="AC200" i="16"/>
  <c r="AE200" i="16" s="1"/>
  <c r="AO175" i="16"/>
  <c r="AQ175" i="16" s="1"/>
  <c r="Q149" i="16"/>
  <c r="Q120" i="16"/>
  <c r="AO105" i="16"/>
  <c r="AQ105" i="16" s="1"/>
  <c r="DV210" i="16"/>
  <c r="DX210" i="16" s="1"/>
  <c r="BA174" i="16"/>
  <c r="BC174" i="16" s="1"/>
  <c r="BA169" i="16"/>
  <c r="BC169" i="16" s="1"/>
  <c r="Q142" i="16"/>
  <c r="DL108" i="16"/>
  <c r="DN108" i="16" s="1"/>
  <c r="Q137" i="16"/>
  <c r="Q87" i="16"/>
  <c r="Q81" i="16"/>
  <c r="DV42" i="16"/>
  <c r="DX42" i="16" s="1"/>
  <c r="ED17" i="16"/>
  <c r="EF17" i="16" s="1"/>
  <c r="DV12" i="16"/>
  <c r="DX12" i="16" s="1"/>
  <c r="DV11" i="16"/>
  <c r="DX11" i="16" s="1"/>
  <c r="DV201" i="16"/>
  <c r="DX201" i="16" s="1"/>
  <c r="AC132" i="16"/>
  <c r="AE132" i="16" s="1"/>
  <c r="DL181" i="16"/>
  <c r="DN181" i="16" s="1"/>
  <c r="AO18" i="16"/>
  <c r="AQ18" i="16" s="1"/>
  <c r="AC108" i="16"/>
  <c r="AE108" i="16" s="1"/>
  <c r="Q214" i="16"/>
  <c r="ED204" i="16"/>
  <c r="EF204" i="16" s="1"/>
  <c r="DL132" i="16"/>
  <c r="DN132" i="16" s="1"/>
  <c r="DL122" i="16"/>
  <c r="DN122" i="16" s="1"/>
  <c r="DL110" i="16"/>
  <c r="DN110" i="16" s="1"/>
  <c r="Q107" i="16"/>
  <c r="DL96" i="16"/>
  <c r="DN96" i="16" s="1"/>
  <c r="DL73" i="16"/>
  <c r="DN73" i="16" s="1"/>
  <c r="DL30" i="16"/>
  <c r="DN30" i="16" s="1"/>
  <c r="DV141" i="16"/>
  <c r="DX141" i="16" s="1"/>
  <c r="DV126" i="16"/>
  <c r="DX126" i="16" s="1"/>
  <c r="DL111" i="16"/>
  <c r="DN111" i="16" s="1"/>
  <c r="DL84" i="16"/>
  <c r="DN84" i="16" s="1"/>
  <c r="AO75" i="16"/>
  <c r="AQ75" i="16" s="1"/>
  <c r="AC82" i="16"/>
  <c r="AE82" i="16" s="1"/>
  <c r="DL49" i="16"/>
  <c r="DN49" i="16" s="1"/>
  <c r="AO94" i="16"/>
  <c r="AQ94" i="16" s="1"/>
  <c r="DL219" i="16"/>
  <c r="DN219" i="16" s="1"/>
  <c r="Q210" i="16"/>
  <c r="DL216" i="16"/>
  <c r="DN216" i="16" s="1"/>
  <c r="DL212" i="16"/>
  <c r="DN212" i="16" s="1"/>
  <c r="BA206" i="16"/>
  <c r="BC206" i="16" s="1"/>
  <c r="Q202" i="16"/>
  <c r="DV202" i="16"/>
  <c r="DX202" i="16" s="1"/>
  <c r="DL194" i="16"/>
  <c r="DN194" i="16" s="1"/>
  <c r="DV187" i="16"/>
  <c r="DX187" i="16" s="1"/>
  <c r="DL169" i="16"/>
  <c r="DN169" i="16" s="1"/>
  <c r="ED163" i="16"/>
  <c r="EF163" i="16" s="1"/>
  <c r="BA159" i="16"/>
  <c r="BC159" i="16" s="1"/>
  <c r="ED157" i="16"/>
  <c r="EF157" i="16" s="1"/>
  <c r="Q122" i="16"/>
  <c r="DV108" i="16"/>
  <c r="DX108" i="16" s="1"/>
  <c r="DV87" i="16"/>
  <c r="DX87" i="16" s="1"/>
  <c r="BA86" i="16"/>
  <c r="BC86" i="16" s="1"/>
  <c r="DV80" i="16"/>
  <c r="DX80" i="16" s="1"/>
  <c r="DV75" i="16"/>
  <c r="DX75" i="16" s="1"/>
  <c r="ED73" i="16"/>
  <c r="EF73" i="16" s="1"/>
  <c r="DL182" i="16"/>
  <c r="DN182" i="16" s="1"/>
  <c r="Q115" i="16"/>
  <c r="AO152" i="16"/>
  <c r="AQ152" i="16" s="1"/>
  <c r="BA51" i="16"/>
  <c r="BC51" i="16" s="1"/>
  <c r="AO159" i="16"/>
  <c r="AQ159" i="16" s="1"/>
  <c r="DL190" i="16"/>
  <c r="DN190" i="16" s="1"/>
  <c r="DV164" i="16"/>
  <c r="DX164" i="16" s="1"/>
  <c r="DL95" i="16"/>
  <c r="DN95" i="16" s="1"/>
  <c r="BA52" i="16"/>
  <c r="BC52" i="16" s="1"/>
  <c r="DV15" i="16"/>
  <c r="DX15" i="16" s="1"/>
  <c r="AO107" i="16"/>
  <c r="AQ107" i="16" s="1"/>
  <c r="DL39" i="16"/>
  <c r="DN39" i="16" s="1"/>
  <c r="DL21" i="16"/>
  <c r="DN21" i="16" s="1"/>
  <c r="AO90" i="16"/>
  <c r="AQ90" i="16" s="1"/>
  <c r="ED202" i="16"/>
  <c r="EF202" i="16" s="1"/>
  <c r="BA68" i="16"/>
  <c r="BC68" i="16" s="1"/>
  <c r="ED185" i="16"/>
  <c r="EF185" i="16" s="1"/>
  <c r="DV180" i="16"/>
  <c r="DX180" i="16" s="1"/>
  <c r="BA178" i="16"/>
  <c r="BC178" i="16" s="1"/>
  <c r="DV178" i="16"/>
  <c r="DX178" i="16" s="1"/>
  <c r="DL142" i="16"/>
  <c r="DN142" i="16" s="1"/>
  <c r="ED122" i="16"/>
  <c r="EF122" i="16" s="1"/>
  <c r="DV148" i="16"/>
  <c r="DX148" i="16" s="1"/>
  <c r="DV117" i="16"/>
  <c r="DX117" i="16" s="1"/>
  <c r="DV116" i="16"/>
  <c r="DX116" i="16" s="1"/>
  <c r="ED110" i="16"/>
  <c r="EF110" i="16" s="1"/>
  <c r="DV86" i="16"/>
  <c r="DX86" i="16" s="1"/>
  <c r="DL83" i="16"/>
  <c r="DN83" i="16" s="1"/>
  <c r="ED81" i="16"/>
  <c r="EF81" i="16" s="1"/>
  <c r="DL81" i="16"/>
  <c r="DN81" i="16" s="1"/>
  <c r="DV79" i="16"/>
  <c r="DX79" i="16" s="1"/>
  <c r="Q42" i="16"/>
  <c r="Q35" i="16"/>
  <c r="DL26" i="16"/>
  <c r="DN26" i="16" s="1"/>
  <c r="DL19" i="16"/>
  <c r="DN19" i="16" s="1"/>
  <c r="Q18" i="16"/>
  <c r="DL205" i="16"/>
  <c r="DN205" i="16" s="1"/>
  <c r="AC197" i="16"/>
  <c r="AE197" i="16" s="1"/>
  <c r="Q190" i="16"/>
  <c r="DL175" i="16"/>
  <c r="DN175" i="16" s="1"/>
  <c r="ED168" i="16"/>
  <c r="EF168" i="16" s="1"/>
  <c r="DL168" i="16"/>
  <c r="DN168" i="16" s="1"/>
  <c r="DL158" i="16"/>
  <c r="DN158" i="16" s="1"/>
  <c r="Q99" i="16"/>
  <c r="Q91" i="16"/>
  <c r="BA77" i="16"/>
  <c r="BC77" i="16" s="1"/>
  <c r="ED69" i="16"/>
  <c r="EF69" i="16" s="1"/>
  <c r="AO199" i="16"/>
  <c r="AQ199" i="16" s="1"/>
  <c r="AC173" i="16"/>
  <c r="AE173" i="16" s="1"/>
  <c r="AC94" i="16"/>
  <c r="AE94" i="16" s="1"/>
  <c r="AC30" i="16"/>
  <c r="AE30" i="16" s="1"/>
  <c r="AO24" i="16"/>
  <c r="AQ24" i="16" s="1"/>
  <c r="AC167" i="16"/>
  <c r="AE167" i="16" s="1"/>
  <c r="AO103" i="16"/>
  <c r="AQ103" i="16" s="1"/>
  <c r="AO49" i="16"/>
  <c r="AQ49" i="16" s="1"/>
  <c r="ED147" i="16"/>
  <c r="EF147" i="16" s="1"/>
  <c r="ED131" i="16"/>
  <c r="EF131" i="16" s="1"/>
  <c r="DV93" i="16"/>
  <c r="DX93" i="16" s="1"/>
  <c r="BA94" i="16"/>
  <c r="BC94" i="16" s="1"/>
  <c r="BA153" i="16"/>
  <c r="BC153" i="16" s="1"/>
  <c r="DL48" i="16"/>
  <c r="DN48" i="16" s="1"/>
  <c r="DL166" i="16"/>
  <c r="DN166" i="16" s="1"/>
  <c r="AO219" i="16"/>
  <c r="AQ219" i="16" s="1"/>
  <c r="AO201" i="16"/>
  <c r="AQ201" i="16" s="1"/>
  <c r="AO196" i="16"/>
  <c r="AQ196" i="16" s="1"/>
  <c r="CR189" i="16"/>
  <c r="CT189" i="16" s="1"/>
  <c r="BA185" i="16"/>
  <c r="BC185" i="16" s="1"/>
  <c r="AO156" i="16"/>
  <c r="AQ156" i="16" s="1"/>
  <c r="AC139" i="16"/>
  <c r="AE139" i="16" s="1"/>
  <c r="AO125" i="16"/>
  <c r="AQ125" i="16" s="1"/>
  <c r="AO114" i="16"/>
  <c r="AQ114" i="16" s="1"/>
  <c r="AO100" i="16"/>
  <c r="AQ100" i="16" s="1"/>
  <c r="AC80" i="16"/>
  <c r="AE80" i="16" s="1"/>
  <c r="AC72" i="16"/>
  <c r="AE72" i="16" s="1"/>
  <c r="AO63" i="16"/>
  <c r="AQ63" i="16" s="1"/>
  <c r="AC59" i="16"/>
  <c r="AE59" i="16" s="1"/>
  <c r="AO51" i="16"/>
  <c r="AQ51" i="16" s="1"/>
  <c r="Q45" i="16"/>
  <c r="AO31" i="16"/>
  <c r="AQ31" i="16" s="1"/>
  <c r="Q23" i="16"/>
  <c r="Q11" i="16"/>
  <c r="BA11" i="16"/>
  <c r="BC11" i="16" s="1"/>
  <c r="Q218" i="16"/>
  <c r="BA214" i="16"/>
  <c r="BC214" i="16" s="1"/>
  <c r="AO191" i="16"/>
  <c r="AQ191" i="16" s="1"/>
  <c r="AC164" i="16"/>
  <c r="AE164" i="16" s="1"/>
  <c r="Q159" i="16"/>
  <c r="AC149" i="16"/>
  <c r="AE149" i="16" s="1"/>
  <c r="Q138" i="16"/>
  <c r="AC128" i="16"/>
  <c r="AE128" i="16" s="1"/>
  <c r="Q124" i="16"/>
  <c r="BA120" i="16"/>
  <c r="BC120" i="16" s="1"/>
  <c r="Q117" i="16"/>
  <c r="BA87" i="16"/>
  <c r="BC87" i="16" s="1"/>
  <c r="AO62" i="16"/>
  <c r="AQ62" i="16" s="1"/>
  <c r="AO58" i="16"/>
  <c r="AQ58" i="16" s="1"/>
  <c r="Q44" i="16"/>
  <c r="BA40" i="16"/>
  <c r="BC40" i="16" s="1"/>
  <c r="AO26" i="16"/>
  <c r="AQ26" i="16" s="1"/>
  <c r="AC18" i="16"/>
  <c r="AE18" i="16" s="1"/>
  <c r="Q203" i="16"/>
  <c r="BA199" i="16"/>
  <c r="BC199" i="16" s="1"/>
  <c r="Q194" i="16"/>
  <c r="AC68" i="16"/>
  <c r="AE68" i="16" s="1"/>
  <c r="AC158" i="16"/>
  <c r="AE158" i="16" s="1"/>
  <c r="Q154" i="16"/>
  <c r="AO112" i="16"/>
  <c r="AQ112" i="16" s="1"/>
  <c r="AO82" i="16"/>
  <c r="AQ82" i="16" s="1"/>
  <c r="Q53" i="16"/>
  <c r="Q29" i="16"/>
  <c r="AC9" i="16"/>
  <c r="AE9" i="16" s="1"/>
  <c r="AO168" i="16"/>
  <c r="AQ168" i="16" s="1"/>
  <c r="Q157" i="16"/>
  <c r="AO144" i="16"/>
  <c r="AQ144" i="16" s="1"/>
  <c r="BA140" i="16"/>
  <c r="BC140" i="16" s="1"/>
  <c r="BA115" i="16"/>
  <c r="BC115" i="16" s="1"/>
  <c r="Q77" i="16"/>
  <c r="Q56" i="16"/>
  <c r="Q28" i="16"/>
  <c r="ED196" i="16"/>
  <c r="EF196" i="16" s="1"/>
  <c r="DL160" i="16"/>
  <c r="DN160" i="16" s="1"/>
  <c r="DV72" i="16"/>
  <c r="DX72" i="16" s="1"/>
  <c r="ED51" i="16"/>
  <c r="EF51" i="16" s="1"/>
  <c r="DL15" i="16"/>
  <c r="DN15" i="16" s="1"/>
  <c r="ED184" i="16"/>
  <c r="EF184" i="16" s="1"/>
  <c r="ED175" i="16"/>
  <c r="EF175" i="16" s="1"/>
  <c r="DL75" i="16"/>
  <c r="DN75" i="16" s="1"/>
  <c r="ED54" i="16"/>
  <c r="EF54" i="16" s="1"/>
  <c r="ED36" i="16"/>
  <c r="EF36" i="16" s="1"/>
  <c r="DL178" i="16"/>
  <c r="DN178" i="16" s="1"/>
  <c r="DL133" i="16"/>
  <c r="DN133" i="16" s="1"/>
  <c r="DV112" i="16"/>
  <c r="DX112" i="16" s="1"/>
  <c r="DL70" i="16"/>
  <c r="DN70" i="16" s="1"/>
  <c r="DL172" i="16"/>
  <c r="DN172" i="16" s="1"/>
  <c r="Q166" i="16"/>
  <c r="DL161" i="16"/>
  <c r="DN161" i="16" s="1"/>
  <c r="DL150" i="16"/>
  <c r="DN150" i="16" s="1"/>
  <c r="DV138" i="16"/>
  <c r="DX138" i="16" s="1"/>
  <c r="DL136" i="16"/>
  <c r="DN136" i="16" s="1"/>
  <c r="Q131" i="16"/>
  <c r="ED127" i="16"/>
  <c r="EF127" i="16" s="1"/>
  <c r="DV113" i="16"/>
  <c r="DX113" i="16" s="1"/>
  <c r="DL113" i="16"/>
  <c r="DN113" i="16" s="1"/>
  <c r="DV99" i="16"/>
  <c r="DX99" i="16" s="1"/>
  <c r="DV97" i="16"/>
  <c r="DX97" i="16" s="1"/>
  <c r="Q97" i="16"/>
  <c r="DL76" i="16"/>
  <c r="DN76" i="16" s="1"/>
  <c r="DL71" i="16"/>
  <c r="DN71" i="16" s="1"/>
  <c r="Q69" i="16"/>
  <c r="DL67" i="16"/>
  <c r="DN67" i="16" s="1"/>
  <c r="ED16" i="16"/>
  <c r="EF16" i="16" s="1"/>
  <c r="ED15" i="16"/>
  <c r="EF15" i="16" s="1"/>
  <c r="DL10" i="16"/>
  <c r="DN10" i="16" s="1"/>
  <c r="AO163" i="16"/>
  <c r="AQ163" i="16" s="1"/>
  <c r="AO56" i="16"/>
  <c r="AQ56" i="16" s="1"/>
  <c r="AC178" i="16"/>
  <c r="AE178" i="16" s="1"/>
  <c r="AO108" i="16"/>
  <c r="AQ108" i="16" s="1"/>
  <c r="AO91" i="16"/>
  <c r="AQ91" i="16" s="1"/>
  <c r="ED33" i="16"/>
  <c r="EF33" i="16" s="1"/>
  <c r="ED22" i="16"/>
  <c r="EF22" i="16" s="1"/>
  <c r="DV102" i="16"/>
  <c r="DX102" i="16" s="1"/>
  <c r="DV48" i="16"/>
  <c r="DX48" i="16" s="1"/>
  <c r="DL33" i="16"/>
  <c r="DN33" i="16" s="1"/>
  <c r="DL93" i="16"/>
  <c r="DN93" i="16" s="1"/>
  <c r="DL103" i="16"/>
  <c r="DN103" i="16" s="1"/>
  <c r="AO215" i="16"/>
  <c r="AQ215" i="16" s="1"/>
  <c r="AC211" i="16"/>
  <c r="AE211" i="16" s="1"/>
  <c r="Q201" i="16"/>
  <c r="AO192" i="16"/>
  <c r="AQ192" i="16" s="1"/>
  <c r="AO185" i="16"/>
  <c r="AQ185" i="16" s="1"/>
  <c r="AO180" i="16"/>
  <c r="AQ180" i="16" s="1"/>
  <c r="AO150" i="16"/>
  <c r="AQ150" i="16" s="1"/>
  <c r="Q139" i="16"/>
  <c r="BA139" i="16"/>
  <c r="BC139" i="16" s="1"/>
  <c r="Q125" i="16"/>
  <c r="AC121" i="16"/>
  <c r="AE121" i="16" s="1"/>
  <c r="Q114" i="16"/>
  <c r="AO110" i="16"/>
  <c r="AQ110" i="16" s="1"/>
  <c r="AC96" i="16"/>
  <c r="AE96" i="16" s="1"/>
  <c r="AC88" i="16"/>
  <c r="AE88" i="16" s="1"/>
  <c r="BA80" i="16"/>
  <c r="BC80" i="16" s="1"/>
  <c r="Q72" i="16"/>
  <c r="BA72" i="16"/>
  <c r="BC72" i="16" s="1"/>
  <c r="Q59" i="16"/>
  <c r="BA59" i="16"/>
  <c r="BC59" i="16" s="1"/>
  <c r="AC45" i="16"/>
  <c r="AE45" i="16" s="1"/>
  <c r="Q41" i="16"/>
  <c r="AO37" i="16"/>
  <c r="AQ37" i="16" s="1"/>
  <c r="AC27" i="16"/>
  <c r="AE27" i="16" s="1"/>
  <c r="BA19" i="16"/>
  <c r="BC19" i="16" s="1"/>
  <c r="AC188" i="16"/>
  <c r="AE188" i="16" s="1"/>
  <c r="AC175" i="16"/>
  <c r="AE175" i="16" s="1"/>
  <c r="Q164" i="16"/>
  <c r="BA164" i="16"/>
  <c r="BC164" i="16" s="1"/>
  <c r="AC155" i="16"/>
  <c r="AE155" i="16" s="1"/>
  <c r="BA149" i="16"/>
  <c r="BC149" i="16" s="1"/>
  <c r="BA128" i="16"/>
  <c r="BC128" i="16" s="1"/>
  <c r="AC105" i="16"/>
  <c r="AE105" i="16" s="1"/>
  <c r="AC83" i="16"/>
  <c r="AE83" i="16" s="1"/>
  <c r="AC75" i="16"/>
  <c r="AE75" i="16" s="1"/>
  <c r="Q66" i="16"/>
  <c r="AO10" i="16"/>
  <c r="AQ10" i="16" s="1"/>
  <c r="BA217" i="16"/>
  <c r="BC217" i="16" s="1"/>
  <c r="AC203" i="16"/>
  <c r="AE203" i="16" s="1"/>
  <c r="AO187" i="16"/>
  <c r="AQ187" i="16" s="1"/>
  <c r="AO137" i="16"/>
  <c r="AQ137" i="16" s="1"/>
  <c r="BA104" i="16"/>
  <c r="BC104" i="16" s="1"/>
  <c r="AO86" i="16"/>
  <c r="AQ86" i="16" s="1"/>
  <c r="Q82" i="16"/>
  <c r="Q70" i="16"/>
  <c r="AO61" i="16"/>
  <c r="AQ61" i="16" s="1"/>
  <c r="AO17" i="16"/>
  <c r="AQ17" i="16" s="1"/>
  <c r="AO197" i="16"/>
  <c r="AQ197" i="16" s="1"/>
  <c r="AO193" i="16"/>
  <c r="AQ193" i="16" s="1"/>
  <c r="AO190" i="16"/>
  <c r="AQ190" i="16" s="1"/>
  <c r="BA157" i="16"/>
  <c r="BC157" i="16" s="1"/>
  <c r="Q136" i="16"/>
  <c r="AO69" i="16"/>
  <c r="AQ69" i="16" s="1"/>
  <c r="Q64" i="16"/>
  <c r="AC52" i="16"/>
  <c r="AE52" i="16" s="1"/>
  <c r="BA42" i="16"/>
  <c r="BC42" i="16" s="1"/>
  <c r="ED192" i="16"/>
  <c r="EF192" i="16" s="1"/>
  <c r="DV139" i="16"/>
  <c r="DX139" i="16" s="1"/>
  <c r="DL135" i="16"/>
  <c r="DN135" i="16" s="1"/>
  <c r="DL125" i="16"/>
  <c r="DN125" i="16" s="1"/>
  <c r="ED106" i="16"/>
  <c r="EF106" i="16" s="1"/>
  <c r="DL200" i="16"/>
  <c r="DN200" i="16" s="1"/>
  <c r="DV155" i="16"/>
  <c r="DX155" i="16" s="1"/>
  <c r="DL127" i="16"/>
  <c r="DN127" i="16" s="1"/>
  <c r="DV98" i="16"/>
  <c r="DX98" i="16" s="1"/>
  <c r="ED206" i="16"/>
  <c r="EF206" i="16" s="1"/>
  <c r="DV186" i="16"/>
  <c r="DX186" i="16" s="1"/>
  <c r="DL140" i="16"/>
  <c r="DN140" i="16" s="1"/>
  <c r="DL85" i="16"/>
  <c r="DN85" i="16" s="1"/>
  <c r="ED42" i="16"/>
  <c r="EF42" i="16" s="1"/>
  <c r="ED24" i="16"/>
  <c r="EF24" i="16" s="1"/>
  <c r="AC95" i="16"/>
  <c r="AE95" i="16" s="1"/>
  <c r="AO83" i="16"/>
  <c r="AQ83" i="16" s="1"/>
  <c r="AC50" i="16"/>
  <c r="AE50" i="16" s="1"/>
  <c r="Q36" i="16"/>
  <c r="Q26" i="16"/>
  <c r="Q10" i="16"/>
  <c r="AC187" i="16"/>
  <c r="AE187" i="16" s="1"/>
  <c r="Q187" i="16"/>
  <c r="CR163" i="16"/>
  <c r="CT163" i="16" s="1"/>
  <c r="AC154" i="16"/>
  <c r="AE154" i="16" s="1"/>
  <c r="AC141" i="16"/>
  <c r="AE141" i="16" s="1"/>
  <c r="BA137" i="16"/>
  <c r="BC137" i="16" s="1"/>
  <c r="Q148" i="16"/>
  <c r="BA61" i="16"/>
  <c r="BC61" i="16" s="1"/>
  <c r="BA57" i="16"/>
  <c r="BC57" i="16" s="1"/>
  <c r="AO43" i="16"/>
  <c r="AQ43" i="16" s="1"/>
  <c r="BA17" i="16"/>
  <c r="BC17" i="16" s="1"/>
  <c r="AC212" i="16"/>
  <c r="AE212" i="16" s="1"/>
  <c r="Q182" i="16"/>
  <c r="BA168" i="16"/>
  <c r="BC168" i="16" s="1"/>
  <c r="AO52" i="16"/>
  <c r="AQ52" i="16" s="1"/>
  <c r="AC42" i="16"/>
  <c r="AE42" i="16" s="1"/>
  <c r="AO38" i="16"/>
  <c r="AQ38" i="16" s="1"/>
  <c r="Q38" i="16"/>
  <c r="AC28" i="16"/>
  <c r="AE28" i="16" s="1"/>
  <c r="BA24" i="16"/>
  <c r="BC24" i="16" s="1"/>
  <c r="ED215" i="16"/>
  <c r="EF215" i="16" s="1"/>
  <c r="DL139" i="16"/>
  <c r="DN139" i="16" s="1"/>
  <c r="DV110" i="16"/>
  <c r="DX110" i="16" s="1"/>
  <c r="DV84" i="16"/>
  <c r="DX84" i="16" s="1"/>
  <c r="DL23" i="16"/>
  <c r="DN23" i="16" s="1"/>
  <c r="ED218" i="16"/>
  <c r="EF218" i="16" s="1"/>
  <c r="DV179" i="16"/>
  <c r="DX179" i="16" s="1"/>
  <c r="DL170" i="16"/>
  <c r="DN170" i="16" s="1"/>
  <c r="DL149" i="16"/>
  <c r="DN149" i="16" s="1"/>
  <c r="DL124" i="16"/>
  <c r="DN124" i="16" s="1"/>
  <c r="DV95" i="16"/>
  <c r="DX95" i="16" s="1"/>
  <c r="ED83" i="16"/>
  <c r="EF83" i="16" s="1"/>
  <c r="DL62" i="16"/>
  <c r="DN62" i="16" s="1"/>
  <c r="DV40" i="16"/>
  <c r="DX40" i="16" s="1"/>
  <c r="ED213" i="16"/>
  <c r="EF213" i="16" s="1"/>
  <c r="ED187" i="16"/>
  <c r="EF187" i="16" s="1"/>
  <c r="DL174" i="16"/>
  <c r="DN174" i="16" s="1"/>
  <c r="DL86" i="16"/>
  <c r="DN86" i="16" s="1"/>
  <c r="ED70" i="16"/>
  <c r="EF70" i="16" s="1"/>
  <c r="DV39" i="16"/>
  <c r="DX39" i="16" s="1"/>
  <c r="ED111" i="16"/>
  <c r="EF111" i="16" s="1"/>
  <c r="ED77" i="16"/>
  <c r="EF77" i="16" s="1"/>
  <c r="ED56" i="16"/>
  <c r="EF56" i="16" s="1"/>
  <c r="DL66" i="16"/>
  <c r="DN66" i="16" s="1"/>
  <c r="DL65" i="16"/>
  <c r="DN65" i="16" s="1"/>
  <c r="DV58" i="16"/>
  <c r="DX58" i="16" s="1"/>
  <c r="BA54" i="16"/>
  <c r="BC54" i="16" s="1"/>
  <c r="DV50" i="16"/>
  <c r="DX50" i="16" s="1"/>
  <c r="DV45" i="16"/>
  <c r="DX45" i="16" s="1"/>
  <c r="ED40" i="16"/>
  <c r="EF40" i="16" s="1"/>
  <c r="DL27" i="16"/>
  <c r="DN27" i="16" s="1"/>
  <c r="Q12" i="16"/>
  <c r="DV195" i="16"/>
  <c r="DX195" i="16" s="1"/>
  <c r="DL188" i="16"/>
  <c r="DN188" i="16" s="1"/>
  <c r="DL186" i="16"/>
  <c r="DN186" i="16" s="1"/>
  <c r="BA182" i="16"/>
  <c r="BC182" i="16" s="1"/>
  <c r="ED170" i="16"/>
  <c r="EF170" i="16" s="1"/>
  <c r="DV161" i="16"/>
  <c r="DX161" i="16" s="1"/>
  <c r="DL141" i="16"/>
  <c r="DN141" i="16" s="1"/>
  <c r="DV140" i="16"/>
  <c r="DX140" i="16" s="1"/>
  <c r="DL128" i="16"/>
  <c r="DN128" i="16" s="1"/>
  <c r="DV127" i="16"/>
  <c r="DX127" i="16" s="1"/>
  <c r="BA119" i="16"/>
  <c r="BC119" i="16" s="1"/>
  <c r="DL119" i="16"/>
  <c r="DN119" i="16" s="1"/>
  <c r="BA111" i="16"/>
  <c r="BC111" i="16" s="1"/>
  <c r="Q102" i="16"/>
  <c r="BA95" i="16"/>
  <c r="BC95" i="16" s="1"/>
  <c r="DL78" i="16"/>
  <c r="DN78" i="16" s="1"/>
  <c r="Q60" i="16"/>
  <c r="ED38" i="16"/>
  <c r="EF38" i="16" s="1"/>
  <c r="DV24" i="16"/>
  <c r="DX24" i="16" s="1"/>
  <c r="AO157" i="16"/>
  <c r="AQ157" i="16" s="1"/>
  <c r="AO122" i="16"/>
  <c r="AQ122" i="16" s="1"/>
  <c r="AO115" i="16"/>
  <c r="AQ115" i="16" s="1"/>
  <c r="AC97" i="16"/>
  <c r="AE97" i="16" s="1"/>
  <c r="AC73" i="16"/>
  <c r="AE73" i="16" s="1"/>
  <c r="AC24" i="16"/>
  <c r="AE24" i="16" s="1"/>
  <c r="AO162" i="16"/>
  <c r="AQ162" i="16" s="1"/>
  <c r="AC103" i="16"/>
  <c r="AE103" i="16" s="1"/>
  <c r="AO102" i="16"/>
  <c r="AQ102" i="16" s="1"/>
  <c r="AO74" i="16"/>
  <c r="AQ74" i="16" s="1"/>
  <c r="AO55" i="16"/>
  <c r="AQ55" i="16" s="1"/>
  <c r="ED90" i="16"/>
  <c r="EF90" i="16" s="1"/>
  <c r="ED48" i="16"/>
  <c r="EF48" i="16" s="1"/>
  <c r="ED152" i="16"/>
  <c r="EF152" i="16" s="1"/>
  <c r="DV146" i="16"/>
  <c r="DX146" i="16" s="1"/>
  <c r="DV103" i="16"/>
  <c r="DX103" i="16" s="1"/>
  <c r="BA48" i="16"/>
  <c r="BC48" i="16" s="1"/>
  <c r="BA131" i="16"/>
  <c r="BC131" i="16" s="1"/>
  <c r="BA210" i="16"/>
  <c r="BC210" i="16" s="1"/>
  <c r="DL90" i="16"/>
  <c r="DN90" i="16" s="1"/>
  <c r="DL130" i="16"/>
  <c r="DN130" i="16" s="1"/>
  <c r="DL153" i="16"/>
  <c r="DN153" i="16" s="1"/>
  <c r="Q198" i="16"/>
  <c r="Q215" i="16"/>
  <c r="Q211" i="16"/>
  <c r="BA211" i="16"/>
  <c r="BC211" i="16" s="1"/>
  <c r="Q185" i="16"/>
  <c r="AC176" i="16"/>
  <c r="AE176" i="16" s="1"/>
  <c r="BA172" i="16"/>
  <c r="BC172" i="16" s="1"/>
  <c r="CR172" i="16"/>
  <c r="CT172" i="16" s="1"/>
  <c r="AO160" i="16"/>
  <c r="AQ160" i="16" s="1"/>
  <c r="AC135" i="16"/>
  <c r="AE135" i="16" s="1"/>
  <c r="BA121" i="16"/>
  <c r="BC121" i="16" s="1"/>
  <c r="Q110" i="16"/>
  <c r="AO106" i="16"/>
  <c r="AQ106" i="16" s="1"/>
  <c r="Q96" i="16"/>
  <c r="BA88" i="16"/>
  <c r="BC88" i="16" s="1"/>
  <c r="AC84" i="16"/>
  <c r="AE84" i="16" s="1"/>
  <c r="Q80" i="16"/>
  <c r="AO76" i="16"/>
  <c r="AQ76" i="16" s="1"/>
  <c r="AO67" i="16"/>
  <c r="AQ67" i="16" s="1"/>
  <c r="AC55" i="16"/>
  <c r="AE55" i="16" s="1"/>
  <c r="BA45" i="16"/>
  <c r="BC45" i="16" s="1"/>
  <c r="Q27" i="16"/>
  <c r="BA27" i="16"/>
  <c r="BC27" i="16" s="1"/>
  <c r="CR19" i="16"/>
  <c r="CT19" i="16" s="1"/>
  <c r="AC15" i="16"/>
  <c r="AE15" i="16" s="1"/>
  <c r="AC218" i="16"/>
  <c r="AE218" i="16" s="1"/>
  <c r="AC204" i="16"/>
  <c r="AE204" i="16" s="1"/>
  <c r="AO200" i="16"/>
  <c r="AQ200" i="16" s="1"/>
  <c r="AC195" i="16"/>
  <c r="AE195" i="16" s="1"/>
  <c r="Q188" i="16"/>
  <c r="BA188" i="16"/>
  <c r="BC188" i="16" s="1"/>
  <c r="Q175" i="16"/>
  <c r="BA175" i="16"/>
  <c r="BC175" i="16" s="1"/>
  <c r="Q155" i="16"/>
  <c r="BA155" i="16"/>
  <c r="BC155" i="16" s="1"/>
  <c r="AC124" i="16"/>
  <c r="AE124" i="16" s="1"/>
  <c r="AC113" i="16"/>
  <c r="AE113" i="16" s="1"/>
  <c r="AC109" i="16"/>
  <c r="AE109" i="16" s="1"/>
  <c r="AO99" i="16"/>
  <c r="AQ99" i="16" s="1"/>
  <c r="AO95" i="16"/>
  <c r="AQ95" i="16" s="1"/>
  <c r="Q83" i="16"/>
  <c r="BA83" i="16"/>
  <c r="BC83" i="16" s="1"/>
  <c r="AC54" i="16"/>
  <c r="AE54" i="16" s="1"/>
  <c r="AO50" i="16"/>
  <c r="AQ50" i="16" s="1"/>
  <c r="AC44" i="16"/>
  <c r="AE44" i="16" s="1"/>
  <c r="AO30" i="16"/>
  <c r="AQ30" i="16" s="1"/>
  <c r="AC14" i="16"/>
  <c r="AE14" i="16" s="1"/>
  <c r="BA187" i="16"/>
  <c r="BC187" i="16" s="1"/>
  <c r="AO174" i="16"/>
  <c r="AQ174" i="16" s="1"/>
  <c r="Q163" i="16"/>
  <c r="AO154" i="16"/>
  <c r="AQ154" i="16" s="1"/>
  <c r="AO141" i="16"/>
  <c r="AQ141" i="16" s="1"/>
  <c r="AC133" i="16"/>
  <c r="AE133" i="16" s="1"/>
  <c r="AO123" i="16"/>
  <c r="AQ123" i="16" s="1"/>
  <c r="AO148" i="16"/>
  <c r="AQ148" i="16" s="1"/>
  <c r="AO98" i="16"/>
  <c r="AQ98" i="16" s="1"/>
  <c r="Q78" i="16"/>
  <c r="AC53" i="16"/>
  <c r="AE53" i="16" s="1"/>
  <c r="AC35" i="16"/>
  <c r="AE35" i="16" s="1"/>
  <c r="Q17" i="16"/>
  <c r="AC216" i="16"/>
  <c r="AE216" i="16" s="1"/>
  <c r="AO212" i="16"/>
  <c r="AQ212" i="16" s="1"/>
  <c r="AC206" i="16"/>
  <c r="AE206" i="16" s="1"/>
  <c r="AO161" i="16"/>
  <c r="AQ161" i="16" s="1"/>
  <c r="Q144" i="16"/>
  <c r="AC111" i="16"/>
  <c r="AE111" i="16" s="1"/>
  <c r="BA107" i="16"/>
  <c r="BC107" i="16" s="1"/>
  <c r="AC85" i="16"/>
  <c r="AE85" i="16" s="1"/>
  <c r="AC77" i="16"/>
  <c r="AE77" i="16" s="1"/>
  <c r="AC60" i="16"/>
  <c r="AE60" i="16" s="1"/>
  <c r="AO28" i="16"/>
  <c r="AQ28" i="16" s="1"/>
  <c r="DV185" i="16"/>
  <c r="DX185" i="16" s="1"/>
  <c r="DV160" i="16"/>
  <c r="DX160" i="16" s="1"/>
  <c r="DV125" i="16"/>
  <c r="DX125" i="16" s="1"/>
  <c r="DL114" i="16"/>
  <c r="DN114" i="16" s="1"/>
  <c r="DL100" i="16"/>
  <c r="DN100" i="16" s="1"/>
  <c r="DL88" i="16"/>
  <c r="DN88" i="16" s="1"/>
  <c r="ED76" i="16"/>
  <c r="EF76" i="16" s="1"/>
  <c r="DV67" i="16"/>
  <c r="DX67" i="16" s="1"/>
  <c r="DL37" i="16"/>
  <c r="DN37" i="16" s="1"/>
  <c r="DL11" i="16"/>
  <c r="DN11" i="16" s="1"/>
  <c r="DV200" i="16"/>
  <c r="DX200" i="16" s="1"/>
  <c r="DL184" i="16"/>
  <c r="DN184" i="16" s="1"/>
  <c r="ED179" i="16"/>
  <c r="EF179" i="16" s="1"/>
  <c r="ED95" i="16"/>
  <c r="EF95" i="16" s="1"/>
  <c r="ED50" i="16"/>
  <c r="EF50" i="16" s="1"/>
  <c r="DL36" i="16"/>
  <c r="DN36" i="16" s="1"/>
  <c r="DL14" i="16"/>
  <c r="DN14" i="16" s="1"/>
  <c r="DV203" i="16"/>
  <c r="DX203" i="16" s="1"/>
  <c r="DL183" i="16"/>
  <c r="DN183" i="16" s="1"/>
  <c r="ED141" i="16"/>
  <c r="EF141" i="16" s="1"/>
  <c r="DL116" i="16"/>
  <c r="DN116" i="16" s="1"/>
  <c r="DV49" i="16"/>
  <c r="DX49" i="16" s="1"/>
  <c r="DL35" i="16"/>
  <c r="DN35" i="16" s="1"/>
  <c r="DV13" i="16"/>
  <c r="DX13" i="16" s="1"/>
  <c r="ED193" i="16"/>
  <c r="EF193" i="16" s="1"/>
  <c r="DL157" i="16"/>
  <c r="DN157" i="16" s="1"/>
  <c r="DV119" i="16"/>
  <c r="DX119" i="16" s="1"/>
  <c r="ED85" i="16"/>
  <c r="EF85" i="16" s="1"/>
  <c r="DL52" i="16"/>
  <c r="DN52" i="16" s="1"/>
  <c r="DL137" i="16"/>
  <c r="DN137" i="16" s="1"/>
  <c r="DV136" i="16"/>
  <c r="DX136" i="16" s="1"/>
  <c r="DL134" i="16"/>
  <c r="DN134" i="16" s="1"/>
  <c r="Q128" i="16"/>
  <c r="Q119" i="16"/>
  <c r="DV115" i="16"/>
  <c r="DX115" i="16" s="1"/>
  <c r="DL112" i="16"/>
  <c r="DN112" i="16" s="1"/>
  <c r="DV109" i="16"/>
  <c r="DX109" i="16" s="1"/>
  <c r="DL98" i="16"/>
  <c r="DN98" i="16" s="1"/>
  <c r="Q98" i="16"/>
  <c r="AC91" i="16"/>
  <c r="AE91" i="16" s="1"/>
  <c r="ED84" i="16"/>
  <c r="EF84" i="16" s="1"/>
  <c r="DV76" i="16"/>
  <c r="DX76" i="16" s="1"/>
  <c r="BA69" i="16"/>
  <c r="BC69" i="16" s="1"/>
  <c r="ED62" i="16"/>
  <c r="EF62" i="16" s="1"/>
  <c r="DL56" i="16"/>
  <c r="DN56" i="16" s="1"/>
  <c r="Q25" i="16"/>
  <c r="DL16" i="16"/>
  <c r="DN16" i="16" s="1"/>
  <c r="AO203" i="16"/>
  <c r="AQ203" i="16" s="1"/>
  <c r="AC159" i="16"/>
  <c r="AE159" i="16" s="1"/>
  <c r="AO140" i="16"/>
  <c r="AQ140" i="16" s="1"/>
  <c r="AO132" i="16"/>
  <c r="AQ132" i="16" s="1"/>
  <c r="AO216" i="16"/>
  <c r="AQ216" i="16" s="1"/>
  <c r="AC168" i="16"/>
  <c r="AE168" i="16" s="1"/>
  <c r="AC98" i="16"/>
  <c r="AE98" i="16" s="1"/>
  <c r="AO48" i="16"/>
  <c r="AQ48" i="16" s="1"/>
  <c r="AC34" i="16"/>
  <c r="AE34" i="16" s="1"/>
  <c r="AO33" i="16"/>
  <c r="AQ33" i="16" s="1"/>
  <c r="ED93" i="16"/>
  <c r="EF93" i="16" s="1"/>
  <c r="ED91" i="16"/>
  <c r="EF91" i="16" s="1"/>
  <c r="ED166" i="16"/>
  <c r="EF166" i="16" s="1"/>
  <c r="DV152" i="16"/>
  <c r="DX152" i="16" s="1"/>
  <c r="DV131" i="16"/>
  <c r="DX131" i="16" s="1"/>
  <c r="BA90" i="16"/>
  <c r="BC90" i="16" s="1"/>
  <c r="BA146" i="16"/>
  <c r="BC146" i="16" s="1"/>
  <c r="BA22" i="16"/>
  <c r="BC22" i="16" s="1"/>
  <c r="DL94" i="16"/>
  <c r="DN94" i="16" s="1"/>
  <c r="DL146" i="16"/>
  <c r="DN146" i="16" s="1"/>
  <c r="DL167" i="16"/>
  <c r="DN167" i="16" s="1"/>
  <c r="Q181" i="16"/>
  <c r="AC205" i="16"/>
  <c r="AE205" i="16" s="1"/>
  <c r="AO176" i="16"/>
  <c r="AQ176" i="16" s="1"/>
  <c r="Q160" i="16"/>
  <c r="AC143" i="16"/>
  <c r="AE143" i="16" s="1"/>
  <c r="CR110" i="16"/>
  <c r="CT110" i="16" s="1"/>
  <c r="BA106" i="16"/>
  <c r="BC106" i="16" s="1"/>
  <c r="CR96" i="16"/>
  <c r="CT96" i="16" s="1"/>
  <c r="Q88" i="16"/>
  <c r="AO84" i="16"/>
  <c r="AQ84" i="16" s="1"/>
  <c r="BA76" i="16"/>
  <c r="BC76" i="16" s="1"/>
  <c r="Q67" i="16"/>
  <c r="BA55" i="16"/>
  <c r="BC55" i="16" s="1"/>
  <c r="AC41" i="16"/>
  <c r="AE41" i="16" s="1"/>
  <c r="Q37" i="16"/>
  <c r="AO218" i="16"/>
  <c r="AQ218" i="16" s="1"/>
  <c r="BA200" i="16"/>
  <c r="BC200" i="16" s="1"/>
  <c r="AC184" i="16"/>
  <c r="AE184" i="16" s="1"/>
  <c r="AC179" i="16"/>
  <c r="AE179" i="16" s="1"/>
  <c r="Q170" i="16"/>
  <c r="AC142" i="16"/>
  <c r="AE142" i="16" s="1"/>
  <c r="AC134" i="16"/>
  <c r="AE134" i="16" s="1"/>
  <c r="AO124" i="16"/>
  <c r="AQ124" i="16" s="1"/>
  <c r="AC117" i="16"/>
  <c r="AE117" i="16" s="1"/>
  <c r="AO113" i="16"/>
  <c r="AQ113" i="16" s="1"/>
  <c r="AO109" i="16"/>
  <c r="AQ109" i="16" s="1"/>
  <c r="AC79" i="16"/>
  <c r="AE79" i="16" s="1"/>
  <c r="AO71" i="16"/>
  <c r="AQ71" i="16" s="1"/>
  <c r="AO54" i="16"/>
  <c r="AQ54" i="16" s="1"/>
  <c r="AO44" i="16"/>
  <c r="AQ44" i="16" s="1"/>
  <c r="AC40" i="16"/>
  <c r="AE40" i="16" s="1"/>
  <c r="AO14" i="16"/>
  <c r="AQ14" i="16" s="1"/>
  <c r="AC213" i="16"/>
  <c r="AE213" i="16" s="1"/>
  <c r="AO207" i="16"/>
  <c r="AQ207" i="16" s="1"/>
  <c r="AO194" i="16"/>
  <c r="AQ194" i="16" s="1"/>
  <c r="AC163" i="16"/>
  <c r="AE163" i="16" s="1"/>
  <c r="Q158" i="16"/>
  <c r="BA154" i="16"/>
  <c r="BC154" i="16" s="1"/>
  <c r="AO133" i="16"/>
  <c r="AQ133" i="16" s="1"/>
  <c r="Q127" i="16"/>
  <c r="AC127" i="16"/>
  <c r="AE127" i="16" s="1"/>
  <c r="BA123" i="16"/>
  <c r="BC123" i="16" s="1"/>
  <c r="AC78" i="16"/>
  <c r="AE78" i="16" s="1"/>
  <c r="Q65" i="16"/>
  <c r="Q61" i="16"/>
  <c r="CR61" i="16"/>
  <c r="CT61" i="16" s="1"/>
  <c r="AO53" i="16"/>
  <c r="AQ53" i="16" s="1"/>
  <c r="CR43" i="16"/>
  <c r="CT43" i="16" s="1"/>
  <c r="AO35" i="16"/>
  <c r="AQ35" i="16" s="1"/>
  <c r="AC29" i="16"/>
  <c r="AE29" i="16" s="1"/>
  <c r="AC13" i="16"/>
  <c r="AE13" i="16" s="1"/>
  <c r="BA216" i="16"/>
  <c r="BC216" i="16" s="1"/>
  <c r="AO206" i="16"/>
  <c r="AQ206" i="16" s="1"/>
  <c r="Q197" i="16"/>
  <c r="Q177" i="16"/>
  <c r="Q161" i="16"/>
  <c r="AC136" i="16"/>
  <c r="AE136" i="16" s="1"/>
  <c r="AO119" i="16"/>
  <c r="AQ119" i="16" s="1"/>
  <c r="AO111" i="16"/>
  <c r="AQ111" i="16" s="1"/>
  <c r="AO85" i="16"/>
  <c r="AQ85" i="16" s="1"/>
  <c r="BA73" i="16"/>
  <c r="BC73" i="16" s="1"/>
  <c r="AO60" i="16"/>
  <c r="AQ60" i="16" s="1"/>
  <c r="DV219" i="16"/>
  <c r="DX219" i="16" s="1"/>
  <c r="DL185" i="16"/>
  <c r="DN185" i="16" s="1"/>
  <c r="DL80" i="16"/>
  <c r="DN80" i="16" s="1"/>
  <c r="DV149" i="16"/>
  <c r="DX149" i="16" s="1"/>
  <c r="DV124" i="16"/>
  <c r="DX124" i="16" s="1"/>
  <c r="DV71" i="16"/>
  <c r="DX71" i="16" s="1"/>
  <c r="ED10" i="16"/>
  <c r="EF10" i="16" s="1"/>
  <c r="DL68" i="16"/>
  <c r="DN68" i="16" s="1"/>
  <c r="DL53" i="16"/>
  <c r="DN53" i="16" s="1"/>
  <c r="DL115" i="16"/>
  <c r="DN115" i="16" s="1"/>
  <c r="DV38" i="16"/>
  <c r="DX38" i="16" s="1"/>
  <c r="DV64" i="16"/>
  <c r="DX64" i="16" s="1"/>
  <c r="DL55" i="16"/>
  <c r="DN55" i="16" s="1"/>
  <c r="DV44" i="16"/>
  <c r="DX44" i="16" s="1"/>
  <c r="BA43" i="16"/>
  <c r="BC43" i="16" s="1"/>
  <c r="DL42" i="16"/>
  <c r="DN42" i="16" s="1"/>
  <c r="DV35" i="16"/>
  <c r="DX35" i="16" s="1"/>
  <c r="Q30" i="16"/>
  <c r="DV19" i="16"/>
  <c r="DX19" i="16" s="1"/>
  <c r="DV17" i="16"/>
  <c r="DX17" i="16" s="1"/>
  <c r="DL207" i="16"/>
  <c r="DN207" i="16" s="1"/>
  <c r="DL203" i="16"/>
  <c r="DN203" i="16" s="1"/>
  <c r="ED199" i="16"/>
  <c r="EF199" i="16" s="1"/>
  <c r="DL197" i="16"/>
  <c r="DN197" i="16" s="1"/>
  <c r="DL191" i="16"/>
  <c r="DN191" i="16" s="1"/>
  <c r="BA190" i="16"/>
  <c r="BC190" i="16" s="1"/>
  <c r="Q186" i="16"/>
  <c r="ED158" i="16"/>
  <c r="EF158" i="16" s="1"/>
  <c r="DL143" i="16"/>
  <c r="DN143" i="16" s="1"/>
  <c r="DL138" i="16"/>
  <c r="DN138" i="16" s="1"/>
  <c r="DL126" i="16"/>
  <c r="DN126" i="16" s="1"/>
  <c r="Q126" i="16"/>
  <c r="DV121" i="16"/>
  <c r="DX121" i="16" s="1"/>
  <c r="ED113" i="16"/>
  <c r="EF113" i="16" s="1"/>
  <c r="DL104" i="16"/>
  <c r="DN104" i="16" s="1"/>
  <c r="DL97" i="16"/>
  <c r="DN97" i="16" s="1"/>
  <c r="DV60" i="16"/>
  <c r="DX60" i="16" s="1"/>
  <c r="DV59" i="16"/>
  <c r="DX59" i="16" s="1"/>
  <c r="DL57" i="16"/>
  <c r="DN57" i="16" s="1"/>
  <c r="DV52" i="16"/>
  <c r="DX52" i="16" s="1"/>
  <c r="Q39" i="16"/>
  <c r="DL28" i="16"/>
  <c r="DN28" i="16" s="1"/>
  <c r="CR24" i="16"/>
  <c r="CT24" i="16" s="1"/>
  <c r="DV16" i="16"/>
  <c r="DX16" i="16" s="1"/>
  <c r="AO213" i="16"/>
  <c r="AQ213" i="16" s="1"/>
  <c r="AC199" i="16"/>
  <c r="AE199" i="16" s="1"/>
  <c r="AC157" i="16"/>
  <c r="AE157" i="16" s="1"/>
  <c r="AC138" i="16"/>
  <c r="AE138" i="16" s="1"/>
  <c r="AO130" i="16"/>
  <c r="AQ130" i="16" s="1"/>
  <c r="AO73" i="16"/>
  <c r="AQ73" i="16" s="1"/>
  <c r="AO64" i="16"/>
  <c r="AQ64" i="16" s="1"/>
  <c r="AC56" i="16"/>
  <c r="AE56" i="16" s="1"/>
  <c r="AC12" i="16"/>
  <c r="AE12" i="16" s="1"/>
  <c r="AO202" i="16"/>
  <c r="AQ202" i="16" s="1"/>
  <c r="ED102" i="16"/>
  <c r="EF102" i="16" s="1"/>
  <c r="ED94" i="16"/>
  <c r="EF94" i="16" s="1"/>
  <c r="DV166" i="16"/>
  <c r="DX166" i="16" s="1"/>
  <c r="DV147" i="16"/>
  <c r="DX147" i="16" s="1"/>
  <c r="BA91" i="16"/>
  <c r="BC91" i="16" s="1"/>
  <c r="BA147" i="16"/>
  <c r="BC147" i="16" s="1"/>
  <c r="BA33" i="16"/>
  <c r="BC33" i="16" s="1"/>
  <c r="DL22" i="16"/>
  <c r="DN22" i="16" s="1"/>
  <c r="DL147" i="16"/>
  <c r="DN147" i="16" s="1"/>
  <c r="DL210" i="16"/>
  <c r="DN210" i="16" s="1"/>
  <c r="BA34" i="16"/>
  <c r="BC34" i="16" s="1"/>
  <c r="BA205" i="16"/>
  <c r="BC205" i="16" s="1"/>
  <c r="Q192" i="16"/>
  <c r="BA189" i="16"/>
  <c r="BC189" i="16" s="1"/>
  <c r="Q176" i="16"/>
  <c r="BA176" i="16"/>
  <c r="BC176" i="16" s="1"/>
  <c r="AO143" i="16"/>
  <c r="AQ143" i="16" s="1"/>
  <c r="Q135" i="16"/>
  <c r="BA135" i="16"/>
  <c r="BC135" i="16" s="1"/>
  <c r="BA118" i="16"/>
  <c r="BC118" i="16" s="1"/>
  <c r="Q106" i="16"/>
  <c r="BA84" i="16"/>
  <c r="BC84" i="16" s="1"/>
  <c r="Q76" i="16"/>
  <c r="Q55" i="16"/>
  <c r="AO41" i="16"/>
  <c r="AQ41" i="16" s="1"/>
  <c r="AO23" i="16"/>
  <c r="AQ23" i="16" s="1"/>
  <c r="Q15" i="16"/>
  <c r="AC11" i="16"/>
  <c r="AE11" i="16" s="1"/>
  <c r="BA218" i="16"/>
  <c r="BC218" i="16" s="1"/>
  <c r="AC214" i="16"/>
  <c r="AE214" i="16" s="1"/>
  <c r="Q204" i="16"/>
  <c r="Q195" i="16"/>
  <c r="BA195" i="16"/>
  <c r="BC195" i="16" s="1"/>
  <c r="AO184" i="16"/>
  <c r="AQ184" i="16" s="1"/>
  <c r="AO179" i="16"/>
  <c r="AQ179" i="16" s="1"/>
  <c r="AO142" i="16"/>
  <c r="AQ142" i="16" s="1"/>
  <c r="AO138" i="16"/>
  <c r="AQ138" i="16" s="1"/>
  <c r="AO134" i="16"/>
  <c r="AQ134" i="16" s="1"/>
  <c r="AO117" i="16"/>
  <c r="AQ117" i="16" s="1"/>
  <c r="Q109" i="16"/>
  <c r="Q95" i="16"/>
  <c r="AO79" i="16"/>
  <c r="AQ79" i="16" s="1"/>
  <c r="BA71" i="16"/>
  <c r="BC71" i="16" s="1"/>
  <c r="Q54" i="16"/>
  <c r="BA44" i="16"/>
  <c r="BC44" i="16" s="1"/>
  <c r="Q14" i="16"/>
  <c r="Q217" i="16"/>
  <c r="BA213" i="16"/>
  <c r="BC213" i="16" s="1"/>
  <c r="Q207" i="16"/>
  <c r="Q199" i="16"/>
  <c r="BA194" i="16"/>
  <c r="BC194" i="16" s="1"/>
  <c r="Q174" i="16"/>
  <c r="AO127" i="16"/>
  <c r="AQ127" i="16" s="1"/>
  <c r="AO116" i="16"/>
  <c r="AQ116" i="16" s="1"/>
  <c r="AO78" i="16"/>
  <c r="AQ78" i="16" s="1"/>
  <c r="BA74" i="16"/>
  <c r="BC74" i="16" s="1"/>
  <c r="AC70" i="16"/>
  <c r="AE70" i="16" s="1"/>
  <c r="BA53" i="16"/>
  <c r="BC53" i="16" s="1"/>
  <c r="BA49" i="16"/>
  <c r="BC49" i="16" s="1"/>
  <c r="AO29" i="16"/>
  <c r="AQ29" i="16" s="1"/>
  <c r="AO13" i="16"/>
  <c r="AQ13" i="16" s="1"/>
  <c r="AC202" i="16"/>
  <c r="AE202" i="16" s="1"/>
  <c r="AC182" i="16"/>
  <c r="AE182" i="16" s="1"/>
  <c r="Q73" i="16"/>
  <c r="BA56" i="16"/>
  <c r="BC56" i="16" s="1"/>
  <c r="Q16" i="16"/>
  <c r="DV192" i="16"/>
  <c r="DX192" i="16" s="1"/>
  <c r="ED135" i="16"/>
  <c r="EF135" i="16" s="1"/>
  <c r="DV100" i="16"/>
  <c r="DX100" i="16" s="1"/>
  <c r="ED45" i="16"/>
  <c r="EF45" i="16" s="1"/>
  <c r="DV23" i="16"/>
  <c r="DX23" i="16" s="1"/>
  <c r="DV170" i="16"/>
  <c r="DX170" i="16" s="1"/>
  <c r="DV134" i="16"/>
  <c r="DX134" i="16" s="1"/>
  <c r="ED79" i="16"/>
  <c r="EF79" i="16" s="1"/>
  <c r="ED71" i="16"/>
  <c r="EF71" i="16" s="1"/>
  <c r="DV54" i="16"/>
  <c r="DX54" i="16" s="1"/>
  <c r="ED26" i="16"/>
  <c r="EF26" i="16" s="1"/>
  <c r="ED86" i="16"/>
  <c r="EF86" i="16" s="1"/>
  <c r="DL43" i="16"/>
  <c r="DN43" i="16" s="1"/>
  <c r="DL17" i="16"/>
  <c r="DN17" i="16" s="1"/>
  <c r="DV212" i="16"/>
  <c r="DX212" i="16" s="1"/>
  <c r="DL177" i="16"/>
  <c r="DN177" i="16" s="1"/>
  <c r="DV157" i="16"/>
  <c r="DX157" i="16" s="1"/>
  <c r="ED126" i="16"/>
  <c r="EF126" i="16" s="1"/>
  <c r="DV73" i="16"/>
  <c r="DX73" i="16" s="1"/>
  <c r="DL60" i="16"/>
  <c r="DN60" i="16" s="1"/>
  <c r="DV66" i="16"/>
  <c r="DX66" i="16" s="1"/>
  <c r="BA58" i="16"/>
  <c r="BC58" i="16" s="1"/>
  <c r="DL40" i="16"/>
  <c r="DN40" i="16" s="1"/>
  <c r="DV30" i="16"/>
  <c r="DX30" i="16" s="1"/>
  <c r="DL29" i="16"/>
  <c r="DN29" i="16" s="1"/>
  <c r="BA26" i="16"/>
  <c r="BC26" i="16" s="1"/>
  <c r="DV199" i="16"/>
  <c r="DX199" i="16" s="1"/>
  <c r="DL193" i="16"/>
  <c r="DN193" i="16" s="1"/>
  <c r="DV188" i="16"/>
  <c r="DX188" i="16" s="1"/>
  <c r="DV184" i="16"/>
  <c r="DX184" i="16" s="1"/>
  <c r="DL176" i="16"/>
  <c r="DN176" i="16" s="1"/>
  <c r="DV168" i="16"/>
  <c r="DX168" i="16" s="1"/>
  <c r="Q167" i="16"/>
  <c r="BA161" i="16"/>
  <c r="BC161" i="16" s="1"/>
  <c r="DL155" i="16"/>
  <c r="DN155" i="16" s="1"/>
  <c r="Q147" i="16"/>
  <c r="ED143" i="16"/>
  <c r="EF143" i="16" s="1"/>
  <c r="DV135" i="16"/>
  <c r="DX135" i="16" s="1"/>
  <c r="Q134" i="16"/>
  <c r="ED119" i="16"/>
  <c r="EF119" i="16" s="1"/>
  <c r="ED112" i="16"/>
  <c r="EF112" i="16" s="1"/>
  <c r="Q112" i="16"/>
  <c r="ED99" i="16"/>
  <c r="EF99" i="16" s="1"/>
  <c r="DL99" i="16"/>
  <c r="DN99" i="16" s="1"/>
  <c r="ED97" i="16"/>
  <c r="EF97" i="16" s="1"/>
  <c r="DL63" i="16"/>
  <c r="DN63" i="16" s="1"/>
  <c r="DV62" i="16"/>
  <c r="DX62" i="16" s="1"/>
  <c r="DV61" i="16"/>
  <c r="DX61" i="16" s="1"/>
  <c r="DV57" i="16"/>
  <c r="DX57" i="16" s="1"/>
  <c r="DL51" i="16"/>
  <c r="DN51" i="16" s="1"/>
  <c r="BA38" i="16"/>
  <c r="BC38" i="16" s="1"/>
  <c r="AO177" i="16"/>
  <c r="AQ177" i="16" s="1"/>
  <c r="AC131" i="16"/>
  <c r="AE131" i="16" s="1"/>
  <c r="AC107" i="16"/>
  <c r="AE107" i="16" s="1"/>
  <c r="AO93" i="16"/>
  <c r="AQ93" i="16" s="1"/>
  <c r="AC71" i="16"/>
  <c r="AE71" i="16" s="1"/>
  <c r="AC62" i="16"/>
  <c r="AE62" i="16" s="1"/>
  <c r="AO42" i="16"/>
  <c r="AQ42" i="16" s="1"/>
  <c r="AC194" i="16"/>
  <c r="AE194" i="16" s="1"/>
  <c r="ED130" i="16"/>
  <c r="EF130" i="16" s="1"/>
  <c r="ED103" i="16"/>
  <c r="EF103" i="16" s="1"/>
  <c r="DV181" i="16"/>
  <c r="DX181" i="16" s="1"/>
  <c r="DV209" i="16"/>
  <c r="DX209" i="16" s="1"/>
  <c r="DV153" i="16"/>
  <c r="DX153" i="16" s="1"/>
  <c r="BA93" i="16"/>
  <c r="BC93" i="16" s="1"/>
  <c r="BA152" i="16"/>
  <c r="BC152" i="16" s="1"/>
  <c r="DL34" i="16"/>
  <c r="DN34" i="16" s="1"/>
  <c r="DL152" i="16"/>
  <c r="DN152" i="16" s="1"/>
  <c r="AC219" i="16"/>
  <c r="AE219" i="16" s="1"/>
  <c r="Q205" i="16"/>
  <c r="Q196" i="16"/>
  <c r="AC196" i="16"/>
  <c r="AE196" i="16" s="1"/>
  <c r="AO189" i="16"/>
  <c r="AQ189" i="16" s="1"/>
  <c r="AC185" i="16"/>
  <c r="AE185" i="16" s="1"/>
  <c r="AC156" i="16"/>
  <c r="AE156" i="16" s="1"/>
  <c r="Q150" i="16"/>
  <c r="Q143" i="16"/>
  <c r="BA143" i="16"/>
  <c r="BC143" i="16" s="1"/>
  <c r="AC125" i="16"/>
  <c r="AE125" i="16" s="1"/>
  <c r="AC100" i="16"/>
  <c r="AE100" i="16" s="1"/>
  <c r="Q84" i="16"/>
  <c r="AC63" i="16"/>
  <c r="AE63" i="16" s="1"/>
  <c r="AC51" i="16"/>
  <c r="AE51" i="16" s="1"/>
  <c r="BA41" i="16"/>
  <c r="BC41" i="16" s="1"/>
  <c r="BA23" i="16"/>
  <c r="BC23" i="16" s="1"/>
  <c r="AO11" i="16"/>
  <c r="AQ11" i="16" s="1"/>
  <c r="AO214" i="16"/>
  <c r="AQ214" i="16" s="1"/>
  <c r="AC191" i="16"/>
  <c r="AE191" i="16" s="1"/>
  <c r="Q184" i="16"/>
  <c r="BA184" i="16"/>
  <c r="BC184" i="16" s="1"/>
  <c r="Q179" i="16"/>
  <c r="BA179" i="16"/>
  <c r="BC179" i="16" s="1"/>
  <c r="AC170" i="16"/>
  <c r="AE170" i="16" s="1"/>
  <c r="BA142" i="16"/>
  <c r="BC142" i="16" s="1"/>
  <c r="BA138" i="16"/>
  <c r="BC138" i="16" s="1"/>
  <c r="BA134" i="16"/>
  <c r="BC134" i="16" s="1"/>
  <c r="AC120" i="16"/>
  <c r="AE120" i="16" s="1"/>
  <c r="AO87" i="16"/>
  <c r="AQ87" i="16" s="1"/>
  <c r="BA79" i="16"/>
  <c r="BC79" i="16" s="1"/>
  <c r="AO66" i="16"/>
  <c r="AQ66" i="16" s="1"/>
  <c r="AC58" i="16"/>
  <c r="AE58" i="16" s="1"/>
  <c r="AO40" i="16"/>
  <c r="AQ40" i="16" s="1"/>
  <c r="Q40" i="16"/>
  <c r="Q213" i="16"/>
  <c r="AC207" i="16"/>
  <c r="AE207" i="16" s="1"/>
  <c r="AO178" i="16"/>
  <c r="AQ178" i="16" s="1"/>
  <c r="Q133" i="16"/>
  <c r="BA116" i="16"/>
  <c r="BC116" i="16" s="1"/>
  <c r="BA70" i="16"/>
  <c r="BC70" i="16" s="1"/>
  <c r="BA39" i="16"/>
  <c r="BC39" i="16" s="1"/>
  <c r="BA13" i="16"/>
  <c r="BC13" i="16" s="1"/>
  <c r="Q216" i="16"/>
  <c r="CR206" i="16"/>
  <c r="CT206" i="16" s="1"/>
  <c r="BA202" i="16"/>
  <c r="BC202" i="16" s="1"/>
  <c r="AO182" i="16"/>
  <c r="AQ182" i="16" s="1"/>
  <c r="BA173" i="16"/>
  <c r="BC173" i="16" s="1"/>
  <c r="AC144" i="16"/>
  <c r="AE144" i="16" s="1"/>
  <c r="AC122" i="16"/>
  <c r="AE122" i="16" s="1"/>
  <c r="AO81" i="16"/>
  <c r="AQ81" i="16" s="1"/>
  <c r="BA64" i="16"/>
  <c r="BC64" i="16" s="1"/>
  <c r="ED211" i="16"/>
  <c r="EF211" i="16" s="1"/>
  <c r="DL121" i="16"/>
  <c r="DN121" i="16" s="1"/>
  <c r="DL118" i="16"/>
  <c r="DN118" i="16" s="1"/>
  <c r="ED114" i="16"/>
  <c r="EF114" i="16" s="1"/>
  <c r="ED100" i="16"/>
  <c r="EF100" i="16" s="1"/>
  <c r="ED59" i="16"/>
  <c r="EF59" i="16" s="1"/>
  <c r="ED23" i="16"/>
  <c r="EF23" i="16" s="1"/>
  <c r="DL204" i="16"/>
  <c r="DN204" i="16" s="1"/>
  <c r="DL164" i="16"/>
  <c r="DN164" i="16" s="1"/>
  <c r="DL109" i="16"/>
  <c r="DN109" i="16" s="1"/>
  <c r="ED87" i="16"/>
  <c r="EF87" i="16" s="1"/>
  <c r="DL58" i="16"/>
  <c r="DN58" i="16" s="1"/>
  <c r="DV26" i="16"/>
  <c r="DX26" i="16" s="1"/>
  <c r="DV14" i="16"/>
  <c r="DX14" i="16" s="1"/>
  <c r="ED207" i="16"/>
  <c r="EF207" i="16" s="1"/>
  <c r="DV68" i="16"/>
  <c r="DX68" i="16" s="1"/>
  <c r="DV169" i="16"/>
  <c r="DX169" i="16" s="1"/>
  <c r="DV104" i="16"/>
  <c r="DX104" i="16" s="1"/>
  <c r="DV190" i="16"/>
  <c r="DX190" i="16" s="1"/>
  <c r="ED136" i="16"/>
  <c r="EF136" i="16" s="1"/>
  <c r="DL69" i="16"/>
  <c r="DN69" i="16" s="1"/>
  <c r="DL12" i="16"/>
  <c r="DN12" i="16" s="1"/>
  <c r="C129" i="16"/>
  <c r="C32" i="16"/>
  <c r="C101" i="16"/>
  <c r="EE155" i="16"/>
  <c r="EE28" i="16"/>
  <c r="EE27" i="16"/>
  <c r="EE148" i="16"/>
  <c r="EE30" i="16"/>
  <c r="EE58" i="16"/>
  <c r="EE198" i="16"/>
  <c r="EE68" i="16"/>
  <c r="EE14" i="16"/>
  <c r="EE49" i="16"/>
  <c r="EE80" i="16"/>
  <c r="EE53" i="16"/>
  <c r="EE57" i="16"/>
  <c r="ED8" i="16"/>
  <c r="DV8" i="16"/>
  <c r="DX8" i="16" s="1"/>
  <c r="CV20" i="16"/>
  <c r="CV145" i="16"/>
  <c r="CV151" i="16"/>
  <c r="CV165" i="16"/>
  <c r="CV101" i="16"/>
  <c r="CV208" i="16"/>
  <c r="CQ210" i="16"/>
  <c r="CR210" i="16" s="1"/>
  <c r="CT210" i="16" s="1"/>
  <c r="DL8" i="16"/>
  <c r="CQ41" i="16"/>
  <c r="CQ62" i="16"/>
  <c r="CR62" i="16" s="1"/>
  <c r="CT62" i="16" s="1"/>
  <c r="CQ10" i="16"/>
  <c r="CR10" i="16" s="1"/>
  <c r="CT10" i="16" s="1"/>
  <c r="CQ47" i="16"/>
  <c r="CR47" i="16" s="1"/>
  <c r="CT47" i="16" s="1"/>
  <c r="CQ90" i="16"/>
  <c r="CR90" i="16" s="1"/>
  <c r="CT90" i="16" s="1"/>
  <c r="CQ146" i="16"/>
  <c r="CR146" i="16" s="1"/>
  <c r="CT146" i="16" s="1"/>
  <c r="CQ203" i="16"/>
  <c r="CQ106" i="16"/>
  <c r="CR106" i="16" s="1"/>
  <c r="CT106" i="16" s="1"/>
  <c r="CQ105" i="16"/>
  <c r="CR105" i="16" s="1"/>
  <c r="CT105" i="16" s="1"/>
  <c r="CQ51" i="16"/>
  <c r="CR51" i="16" s="1"/>
  <c r="CT51" i="16" s="1"/>
  <c r="CQ77" i="16"/>
  <c r="CQ93" i="16"/>
  <c r="CR93" i="16" s="1"/>
  <c r="CT93" i="16" s="1"/>
  <c r="CQ139" i="16"/>
  <c r="CR139" i="16" s="1"/>
  <c r="CT139" i="16" s="1"/>
  <c r="CQ113" i="16"/>
  <c r="CR113" i="16" s="1"/>
  <c r="CT113" i="16" s="1"/>
  <c r="CQ91" i="16"/>
  <c r="CR91" i="16" s="1"/>
  <c r="CT91" i="16" s="1"/>
  <c r="CQ190" i="16"/>
  <c r="CQ64" i="16"/>
  <c r="CQ86" i="16"/>
  <c r="CQ136" i="16"/>
  <c r="CQ111" i="16"/>
  <c r="CQ73" i="16"/>
  <c r="CQ108" i="16"/>
  <c r="CR108" i="16" s="1"/>
  <c r="CT108" i="16" s="1"/>
  <c r="CQ168" i="16"/>
  <c r="CR168" i="16" s="1"/>
  <c r="CT168" i="16" s="1"/>
  <c r="CQ177" i="16"/>
  <c r="CQ74" i="16"/>
  <c r="CR74" i="16" s="1"/>
  <c r="CT74" i="16" s="1"/>
  <c r="CQ122" i="16"/>
  <c r="CQ182" i="16"/>
  <c r="CR182" i="16" s="1"/>
  <c r="CT182" i="16" s="1"/>
  <c r="CQ71" i="16"/>
  <c r="CR71" i="16" s="1"/>
  <c r="CT71" i="16" s="1"/>
  <c r="CQ196" i="16"/>
  <c r="CQ78" i="16"/>
  <c r="CR78" i="16" s="1"/>
  <c r="CT78" i="16" s="1"/>
  <c r="CQ144" i="16"/>
  <c r="CQ17" i="16"/>
  <c r="CQ143" i="16"/>
  <c r="CQ42" i="16"/>
  <c r="CQ193" i="16"/>
  <c r="CR193" i="16" s="1"/>
  <c r="CT193" i="16" s="1"/>
  <c r="CQ82" i="16"/>
  <c r="CQ14" i="16"/>
  <c r="CR14" i="16" s="1"/>
  <c r="CT14" i="16" s="1"/>
  <c r="CQ212" i="16"/>
  <c r="CQ127" i="16"/>
  <c r="CQ52" i="16"/>
  <c r="CR52" i="16" s="1"/>
  <c r="CT52" i="16" s="1"/>
  <c r="CQ34" i="16"/>
  <c r="CR34" i="16" s="1"/>
  <c r="CT34" i="16" s="1"/>
  <c r="CQ58" i="16"/>
  <c r="CR58" i="16" s="1"/>
  <c r="CT58" i="16" s="1"/>
  <c r="CQ15" i="16"/>
  <c r="CR15" i="16" s="1"/>
  <c r="CT15" i="16" s="1"/>
  <c r="CQ22" i="16"/>
  <c r="CR22" i="16" s="1"/>
  <c r="CT22" i="16" s="1"/>
  <c r="CQ56" i="16"/>
  <c r="CQ169" i="16"/>
  <c r="CR169" i="16" s="1"/>
  <c r="CT169" i="16" s="1"/>
  <c r="CQ57" i="16"/>
  <c r="CR57" i="16" s="1"/>
  <c r="CT57" i="16" s="1"/>
  <c r="CQ107" i="16"/>
  <c r="CQ174" i="16"/>
  <c r="CR174" i="16" s="1"/>
  <c r="CT174" i="16" s="1"/>
  <c r="CQ45" i="16"/>
  <c r="CR45" i="16" s="1"/>
  <c r="CT45" i="16" s="1"/>
  <c r="CQ181" i="16"/>
  <c r="CQ70" i="16"/>
  <c r="CQ148" i="16"/>
  <c r="CR148" i="16" s="1"/>
  <c r="CT148" i="16" s="1"/>
  <c r="CQ9" i="16"/>
  <c r="CQ135" i="16"/>
  <c r="CR135" i="16" s="1"/>
  <c r="CT135" i="16" s="1"/>
  <c r="CQ25" i="16"/>
  <c r="CQ153" i="16"/>
  <c r="CR153" i="16" s="1"/>
  <c r="CT153" i="16" s="1"/>
  <c r="CQ192" i="16"/>
  <c r="CR192" i="16" s="1"/>
  <c r="CT192" i="16" s="1"/>
  <c r="CQ197" i="16"/>
  <c r="CR197" i="16" s="1"/>
  <c r="CT197" i="16" s="1"/>
  <c r="CQ204" i="16"/>
  <c r="CQ26" i="16"/>
  <c r="CQ179" i="16"/>
  <c r="CQ59" i="16"/>
  <c r="CR59" i="16" s="1"/>
  <c r="CT59" i="16" s="1"/>
  <c r="CQ37" i="16"/>
  <c r="CQ176" i="16"/>
  <c r="CQ209" i="16"/>
  <c r="CR209" i="16" s="1"/>
  <c r="CT209" i="16" s="1"/>
  <c r="CQ65" i="16"/>
  <c r="CQ28" i="16"/>
  <c r="CQ13" i="16"/>
  <c r="CQ38" i="16"/>
  <c r="CR38" i="16" s="1"/>
  <c r="CT38" i="16" s="1"/>
  <c r="CQ195" i="16"/>
  <c r="CR195" i="16" s="1"/>
  <c r="CT195" i="16" s="1"/>
  <c r="CQ112" i="16"/>
  <c r="CR112" i="16" s="1"/>
  <c r="CT112" i="16" s="1"/>
  <c r="CQ171" i="16"/>
  <c r="CR171" i="16" s="1"/>
  <c r="CT171" i="16" s="1"/>
  <c r="CQ84" i="16"/>
  <c r="CQ102" i="16"/>
  <c r="CR102" i="16" s="1"/>
  <c r="CT102" i="16" s="1"/>
  <c r="CQ178" i="16"/>
  <c r="CR178" i="16" s="1"/>
  <c r="CT178" i="16" s="1"/>
  <c r="CQ191" i="16"/>
  <c r="CQ186" i="16"/>
  <c r="CQ152" i="16"/>
  <c r="CR152" i="16" s="1"/>
  <c r="CT152" i="16" s="1"/>
  <c r="CQ31" i="16"/>
  <c r="CR31" i="16" s="1"/>
  <c r="CT31" i="16" s="1"/>
  <c r="CQ72" i="16"/>
  <c r="CQ130" i="16"/>
  <c r="CR130" i="16" s="1"/>
  <c r="CT130" i="16" s="1"/>
  <c r="CQ149" i="16"/>
  <c r="CR149" i="16" s="1"/>
  <c r="CT149" i="16" s="1"/>
  <c r="CQ164" i="16"/>
  <c r="CR164" i="16" s="1"/>
  <c r="CT164" i="16" s="1"/>
  <c r="CQ36" i="16"/>
  <c r="CR36" i="16" s="1"/>
  <c r="CT36" i="16" s="1"/>
  <c r="CQ95" i="16"/>
  <c r="CR95" i="16" s="1"/>
  <c r="CT95" i="16" s="1"/>
  <c r="CQ219" i="16"/>
  <c r="CQ103" i="16"/>
  <c r="CR103" i="16" s="1"/>
  <c r="CT103" i="16" s="1"/>
  <c r="CQ54" i="16"/>
  <c r="CQ123" i="16"/>
  <c r="CQ48" i="16"/>
  <c r="CR48" i="16" s="1"/>
  <c r="CT48" i="16" s="1"/>
  <c r="CQ118" i="16"/>
  <c r="CQ207" i="16"/>
  <c r="CQ184" i="16"/>
  <c r="CR184" i="16" s="1"/>
  <c r="CT184" i="16" s="1"/>
  <c r="CQ201" i="16"/>
  <c r="CR201" i="16" s="1"/>
  <c r="CT201" i="16" s="1"/>
  <c r="CQ160" i="16"/>
  <c r="CR160" i="16" s="1"/>
  <c r="CT160" i="16" s="1"/>
  <c r="CQ40" i="16"/>
  <c r="CR40" i="16" s="1"/>
  <c r="CT40" i="16" s="1"/>
  <c r="CQ88" i="16"/>
  <c r="CQ166" i="16"/>
  <c r="CR166" i="16" s="1"/>
  <c r="CT166" i="16" s="1"/>
  <c r="CQ167" i="16"/>
  <c r="CR167" i="16" s="1"/>
  <c r="CT167" i="16" s="1"/>
  <c r="CQ173" i="16"/>
  <c r="CQ53" i="16"/>
  <c r="CR53" i="16" s="1"/>
  <c r="CT53" i="16" s="1"/>
  <c r="CQ104" i="16"/>
  <c r="CR104" i="16" s="1"/>
  <c r="CT104" i="16" s="1"/>
  <c r="CQ215" i="16"/>
  <c r="CQ119" i="16"/>
  <c r="CQ16" i="16"/>
  <c r="CQ199" i="16"/>
  <c r="CQ170" i="16"/>
  <c r="CQ66" i="16"/>
  <c r="CR66" i="16" s="1"/>
  <c r="CT66" i="16" s="1"/>
  <c r="CQ124" i="16"/>
  <c r="CR124" i="16" s="1"/>
  <c r="CT124" i="16" s="1"/>
  <c r="CQ81" i="16"/>
  <c r="CR81" i="16" s="1"/>
  <c r="CT81" i="16" s="1"/>
  <c r="CQ157" i="16"/>
  <c r="CQ11" i="16"/>
  <c r="CQ183" i="16"/>
  <c r="CQ29" i="16"/>
  <c r="CQ44" i="16"/>
  <c r="CR44" i="16" s="1"/>
  <c r="CT44" i="16" s="1"/>
  <c r="CQ158" i="16"/>
  <c r="CR158" i="16" s="1"/>
  <c r="CT158" i="16" s="1"/>
  <c r="CQ83" i="16"/>
  <c r="CR83" i="16" s="1"/>
  <c r="CT83" i="16" s="1"/>
  <c r="CQ161" i="16"/>
  <c r="CQ216" i="16"/>
  <c r="CR216" i="16" s="1"/>
  <c r="CT216" i="16" s="1"/>
  <c r="CQ140" i="16"/>
  <c r="CQ141" i="16"/>
  <c r="CR141" i="16" s="1"/>
  <c r="CT141" i="16" s="1"/>
  <c r="CQ23" i="16"/>
  <c r="CQ55" i="16"/>
  <c r="CQ121" i="16"/>
  <c r="CR121" i="16" s="1"/>
  <c r="CT121" i="16" s="1"/>
  <c r="CQ131" i="16"/>
  <c r="CR131" i="16" s="1"/>
  <c r="CT131" i="16" s="1"/>
  <c r="CQ156" i="16"/>
  <c r="CQ18" i="16"/>
  <c r="CQ85" i="16"/>
  <c r="CQ202" i="16"/>
  <c r="CQ94" i="16"/>
  <c r="CR94" i="16" s="1"/>
  <c r="CT94" i="16" s="1"/>
  <c r="CQ63" i="16"/>
  <c r="CR63" i="16" s="1"/>
  <c r="CT63" i="16" s="1"/>
  <c r="CQ150" i="16"/>
  <c r="CQ117" i="16"/>
  <c r="CQ49" i="16"/>
  <c r="CQ214" i="16"/>
  <c r="CQ147" i="16"/>
  <c r="CR147" i="16" s="1"/>
  <c r="CT147" i="16" s="1"/>
  <c r="CQ79" i="16"/>
  <c r="CR79" i="16" s="1"/>
  <c r="CT79" i="16" s="1"/>
  <c r="CQ116" i="16"/>
  <c r="CQ120" i="16"/>
  <c r="CQ180" i="16"/>
  <c r="CR180" i="16" s="1"/>
  <c r="CT180" i="16" s="1"/>
  <c r="CQ30" i="16"/>
  <c r="CQ99" i="16"/>
  <c r="CQ142" i="16"/>
  <c r="CQ217" i="16"/>
  <c r="CQ133" i="16"/>
  <c r="CQ68" i="16"/>
  <c r="CR68" i="16" s="1"/>
  <c r="CT68" i="16" s="1"/>
  <c r="CQ12" i="16"/>
  <c r="CQ114" i="16"/>
  <c r="CR114" i="16" s="1"/>
  <c r="CT114" i="16" s="1"/>
  <c r="CQ115" i="16"/>
  <c r="CR115" i="16" s="1"/>
  <c r="CT115" i="16" s="1"/>
  <c r="CQ137" i="16"/>
  <c r="CR137" i="16" s="1"/>
  <c r="CT137" i="16" s="1"/>
  <c r="CQ21" i="16"/>
  <c r="CR21" i="16" s="1"/>
  <c r="CT21" i="16" s="1"/>
  <c r="CQ69" i="16"/>
  <c r="CQ194" i="16"/>
  <c r="CQ76" i="16"/>
  <c r="CR76" i="16" s="1"/>
  <c r="CT76" i="16" s="1"/>
  <c r="CQ39" i="16"/>
  <c r="CR39" i="16" s="1"/>
  <c r="CT39" i="16" s="1"/>
  <c r="CQ100" i="16"/>
  <c r="CR100" i="16" s="1"/>
  <c r="CT100" i="16" s="1"/>
  <c r="CQ87" i="16"/>
  <c r="CR87" i="16" s="1"/>
  <c r="CT87" i="16" s="1"/>
  <c r="CQ188" i="16"/>
  <c r="CQ159" i="16"/>
  <c r="CQ134" i="16"/>
  <c r="CR134" i="16" s="1"/>
  <c r="CT134" i="16" s="1"/>
  <c r="CQ50" i="16"/>
  <c r="CQ185" i="16"/>
  <c r="CQ198" i="16"/>
  <c r="CQ138" i="16"/>
  <c r="CR138" i="16" s="1"/>
  <c r="CT138" i="16" s="1"/>
  <c r="CQ27" i="16"/>
  <c r="CR27" i="16" s="1"/>
  <c r="CT27" i="16" s="1"/>
  <c r="CQ80" i="16"/>
  <c r="CQ155" i="16"/>
  <c r="CQ211" i="16"/>
  <c r="CR211" i="16" s="1"/>
  <c r="CT211" i="16" s="1"/>
  <c r="CQ75" i="16"/>
  <c r="CR75" i="16" s="1"/>
  <c r="CT75" i="16" s="1"/>
  <c r="CQ218" i="16"/>
  <c r="CQ125" i="16"/>
  <c r="CR125" i="16" s="1"/>
  <c r="CT125" i="16" s="1"/>
  <c r="CQ200" i="16"/>
  <c r="CQ109" i="16"/>
  <c r="CR109" i="16" s="1"/>
  <c r="CT109" i="16" s="1"/>
  <c r="CQ175" i="16"/>
  <c r="CQ205" i="16"/>
  <c r="CR205" i="16" s="1"/>
  <c r="CT205" i="16" s="1"/>
  <c r="CQ97" i="16"/>
  <c r="CR97" i="16" s="1"/>
  <c r="CT97" i="16" s="1"/>
  <c r="CQ98" i="16"/>
  <c r="CQ128" i="16"/>
  <c r="CR128" i="16" s="1"/>
  <c r="CT128" i="16" s="1"/>
  <c r="CQ213" i="16"/>
  <c r="CR213" i="16" s="1"/>
  <c r="CT213" i="16" s="1"/>
  <c r="CQ60" i="16"/>
  <c r="CR60" i="16" s="1"/>
  <c r="CT60" i="16" s="1"/>
  <c r="CQ187" i="16"/>
  <c r="CR187" i="16" s="1"/>
  <c r="CT187" i="16" s="1"/>
  <c r="CQ67" i="16"/>
  <c r="CR67" i="16" s="1"/>
  <c r="CT67" i="16" s="1"/>
  <c r="BB109" i="16"/>
  <c r="BB98" i="16"/>
  <c r="BA8" i="16"/>
  <c r="AP198" i="16"/>
  <c r="AO8" i="16"/>
  <c r="AD198" i="16"/>
  <c r="AC8" i="16"/>
  <c r="AE8" i="16" s="1"/>
  <c r="Q8" i="16"/>
  <c r="C92" i="16"/>
  <c r="C151" i="16"/>
  <c r="C165" i="16"/>
  <c r="C46" i="16"/>
  <c r="DB32" i="16"/>
  <c r="DH145" i="16"/>
  <c r="CZ145" i="16"/>
  <c r="CV129" i="16"/>
  <c r="CO145" i="16"/>
  <c r="CM89" i="16"/>
  <c r="DF101" i="16"/>
  <c r="DB208" i="16"/>
  <c r="DB101" i="16"/>
  <c r="DB145" i="16"/>
  <c r="DH46" i="16"/>
  <c r="DH208" i="16"/>
  <c r="CO89" i="16"/>
  <c r="CO92" i="16"/>
  <c r="DJ20" i="16"/>
  <c r="DJ145" i="16"/>
  <c r="DF165" i="16"/>
  <c r="DB46" i="16"/>
  <c r="CX101" i="16"/>
  <c r="DH92" i="16"/>
  <c r="CZ32" i="16"/>
  <c r="CM165" i="16"/>
  <c r="BR20" i="16"/>
  <c r="AI129" i="16"/>
  <c r="AS20" i="16"/>
  <c r="U89" i="16"/>
  <c r="W129" i="16"/>
  <c r="W165" i="16"/>
  <c r="AI89" i="16"/>
  <c r="K20" i="16"/>
  <c r="Y208" i="16"/>
  <c r="AG92" i="16"/>
  <c r="AM151" i="16"/>
  <c r="AM46" i="16"/>
  <c r="K89" i="16"/>
  <c r="DF145" i="16"/>
  <c r="CX89" i="16"/>
  <c r="CG20" i="16"/>
  <c r="CC151" i="16"/>
  <c r="BL129" i="16"/>
  <c r="AS92" i="16"/>
  <c r="AS151" i="16"/>
  <c r="M145" i="16"/>
  <c r="I32" i="16"/>
  <c r="CZ165" i="16"/>
  <c r="BR101" i="16"/>
  <c r="AU145" i="16"/>
  <c r="CE145" i="16"/>
  <c r="O46" i="16"/>
  <c r="AI20" i="16"/>
  <c r="AM208" i="16"/>
  <c r="AK165" i="16"/>
  <c r="AK151" i="16"/>
  <c r="AK46" i="16"/>
  <c r="U20" i="16"/>
  <c r="CE20" i="16"/>
  <c r="K92" i="16"/>
  <c r="CG32" i="16"/>
  <c r="CC145" i="16"/>
  <c r="BL145" i="16"/>
  <c r="AW46" i="16"/>
  <c r="AW129" i="16"/>
  <c r="AW208" i="16"/>
  <c r="M208" i="16"/>
  <c r="M151" i="16"/>
  <c r="I89" i="16"/>
  <c r="CZ208" i="16"/>
  <c r="BR129" i="16"/>
  <c r="AU151" i="16"/>
  <c r="W20" i="16"/>
  <c r="U101" i="16"/>
  <c r="O32" i="16"/>
  <c r="Y20" i="16"/>
  <c r="U165" i="16"/>
  <c r="W89" i="16"/>
  <c r="W92" i="16"/>
  <c r="AI101" i="16"/>
  <c r="Y151" i="16"/>
  <c r="W32" i="16"/>
  <c r="AU20" i="16"/>
  <c r="AK208" i="16"/>
  <c r="AG151" i="16"/>
  <c r="Y101" i="16"/>
  <c r="AG46" i="16"/>
  <c r="AM20" i="16"/>
  <c r="CE46" i="16"/>
  <c r="K101" i="16"/>
  <c r="CG46" i="16"/>
  <c r="CC129" i="16"/>
  <c r="BL151" i="16"/>
  <c r="AS101" i="16"/>
  <c r="AS165" i="16"/>
  <c r="M32" i="16"/>
  <c r="M165" i="16"/>
  <c r="I101" i="16"/>
  <c r="I46" i="16"/>
  <c r="BR145" i="16"/>
  <c r="AU32" i="16"/>
  <c r="AU165" i="16"/>
  <c r="CE101" i="16"/>
  <c r="BL20" i="16"/>
  <c r="AW20" i="16"/>
  <c r="AG165" i="16"/>
  <c r="Y46" i="16"/>
  <c r="AI32" i="16"/>
  <c r="AG20" i="16"/>
  <c r="AI145" i="16"/>
  <c r="W208" i="16"/>
  <c r="O165" i="16"/>
  <c r="O20" i="16"/>
  <c r="W145" i="16"/>
  <c r="AM101" i="16"/>
  <c r="Y32" i="16"/>
  <c r="AK20" i="16"/>
  <c r="CE92" i="16"/>
  <c r="CE89" i="16"/>
  <c r="K129" i="16"/>
  <c r="DF46" i="16"/>
  <c r="DF208" i="16"/>
  <c r="CX129" i="16"/>
  <c r="CG92" i="16"/>
  <c r="CC20" i="16"/>
  <c r="CC101" i="16"/>
  <c r="BL32" i="16"/>
  <c r="BL165" i="16"/>
  <c r="AW89" i="16"/>
  <c r="AW145" i="16"/>
  <c r="M46" i="16"/>
  <c r="I145" i="16"/>
  <c r="I92" i="16"/>
  <c r="DH101" i="16"/>
  <c r="CV32" i="16"/>
  <c r="CV92" i="16"/>
  <c r="BR151" i="16"/>
  <c r="AU46" i="16"/>
  <c r="AU208" i="16"/>
  <c r="O151" i="16"/>
  <c r="AI151" i="16"/>
  <c r="Y145" i="16"/>
  <c r="M20" i="16"/>
  <c r="AI92" i="16"/>
  <c r="U129" i="16"/>
  <c r="AI46" i="16"/>
  <c r="U32" i="16"/>
  <c r="W101" i="16"/>
  <c r="W151" i="16"/>
  <c r="AI165" i="16"/>
  <c r="AI208" i="16"/>
  <c r="O92" i="16"/>
  <c r="U145" i="16"/>
  <c r="Y129" i="16"/>
  <c r="AK101" i="16"/>
  <c r="Y89" i="16"/>
  <c r="AM32" i="16"/>
  <c r="CE129" i="16"/>
  <c r="CE165" i="16"/>
  <c r="K145" i="16"/>
  <c r="CX145" i="16"/>
  <c r="CG129" i="16"/>
  <c r="CG101" i="16"/>
  <c r="CC92" i="16"/>
  <c r="BL46" i="16"/>
  <c r="BL208" i="16"/>
  <c r="AS46" i="16"/>
  <c r="AS129" i="16"/>
  <c r="AS208" i="16"/>
  <c r="M89" i="16"/>
  <c r="I165" i="16"/>
  <c r="I129" i="16"/>
  <c r="DH129" i="16"/>
  <c r="DD151" i="16"/>
  <c r="CZ89" i="16"/>
  <c r="CV46" i="16"/>
  <c r="BR32" i="16"/>
  <c r="BR165" i="16"/>
  <c r="AU89" i="16"/>
  <c r="W46" i="16"/>
  <c r="AG89" i="16"/>
  <c r="O101" i="16"/>
  <c r="AK145" i="16"/>
  <c r="Y92" i="16"/>
  <c r="AG101" i="16"/>
  <c r="AM89" i="16"/>
  <c r="AK32" i="16"/>
  <c r="CE151" i="16"/>
  <c r="K151" i="16"/>
  <c r="DF92" i="16"/>
  <c r="CG151" i="16"/>
  <c r="CG145" i="16"/>
  <c r="CC46" i="16"/>
  <c r="BL89" i="16"/>
  <c r="AW92" i="16"/>
  <c r="AW151" i="16"/>
  <c r="M92" i="16"/>
  <c r="I151" i="16"/>
  <c r="DD165" i="16"/>
  <c r="CV89" i="16"/>
  <c r="BR46" i="16"/>
  <c r="BR208" i="16"/>
  <c r="AU92" i="16"/>
  <c r="U92" i="16"/>
  <c r="AG145" i="16"/>
  <c r="AK129" i="16"/>
  <c r="AM92" i="16"/>
  <c r="Y165" i="16"/>
  <c r="AK89" i="16"/>
  <c r="AG32" i="16"/>
  <c r="CE208" i="16"/>
  <c r="K32" i="16"/>
  <c r="K165" i="16"/>
  <c r="CX32" i="16"/>
  <c r="CX165" i="16"/>
  <c r="CG208" i="16"/>
  <c r="CG165" i="16"/>
  <c r="CC208" i="16"/>
  <c r="CC32" i="16"/>
  <c r="BL92" i="16"/>
  <c r="AS89" i="16"/>
  <c r="AS145" i="16"/>
  <c r="M101" i="16"/>
  <c r="DH151" i="16"/>
  <c r="BR89" i="16"/>
  <c r="AU101" i="16"/>
  <c r="AG129" i="16"/>
  <c r="AK92" i="16"/>
  <c r="AA165" i="16"/>
  <c r="U151" i="16"/>
  <c r="U46" i="16"/>
  <c r="K46" i="16"/>
  <c r="K208" i="16"/>
  <c r="DJ32" i="16"/>
  <c r="DF129" i="16"/>
  <c r="CX46" i="16"/>
  <c r="CX208" i="16"/>
  <c r="CC165" i="16"/>
  <c r="BL101" i="16"/>
  <c r="AW32" i="16"/>
  <c r="AW101" i="16"/>
  <c r="AW165" i="16"/>
  <c r="AS32" i="16"/>
  <c r="M129" i="16"/>
  <c r="I208" i="16"/>
  <c r="DH32" i="16"/>
  <c r="DH165" i="16"/>
  <c r="CZ151" i="16"/>
  <c r="BR92" i="16"/>
  <c r="AU129" i="16"/>
  <c r="CI92" i="16"/>
  <c r="CO151" i="16"/>
  <c r="CO46" i="16"/>
  <c r="CM32" i="16"/>
  <c r="CM20" i="16"/>
  <c r="CK92" i="16"/>
  <c r="CM46" i="16"/>
  <c r="CM145" i="16"/>
  <c r="CI165" i="16"/>
  <c r="CC89" i="16"/>
  <c r="CO20" i="16"/>
  <c r="CM208" i="16"/>
  <c r="CI101" i="16"/>
  <c r="CI151" i="16"/>
  <c r="CI129" i="16"/>
  <c r="CK20" i="16"/>
  <c r="CG89" i="16"/>
  <c r="CO208" i="16"/>
  <c r="CI20" i="16"/>
  <c r="DE145" i="16"/>
  <c r="F101" i="16"/>
  <c r="Z145" i="16"/>
  <c r="N20" i="16"/>
  <c r="X129" i="16"/>
  <c r="L20" i="16"/>
  <c r="CF145" i="16"/>
  <c r="Z46" i="16"/>
  <c r="F92" i="16"/>
  <c r="F165" i="16"/>
  <c r="Z151" i="16"/>
  <c r="H129" i="16"/>
  <c r="L101" i="16"/>
  <c r="N165" i="16"/>
  <c r="CN32" i="16"/>
  <c r="DC92" i="16"/>
  <c r="AV46" i="16"/>
  <c r="CN101" i="16"/>
  <c r="AJ165" i="16"/>
  <c r="N89" i="16"/>
  <c r="DE151" i="16"/>
  <c r="CW46" i="16"/>
  <c r="CN92" i="16"/>
  <c r="CJ165" i="16"/>
  <c r="F145" i="16"/>
  <c r="H89" i="16"/>
  <c r="CD46" i="16"/>
  <c r="CN208" i="16"/>
  <c r="CJ101" i="16"/>
  <c r="CJ151" i="16"/>
  <c r="BS20" i="16"/>
  <c r="AJ129" i="16"/>
  <c r="L32" i="16"/>
  <c r="AT89" i="16"/>
  <c r="AT145" i="16"/>
  <c r="DI151" i="16"/>
  <c r="CW145" i="16"/>
  <c r="CL165" i="16"/>
  <c r="BS89" i="16"/>
  <c r="AV101" i="16"/>
  <c r="CH151" i="16"/>
  <c r="CJ129" i="16"/>
  <c r="V89" i="16"/>
  <c r="CJ92" i="16"/>
  <c r="CL92" i="16"/>
  <c r="CD101" i="16"/>
  <c r="DE89" i="16"/>
  <c r="DC101" i="16"/>
  <c r="CY46" i="16"/>
  <c r="AL165" i="16"/>
  <c r="CH92" i="16"/>
  <c r="BM145" i="16"/>
  <c r="J101" i="16"/>
  <c r="DA129" i="16"/>
  <c r="L92" i="16"/>
  <c r="DG151" i="16"/>
  <c r="DC165" i="16"/>
  <c r="CD165" i="16"/>
  <c r="N101" i="16"/>
  <c r="DE208" i="16"/>
  <c r="V129" i="16"/>
  <c r="V32" i="16"/>
  <c r="AJ101" i="16"/>
  <c r="N129" i="16"/>
  <c r="AV129" i="16"/>
  <c r="CW151" i="16"/>
  <c r="N208" i="16"/>
  <c r="J89" i="16"/>
  <c r="DI89" i="16"/>
  <c r="DA92" i="16"/>
  <c r="L151" i="16"/>
  <c r="DG92" i="16"/>
  <c r="AT101" i="16"/>
  <c r="AT165" i="16"/>
  <c r="N32" i="16"/>
  <c r="DE101" i="16"/>
  <c r="AJ151" i="16"/>
  <c r="AT46" i="16"/>
  <c r="AT129" i="16"/>
  <c r="AT208" i="16"/>
  <c r="J165" i="16"/>
  <c r="CW101" i="16"/>
  <c r="DC145" i="16"/>
  <c r="BM89" i="16"/>
  <c r="BM92" i="16"/>
  <c r="P151" i="16"/>
  <c r="DI145" i="16"/>
  <c r="AJ92" i="16"/>
  <c r="AJ145" i="16"/>
  <c r="L129" i="16"/>
  <c r="AT92" i="16"/>
  <c r="AT151" i="16"/>
  <c r="CL129" i="16"/>
  <c r="CJ20" i="16"/>
  <c r="DC151" i="16"/>
  <c r="CY151" i="16"/>
  <c r="DC89" i="16"/>
  <c r="CN165" i="16"/>
  <c r="AL208" i="16"/>
  <c r="CL20" i="16"/>
  <c r="CN89" i="16"/>
  <c r="BM151" i="16"/>
  <c r="DI92" i="16"/>
  <c r="BS145" i="16"/>
  <c r="AV165" i="16"/>
  <c r="CN129" i="16"/>
  <c r="CL101" i="16"/>
  <c r="AX20" i="16"/>
  <c r="CN20" i="16"/>
  <c r="AH89" i="16"/>
  <c r="BM20" i="16"/>
  <c r="CN46" i="16"/>
  <c r="CN145" i="16"/>
  <c r="CF151" i="16"/>
  <c r="CW129" i="16"/>
  <c r="AL145" i="16"/>
  <c r="Z92" i="16"/>
  <c r="AL151" i="16"/>
  <c r="AH101" i="16"/>
  <c r="AL46" i="16"/>
  <c r="AL32" i="16"/>
  <c r="CH101" i="16"/>
  <c r="CF101" i="16"/>
  <c r="CF46" i="16"/>
  <c r="L165" i="16"/>
  <c r="DG165" i="16"/>
  <c r="N46" i="16"/>
  <c r="X46" i="16"/>
  <c r="L145" i="16"/>
  <c r="CH129" i="16"/>
  <c r="CY92" i="16"/>
  <c r="AJ46" i="16"/>
  <c r="X89" i="16"/>
  <c r="X92" i="16"/>
  <c r="H165" i="16"/>
  <c r="X32" i="16"/>
  <c r="AH145" i="16"/>
  <c r="AL129" i="16"/>
  <c r="Z165" i="16"/>
  <c r="AH151" i="16"/>
  <c r="Z101" i="16"/>
  <c r="AL89" i="16"/>
  <c r="AH46" i="16"/>
  <c r="CF208" i="16"/>
  <c r="DG101" i="16"/>
  <c r="DC46" i="16"/>
  <c r="DC208" i="16"/>
  <c r="CY101" i="16"/>
  <c r="CY165" i="16"/>
  <c r="CD151" i="16"/>
  <c r="CD92" i="16"/>
  <c r="BM32" i="16"/>
  <c r="BM101" i="16"/>
  <c r="BM165" i="16"/>
  <c r="AX32" i="16"/>
  <c r="AX89" i="16"/>
  <c r="AX101" i="16"/>
  <c r="AX145" i="16"/>
  <c r="AX165" i="16"/>
  <c r="J208" i="16"/>
  <c r="J145" i="16"/>
  <c r="J92" i="16"/>
  <c r="DI101" i="16"/>
  <c r="DI165" i="16"/>
  <c r="DE46" i="16"/>
  <c r="DE129" i="16"/>
  <c r="DA46" i="16"/>
  <c r="DA101" i="16"/>
  <c r="DA151" i="16"/>
  <c r="CW92" i="16"/>
  <c r="BS92" i="16"/>
  <c r="BS151" i="16"/>
  <c r="AV208" i="16"/>
  <c r="V101" i="16"/>
  <c r="AH165" i="16"/>
  <c r="D165" i="16"/>
  <c r="X208" i="16"/>
  <c r="H92" i="16"/>
  <c r="P165" i="16"/>
  <c r="H151" i="16"/>
  <c r="P20" i="16"/>
  <c r="X145" i="16"/>
  <c r="AH129" i="16"/>
  <c r="AL92" i="16"/>
  <c r="V151" i="16"/>
  <c r="Z32" i="16"/>
  <c r="CF92" i="16"/>
  <c r="CF89" i="16"/>
  <c r="L208" i="16"/>
  <c r="DK208" i="16"/>
  <c r="DG46" i="16"/>
  <c r="DG129" i="16"/>
  <c r="DG208" i="16"/>
  <c r="CY129" i="16"/>
  <c r="CY208" i="16"/>
  <c r="CH165" i="16"/>
  <c r="CD145" i="16"/>
  <c r="CD89" i="16"/>
  <c r="BM46" i="16"/>
  <c r="BM129" i="16"/>
  <c r="BM208" i="16"/>
  <c r="N145" i="16"/>
  <c r="J129" i="16"/>
  <c r="DI46" i="16"/>
  <c r="DI129" i="16"/>
  <c r="DI208" i="16"/>
  <c r="DA89" i="16"/>
  <c r="DA165" i="16"/>
  <c r="BS32" i="16"/>
  <c r="BS101" i="16"/>
  <c r="BS165" i="16"/>
  <c r="AV89" i="16"/>
  <c r="AV145" i="16"/>
  <c r="Z20" i="16"/>
  <c r="V92" i="16"/>
  <c r="V165" i="16"/>
  <c r="X101" i="16"/>
  <c r="X151" i="16"/>
  <c r="X165" i="16"/>
  <c r="AJ89" i="16"/>
  <c r="AJ208" i="16"/>
  <c r="P92" i="16"/>
  <c r="Z208" i="16"/>
  <c r="V145" i="16"/>
  <c r="Z129" i="16"/>
  <c r="AH92" i="16"/>
  <c r="AL101" i="16"/>
  <c r="Z89" i="16"/>
  <c r="CF129" i="16"/>
  <c r="CF165" i="16"/>
  <c r="L89" i="16"/>
  <c r="DG89" i="16"/>
  <c r="DG145" i="16"/>
  <c r="DC129" i="16"/>
  <c r="CY89" i="16"/>
  <c r="CY145" i="16"/>
  <c r="CD208" i="16"/>
  <c r="CD129" i="16"/>
  <c r="AX46" i="16"/>
  <c r="AX92" i="16"/>
  <c r="AX129" i="16"/>
  <c r="AX151" i="16"/>
  <c r="AX208" i="16"/>
  <c r="N92" i="16"/>
  <c r="N151" i="16"/>
  <c r="J151" i="16"/>
  <c r="DE92" i="16"/>
  <c r="DE165" i="16"/>
  <c r="DA145" i="16"/>
  <c r="DA208" i="16"/>
  <c r="CW89" i="16"/>
  <c r="CW165" i="16"/>
  <c r="BS46" i="16"/>
  <c r="BS129" i="16"/>
  <c r="BS208" i="16"/>
  <c r="AV92" i="16"/>
  <c r="AV151" i="16"/>
  <c r="CH145" i="16"/>
  <c r="V46" i="16"/>
  <c r="D20" i="16"/>
  <c r="D32" i="16"/>
  <c r="F20" i="16"/>
  <c r="H20" i="16"/>
  <c r="CQ8" i="16"/>
  <c r="BO219" i="16"/>
  <c r="BO211" i="16"/>
  <c r="BO201" i="16"/>
  <c r="BO185" i="16"/>
  <c r="BO72" i="16"/>
  <c r="BO63" i="16"/>
  <c r="BO55" i="16"/>
  <c r="BO15" i="16"/>
  <c r="BO191" i="16"/>
  <c r="BO175" i="16"/>
  <c r="BO124" i="16"/>
  <c r="BO117" i="16"/>
  <c r="BO79" i="16"/>
  <c r="BO44" i="16"/>
  <c r="BO36" i="16"/>
  <c r="BO10" i="16"/>
  <c r="BO217" i="16"/>
  <c r="BO207" i="16"/>
  <c r="BO199" i="16"/>
  <c r="BO163" i="16"/>
  <c r="BO154" i="16"/>
  <c r="BO70" i="16"/>
  <c r="BO61" i="16"/>
  <c r="BO53" i="16"/>
  <c r="BO190" i="16"/>
  <c r="BO126" i="16"/>
  <c r="BO119" i="16"/>
  <c r="BO81" i="16"/>
  <c r="BO42" i="16"/>
  <c r="BO12" i="16"/>
  <c r="BO192" i="16"/>
  <c r="BO143" i="16"/>
  <c r="BO135" i="16"/>
  <c r="BO125" i="16"/>
  <c r="BO118" i="16"/>
  <c r="BO114" i="16"/>
  <c r="BO106" i="16"/>
  <c r="BO100" i="16"/>
  <c r="BO88" i="16"/>
  <c r="BO45" i="16"/>
  <c r="BO37" i="16"/>
  <c r="BO31" i="16"/>
  <c r="BO23" i="16"/>
  <c r="BO19" i="16"/>
  <c r="BO214" i="16"/>
  <c r="BO200" i="16"/>
  <c r="BO184" i="16"/>
  <c r="BO164" i="16"/>
  <c r="BO159" i="16"/>
  <c r="BO142" i="16"/>
  <c r="BO134" i="16"/>
  <c r="BO128" i="16"/>
  <c r="BO109" i="16"/>
  <c r="BO95" i="16"/>
  <c r="BO71" i="16"/>
  <c r="BO62" i="16"/>
  <c r="BO54" i="16"/>
  <c r="BO26" i="16"/>
  <c r="BO18" i="16"/>
  <c r="BO194" i="16"/>
  <c r="BO174" i="16"/>
  <c r="BO141" i="16"/>
  <c r="BO133" i="16"/>
  <c r="BO127" i="16"/>
  <c r="BO123" i="16"/>
  <c r="BO108" i="16"/>
  <c r="BO86" i="16"/>
  <c r="BO78" i="16"/>
  <c r="BO43" i="16"/>
  <c r="BO35" i="16"/>
  <c r="BO29" i="16"/>
  <c r="BO9" i="16"/>
  <c r="BO216" i="16"/>
  <c r="BO206" i="16"/>
  <c r="BO182" i="16"/>
  <c r="BO144" i="16"/>
  <c r="BO136" i="16"/>
  <c r="BO111" i="16"/>
  <c r="BO85" i="16"/>
  <c r="BO73" i="16"/>
  <c r="BO64" i="16"/>
  <c r="BO56" i="16"/>
  <c r="BO28" i="16"/>
  <c r="BO16" i="16"/>
  <c r="BO215" i="16"/>
  <c r="BO205" i="16"/>
  <c r="BO189" i="16"/>
  <c r="BO172" i="16"/>
  <c r="BO156" i="16"/>
  <c r="BO76" i="16"/>
  <c r="BO67" i="16"/>
  <c r="BO59" i="16"/>
  <c r="BO51" i="16"/>
  <c r="BO11" i="16"/>
  <c r="BO195" i="16"/>
  <c r="BO179" i="16"/>
  <c r="BO170" i="16"/>
  <c r="BO149" i="16"/>
  <c r="BO120" i="16"/>
  <c r="BO83" i="16"/>
  <c r="BO40" i="16"/>
  <c r="BO14" i="16"/>
  <c r="BO213" i="16"/>
  <c r="BO203" i="16"/>
  <c r="BO187" i="16"/>
  <c r="BO158" i="16"/>
  <c r="BO116" i="16"/>
  <c r="BO74" i="16"/>
  <c r="BO65" i="16"/>
  <c r="BO57" i="16"/>
  <c r="BO49" i="16"/>
  <c r="BO17" i="16"/>
  <c r="BO197" i="16"/>
  <c r="BO193" i="16"/>
  <c r="BO177" i="16"/>
  <c r="BO168" i="16"/>
  <c r="BO122" i="16"/>
  <c r="BO77" i="16"/>
  <c r="BO38" i="16"/>
  <c r="BO8" i="16"/>
  <c r="BO196" i="16"/>
  <c r="BO180" i="16"/>
  <c r="BO176" i="16"/>
  <c r="BO160" i="16"/>
  <c r="BO150" i="16"/>
  <c r="BO139" i="16"/>
  <c r="BO121" i="16"/>
  <c r="BO110" i="16"/>
  <c r="BO96" i="16"/>
  <c r="BO84" i="16"/>
  <c r="BO80" i="16"/>
  <c r="BO41" i="16"/>
  <c r="BO27" i="16"/>
  <c r="BO218" i="16"/>
  <c r="BO204" i="16"/>
  <c r="BO188" i="16"/>
  <c r="BO155" i="16"/>
  <c r="BO138" i="16"/>
  <c r="BO113" i="16"/>
  <c r="BO105" i="16"/>
  <c r="BO99" i="16"/>
  <c r="BO87" i="16"/>
  <c r="BO75" i="16"/>
  <c r="BO66" i="16"/>
  <c r="BO58" i="16"/>
  <c r="BO50" i="16"/>
  <c r="BO30" i="16"/>
  <c r="BO68" i="16"/>
  <c r="BO183" i="16"/>
  <c r="BO178" i="16"/>
  <c r="BO169" i="16"/>
  <c r="BO137" i="16"/>
  <c r="BO148" i="16"/>
  <c r="BO112" i="16"/>
  <c r="BO104" i="16"/>
  <c r="BO98" i="16"/>
  <c r="BO82" i="16"/>
  <c r="BO39" i="16"/>
  <c r="BO25" i="16"/>
  <c r="BO13" i="16"/>
  <c r="BO212" i="16"/>
  <c r="BO202" i="16"/>
  <c r="BO186" i="16"/>
  <c r="BO173" i="16"/>
  <c r="BO161" i="16"/>
  <c r="BO157" i="16"/>
  <c r="BO140" i="16"/>
  <c r="BO132" i="16"/>
  <c r="BO115" i="16"/>
  <c r="BO107" i="16"/>
  <c r="BO97" i="16"/>
  <c r="BO69" i="16"/>
  <c r="BO60" i="16"/>
  <c r="BO52" i="16"/>
  <c r="BO24" i="16"/>
  <c r="J46" i="16"/>
  <c r="J32" i="16"/>
  <c r="L46" i="16"/>
  <c r="DK89" i="16"/>
  <c r="P90" i="16"/>
  <c r="DK20" i="16"/>
  <c r="H103" i="16"/>
  <c r="Q103" i="16" s="1"/>
  <c r="DK145" i="16"/>
  <c r="DG20" i="16"/>
  <c r="AB21" i="16"/>
  <c r="AC21" i="16" s="1"/>
  <c r="AE21" i="16" s="1"/>
  <c r="DK129" i="16"/>
  <c r="F130" i="16"/>
  <c r="F32" i="16"/>
  <c r="D146" i="16"/>
  <c r="BS26" i="16"/>
  <c r="AB147" i="16"/>
  <c r="AA145" i="16" s="1"/>
  <c r="AN146" i="16"/>
  <c r="AO146" i="16" s="1"/>
  <c r="AQ146" i="16" s="1"/>
  <c r="AN131" i="16"/>
  <c r="AM129" i="16" s="1"/>
  <c r="AN167" i="16"/>
  <c r="AM165" i="16" s="1"/>
  <c r="F153" i="16"/>
  <c r="Q153" i="16" s="1"/>
  <c r="AT126" i="16"/>
  <c r="BA126" i="16" s="1"/>
  <c r="BC126" i="16" s="1"/>
  <c r="EC116" i="16"/>
  <c r="ED116" i="16" s="1"/>
  <c r="EF116" i="16" s="1"/>
  <c r="EC154" i="16"/>
  <c r="ED154" i="16" s="1"/>
  <c r="EF154" i="16" s="1"/>
  <c r="P146" i="16"/>
  <c r="P130" i="16"/>
  <c r="H146" i="16"/>
  <c r="EC107" i="16"/>
  <c r="ED107" i="16" s="1"/>
  <c r="EF107" i="16" s="1"/>
  <c r="EC117" i="16"/>
  <c r="ED117" i="16" s="1"/>
  <c r="EF117" i="16" s="1"/>
  <c r="F90" i="16"/>
  <c r="EC65" i="16"/>
  <c r="ED65" i="16" s="1"/>
  <c r="EF65" i="16" s="1"/>
  <c r="D90" i="16"/>
  <c r="DK165" i="16"/>
  <c r="BS219" i="16"/>
  <c r="AH217" i="16"/>
  <c r="AO217" i="16" s="1"/>
  <c r="AQ217" i="16" s="1"/>
  <c r="BS213" i="16"/>
  <c r="V210" i="16"/>
  <c r="AC210" i="16" s="1"/>
  <c r="AE210" i="16" s="1"/>
  <c r="AH210" i="16"/>
  <c r="AO210" i="16" s="1"/>
  <c r="AQ210" i="16" s="1"/>
  <c r="EC210" i="16"/>
  <c r="ED210" i="16" s="1"/>
  <c r="EF210" i="16" s="1"/>
  <c r="H209" i="16"/>
  <c r="P209" i="16"/>
  <c r="AH209" i="16"/>
  <c r="AO209" i="16" s="1"/>
  <c r="AQ209" i="16" s="1"/>
  <c r="EC209" i="16"/>
  <c r="ED209" i="16" s="1"/>
  <c r="EF209" i="16" s="1"/>
  <c r="BS218" i="16"/>
  <c r="EC216" i="16"/>
  <c r="ED216" i="16" s="1"/>
  <c r="EF216" i="16" s="1"/>
  <c r="BS206" i="16"/>
  <c r="BS204" i="16"/>
  <c r="BS194" i="16"/>
  <c r="BS192" i="16"/>
  <c r="BS68" i="16"/>
  <c r="BS189" i="16"/>
  <c r="BS187" i="16"/>
  <c r="BS185" i="16"/>
  <c r="BS183" i="16"/>
  <c r="EC183" i="16"/>
  <c r="ED183" i="16" s="1"/>
  <c r="EF183" i="16" s="1"/>
  <c r="DK92" i="16"/>
  <c r="DK46" i="16"/>
  <c r="BS205" i="16"/>
  <c r="BS203" i="16"/>
  <c r="BS201" i="16"/>
  <c r="BS193" i="16"/>
  <c r="BS188" i="16"/>
  <c r="BS186" i="16"/>
  <c r="BS184" i="16"/>
  <c r="BS182" i="16"/>
  <c r="AB152" i="16"/>
  <c r="AC152" i="16" s="1"/>
  <c r="AE152" i="16" s="1"/>
  <c r="P101" i="16"/>
  <c r="AB102" i="16"/>
  <c r="AC102" i="16" s="1"/>
  <c r="AE102" i="16" s="1"/>
  <c r="P32" i="16"/>
  <c r="AB33" i="16"/>
  <c r="AC33" i="16" s="1"/>
  <c r="AE33" i="16" s="1"/>
  <c r="AT32" i="16"/>
  <c r="J21" i="16"/>
  <c r="Q21" i="16" s="1"/>
  <c r="AH20" i="16"/>
  <c r="AT20" i="16"/>
  <c r="BS217" i="16"/>
  <c r="BS215" i="16"/>
  <c r="BS211" i="16"/>
  <c r="AB209" i="16"/>
  <c r="D209" i="16"/>
  <c r="V209" i="16"/>
  <c r="F209" i="16"/>
  <c r="BS216" i="16"/>
  <c r="BS214" i="16"/>
  <c r="BS212" i="16"/>
  <c r="BS202" i="16"/>
  <c r="BS200" i="16"/>
  <c r="BS196" i="16"/>
  <c r="AH183" i="16"/>
  <c r="AO183" i="16" s="1"/>
  <c r="AQ183" i="16" s="1"/>
  <c r="AT132" i="16"/>
  <c r="BA132" i="16" s="1"/>
  <c r="BC132" i="16" s="1"/>
  <c r="AB130" i="16"/>
  <c r="AC130" i="16" s="1"/>
  <c r="AE130" i="16" s="1"/>
  <c r="AT117" i="16"/>
  <c r="BA117" i="16" s="1"/>
  <c r="BC117" i="16" s="1"/>
  <c r="AB93" i="16"/>
  <c r="AC93" i="16" s="1"/>
  <c r="AE93" i="16" s="1"/>
  <c r="AB90" i="16"/>
  <c r="AC90" i="16" s="1"/>
  <c r="AE90" i="16" s="1"/>
  <c r="V66" i="16"/>
  <c r="AC66" i="16" s="1"/>
  <c r="AE66" i="16" s="1"/>
  <c r="P46" i="16"/>
  <c r="AB47" i="16"/>
  <c r="AC47" i="16" s="1"/>
  <c r="AE47" i="16" s="1"/>
  <c r="BS207" i="16"/>
  <c r="BS199" i="16"/>
  <c r="BS197" i="16"/>
  <c r="BS195" i="16"/>
  <c r="V193" i="16"/>
  <c r="AC193" i="16" s="1"/>
  <c r="AE193" i="16" s="1"/>
  <c r="BS191" i="16"/>
  <c r="BS190" i="16"/>
  <c r="EC188" i="16"/>
  <c r="ED188" i="16" s="1"/>
  <c r="EF188" i="16" s="1"/>
  <c r="EC186" i="16"/>
  <c r="ED186" i="16" s="1"/>
  <c r="EF186" i="16" s="1"/>
  <c r="DK151" i="16"/>
  <c r="DK101" i="16"/>
  <c r="DK32" i="16"/>
  <c r="AZ21" i="16"/>
  <c r="BA21" i="16" s="1"/>
  <c r="BC21" i="16" s="1"/>
  <c r="H32" i="16"/>
  <c r="H46" i="16"/>
  <c r="DI20" i="16"/>
  <c r="AN20" i="16"/>
  <c r="AZ151" i="16"/>
  <c r="AZ208" i="16"/>
  <c r="AB165" i="16"/>
  <c r="D46" i="16"/>
  <c r="AN92" i="16"/>
  <c r="AN208" i="16"/>
  <c r="AZ46" i="16"/>
  <c r="AN46" i="16"/>
  <c r="F46" i="16"/>
  <c r="AZ92" i="16"/>
  <c r="AZ89" i="16"/>
  <c r="AZ101" i="16"/>
  <c r="AZ129" i="16"/>
  <c r="AZ145" i="16"/>
  <c r="AZ165" i="16"/>
  <c r="AZ32" i="16"/>
  <c r="AN32" i="16"/>
  <c r="V20" i="16"/>
  <c r="AN89" i="16"/>
  <c r="AN101" i="16"/>
  <c r="AN151" i="16"/>
  <c r="D101" i="16"/>
  <c r="D92" i="16"/>
  <c r="D151" i="16"/>
  <c r="CS154" i="16" l="1"/>
  <c r="EE181" i="16"/>
  <c r="EE99" i="16"/>
  <c r="EE75" i="16"/>
  <c r="EE174" i="16"/>
  <c r="EE125" i="16"/>
  <c r="CS126" i="16"/>
  <c r="CS163" i="16"/>
  <c r="AP118" i="16"/>
  <c r="AP37" i="16"/>
  <c r="EE55" i="16"/>
  <c r="EE212" i="16"/>
  <c r="EE11" i="16"/>
  <c r="CS162" i="16"/>
  <c r="EE78" i="16"/>
  <c r="CS172" i="16"/>
  <c r="EE104" i="16"/>
  <c r="EE214" i="16"/>
  <c r="CS35" i="16"/>
  <c r="S205" i="16"/>
  <c r="EM205" i="16"/>
  <c r="EL205" i="16" s="1"/>
  <c r="S73" i="16"/>
  <c r="S109" i="16"/>
  <c r="EM109" i="16"/>
  <c r="EL109" i="16" s="1"/>
  <c r="S195" i="16"/>
  <c r="EM195" i="16"/>
  <c r="EL195" i="16" s="1"/>
  <c r="S55" i="16"/>
  <c r="S65" i="16"/>
  <c r="S170" i="16"/>
  <c r="S67" i="16"/>
  <c r="EM67" i="16"/>
  <c r="EL67" i="16" s="1"/>
  <c r="S160" i="16"/>
  <c r="EM160" i="16"/>
  <c r="EL160" i="16" s="1"/>
  <c r="S12" i="16"/>
  <c r="S72" i="16"/>
  <c r="S56" i="16"/>
  <c r="S29" i="16"/>
  <c r="S45" i="16"/>
  <c r="EM45" i="16"/>
  <c r="EL45" i="16" s="1"/>
  <c r="S190" i="16"/>
  <c r="S75" i="16"/>
  <c r="EM75" i="16"/>
  <c r="EL75" i="16" s="1"/>
  <c r="S71" i="16"/>
  <c r="EM71" i="16"/>
  <c r="EL71" i="16" s="1"/>
  <c r="S183" i="16"/>
  <c r="S50" i="16"/>
  <c r="S123" i="16"/>
  <c r="S193" i="16"/>
  <c r="EM193" i="16"/>
  <c r="EL193" i="16" s="1"/>
  <c r="S47" i="16"/>
  <c r="EM47" i="16"/>
  <c r="EL47" i="16" s="1"/>
  <c r="S21" i="16"/>
  <c r="EM21" i="16"/>
  <c r="EL21" i="16" s="1"/>
  <c r="S103" i="16"/>
  <c r="EM103" i="16"/>
  <c r="EL103" i="16" s="1"/>
  <c r="S143" i="16"/>
  <c r="S217" i="16"/>
  <c r="S204" i="16"/>
  <c r="S76" i="16"/>
  <c r="EM76" i="16"/>
  <c r="EL76" i="16" s="1"/>
  <c r="S176" i="16"/>
  <c r="S98" i="16"/>
  <c r="S188" i="16"/>
  <c r="S27" i="16"/>
  <c r="EM27" i="16"/>
  <c r="EL27" i="16" s="1"/>
  <c r="S96" i="16"/>
  <c r="EM96" i="16"/>
  <c r="EL96" i="16" s="1"/>
  <c r="S139" i="16"/>
  <c r="EM139" i="16"/>
  <c r="EL139" i="16" s="1"/>
  <c r="S69" i="16"/>
  <c r="S77" i="16"/>
  <c r="S53" i="16"/>
  <c r="EM53" i="16"/>
  <c r="EL53" i="16" s="1"/>
  <c r="S203" i="16"/>
  <c r="S117" i="16"/>
  <c r="S210" i="16"/>
  <c r="EM210" i="16"/>
  <c r="EL210" i="16" s="1"/>
  <c r="S142" i="16"/>
  <c r="S180" i="16"/>
  <c r="EM180" i="16"/>
  <c r="EL180" i="16" s="1"/>
  <c r="S173" i="16"/>
  <c r="S113" i="16"/>
  <c r="EM113" i="16"/>
  <c r="EL113" i="16" s="1"/>
  <c r="S34" i="16"/>
  <c r="EM34" i="16"/>
  <c r="EL34" i="16" s="1"/>
  <c r="S49" i="16"/>
  <c r="S79" i="16"/>
  <c r="EM79" i="16"/>
  <c r="EL79" i="16" s="1"/>
  <c r="S219" i="16"/>
  <c r="EM105" i="16"/>
  <c r="EL105" i="16" s="1"/>
  <c r="S150" i="16"/>
  <c r="S147" i="16"/>
  <c r="S14" i="16"/>
  <c r="EM14" i="16"/>
  <c r="EL14" i="16" s="1"/>
  <c r="S25" i="16"/>
  <c r="S185" i="16"/>
  <c r="S102" i="16"/>
  <c r="EM102" i="16"/>
  <c r="EL102" i="16" s="1"/>
  <c r="S38" i="16"/>
  <c r="EM38" i="16"/>
  <c r="EL38" i="16" s="1"/>
  <c r="S187" i="16"/>
  <c r="EM187" i="16"/>
  <c r="EL187" i="16" s="1"/>
  <c r="S131" i="16"/>
  <c r="S91" i="16"/>
  <c r="EM91" i="16"/>
  <c r="EL91" i="16" s="1"/>
  <c r="S19" i="16"/>
  <c r="EM19" i="16"/>
  <c r="EL19" i="16" s="1"/>
  <c r="S169" i="16"/>
  <c r="EM169" i="16"/>
  <c r="EL169" i="16" s="1"/>
  <c r="S22" i="16"/>
  <c r="EM22" i="16"/>
  <c r="EL22" i="16" s="1"/>
  <c r="S86" i="16"/>
  <c r="S51" i="16"/>
  <c r="EM51" i="16"/>
  <c r="EL51" i="16" s="1"/>
  <c r="S118" i="16"/>
  <c r="S133" i="16"/>
  <c r="S179" i="16"/>
  <c r="S106" i="16"/>
  <c r="EM106" i="16"/>
  <c r="EL106" i="16" s="1"/>
  <c r="S192" i="16"/>
  <c r="EM192" i="16"/>
  <c r="EL192" i="16" s="1"/>
  <c r="S186" i="16"/>
  <c r="S88" i="16"/>
  <c r="S181" i="16"/>
  <c r="S17" i="16"/>
  <c r="S110" i="16"/>
  <c r="EM110" i="16"/>
  <c r="EL110" i="16" s="1"/>
  <c r="S64" i="16"/>
  <c r="S41" i="16"/>
  <c r="S124" i="16"/>
  <c r="EM124" i="16"/>
  <c r="EL124" i="16" s="1"/>
  <c r="S218" i="16"/>
  <c r="S99" i="16"/>
  <c r="S18" i="16"/>
  <c r="S214" i="16"/>
  <c r="S85" i="16"/>
  <c r="S171" i="16"/>
  <c r="EM171" i="16"/>
  <c r="EL171" i="16" s="1"/>
  <c r="S94" i="16"/>
  <c r="EM94" i="16"/>
  <c r="EL94" i="16" s="1"/>
  <c r="S121" i="16"/>
  <c r="EM121" i="16"/>
  <c r="EL121" i="16" s="1"/>
  <c r="S58" i="16"/>
  <c r="EM58" i="16"/>
  <c r="EL58" i="16" s="1"/>
  <c r="S31" i="16"/>
  <c r="EM31" i="16"/>
  <c r="EL31" i="16" s="1"/>
  <c r="S153" i="16"/>
  <c r="EM153" i="16"/>
  <c r="EL153" i="16" s="1"/>
  <c r="S112" i="16"/>
  <c r="EM112" i="16"/>
  <c r="EL112" i="16" s="1"/>
  <c r="S174" i="16"/>
  <c r="EM174" i="16"/>
  <c r="EL174" i="16" s="1"/>
  <c r="S54" i="16"/>
  <c r="S30" i="16"/>
  <c r="S161" i="16"/>
  <c r="S127" i="16"/>
  <c r="S211" i="16"/>
  <c r="EM211" i="16"/>
  <c r="EL211" i="16" s="1"/>
  <c r="S10" i="16"/>
  <c r="EM10" i="16"/>
  <c r="EL10" i="16" s="1"/>
  <c r="S70" i="16"/>
  <c r="S97" i="16"/>
  <c r="EM97" i="16"/>
  <c r="EL97" i="16" s="1"/>
  <c r="S154" i="16"/>
  <c r="EM154" i="16"/>
  <c r="EL154" i="16" s="1"/>
  <c r="S116" i="16"/>
  <c r="S33" i="16"/>
  <c r="EM33" i="16"/>
  <c r="EL33" i="16" s="1"/>
  <c r="S178" i="16"/>
  <c r="EM178" i="16"/>
  <c r="EL178" i="16" s="1"/>
  <c r="S68" i="16"/>
  <c r="EM68" i="16"/>
  <c r="EL68" i="16" s="1"/>
  <c r="S63" i="16"/>
  <c r="EM63" i="16"/>
  <c r="EL63" i="16" s="1"/>
  <c r="S52" i="16"/>
  <c r="EM52" i="16"/>
  <c r="EL52" i="16" s="1"/>
  <c r="S184" i="16"/>
  <c r="EM184" i="16"/>
  <c r="EL184" i="16" s="1"/>
  <c r="S84" i="16"/>
  <c r="S167" i="16"/>
  <c r="S15" i="16"/>
  <c r="EM15" i="16"/>
  <c r="EL15" i="16" s="1"/>
  <c r="S39" i="16"/>
  <c r="EM39" i="16"/>
  <c r="EL39" i="16" s="1"/>
  <c r="S177" i="16"/>
  <c r="S37" i="16"/>
  <c r="S163" i="16"/>
  <c r="EM163" i="16"/>
  <c r="EL163" i="16" s="1"/>
  <c r="S155" i="16"/>
  <c r="S215" i="16"/>
  <c r="S148" i="16"/>
  <c r="EM148" i="16"/>
  <c r="EL148" i="16" s="1"/>
  <c r="S26" i="16"/>
  <c r="S136" i="16"/>
  <c r="S82" i="16"/>
  <c r="S66" i="16"/>
  <c r="EM66" i="16"/>
  <c r="EL66" i="16" s="1"/>
  <c r="S164" i="16"/>
  <c r="EM164" i="16"/>
  <c r="EL164" i="16" s="1"/>
  <c r="S114" i="16"/>
  <c r="EM114" i="16"/>
  <c r="EL114" i="16" s="1"/>
  <c r="S157" i="16"/>
  <c r="S44" i="16"/>
  <c r="EM44" i="16"/>
  <c r="EL44" i="16" s="1"/>
  <c r="S138" i="16"/>
  <c r="EM138" i="16"/>
  <c r="EL138" i="16" s="1"/>
  <c r="S11" i="16"/>
  <c r="S115" i="16"/>
  <c r="EM115" i="16"/>
  <c r="EL115" i="16" s="1"/>
  <c r="S122" i="16"/>
  <c r="S202" i="16"/>
  <c r="S81" i="16"/>
  <c r="EM81" i="16"/>
  <c r="EL81" i="16" s="1"/>
  <c r="S111" i="16"/>
  <c r="S93" i="16"/>
  <c r="EM93" i="16"/>
  <c r="EL93" i="16" s="1"/>
  <c r="S140" i="16"/>
  <c r="S156" i="16"/>
  <c r="S13" i="16"/>
  <c r="S216" i="16"/>
  <c r="EM216" i="16"/>
  <c r="EL216" i="16" s="1"/>
  <c r="S213" i="16"/>
  <c r="EM213" i="16"/>
  <c r="EL213" i="16" s="1"/>
  <c r="S16" i="16"/>
  <c r="S199" i="16"/>
  <c r="S135" i="16"/>
  <c r="EM135" i="16"/>
  <c r="EL135" i="16" s="1"/>
  <c r="S126" i="16"/>
  <c r="EM126" i="16"/>
  <c r="EL126" i="16" s="1"/>
  <c r="S197" i="16"/>
  <c r="EM197" i="16"/>
  <c r="EL197" i="16" s="1"/>
  <c r="S119" i="16"/>
  <c r="S144" i="16"/>
  <c r="S78" i="16"/>
  <c r="EM78" i="16"/>
  <c r="EL78" i="16" s="1"/>
  <c r="S83" i="16"/>
  <c r="EM83" i="16"/>
  <c r="EL83" i="16" s="1"/>
  <c r="S80" i="16"/>
  <c r="S198" i="16"/>
  <c r="S36" i="16"/>
  <c r="EM36" i="16"/>
  <c r="EL36" i="16" s="1"/>
  <c r="S59" i="16"/>
  <c r="EM59" i="16"/>
  <c r="EL59" i="16" s="1"/>
  <c r="S201" i="16"/>
  <c r="EM201" i="16"/>
  <c r="EL201" i="16" s="1"/>
  <c r="S23" i="16"/>
  <c r="S35" i="16"/>
  <c r="EM35" i="16"/>
  <c r="EL35" i="16" s="1"/>
  <c r="S107" i="16"/>
  <c r="S87" i="16"/>
  <c r="EM87" i="16"/>
  <c r="EL87" i="16" s="1"/>
  <c r="S120" i="16"/>
  <c r="S57" i="16"/>
  <c r="EM57" i="16"/>
  <c r="EL57" i="16" s="1"/>
  <c r="S9" i="16"/>
  <c r="S108" i="16"/>
  <c r="EM108" i="16"/>
  <c r="EL108" i="16" s="1"/>
  <c r="S191" i="16"/>
  <c r="S172" i="16"/>
  <c r="EM172" i="16"/>
  <c r="EL172" i="16" s="1"/>
  <c r="S104" i="16"/>
  <c r="EM104" i="16"/>
  <c r="EL104" i="16" s="1"/>
  <c r="S132" i="16"/>
  <c r="EM132" i="16"/>
  <c r="EL132" i="16" s="1"/>
  <c r="S152" i="16"/>
  <c r="EM152" i="16"/>
  <c r="EL152" i="16" s="1"/>
  <c r="S40" i="16"/>
  <c r="EM40" i="16"/>
  <c r="EL40" i="16" s="1"/>
  <c r="S196" i="16"/>
  <c r="S134" i="16"/>
  <c r="EM134" i="16"/>
  <c r="EL134" i="16" s="1"/>
  <c r="S207" i="16"/>
  <c r="S95" i="16"/>
  <c r="EM95" i="16"/>
  <c r="EL95" i="16" s="1"/>
  <c r="S61" i="16"/>
  <c r="EM61" i="16"/>
  <c r="EL61" i="16" s="1"/>
  <c r="S158" i="16"/>
  <c r="EM158" i="16"/>
  <c r="EL158" i="16" s="1"/>
  <c r="S128" i="16"/>
  <c r="EM128" i="16"/>
  <c r="EL128" i="16" s="1"/>
  <c r="S175" i="16"/>
  <c r="S60" i="16"/>
  <c r="EM60" i="16"/>
  <c r="EL60" i="16" s="1"/>
  <c r="S182" i="16"/>
  <c r="EM182" i="16"/>
  <c r="EL182" i="16" s="1"/>
  <c r="S125" i="16"/>
  <c r="EM125" i="16"/>
  <c r="EL125" i="16" s="1"/>
  <c r="S166" i="16"/>
  <c r="EM166" i="16"/>
  <c r="EL166" i="16" s="1"/>
  <c r="S28" i="16"/>
  <c r="S194" i="16"/>
  <c r="S159" i="16"/>
  <c r="S42" i="16"/>
  <c r="S137" i="16"/>
  <c r="EM137" i="16"/>
  <c r="EL137" i="16" s="1"/>
  <c r="S149" i="16"/>
  <c r="EM149" i="16"/>
  <c r="EL149" i="16" s="1"/>
  <c r="S43" i="16"/>
  <c r="EM43" i="16"/>
  <c r="EL43" i="16" s="1"/>
  <c r="S162" i="16"/>
  <c r="EM162" i="16"/>
  <c r="EL162" i="16" s="1"/>
  <c r="S48" i="16"/>
  <c r="EM48" i="16"/>
  <c r="EL48" i="16" s="1"/>
  <c r="S74" i="16"/>
  <c r="EM74" i="16"/>
  <c r="EL74" i="16" s="1"/>
  <c r="S212" i="16"/>
  <c r="S206" i="16"/>
  <c r="EM206" i="16"/>
  <c r="EL206" i="16" s="1"/>
  <c r="S62" i="16"/>
  <c r="EM62" i="16"/>
  <c r="EL62" i="16" s="1"/>
  <c r="S100" i="16"/>
  <c r="EM100" i="16"/>
  <c r="EL100" i="16" s="1"/>
  <c r="S189" i="16"/>
  <c r="EM189" i="16"/>
  <c r="EL189" i="16" s="1"/>
  <c r="S24" i="16"/>
  <c r="EM24" i="16"/>
  <c r="EL24" i="16" s="1"/>
  <c r="S168" i="16"/>
  <c r="EM168" i="16"/>
  <c r="EL168" i="16" s="1"/>
  <c r="S141" i="16"/>
  <c r="EM141" i="16"/>
  <c r="EL141" i="16" s="1"/>
  <c r="EE137" i="16"/>
  <c r="EE100" i="16"/>
  <c r="EE134" i="16"/>
  <c r="CS19" i="16"/>
  <c r="AP195" i="16"/>
  <c r="EE98" i="16"/>
  <c r="CS206" i="16"/>
  <c r="BB133" i="16"/>
  <c r="EE219" i="16"/>
  <c r="CS132" i="16"/>
  <c r="EE97" i="16"/>
  <c r="EE118" i="16"/>
  <c r="AP158" i="16"/>
  <c r="CS61" i="16"/>
  <c r="CS110" i="16"/>
  <c r="AC147" i="16"/>
  <c r="AE147" i="16" s="1"/>
  <c r="CR116" i="16"/>
  <c r="CT116" i="16" s="1"/>
  <c r="CS75" i="16"/>
  <c r="CS79" i="16"/>
  <c r="CS36" i="16"/>
  <c r="CS96" i="16"/>
  <c r="CS52" i="16"/>
  <c r="CS74" i="16"/>
  <c r="EE69" i="16"/>
  <c r="CR64" i="16"/>
  <c r="CT64" i="16" s="1"/>
  <c r="CR118" i="16"/>
  <c r="CT118" i="16" s="1"/>
  <c r="CR191" i="16"/>
  <c r="CT191" i="16" s="1"/>
  <c r="CS97" i="16"/>
  <c r="CS211" i="16"/>
  <c r="CS134" i="16"/>
  <c r="CS141" i="16"/>
  <c r="CS164" i="16"/>
  <c r="CS178" i="16"/>
  <c r="CS59" i="16"/>
  <c r="CS135" i="16"/>
  <c r="CS57" i="16"/>
  <c r="CR28" i="16"/>
  <c r="CT28" i="16" s="1"/>
  <c r="CR217" i="16"/>
  <c r="CT217" i="16" s="1"/>
  <c r="CR194" i="16"/>
  <c r="CT194" i="16" s="1"/>
  <c r="CR185" i="16"/>
  <c r="CT185" i="16" s="1"/>
  <c r="CR107" i="16"/>
  <c r="CT107" i="16" s="1"/>
  <c r="CR202" i="16"/>
  <c r="CT202" i="16" s="1"/>
  <c r="CR199" i="16"/>
  <c r="CT199" i="16" s="1"/>
  <c r="CS128" i="16"/>
  <c r="CS68" i="16"/>
  <c r="CS205" i="16"/>
  <c r="CS149" i="16"/>
  <c r="CS169" i="16"/>
  <c r="CS168" i="16"/>
  <c r="CR155" i="16"/>
  <c r="CT155" i="16" s="1"/>
  <c r="CR218" i="16"/>
  <c r="CT218" i="16" s="1"/>
  <c r="CR144" i="16"/>
  <c r="CT144" i="16" s="1"/>
  <c r="CR65" i="16"/>
  <c r="CT65" i="16" s="1"/>
  <c r="CR142" i="16"/>
  <c r="CT142" i="16" s="1"/>
  <c r="CR207" i="16"/>
  <c r="CT207" i="16" s="1"/>
  <c r="Q90" i="16"/>
  <c r="Q130" i="16"/>
  <c r="CS67" i="16"/>
  <c r="CS137" i="16"/>
  <c r="CS216" i="16"/>
  <c r="CS40" i="16"/>
  <c r="CS43" i="16"/>
  <c r="CS148" i="16"/>
  <c r="CS14" i="16"/>
  <c r="CS78" i="16"/>
  <c r="CS108" i="16"/>
  <c r="CS51" i="16"/>
  <c r="CR123" i="16"/>
  <c r="CT123" i="16" s="1"/>
  <c r="CR9" i="16"/>
  <c r="CT9" i="16" s="1"/>
  <c r="CR175" i="16"/>
  <c r="CT175" i="16" s="1"/>
  <c r="CR56" i="16"/>
  <c r="CT56" i="16" s="1"/>
  <c r="CR170" i="16"/>
  <c r="CT170" i="16" s="1"/>
  <c r="CR18" i="16"/>
  <c r="CT18" i="16" s="1"/>
  <c r="CR77" i="16"/>
  <c r="CT77" i="16" s="1"/>
  <c r="CR173" i="16"/>
  <c r="CT173" i="16" s="1"/>
  <c r="CR122" i="16"/>
  <c r="CT122" i="16" s="1"/>
  <c r="CR49" i="16"/>
  <c r="CT49" i="16" s="1"/>
  <c r="CR37" i="16"/>
  <c r="CT37" i="16" s="1"/>
  <c r="Q209" i="16"/>
  <c r="Q146" i="16"/>
  <c r="CS187" i="16"/>
  <c r="CS109" i="16"/>
  <c r="CS27" i="16"/>
  <c r="CS87" i="16"/>
  <c r="CS115" i="16"/>
  <c r="CS81" i="16"/>
  <c r="CS160" i="16"/>
  <c r="CS171" i="16"/>
  <c r="CS105" i="16"/>
  <c r="CR85" i="16"/>
  <c r="CT85" i="16" s="1"/>
  <c r="CR133" i="16"/>
  <c r="CT133" i="16" s="1"/>
  <c r="CR54" i="16"/>
  <c r="CT54" i="16" s="1"/>
  <c r="CR30" i="16"/>
  <c r="CT30" i="16" s="1"/>
  <c r="CR99" i="16"/>
  <c r="CT99" i="16" s="1"/>
  <c r="CR17" i="16"/>
  <c r="CT17" i="16" s="1"/>
  <c r="CR215" i="16"/>
  <c r="CT215" i="16" s="1"/>
  <c r="CR72" i="16"/>
  <c r="CT72" i="16" s="1"/>
  <c r="AO167" i="16"/>
  <c r="AQ167" i="16" s="1"/>
  <c r="CR214" i="16"/>
  <c r="CT214" i="16" s="1"/>
  <c r="CR157" i="16"/>
  <c r="CT157" i="16" s="1"/>
  <c r="CR196" i="16"/>
  <c r="CT196" i="16" s="1"/>
  <c r="CR140" i="16"/>
  <c r="CT140" i="16" s="1"/>
  <c r="CR13" i="16"/>
  <c r="CT13" i="16" s="1"/>
  <c r="CS63" i="16"/>
  <c r="CS38" i="16"/>
  <c r="CS139" i="16"/>
  <c r="AC209" i="16"/>
  <c r="AE209" i="16" s="1"/>
  <c r="CS60" i="16"/>
  <c r="CS138" i="16"/>
  <c r="CS100" i="16"/>
  <c r="CS114" i="16"/>
  <c r="CS180" i="16"/>
  <c r="CS83" i="16"/>
  <c r="CS124" i="16"/>
  <c r="CS104" i="16"/>
  <c r="CS201" i="16"/>
  <c r="CS31" i="16"/>
  <c r="CS112" i="16"/>
  <c r="CS24" i="16"/>
  <c r="CS197" i="16"/>
  <c r="CR181" i="16"/>
  <c r="CT181" i="16" s="1"/>
  <c r="CS15" i="16"/>
  <c r="CS193" i="16"/>
  <c r="CS71" i="16"/>
  <c r="CS106" i="16"/>
  <c r="CS10" i="16"/>
  <c r="CR111" i="16"/>
  <c r="CT111" i="16" s="1"/>
  <c r="CR200" i="16"/>
  <c r="CT200" i="16" s="1"/>
  <c r="CR55" i="16"/>
  <c r="CT55" i="16" s="1"/>
  <c r="CR183" i="16"/>
  <c r="CT183" i="16" s="1"/>
  <c r="CR88" i="16"/>
  <c r="CT88" i="16" s="1"/>
  <c r="CR16" i="16"/>
  <c r="CT16" i="16" s="1"/>
  <c r="CR186" i="16"/>
  <c r="CT186" i="16" s="1"/>
  <c r="CR25" i="16"/>
  <c r="CT25" i="16" s="1"/>
  <c r="CR82" i="16"/>
  <c r="CT82" i="16" s="1"/>
  <c r="CR11" i="16"/>
  <c r="CT11" i="16" s="1"/>
  <c r="CR127" i="16"/>
  <c r="CT127" i="16" s="1"/>
  <c r="CR117" i="16"/>
  <c r="CT117" i="16" s="1"/>
  <c r="CR84" i="16"/>
  <c r="CT84" i="16" s="1"/>
  <c r="CR176" i="16"/>
  <c r="CT176" i="16" s="1"/>
  <c r="CR179" i="16"/>
  <c r="CT179" i="16" s="1"/>
  <c r="CR161" i="16"/>
  <c r="CT161" i="16" s="1"/>
  <c r="CR23" i="16"/>
  <c r="CT23" i="16" s="1"/>
  <c r="CR70" i="16"/>
  <c r="CT70" i="16" s="1"/>
  <c r="CS76" i="16"/>
  <c r="CS44" i="16"/>
  <c r="CS95" i="16"/>
  <c r="CS174" i="16"/>
  <c r="AP140" i="16"/>
  <c r="CS213" i="16"/>
  <c r="CS125" i="16"/>
  <c r="CS39" i="16"/>
  <c r="CS189" i="16"/>
  <c r="CS121" i="16"/>
  <c r="CS158" i="16"/>
  <c r="CS66" i="16"/>
  <c r="CS53" i="16"/>
  <c r="CS184" i="16"/>
  <c r="CS195" i="16"/>
  <c r="CS192" i="16"/>
  <c r="CS45" i="16"/>
  <c r="CS58" i="16"/>
  <c r="CS182" i="16"/>
  <c r="CS113" i="16"/>
  <c r="CS62" i="16"/>
  <c r="CR119" i="16"/>
  <c r="CT119" i="16" s="1"/>
  <c r="CR204" i="16"/>
  <c r="CT204" i="16" s="1"/>
  <c r="CR212" i="16"/>
  <c r="CT212" i="16" s="1"/>
  <c r="CR98" i="16"/>
  <c r="CT98" i="16" s="1"/>
  <c r="CR50" i="16"/>
  <c r="CT50" i="16" s="1"/>
  <c r="CR188" i="16"/>
  <c r="CT188" i="16" s="1"/>
  <c r="CR42" i="16"/>
  <c r="CT42" i="16" s="1"/>
  <c r="CR150" i="16"/>
  <c r="CT150" i="16" s="1"/>
  <c r="CR190" i="16"/>
  <c r="CT190" i="16" s="1"/>
  <c r="CR86" i="16"/>
  <c r="CT86" i="16" s="1"/>
  <c r="CR80" i="16"/>
  <c r="CT80" i="16" s="1"/>
  <c r="CR136" i="16"/>
  <c r="CT136" i="16" s="1"/>
  <c r="CR26" i="16"/>
  <c r="CT26" i="16" s="1"/>
  <c r="AO131" i="16"/>
  <c r="AQ131" i="16" s="1"/>
  <c r="CR198" i="16"/>
  <c r="CT198" i="16" s="1"/>
  <c r="CR29" i="16"/>
  <c r="CT29" i="16" s="1"/>
  <c r="CR69" i="16"/>
  <c r="CT69" i="16" s="1"/>
  <c r="CR73" i="16"/>
  <c r="CT73" i="16" s="1"/>
  <c r="CR120" i="16"/>
  <c r="CT120" i="16" s="1"/>
  <c r="CR159" i="16"/>
  <c r="CT159" i="16" s="1"/>
  <c r="CR156" i="16"/>
  <c r="CT156" i="16" s="1"/>
  <c r="CR219" i="16"/>
  <c r="CT219" i="16" s="1"/>
  <c r="CR41" i="16"/>
  <c r="CT41" i="16" s="1"/>
  <c r="CR203" i="16"/>
  <c r="CT203" i="16" s="1"/>
  <c r="CR177" i="16"/>
  <c r="CT177" i="16" s="1"/>
  <c r="CR12" i="16"/>
  <c r="CT12" i="16" s="1"/>
  <c r="CR143" i="16"/>
  <c r="CT143" i="16" s="1"/>
  <c r="DL165" i="16"/>
  <c r="DN165" i="16" s="1"/>
  <c r="DL89" i="16"/>
  <c r="DN89" i="16" s="1"/>
  <c r="DL145" i="16"/>
  <c r="DN145" i="16" s="1"/>
  <c r="DL46" i="16"/>
  <c r="DN46" i="16" s="1"/>
  <c r="DL101" i="16"/>
  <c r="DN101" i="16" s="1"/>
  <c r="DL151" i="16"/>
  <c r="DN151" i="16" s="1"/>
  <c r="DL92" i="16"/>
  <c r="DN92" i="16" s="1"/>
  <c r="DL129" i="16"/>
  <c r="DN129" i="16" s="1"/>
  <c r="BA165" i="16"/>
  <c r="BC165" i="16" s="1"/>
  <c r="BA101" i="16"/>
  <c r="BC101" i="16" s="1"/>
  <c r="BA145" i="16"/>
  <c r="BC145" i="16" s="1"/>
  <c r="BA208" i="16"/>
  <c r="BC208" i="16" s="1"/>
  <c r="BA89" i="16"/>
  <c r="BC89" i="16" s="1"/>
  <c r="BA129" i="16"/>
  <c r="BC129" i="16" s="1"/>
  <c r="BA46" i="16"/>
  <c r="BC46" i="16" s="1"/>
  <c r="BA151" i="16"/>
  <c r="BC151" i="16" s="1"/>
  <c r="BA92" i="16"/>
  <c r="BC92" i="16" s="1"/>
  <c r="AO151" i="16"/>
  <c r="AQ151" i="16" s="1"/>
  <c r="AO101" i="16"/>
  <c r="AQ101" i="16" s="1"/>
  <c r="AO89" i="16"/>
  <c r="AQ89" i="16" s="1"/>
  <c r="AO92" i="16"/>
  <c r="AQ92" i="16" s="1"/>
  <c r="AO46" i="16"/>
  <c r="AC165" i="16"/>
  <c r="AE165" i="16" s="1"/>
  <c r="Q46" i="16"/>
  <c r="Q32" i="16"/>
  <c r="Q92" i="16"/>
  <c r="Q165" i="16"/>
  <c r="EE190" i="16"/>
  <c r="DM113" i="16"/>
  <c r="DM194" i="16"/>
  <c r="DM200" i="16"/>
  <c r="DM136" i="16"/>
  <c r="DM211" i="16"/>
  <c r="DM23" i="16"/>
  <c r="DM192" i="16"/>
  <c r="DM121" i="16"/>
  <c r="DM29" i="16"/>
  <c r="DM31" i="16"/>
  <c r="DM203" i="16"/>
  <c r="DM56" i="16"/>
  <c r="DM177" i="16"/>
  <c r="DM196" i="16"/>
  <c r="DM49" i="16"/>
  <c r="DM134" i="16"/>
  <c r="DM212" i="16"/>
  <c r="DM14" i="16"/>
  <c r="DM78" i="16"/>
  <c r="DM66" i="16"/>
  <c r="DM25" i="16"/>
  <c r="DM72" i="16"/>
  <c r="DM156" i="16"/>
  <c r="DW68" i="16"/>
  <c r="DW188" i="16"/>
  <c r="DW204" i="16"/>
  <c r="DW212" i="16"/>
  <c r="DW52" i="16"/>
  <c r="DW64" i="16"/>
  <c r="DW86" i="16"/>
  <c r="DW219" i="16"/>
  <c r="DW140" i="16"/>
  <c r="DW125" i="16"/>
  <c r="DW84" i="16"/>
  <c r="DW141" i="16"/>
  <c r="DW186" i="16"/>
  <c r="DW113" i="16"/>
  <c r="DW214" i="16"/>
  <c r="DW28" i="16"/>
  <c r="DW11" i="16"/>
  <c r="DW194" i="16"/>
  <c r="DW161" i="16"/>
  <c r="DW117" i="16"/>
  <c r="DW108" i="16"/>
  <c r="DW96" i="16"/>
  <c r="DW111" i="16"/>
  <c r="DW196" i="16"/>
  <c r="DW37" i="16"/>
  <c r="DM64" i="16"/>
  <c r="DM187" i="16"/>
  <c r="DM77" i="16"/>
  <c r="DM60" i="16"/>
  <c r="DM112" i="16"/>
  <c r="DM114" i="16"/>
  <c r="DM54" i="16"/>
  <c r="DW184" i="16"/>
  <c r="DW16" i="16"/>
  <c r="DW79" i="16"/>
  <c r="DW67" i="16"/>
  <c r="DW162" i="16"/>
  <c r="DW63" i="16"/>
  <c r="DW80" i="16"/>
  <c r="DM125" i="16"/>
  <c r="DM150" i="16"/>
  <c r="DM74" i="16"/>
  <c r="DM13" i="16"/>
  <c r="DM84" i="16"/>
  <c r="DM123" i="16"/>
  <c r="DM12" i="16"/>
  <c r="DM40" i="16"/>
  <c r="DM28" i="16"/>
  <c r="DM207" i="16"/>
  <c r="DM98" i="16"/>
  <c r="DM17" i="16"/>
  <c r="DM214" i="16"/>
  <c r="DM115" i="16"/>
  <c r="DM137" i="16"/>
  <c r="DM216" i="16"/>
  <c r="DM36" i="16"/>
  <c r="DM119" i="16"/>
  <c r="DM41" i="16"/>
  <c r="DM95" i="16"/>
  <c r="DM73" i="16"/>
  <c r="DM163" i="16"/>
  <c r="DW14" i="16"/>
  <c r="DW199" i="16"/>
  <c r="DW216" i="16"/>
  <c r="DW54" i="16"/>
  <c r="DW59" i="16"/>
  <c r="DW107" i="16"/>
  <c r="DW178" i="16"/>
  <c r="DW87" i="16"/>
  <c r="DW160" i="16"/>
  <c r="DW110" i="16"/>
  <c r="DW164" i="16"/>
  <c r="DW98" i="16"/>
  <c r="DW118" i="16"/>
  <c r="DW215" i="16"/>
  <c r="DW56" i="16"/>
  <c r="DW12" i="16"/>
  <c r="DW213" i="16"/>
  <c r="DW45" i="16"/>
  <c r="DW114" i="16"/>
  <c r="DW173" i="16"/>
  <c r="DW112" i="16"/>
  <c r="DW206" i="16"/>
  <c r="DW105" i="16"/>
  <c r="DM180" i="16"/>
  <c r="DM160" i="16"/>
  <c r="DM193" i="16"/>
  <c r="DM61" i="16"/>
  <c r="DM162" i="16"/>
  <c r="DM183" i="16"/>
  <c r="DM24" i="16"/>
  <c r="DW169" i="16"/>
  <c r="DW183" i="16"/>
  <c r="DW44" i="16"/>
  <c r="DW24" i="16"/>
  <c r="DW137" i="16"/>
  <c r="DW156" i="16"/>
  <c r="DW177" i="16"/>
  <c r="DW191" i="16"/>
  <c r="DW142" i="16"/>
  <c r="DM135" i="16"/>
  <c r="DM161" i="16"/>
  <c r="DM38" i="16"/>
  <c r="DM179" i="16"/>
  <c r="DM70" i="16"/>
  <c r="DM195" i="16"/>
  <c r="DM69" i="16"/>
  <c r="DM51" i="16"/>
  <c r="DM87" i="16"/>
  <c r="DM57" i="16"/>
  <c r="DM42" i="16"/>
  <c r="DM175" i="16"/>
  <c r="DM43" i="16"/>
  <c r="DM16" i="16"/>
  <c r="DM53" i="16"/>
  <c r="DM168" i="16"/>
  <c r="DM139" i="16"/>
  <c r="DM184" i="16"/>
  <c r="DM128" i="16"/>
  <c r="DM86" i="16"/>
  <c r="DM111" i="16"/>
  <c r="DM82" i="16"/>
  <c r="DM217" i="16"/>
  <c r="DW26" i="16"/>
  <c r="DW30" i="16"/>
  <c r="DW218" i="16"/>
  <c r="DW134" i="16"/>
  <c r="DW60" i="16"/>
  <c r="DW122" i="16"/>
  <c r="DW76" i="16"/>
  <c r="DW119" i="16"/>
  <c r="DW185" i="16"/>
  <c r="DW176" i="16"/>
  <c r="DW155" i="16"/>
  <c r="DW138" i="16"/>
  <c r="DW77" i="16"/>
  <c r="DW88" i="16"/>
  <c r="DW42" i="16"/>
  <c r="DW75" i="16"/>
  <c r="DW78" i="16"/>
  <c r="DW202" i="16"/>
  <c r="DW72" i="16"/>
  <c r="DM127" i="16"/>
  <c r="DM218" i="16"/>
  <c r="DM118" i="16"/>
  <c r="DM197" i="16"/>
  <c r="DM219" i="16"/>
  <c r="DM65" i="16"/>
  <c r="DM132" i="16"/>
  <c r="DW157" i="16"/>
  <c r="DW27" i="16"/>
  <c r="DW179" i="16"/>
  <c r="DW99" i="16"/>
  <c r="DW207" i="16"/>
  <c r="DW127" i="16"/>
  <c r="DW19" i="16"/>
  <c r="DM10" i="16"/>
  <c r="DM172" i="16"/>
  <c r="DM201" i="16"/>
  <c r="DM133" i="16"/>
  <c r="DM44" i="16"/>
  <c r="DM58" i="16"/>
  <c r="DM63" i="16"/>
  <c r="DM173" i="16"/>
  <c r="DM104" i="16"/>
  <c r="DM105" i="16"/>
  <c r="DM205" i="16"/>
  <c r="DM97" i="16"/>
  <c r="DM158" i="16"/>
  <c r="DM68" i="16"/>
  <c r="DM19" i="16"/>
  <c r="DM52" i="16"/>
  <c r="DM11" i="16"/>
  <c r="DM141" i="16"/>
  <c r="DM174" i="16"/>
  <c r="DM190" i="16"/>
  <c r="DM96" i="16"/>
  <c r="DM171" i="16"/>
  <c r="DW181" i="16"/>
  <c r="DW66" i="16"/>
  <c r="DW50" i="16"/>
  <c r="DW170" i="16"/>
  <c r="DW121" i="16"/>
  <c r="DW174" i="16"/>
  <c r="DW38" i="16"/>
  <c r="DW36" i="16"/>
  <c r="DW13" i="16"/>
  <c r="DW15" i="16"/>
  <c r="DW41" i="16"/>
  <c r="DW139" i="16"/>
  <c r="DW193" i="16"/>
  <c r="DW133" i="16"/>
  <c r="DW143" i="16"/>
  <c r="DW65" i="16"/>
  <c r="DW61" i="16"/>
  <c r="DW187" i="16"/>
  <c r="DW18" i="16"/>
  <c r="DM67" i="16"/>
  <c r="DM199" i="16"/>
  <c r="DM181" i="16"/>
  <c r="DM59" i="16"/>
  <c r="DM178" i="16"/>
  <c r="DM45" i="16"/>
  <c r="DM109" i="16"/>
  <c r="DM99" i="16"/>
  <c r="DM189" i="16"/>
  <c r="DM138" i="16"/>
  <c r="DM144" i="16"/>
  <c r="DM213" i="16"/>
  <c r="DM126" i="16"/>
  <c r="DM26" i="16"/>
  <c r="DM80" i="16"/>
  <c r="DM83" i="16"/>
  <c r="DM157" i="16"/>
  <c r="DM37" i="16"/>
  <c r="DM186" i="16"/>
  <c r="DM62" i="16"/>
  <c r="DM9" i="16"/>
  <c r="DM110" i="16"/>
  <c r="DM198" i="16"/>
  <c r="DW57" i="16"/>
  <c r="DW70" i="16"/>
  <c r="DW58" i="16"/>
  <c r="DW23" i="16"/>
  <c r="DW150" i="16"/>
  <c r="DW115" i="16"/>
  <c r="DW71" i="16"/>
  <c r="DW116" i="16"/>
  <c r="DW49" i="16"/>
  <c r="DW39" i="16"/>
  <c r="DW51" i="16"/>
  <c r="DW43" i="16"/>
  <c r="DW29" i="16"/>
  <c r="DW154" i="16"/>
  <c r="DW182" i="16"/>
  <c r="DW85" i="16"/>
  <c r="DW135" i="16"/>
  <c r="DW25" i="16"/>
  <c r="DW55" i="16"/>
  <c r="DW158" i="16"/>
  <c r="DW109" i="16"/>
  <c r="DM85" i="16"/>
  <c r="DM71" i="16"/>
  <c r="DM107" i="16"/>
  <c r="DM182" i="16"/>
  <c r="DM79" i="16"/>
  <c r="DM75" i="16"/>
  <c r="DM50" i="16"/>
  <c r="DM164" i="16"/>
  <c r="DM155" i="16"/>
  <c r="DM202" i="16"/>
  <c r="DM143" i="16"/>
  <c r="DM159" i="16"/>
  <c r="DM169" i="16"/>
  <c r="DM55" i="16"/>
  <c r="DM81" i="16"/>
  <c r="DM185" i="16"/>
  <c r="DM142" i="16"/>
  <c r="DM35" i="16"/>
  <c r="DM88" i="16"/>
  <c r="DM188" i="16"/>
  <c r="DM124" i="16"/>
  <c r="DM18" i="16"/>
  <c r="DM120" i="16"/>
  <c r="DW190" i="16"/>
  <c r="DW62" i="16"/>
  <c r="DW83" i="16"/>
  <c r="DW189" i="16"/>
  <c r="DW100" i="16"/>
  <c r="DW17" i="16"/>
  <c r="DW136" i="16"/>
  <c r="DW124" i="16"/>
  <c r="DW148" i="16"/>
  <c r="DW203" i="16"/>
  <c r="DW40" i="16"/>
  <c r="DW123" i="16"/>
  <c r="DW171" i="16"/>
  <c r="DW69" i="16"/>
  <c r="DW144" i="16"/>
  <c r="DW10" i="16"/>
  <c r="DW197" i="16"/>
  <c r="DW120" i="16"/>
  <c r="DW53" i="16"/>
  <c r="DW82" i="16"/>
  <c r="DW172" i="16"/>
  <c r="DW180" i="16"/>
  <c r="DW217" i="16"/>
  <c r="DW74" i="16"/>
  <c r="DM140" i="16"/>
  <c r="DM76" i="16"/>
  <c r="DM154" i="16"/>
  <c r="DM148" i="16"/>
  <c r="DM206" i="16"/>
  <c r="DM15" i="16"/>
  <c r="DM108" i="16"/>
  <c r="DM204" i="16"/>
  <c r="DM176" i="16"/>
  <c r="DM215" i="16"/>
  <c r="DM191" i="16"/>
  <c r="DM106" i="16"/>
  <c r="DM149" i="16"/>
  <c r="DM117" i="16"/>
  <c r="DM39" i="16"/>
  <c r="DM116" i="16"/>
  <c r="DM100" i="16"/>
  <c r="DM27" i="16"/>
  <c r="DM170" i="16"/>
  <c r="DM30" i="16"/>
  <c r="DM122" i="16"/>
  <c r="DW104" i="16"/>
  <c r="DW168" i="16"/>
  <c r="DW163" i="16"/>
  <c r="DW73" i="16"/>
  <c r="DW192" i="16"/>
  <c r="DW35" i="16"/>
  <c r="DW9" i="16"/>
  <c r="DW149" i="16"/>
  <c r="DW211" i="16"/>
  <c r="DW200" i="16"/>
  <c r="DW95" i="16"/>
  <c r="DW126" i="16"/>
  <c r="DW97" i="16"/>
  <c r="DW128" i="16"/>
  <c r="DW201" i="16"/>
  <c r="DW159" i="16"/>
  <c r="DW31" i="16"/>
  <c r="DW175" i="16"/>
  <c r="DW195" i="16"/>
  <c r="DW132" i="16"/>
  <c r="DW205" i="16"/>
  <c r="DW81" i="16"/>
  <c r="DW106" i="16"/>
  <c r="BX101" i="16"/>
  <c r="EE108" i="16"/>
  <c r="EE200" i="16"/>
  <c r="EE120" i="16"/>
  <c r="C89" i="16"/>
  <c r="C208" i="16"/>
  <c r="C145" i="16"/>
  <c r="EN15" i="16"/>
  <c r="EN100" i="16"/>
  <c r="EN83" i="16"/>
  <c r="EN61" i="16"/>
  <c r="EN201" i="16"/>
  <c r="EN31" i="16"/>
  <c r="EN138" i="16"/>
  <c r="EN171" i="16"/>
  <c r="EE67" i="16"/>
  <c r="EE43" i="16"/>
  <c r="EE160" i="16"/>
  <c r="EE123" i="16"/>
  <c r="EE63" i="16"/>
  <c r="EN43" i="16"/>
  <c r="EN121" i="16"/>
  <c r="EN113" i="16"/>
  <c r="EN14" i="16"/>
  <c r="EN76" i="16"/>
  <c r="EN71" i="16"/>
  <c r="EN182" i="16"/>
  <c r="EN75" i="16"/>
  <c r="EN104" i="16"/>
  <c r="EN40" i="16"/>
  <c r="EN60" i="16"/>
  <c r="EN187" i="16"/>
  <c r="EN125" i="16"/>
  <c r="EN81" i="16"/>
  <c r="EN112" i="16"/>
  <c r="EN184" i="16"/>
  <c r="EN195" i="16"/>
  <c r="EN192" i="16"/>
  <c r="EN35" i="16"/>
  <c r="EE19" i="16"/>
  <c r="EN67" i="16"/>
  <c r="EN74" i="16"/>
  <c r="EN51" i="16"/>
  <c r="EN174" i="16"/>
  <c r="EN78" i="16"/>
  <c r="EN96" i="16"/>
  <c r="EE164" i="16"/>
  <c r="EN115" i="16"/>
  <c r="EN62" i="16"/>
  <c r="EN128" i="16"/>
  <c r="EN169" i="16"/>
  <c r="EN45" i="16"/>
  <c r="EN178" i="16"/>
  <c r="EN36" i="16"/>
  <c r="EN164" i="16"/>
  <c r="EN24" i="16"/>
  <c r="EN57" i="16"/>
  <c r="EN68" i="16"/>
  <c r="EN53" i="16"/>
  <c r="EN216" i="16"/>
  <c r="EN211" i="16"/>
  <c r="EN158" i="16"/>
  <c r="EN134" i="16"/>
  <c r="EN52" i="16"/>
  <c r="EN154" i="16"/>
  <c r="EN38" i="16"/>
  <c r="EN149" i="16"/>
  <c r="EN59" i="16"/>
  <c r="EN168" i="16"/>
  <c r="EN172" i="16"/>
  <c r="EN213" i="16"/>
  <c r="EN205" i="16"/>
  <c r="EN106" i="16"/>
  <c r="R98" i="16"/>
  <c r="EN19" i="16"/>
  <c r="EN206" i="16"/>
  <c r="EN79" i="16"/>
  <c r="EN189" i="16"/>
  <c r="EN95" i="16"/>
  <c r="EN135" i="16"/>
  <c r="EN27" i="16"/>
  <c r="EN160" i="16"/>
  <c r="EN148" i="16"/>
  <c r="EN180" i="16"/>
  <c r="EN114" i="16"/>
  <c r="EN58" i="16"/>
  <c r="EN105" i="16"/>
  <c r="EN44" i="16"/>
  <c r="EN39" i="16"/>
  <c r="EN109" i="16"/>
  <c r="EN162" i="16"/>
  <c r="EN126" i="16"/>
  <c r="EN10" i="16"/>
  <c r="EN97" i="16"/>
  <c r="EN139" i="16"/>
  <c r="EN87" i="16"/>
  <c r="EN108" i="16"/>
  <c r="EN63" i="16"/>
  <c r="EN137" i="16"/>
  <c r="EN124" i="16"/>
  <c r="EN141" i="16"/>
  <c r="EN163" i="16"/>
  <c r="EN110" i="16"/>
  <c r="EN197" i="16"/>
  <c r="EN132" i="16"/>
  <c r="EN66" i="16"/>
  <c r="EN193" i="16"/>
  <c r="EE156" i="16"/>
  <c r="EE216" i="16"/>
  <c r="EE65" i="16"/>
  <c r="EE154" i="16"/>
  <c r="EE36" i="16"/>
  <c r="EE211" i="16"/>
  <c r="EE113" i="16"/>
  <c r="EE149" i="16"/>
  <c r="EE10" i="16"/>
  <c r="EE141" i="16"/>
  <c r="EE150" i="16"/>
  <c r="EE64" i="16"/>
  <c r="EE83" i="16"/>
  <c r="EE12" i="16"/>
  <c r="EE87" i="16"/>
  <c r="EE172" i="16"/>
  <c r="EE109" i="16"/>
  <c r="EE139" i="16"/>
  <c r="EE29" i="16"/>
  <c r="EE176" i="16"/>
  <c r="EE183" i="16"/>
  <c r="EE116" i="16"/>
  <c r="EE54" i="16"/>
  <c r="EE126" i="16"/>
  <c r="EE138" i="16"/>
  <c r="EE159" i="16"/>
  <c r="EE50" i="16"/>
  <c r="EE170" i="16"/>
  <c r="EE162" i="16"/>
  <c r="EE218" i="16"/>
  <c r="EE15" i="16"/>
  <c r="EE9" i="16"/>
  <c r="EE114" i="16"/>
  <c r="EE88" i="16"/>
  <c r="EE161" i="16"/>
  <c r="EE25" i="16"/>
  <c r="EE37" i="16"/>
  <c r="EE132" i="16"/>
  <c r="EE117" i="16"/>
  <c r="EE175" i="16"/>
  <c r="EE86" i="16"/>
  <c r="EE158" i="16"/>
  <c r="EE62" i="16"/>
  <c r="EE95" i="16"/>
  <c r="EE215" i="16"/>
  <c r="EE16" i="16"/>
  <c r="EE82" i="16"/>
  <c r="EE112" i="16"/>
  <c r="EE182" i="16"/>
  <c r="EE191" i="16"/>
  <c r="EE39" i="16"/>
  <c r="EE41" i="16"/>
  <c r="EE105" i="16"/>
  <c r="EE184" i="16"/>
  <c r="EE26" i="16"/>
  <c r="EE199" i="16"/>
  <c r="EE84" i="16"/>
  <c r="EE168" i="16"/>
  <c r="EE179" i="16"/>
  <c r="EE40" i="16"/>
  <c r="EE56" i="16"/>
  <c r="EE24" i="16"/>
  <c r="EE127" i="16"/>
  <c r="EE66" i="16"/>
  <c r="EE119" i="16"/>
  <c r="EE144" i="16"/>
  <c r="EE195" i="16"/>
  <c r="EE74" i="16"/>
  <c r="EE133" i="16"/>
  <c r="EE180" i="16"/>
  <c r="EE107" i="16"/>
  <c r="EE51" i="16"/>
  <c r="EE71" i="16"/>
  <c r="EE44" i="16"/>
  <c r="EE81" i="16"/>
  <c r="EE110" i="16"/>
  <c r="EE76" i="16"/>
  <c r="EE73" i="16"/>
  <c r="EE111" i="16"/>
  <c r="EE42" i="16"/>
  <c r="EE217" i="16"/>
  <c r="EE18" i="16"/>
  <c r="EE143" i="16"/>
  <c r="EE171" i="16"/>
  <c r="EE197" i="16"/>
  <c r="EE115" i="16"/>
  <c r="EE169" i="16"/>
  <c r="EE186" i="16"/>
  <c r="EE196" i="16"/>
  <c r="EE79" i="16"/>
  <c r="EE72" i="16"/>
  <c r="EE122" i="16"/>
  <c r="EE202" i="16"/>
  <c r="EE157" i="16"/>
  <c r="EE70" i="16"/>
  <c r="EE206" i="16"/>
  <c r="EE13" i="16"/>
  <c r="EE205" i="16"/>
  <c r="EE77" i="16"/>
  <c r="EE173" i="16"/>
  <c r="EE128" i="16"/>
  <c r="EE177" i="16"/>
  <c r="EE185" i="16"/>
  <c r="EE23" i="16"/>
  <c r="EE45" i="16"/>
  <c r="EE124" i="16"/>
  <c r="EE204" i="16"/>
  <c r="EE85" i="16"/>
  <c r="EE38" i="16"/>
  <c r="EE163" i="16"/>
  <c r="EE187" i="16"/>
  <c r="EE106" i="16"/>
  <c r="EE136" i="16"/>
  <c r="EE96" i="16"/>
  <c r="EE201" i="16"/>
  <c r="EE189" i="16"/>
  <c r="EE140" i="16"/>
  <c r="EE178" i="16"/>
  <c r="EE121" i="16"/>
  <c r="EE188" i="16"/>
  <c r="EE59" i="16"/>
  <c r="EE135" i="16"/>
  <c r="EE142" i="16"/>
  <c r="EE193" i="16"/>
  <c r="EE52" i="16"/>
  <c r="EE35" i="16"/>
  <c r="EE213" i="16"/>
  <c r="EE192" i="16"/>
  <c r="EE17" i="16"/>
  <c r="EE207" i="16"/>
  <c r="EE61" i="16"/>
  <c r="EE60" i="16"/>
  <c r="EE31" i="16"/>
  <c r="EE203" i="16"/>
  <c r="EE194" i="16"/>
  <c r="EE8" i="16"/>
  <c r="EF8" i="16"/>
  <c r="DW8" i="16"/>
  <c r="DN8" i="16"/>
  <c r="DM8" i="16"/>
  <c r="CR8" i="16"/>
  <c r="EM8" i="16" s="1"/>
  <c r="EL8" i="16" s="1"/>
  <c r="BX20" i="16"/>
  <c r="BX165" i="16"/>
  <c r="BX145" i="16"/>
  <c r="BX151" i="16"/>
  <c r="BX89" i="16"/>
  <c r="BX208" i="16"/>
  <c r="BX32" i="16"/>
  <c r="BX129" i="16"/>
  <c r="BX92" i="16"/>
  <c r="BX46" i="16"/>
  <c r="BB18" i="16"/>
  <c r="BB97" i="16"/>
  <c r="BB125" i="16"/>
  <c r="BB40" i="16"/>
  <c r="BB178" i="16"/>
  <c r="BB13" i="16"/>
  <c r="BB179" i="16"/>
  <c r="BB182" i="16"/>
  <c r="BB164" i="16"/>
  <c r="BB71" i="16"/>
  <c r="BB205" i="16"/>
  <c r="BB200" i="16"/>
  <c r="BB30" i="16"/>
  <c r="BB45" i="16"/>
  <c r="BB29" i="16"/>
  <c r="BB127" i="16"/>
  <c r="BB192" i="16"/>
  <c r="BB197" i="16"/>
  <c r="BB59" i="16"/>
  <c r="BB171" i="16"/>
  <c r="BB100" i="16"/>
  <c r="BB69" i="16"/>
  <c r="BB186" i="16"/>
  <c r="BB190" i="16"/>
  <c r="BB87" i="16"/>
  <c r="BB68" i="16"/>
  <c r="BB39" i="16"/>
  <c r="BB184" i="16"/>
  <c r="BB54" i="16"/>
  <c r="BB56" i="16"/>
  <c r="BB195" i="16"/>
  <c r="BB28" i="16"/>
  <c r="BB55" i="16"/>
  <c r="BB85" i="16"/>
  <c r="BB107" i="16"/>
  <c r="BB88" i="16"/>
  <c r="BB35" i="16"/>
  <c r="BB207" i="16"/>
  <c r="BB60" i="16"/>
  <c r="BB204" i="16"/>
  <c r="BB72" i="16"/>
  <c r="BB183" i="16"/>
  <c r="BB114" i="16"/>
  <c r="BB170" i="16"/>
  <c r="BB132" i="16"/>
  <c r="BB9" i="16"/>
  <c r="BB50" i="16"/>
  <c r="BB120" i="16"/>
  <c r="BB80" i="16"/>
  <c r="BB70" i="16"/>
  <c r="BB23" i="16"/>
  <c r="BB86" i="16"/>
  <c r="BB49" i="16"/>
  <c r="BB218" i="16"/>
  <c r="BB52" i="16"/>
  <c r="BB67" i="16"/>
  <c r="BB15" i="16"/>
  <c r="BB187" i="16"/>
  <c r="BB121" i="16"/>
  <c r="BB81" i="16"/>
  <c r="BB168" i="16"/>
  <c r="BB157" i="16"/>
  <c r="BB139" i="16"/>
  <c r="BB212" i="16"/>
  <c r="BB156" i="16"/>
  <c r="BB14" i="16"/>
  <c r="BB65" i="16"/>
  <c r="BB108" i="16"/>
  <c r="BB11" i="16"/>
  <c r="BB116" i="16"/>
  <c r="BB41" i="16"/>
  <c r="BB105" i="16"/>
  <c r="BB53" i="16"/>
  <c r="BB84" i="16"/>
  <c r="BB99" i="16"/>
  <c r="BB76" i="16"/>
  <c r="BB180" i="16"/>
  <c r="BB83" i="16"/>
  <c r="BB172" i="16"/>
  <c r="BB82" i="16"/>
  <c r="BB24" i="16"/>
  <c r="BB137" i="16"/>
  <c r="BB104" i="16"/>
  <c r="BB38" i="16"/>
  <c r="BB25" i="16"/>
  <c r="BB196" i="16"/>
  <c r="BB66" i="16"/>
  <c r="BB112" i="16"/>
  <c r="BB177" i="16"/>
  <c r="BB185" i="16"/>
  <c r="BB79" i="16"/>
  <c r="BB143" i="16"/>
  <c r="BB159" i="16"/>
  <c r="BB74" i="16"/>
  <c r="BB118" i="16"/>
  <c r="BB73" i="16"/>
  <c r="BB106" i="16"/>
  <c r="BB169" i="16"/>
  <c r="BB155" i="16"/>
  <c r="BB211" i="16"/>
  <c r="BB144" i="16"/>
  <c r="BB17" i="16"/>
  <c r="BB203" i="16"/>
  <c r="BB217" i="16"/>
  <c r="BB161" i="16"/>
  <c r="BB191" i="16"/>
  <c r="BB201" i="16"/>
  <c r="BB43" i="16"/>
  <c r="BB117" i="16"/>
  <c r="BB126" i="16"/>
  <c r="BB158" i="16"/>
  <c r="BB115" i="16"/>
  <c r="BB136" i="16"/>
  <c r="BB64" i="16"/>
  <c r="BB134" i="16"/>
  <c r="BB95" i="16"/>
  <c r="BB206" i="16"/>
  <c r="BB194" i="16"/>
  <c r="BB135" i="16"/>
  <c r="BB216" i="16"/>
  <c r="BB160" i="16"/>
  <c r="BB174" i="16"/>
  <c r="BB175" i="16"/>
  <c r="BB78" i="16"/>
  <c r="BB163" i="16"/>
  <c r="BB57" i="16"/>
  <c r="BB37" i="16"/>
  <c r="BB128" i="16"/>
  <c r="BB26" i="16"/>
  <c r="BB31" i="16"/>
  <c r="BB219" i="16"/>
  <c r="BB96" i="16"/>
  <c r="BB36" i="16"/>
  <c r="BB140" i="16"/>
  <c r="BB75" i="16"/>
  <c r="BB173" i="16"/>
  <c r="BB138" i="16"/>
  <c r="BB111" i="16"/>
  <c r="BB124" i="16"/>
  <c r="BB213" i="16"/>
  <c r="BB176" i="16"/>
  <c r="BB123" i="16"/>
  <c r="BB181" i="16"/>
  <c r="BB42" i="16"/>
  <c r="BB188" i="16"/>
  <c r="BB113" i="16"/>
  <c r="BB110" i="16"/>
  <c r="BB61" i="16"/>
  <c r="BB150" i="16"/>
  <c r="BB149" i="16"/>
  <c r="BB58" i="16"/>
  <c r="BB51" i="16"/>
  <c r="BB16" i="16"/>
  <c r="BB12" i="16"/>
  <c r="BB62" i="16"/>
  <c r="BB199" i="16"/>
  <c r="BB122" i="16"/>
  <c r="BB202" i="16"/>
  <c r="BB142" i="16"/>
  <c r="BB119" i="16"/>
  <c r="BB162" i="16"/>
  <c r="BB44" i="16"/>
  <c r="BB189" i="16"/>
  <c r="BB154" i="16"/>
  <c r="BB141" i="16"/>
  <c r="BB27" i="16"/>
  <c r="BB193" i="16"/>
  <c r="BB77" i="16"/>
  <c r="BB10" i="16"/>
  <c r="BB215" i="16"/>
  <c r="BB19" i="16"/>
  <c r="BB148" i="16"/>
  <c r="BB63" i="16"/>
  <c r="BB214" i="16"/>
  <c r="AP120" i="16"/>
  <c r="AP203" i="16"/>
  <c r="AP110" i="16"/>
  <c r="AP204" i="16"/>
  <c r="BC8" i="16"/>
  <c r="BB8" i="16"/>
  <c r="AP25" i="16"/>
  <c r="AP11" i="16"/>
  <c r="AP124" i="16"/>
  <c r="AP134" i="16"/>
  <c r="AP57" i="16"/>
  <c r="AP206" i="16"/>
  <c r="AP161" i="16"/>
  <c r="AP30" i="16"/>
  <c r="AP9" i="16"/>
  <c r="AP155" i="16"/>
  <c r="AP121" i="16"/>
  <c r="AP199" i="16"/>
  <c r="AP17" i="16"/>
  <c r="AP185" i="16"/>
  <c r="AP18" i="16"/>
  <c r="AP80" i="16"/>
  <c r="AP168" i="16"/>
  <c r="AP100" i="16"/>
  <c r="AP135" i="16"/>
  <c r="AP186" i="16"/>
  <c r="AP39" i="16"/>
  <c r="AP176" i="16"/>
  <c r="AP81" i="16"/>
  <c r="AP189" i="16"/>
  <c r="AP13" i="16"/>
  <c r="AP138" i="16"/>
  <c r="AP16" i="16"/>
  <c r="AP35" i="16"/>
  <c r="AP212" i="16"/>
  <c r="AP50" i="16"/>
  <c r="AP77" i="16"/>
  <c r="AP170" i="16"/>
  <c r="AP172" i="16"/>
  <c r="AP42" i="16"/>
  <c r="AP61" i="16"/>
  <c r="AP192" i="16"/>
  <c r="AP128" i="16"/>
  <c r="AP139" i="16"/>
  <c r="AP82" i="16"/>
  <c r="AP114" i="16"/>
  <c r="AP54" i="16"/>
  <c r="AP97" i="16"/>
  <c r="AP108" i="16"/>
  <c r="AP67" i="16"/>
  <c r="AP183" i="16"/>
  <c r="AP182" i="16"/>
  <c r="AP55" i="16"/>
  <c r="AP29" i="16"/>
  <c r="AP142" i="16"/>
  <c r="AP75" i="16"/>
  <c r="AP53" i="16"/>
  <c r="AP98" i="16"/>
  <c r="AP95" i="16"/>
  <c r="AP171" i="16"/>
  <c r="AP175" i="16"/>
  <c r="AP211" i="16"/>
  <c r="AP177" i="16"/>
  <c r="AP86" i="16"/>
  <c r="AP215" i="16"/>
  <c r="AP149" i="16"/>
  <c r="AP202" i="16"/>
  <c r="AP112" i="16"/>
  <c r="AP125" i="16"/>
  <c r="AP163" i="16"/>
  <c r="AP36" i="16"/>
  <c r="AP56" i="16"/>
  <c r="AP178" i="16"/>
  <c r="AP162" i="16"/>
  <c r="AP78" i="16"/>
  <c r="AP179" i="16"/>
  <c r="AP107" i="16"/>
  <c r="AP133" i="16"/>
  <c r="AP148" i="16"/>
  <c r="AP99" i="16"/>
  <c r="AP38" i="16"/>
  <c r="AP188" i="16"/>
  <c r="AP49" i="16"/>
  <c r="AP137" i="16"/>
  <c r="AP159" i="16"/>
  <c r="AP64" i="16"/>
  <c r="AP26" i="16"/>
  <c r="AP196" i="16"/>
  <c r="AP14" i="16"/>
  <c r="AP62" i="16"/>
  <c r="AP119" i="16"/>
  <c r="AP40" i="16"/>
  <c r="AP115" i="16"/>
  <c r="AP116" i="16"/>
  <c r="AP184" i="16"/>
  <c r="AP173" i="16"/>
  <c r="AP113" i="16"/>
  <c r="AP123" i="16"/>
  <c r="AP200" i="16"/>
  <c r="AP52" i="16"/>
  <c r="AP27" i="16"/>
  <c r="AP65" i="16"/>
  <c r="AP69" i="16"/>
  <c r="AP187" i="16"/>
  <c r="AP126" i="16"/>
  <c r="AP164" i="16"/>
  <c r="AP73" i="16"/>
  <c r="AP58" i="16"/>
  <c r="AP201" i="16"/>
  <c r="AP44" i="16"/>
  <c r="AP191" i="16"/>
  <c r="AP194" i="16"/>
  <c r="AP66" i="16"/>
  <c r="AP122" i="16"/>
  <c r="AP127" i="16"/>
  <c r="AP23" i="16"/>
  <c r="AP60" i="16"/>
  <c r="AP141" i="16"/>
  <c r="AP76" i="16"/>
  <c r="AP43" i="16"/>
  <c r="AP45" i="16"/>
  <c r="AP12" i="16"/>
  <c r="AP190" i="16"/>
  <c r="AP10" i="16"/>
  <c r="AP104" i="16"/>
  <c r="AP19" i="16"/>
  <c r="AP213" i="16"/>
  <c r="AP31" i="16"/>
  <c r="AP132" i="16"/>
  <c r="AP218" i="16"/>
  <c r="AP156" i="16"/>
  <c r="AP71" i="16"/>
  <c r="AP87" i="16"/>
  <c r="AP157" i="16"/>
  <c r="AP79" i="16"/>
  <c r="AP41" i="16"/>
  <c r="AP85" i="16"/>
  <c r="AP154" i="16"/>
  <c r="AP106" i="16"/>
  <c r="AP83" i="16"/>
  <c r="AP88" i="16"/>
  <c r="AP24" i="16"/>
  <c r="AP193" i="16"/>
  <c r="AP150" i="16"/>
  <c r="AP169" i="16"/>
  <c r="AP59" i="16"/>
  <c r="AP70" i="16"/>
  <c r="AP51" i="16"/>
  <c r="AP74" i="16"/>
  <c r="AP15" i="16"/>
  <c r="AP219" i="16"/>
  <c r="AP109" i="16"/>
  <c r="AP217" i="16"/>
  <c r="AP214" i="16"/>
  <c r="AP207" i="16"/>
  <c r="AP117" i="16"/>
  <c r="AP143" i="16"/>
  <c r="AP111" i="16"/>
  <c r="AP28" i="16"/>
  <c r="AP174" i="16"/>
  <c r="AP160" i="16"/>
  <c r="AP105" i="16"/>
  <c r="AP96" i="16"/>
  <c r="AP136" i="16"/>
  <c r="AP197" i="16"/>
  <c r="AP180" i="16"/>
  <c r="AP68" i="16"/>
  <c r="AP72" i="16"/>
  <c r="AP144" i="16"/>
  <c r="AP63" i="16"/>
  <c r="AP8" i="16"/>
  <c r="AQ8" i="16"/>
  <c r="AP205" i="16"/>
  <c r="AP216" i="16"/>
  <c r="AP84" i="16"/>
  <c r="AD26" i="16"/>
  <c r="AD81" i="16"/>
  <c r="AD70" i="16"/>
  <c r="AD39" i="16"/>
  <c r="AD163" i="16"/>
  <c r="AD184" i="16"/>
  <c r="AD190" i="16"/>
  <c r="AD60" i="16"/>
  <c r="AD133" i="16"/>
  <c r="AD218" i="16"/>
  <c r="AD99" i="16"/>
  <c r="AD16" i="16"/>
  <c r="AD188" i="16"/>
  <c r="AD173" i="16"/>
  <c r="AD110" i="16"/>
  <c r="AD71" i="16"/>
  <c r="AD139" i="16"/>
  <c r="AD164" i="16"/>
  <c r="AD80" i="16"/>
  <c r="AD170" i="16"/>
  <c r="AD219" i="16"/>
  <c r="AD44" i="16"/>
  <c r="AD67" i="16"/>
  <c r="AD104" i="16"/>
  <c r="AD66" i="16"/>
  <c r="AD214" i="16"/>
  <c r="AD106" i="16"/>
  <c r="AD213" i="16"/>
  <c r="AD41" i="16"/>
  <c r="AD23" i="16"/>
  <c r="AD77" i="16"/>
  <c r="AD14" i="16"/>
  <c r="AD55" i="16"/>
  <c r="AD162" i="16"/>
  <c r="AD52" i="16"/>
  <c r="AD27" i="16"/>
  <c r="AD57" i="16"/>
  <c r="AD180" i="16"/>
  <c r="AD107" i="16"/>
  <c r="AD12" i="16"/>
  <c r="AD72" i="16"/>
  <c r="AD201" i="16"/>
  <c r="AD191" i="16"/>
  <c r="AD98" i="16"/>
  <c r="AD15" i="16"/>
  <c r="AD76" i="16"/>
  <c r="AD108" i="16"/>
  <c r="AD11" i="16"/>
  <c r="AD125" i="16"/>
  <c r="AD40" i="16"/>
  <c r="AD143" i="16"/>
  <c r="AD42" i="16"/>
  <c r="AD85" i="16"/>
  <c r="AD54" i="16"/>
  <c r="AD84" i="16"/>
  <c r="AD183" i="16"/>
  <c r="AD203" i="16"/>
  <c r="AD45" i="16"/>
  <c r="AD69" i="16"/>
  <c r="AD192" i="16"/>
  <c r="AD119" i="16"/>
  <c r="AD9" i="16"/>
  <c r="AD56" i="16"/>
  <c r="AD199" i="16"/>
  <c r="AD51" i="16"/>
  <c r="AD168" i="16"/>
  <c r="AD178" i="16"/>
  <c r="AD160" i="16"/>
  <c r="AD193" i="16"/>
  <c r="AD174" i="16"/>
  <c r="AD136" i="16"/>
  <c r="AD79" i="16"/>
  <c r="AD205" i="16"/>
  <c r="AD148" i="16"/>
  <c r="AD111" i="16"/>
  <c r="AD109" i="16"/>
  <c r="AD135" i="16"/>
  <c r="AD187" i="16"/>
  <c r="AD75" i="16"/>
  <c r="AD88" i="16"/>
  <c r="AD177" i="16"/>
  <c r="AD215" i="16"/>
  <c r="AD43" i="16"/>
  <c r="AD158" i="16"/>
  <c r="AD138" i="16"/>
  <c r="AD122" i="16"/>
  <c r="AD63" i="16"/>
  <c r="AD159" i="16"/>
  <c r="AD17" i="16"/>
  <c r="AD115" i="16"/>
  <c r="AD87" i="16"/>
  <c r="AD24" i="16"/>
  <c r="AD13" i="16"/>
  <c r="AD117" i="16"/>
  <c r="AD137" i="16"/>
  <c r="AD141" i="16"/>
  <c r="AD206" i="16"/>
  <c r="AD113" i="16"/>
  <c r="AD176" i="16"/>
  <c r="AD36" i="16"/>
  <c r="AD83" i="16"/>
  <c r="AD96" i="16"/>
  <c r="AD61" i="16"/>
  <c r="AD25" i="16"/>
  <c r="AD123" i="16"/>
  <c r="AD68" i="16"/>
  <c r="AD157" i="16"/>
  <c r="AD144" i="16"/>
  <c r="AD100" i="16"/>
  <c r="AD186" i="16"/>
  <c r="AD28" i="16"/>
  <c r="AD140" i="16"/>
  <c r="AD116" i="16"/>
  <c r="AD73" i="16"/>
  <c r="AD29" i="16"/>
  <c r="AD134" i="16"/>
  <c r="AD38" i="16"/>
  <c r="AD172" i="16"/>
  <c r="AD216" i="16"/>
  <c r="AD124" i="16"/>
  <c r="AD10" i="16"/>
  <c r="AD95" i="16"/>
  <c r="AD105" i="16"/>
  <c r="AD121" i="16"/>
  <c r="AD86" i="16"/>
  <c r="AD112" i="16"/>
  <c r="AD114" i="16"/>
  <c r="AD18" i="16"/>
  <c r="AD118" i="16"/>
  <c r="AD207" i="16"/>
  <c r="AD156" i="16"/>
  <c r="AD197" i="16"/>
  <c r="AD212" i="16"/>
  <c r="AD19" i="16"/>
  <c r="AD182" i="16"/>
  <c r="AD97" i="16"/>
  <c r="AD78" i="16"/>
  <c r="AD142" i="16"/>
  <c r="AD64" i="16"/>
  <c r="AD189" i="16"/>
  <c r="AD35" i="16"/>
  <c r="AD195" i="16"/>
  <c r="AD74" i="16"/>
  <c r="AD132" i="16"/>
  <c r="AD155" i="16"/>
  <c r="AD211" i="16"/>
  <c r="AD217" i="16"/>
  <c r="AD194" i="16"/>
  <c r="AD49" i="16"/>
  <c r="AD128" i="16"/>
  <c r="AD31" i="16"/>
  <c r="AD58" i="16"/>
  <c r="AD185" i="16"/>
  <c r="AD171" i="16"/>
  <c r="AD50" i="16"/>
  <c r="AD150" i="16"/>
  <c r="AD202" i="16"/>
  <c r="AD82" i="16"/>
  <c r="AD127" i="16"/>
  <c r="AD179" i="16"/>
  <c r="AD161" i="16"/>
  <c r="AD53" i="16"/>
  <c r="AD204" i="16"/>
  <c r="AD154" i="16"/>
  <c r="AD65" i="16"/>
  <c r="AD175" i="16"/>
  <c r="AD30" i="16"/>
  <c r="AD37" i="16"/>
  <c r="AD62" i="16"/>
  <c r="AD59" i="16"/>
  <c r="AD149" i="16"/>
  <c r="AD120" i="16"/>
  <c r="AD196" i="16"/>
  <c r="AD169" i="16"/>
  <c r="AD200" i="16"/>
  <c r="AD126" i="16"/>
  <c r="AD8" i="16"/>
  <c r="R148" i="16"/>
  <c r="R180" i="16"/>
  <c r="R116" i="16"/>
  <c r="R136" i="16"/>
  <c r="R114" i="16"/>
  <c r="R58" i="16"/>
  <c r="R105" i="16"/>
  <c r="R49" i="16"/>
  <c r="R191" i="16"/>
  <c r="R219" i="16"/>
  <c r="R56" i="16"/>
  <c r="R44" i="16"/>
  <c r="R45" i="16"/>
  <c r="R179" i="16"/>
  <c r="R39" i="16"/>
  <c r="R73" i="16"/>
  <c r="R109" i="16"/>
  <c r="R176" i="16"/>
  <c r="R18" i="16"/>
  <c r="R17" i="16"/>
  <c r="R80" i="16"/>
  <c r="R178" i="16"/>
  <c r="R13" i="16"/>
  <c r="R9" i="16"/>
  <c r="R187" i="16"/>
  <c r="R69" i="16"/>
  <c r="R162" i="16"/>
  <c r="R70" i="16"/>
  <c r="R125" i="16"/>
  <c r="R81" i="16"/>
  <c r="R183" i="16"/>
  <c r="R74" i="16"/>
  <c r="R51" i="16"/>
  <c r="R77" i="16"/>
  <c r="R117" i="16"/>
  <c r="R112" i="16"/>
  <c r="R184" i="16"/>
  <c r="R126" i="16"/>
  <c r="R174" i="16"/>
  <c r="R195" i="16"/>
  <c r="R192" i="16"/>
  <c r="R35" i="16"/>
  <c r="R78" i="16"/>
  <c r="R96" i="16"/>
  <c r="R214" i="16"/>
  <c r="R186" i="16"/>
  <c r="R86" i="16"/>
  <c r="R10" i="16"/>
  <c r="R97" i="16"/>
  <c r="R82" i="16"/>
  <c r="R139" i="16"/>
  <c r="R87" i="16"/>
  <c r="R108" i="16"/>
  <c r="R63" i="16"/>
  <c r="R137" i="16"/>
  <c r="R157" i="16"/>
  <c r="R124" i="16"/>
  <c r="R84" i="16"/>
  <c r="R141" i="16"/>
  <c r="R199" i="16"/>
  <c r="R204" i="16"/>
  <c r="R198" i="16"/>
  <c r="R42" i="16"/>
  <c r="R163" i="16"/>
  <c r="R110" i="16"/>
  <c r="R197" i="16"/>
  <c r="R30" i="16"/>
  <c r="R132" i="16"/>
  <c r="R26" i="16"/>
  <c r="R66" i="16"/>
  <c r="R201" i="16"/>
  <c r="R173" i="16"/>
  <c r="R31" i="16"/>
  <c r="R123" i="16"/>
  <c r="R100" i="16"/>
  <c r="R193" i="16"/>
  <c r="R29" i="16"/>
  <c r="R138" i="16"/>
  <c r="R67" i="16"/>
  <c r="R143" i="16"/>
  <c r="R171" i="16"/>
  <c r="R207" i="16"/>
  <c r="R15" i="16"/>
  <c r="R25" i="16"/>
  <c r="R161" i="16"/>
  <c r="R83" i="16"/>
  <c r="R185" i="16"/>
  <c r="R61" i="16"/>
  <c r="R202" i="16"/>
  <c r="R36" i="16"/>
  <c r="R164" i="16"/>
  <c r="R24" i="16"/>
  <c r="R57" i="16"/>
  <c r="R68" i="16"/>
  <c r="R118" i="16"/>
  <c r="R53" i="16"/>
  <c r="R159" i="16"/>
  <c r="R216" i="16"/>
  <c r="R150" i="16"/>
  <c r="R212" i="16"/>
  <c r="R217" i="16"/>
  <c r="R55" i="16"/>
  <c r="R119" i="16"/>
  <c r="R177" i="16"/>
  <c r="R155" i="16"/>
  <c r="R211" i="16"/>
  <c r="R158" i="16"/>
  <c r="R134" i="16"/>
  <c r="R52" i="16"/>
  <c r="R120" i="16"/>
  <c r="R43" i="16"/>
  <c r="R37" i="16"/>
  <c r="R41" i="16"/>
  <c r="R115" i="16"/>
  <c r="R156" i="16"/>
  <c r="R85" i="16"/>
  <c r="R62" i="16"/>
  <c r="R121" i="16"/>
  <c r="R142" i="16"/>
  <c r="R154" i="16"/>
  <c r="R218" i="16"/>
  <c r="R133" i="16"/>
  <c r="R196" i="16"/>
  <c r="R113" i="16"/>
  <c r="R14" i="16"/>
  <c r="R76" i="16"/>
  <c r="R128" i="16"/>
  <c r="R65" i="16"/>
  <c r="R175" i="16"/>
  <c r="R215" i="16"/>
  <c r="R170" i="16"/>
  <c r="R169" i="16"/>
  <c r="R200" i="16"/>
  <c r="R38" i="16"/>
  <c r="R149" i="16"/>
  <c r="R50" i="16"/>
  <c r="R122" i="16"/>
  <c r="R59" i="16"/>
  <c r="R168" i="16"/>
  <c r="R99" i="16"/>
  <c r="R111" i="16"/>
  <c r="R71" i="16"/>
  <c r="R172" i="16"/>
  <c r="R194" i="16"/>
  <c r="R11" i="16"/>
  <c r="R213" i="16"/>
  <c r="R205" i="16"/>
  <c r="R127" i="16"/>
  <c r="R54" i="16"/>
  <c r="R106" i="16"/>
  <c r="R140" i="16"/>
  <c r="R188" i="16"/>
  <c r="R88" i="16"/>
  <c r="R12" i="16"/>
  <c r="R182" i="16"/>
  <c r="R19" i="16"/>
  <c r="R75" i="16"/>
  <c r="R64" i="16"/>
  <c r="R72" i="16"/>
  <c r="R104" i="16"/>
  <c r="R206" i="16"/>
  <c r="R79" i="16"/>
  <c r="R189" i="16"/>
  <c r="R28" i="16"/>
  <c r="R203" i="16"/>
  <c r="R23" i="16"/>
  <c r="R40" i="16"/>
  <c r="R181" i="16"/>
  <c r="R16" i="16"/>
  <c r="R95" i="16"/>
  <c r="R135" i="16"/>
  <c r="R190" i="16"/>
  <c r="R144" i="16"/>
  <c r="R27" i="16"/>
  <c r="R107" i="16"/>
  <c r="R160" i="16"/>
  <c r="R60" i="16"/>
  <c r="R8" i="16"/>
  <c r="S8" i="16"/>
  <c r="CP145" i="16"/>
  <c r="CQ145" i="16" s="1"/>
  <c r="CR145" i="16" s="1"/>
  <c r="CT145" i="16" s="1"/>
  <c r="CP92" i="16"/>
  <c r="CQ92" i="16" s="1"/>
  <c r="CR92" i="16" s="1"/>
  <c r="CT92" i="16" s="1"/>
  <c r="AY20" i="16"/>
  <c r="CP151" i="16"/>
  <c r="CQ151" i="16" s="1"/>
  <c r="CR151" i="16" s="1"/>
  <c r="CT151" i="16" s="1"/>
  <c r="AA89" i="16"/>
  <c r="O145" i="16"/>
  <c r="CP32" i="16"/>
  <c r="CQ32" i="16" s="1"/>
  <c r="AA92" i="16"/>
  <c r="AA208" i="16"/>
  <c r="O208" i="16"/>
  <c r="AM145" i="16"/>
  <c r="CP129" i="16"/>
  <c r="CQ129" i="16" s="1"/>
  <c r="CR129" i="16" s="1"/>
  <c r="CT129" i="16" s="1"/>
  <c r="CP208" i="16"/>
  <c r="CQ208" i="16" s="1"/>
  <c r="AG208" i="16"/>
  <c r="AA129" i="16"/>
  <c r="CP101" i="16"/>
  <c r="CQ101" i="16" s="1"/>
  <c r="CR101" i="16" s="1"/>
  <c r="CT101" i="16" s="1"/>
  <c r="AA151" i="16"/>
  <c r="CP165" i="16"/>
  <c r="CQ165" i="16" s="1"/>
  <c r="CR165" i="16" s="1"/>
  <c r="CT165" i="16" s="1"/>
  <c r="CP89" i="16"/>
  <c r="CQ89" i="16" s="1"/>
  <c r="AA101" i="16"/>
  <c r="O89" i="16"/>
  <c r="AA32" i="16"/>
  <c r="AA46" i="16"/>
  <c r="U208" i="16"/>
  <c r="I20" i="16"/>
  <c r="O129" i="16"/>
  <c r="AA20" i="16"/>
  <c r="CP46" i="16"/>
  <c r="CQ46" i="16" s="1"/>
  <c r="CP20" i="16"/>
  <c r="CQ20" i="16" s="1"/>
  <c r="D208" i="16"/>
  <c r="P145" i="16"/>
  <c r="P208" i="16"/>
  <c r="H208" i="16"/>
  <c r="AH32" i="16"/>
  <c r="H145" i="16"/>
  <c r="AB46" i="16"/>
  <c r="AC46" i="16" s="1"/>
  <c r="AE46" i="16" s="1"/>
  <c r="P89" i="16"/>
  <c r="F208" i="16"/>
  <c r="F89" i="16"/>
  <c r="P129" i="16"/>
  <c r="AN165" i="16"/>
  <c r="AO165" i="16" s="1"/>
  <c r="AQ165" i="16" s="1"/>
  <c r="F129" i="16"/>
  <c r="V208" i="16"/>
  <c r="AH208" i="16"/>
  <c r="AO208" i="16" s="1"/>
  <c r="AQ208" i="16" s="1"/>
  <c r="F151" i="16"/>
  <c r="Q151" i="16" s="1"/>
  <c r="H101" i="16"/>
  <c r="Q101" i="16" s="1"/>
  <c r="J20" i="16"/>
  <c r="Q20" i="16" s="1"/>
  <c r="AB151" i="16"/>
  <c r="AB145" i="16"/>
  <c r="AN129" i="16"/>
  <c r="AO129" i="16" s="1"/>
  <c r="AQ129" i="16" s="1"/>
  <c r="D129" i="16"/>
  <c r="D145" i="16"/>
  <c r="AZ20" i="16"/>
  <c r="AB32" i="16"/>
  <c r="AN145" i="16"/>
  <c r="AO145" i="16" s="1"/>
  <c r="AQ145" i="16" s="1"/>
  <c r="D89" i="16"/>
  <c r="AB20" i="16"/>
  <c r="AB101" i="16"/>
  <c r="AB92" i="16"/>
  <c r="AC92" i="16" s="1"/>
  <c r="AE92" i="16" s="1"/>
  <c r="AB129" i="16"/>
  <c r="AB89" i="16"/>
  <c r="DE20" i="16"/>
  <c r="AB208" i="16"/>
  <c r="DI32" i="16"/>
  <c r="DE32" i="16"/>
  <c r="AV20" i="16"/>
  <c r="EN84" i="16" l="1"/>
  <c r="EN117" i="16"/>
  <c r="EN77" i="16"/>
  <c r="EN183" i="16"/>
  <c r="EN155" i="16"/>
  <c r="EN156" i="16"/>
  <c r="EN202" i="16"/>
  <c r="EN214" i="16"/>
  <c r="EN199" i="16"/>
  <c r="EN50" i="16"/>
  <c r="EN55" i="16"/>
  <c r="EN204" i="16"/>
  <c r="EN86" i="16"/>
  <c r="EN26" i="16"/>
  <c r="EN122" i="16"/>
  <c r="EN54" i="16"/>
  <c r="EN144" i="16"/>
  <c r="EN16" i="16"/>
  <c r="EN170" i="16"/>
  <c r="EN49" i="16"/>
  <c r="EN133" i="16"/>
  <c r="EN9" i="16"/>
  <c r="EN186" i="16"/>
  <c r="EN37" i="16"/>
  <c r="EM119" i="16"/>
  <c r="EL119" i="16" s="1"/>
  <c r="EM199" i="16"/>
  <c r="EL199" i="16" s="1"/>
  <c r="EM190" i="16"/>
  <c r="EL190" i="16" s="1"/>
  <c r="EM80" i="16"/>
  <c r="EL80" i="16" s="1"/>
  <c r="EM117" i="16"/>
  <c r="EL117" i="16" s="1"/>
  <c r="EM50" i="16"/>
  <c r="EL50" i="16" s="1"/>
  <c r="EM173" i="16"/>
  <c r="EL173" i="16" s="1"/>
  <c r="EM170" i="16"/>
  <c r="EL170" i="16" s="1"/>
  <c r="EM72" i="16"/>
  <c r="EL72" i="16" s="1"/>
  <c r="EM200" i="16"/>
  <c r="EL200" i="16" s="1"/>
  <c r="EM69" i="16"/>
  <c r="EL69" i="16" s="1"/>
  <c r="EM188" i="16"/>
  <c r="EL188" i="16" s="1"/>
  <c r="S146" i="16"/>
  <c r="EM146" i="16"/>
  <c r="EL146" i="16" s="1"/>
  <c r="S90" i="16"/>
  <c r="EM90" i="16"/>
  <c r="EL90" i="16" s="1"/>
  <c r="EM122" i="16"/>
  <c r="EL122" i="16" s="1"/>
  <c r="EM37" i="16"/>
  <c r="EL37" i="16" s="1"/>
  <c r="EM167" i="16"/>
  <c r="EL167" i="16" s="1"/>
  <c r="EM116" i="16"/>
  <c r="EL116" i="16" s="1"/>
  <c r="EM30" i="16"/>
  <c r="EL30" i="16" s="1"/>
  <c r="EM18" i="16"/>
  <c r="EL18" i="16" s="1"/>
  <c r="EM41" i="16"/>
  <c r="EL41" i="16" s="1"/>
  <c r="EM181" i="16"/>
  <c r="EL181" i="16" s="1"/>
  <c r="CS202" i="16"/>
  <c r="EM13" i="16"/>
  <c r="EL13" i="16" s="1"/>
  <c r="EM111" i="16"/>
  <c r="EL111" i="16" s="1"/>
  <c r="EM157" i="16"/>
  <c r="EL157" i="16" s="1"/>
  <c r="EM82" i="16"/>
  <c r="EL82" i="16" s="1"/>
  <c r="EM215" i="16"/>
  <c r="EL215" i="16" s="1"/>
  <c r="EM177" i="16"/>
  <c r="EL177" i="16" s="1"/>
  <c r="EM84" i="16"/>
  <c r="EL84" i="16" s="1"/>
  <c r="EM54" i="16"/>
  <c r="EL54" i="16" s="1"/>
  <c r="EM99" i="16"/>
  <c r="EL99" i="16" s="1"/>
  <c r="EM64" i="16"/>
  <c r="EL64" i="16" s="1"/>
  <c r="EM88" i="16"/>
  <c r="EL88" i="16" s="1"/>
  <c r="EM179" i="16"/>
  <c r="EL179" i="16" s="1"/>
  <c r="EM86" i="16"/>
  <c r="EL86" i="16" s="1"/>
  <c r="EM147" i="16"/>
  <c r="EL147" i="16" s="1"/>
  <c r="EM204" i="16"/>
  <c r="EL204" i="16" s="1"/>
  <c r="EM28" i="16"/>
  <c r="EL28" i="16" s="1"/>
  <c r="EM196" i="16"/>
  <c r="EL196" i="16" s="1"/>
  <c r="EM9" i="16"/>
  <c r="EL9" i="16" s="1"/>
  <c r="EM107" i="16"/>
  <c r="EL107" i="16" s="1"/>
  <c r="EM16" i="16"/>
  <c r="EL16" i="16" s="1"/>
  <c r="EM49" i="16"/>
  <c r="EL49" i="16" s="1"/>
  <c r="EM203" i="16"/>
  <c r="EL203" i="16" s="1"/>
  <c r="EM98" i="16"/>
  <c r="EL98" i="16" s="1"/>
  <c r="EM217" i="16"/>
  <c r="EL217" i="16" s="1"/>
  <c r="EM183" i="16"/>
  <c r="EL183" i="16" s="1"/>
  <c r="EM12" i="16"/>
  <c r="EL12" i="16" s="1"/>
  <c r="EM65" i="16"/>
  <c r="EL65" i="16" s="1"/>
  <c r="EM73" i="16"/>
  <c r="EL73" i="16" s="1"/>
  <c r="EM156" i="16"/>
  <c r="EL156" i="16" s="1"/>
  <c r="EM11" i="16"/>
  <c r="EL11" i="16" s="1"/>
  <c r="EM136" i="16"/>
  <c r="EL136" i="16" s="1"/>
  <c r="EM155" i="16"/>
  <c r="EL155" i="16" s="1"/>
  <c r="EM127" i="16"/>
  <c r="EL127" i="16" s="1"/>
  <c r="EM85" i="16"/>
  <c r="EL85" i="16" s="1"/>
  <c r="EM218" i="16"/>
  <c r="EL218" i="16" s="1"/>
  <c r="EM186" i="16"/>
  <c r="EL186" i="16" s="1"/>
  <c r="EM133" i="16"/>
  <c r="EL133" i="16" s="1"/>
  <c r="EM131" i="16"/>
  <c r="EL131" i="16" s="1"/>
  <c r="EM185" i="16"/>
  <c r="EL185" i="16" s="1"/>
  <c r="EM150" i="16"/>
  <c r="EL150" i="16" s="1"/>
  <c r="EM194" i="16"/>
  <c r="EL194" i="16" s="1"/>
  <c r="EN111" i="16"/>
  <c r="EM42" i="16"/>
  <c r="EL42" i="16" s="1"/>
  <c r="EM175" i="16"/>
  <c r="EL175" i="16" s="1"/>
  <c r="EM142" i="16"/>
  <c r="EL142" i="16" s="1"/>
  <c r="EM176" i="16"/>
  <c r="EL176" i="16" s="1"/>
  <c r="EM143" i="16"/>
  <c r="EL143" i="16" s="1"/>
  <c r="EM29" i="16"/>
  <c r="EL29" i="16" s="1"/>
  <c r="EM55" i="16"/>
  <c r="EL55" i="16" s="1"/>
  <c r="S209" i="16"/>
  <c r="EM209" i="16"/>
  <c r="EL209" i="16" s="1"/>
  <c r="EN73" i="16"/>
  <c r="EM140" i="16"/>
  <c r="EL140" i="16" s="1"/>
  <c r="EM202" i="16"/>
  <c r="EL202" i="16" s="1"/>
  <c r="EM26" i="16"/>
  <c r="EL26" i="16" s="1"/>
  <c r="EM70" i="16"/>
  <c r="EL70" i="16" s="1"/>
  <c r="EM161" i="16"/>
  <c r="EL161" i="16" s="1"/>
  <c r="EM214" i="16"/>
  <c r="EL214" i="16" s="1"/>
  <c r="EM17" i="16"/>
  <c r="EL17" i="16" s="1"/>
  <c r="EM118" i="16"/>
  <c r="EL118" i="16" s="1"/>
  <c r="EM25" i="16"/>
  <c r="EL25" i="16" s="1"/>
  <c r="EN12" i="16"/>
  <c r="S130" i="16"/>
  <c r="EM130" i="16"/>
  <c r="EL130" i="16" s="1"/>
  <c r="EM212" i="16"/>
  <c r="EL212" i="16" s="1"/>
  <c r="EM159" i="16"/>
  <c r="EL159" i="16" s="1"/>
  <c r="EM207" i="16"/>
  <c r="EL207" i="16" s="1"/>
  <c r="EM191" i="16"/>
  <c r="EL191" i="16" s="1"/>
  <c r="EM120" i="16"/>
  <c r="EL120" i="16" s="1"/>
  <c r="EM23" i="16"/>
  <c r="EL23" i="16" s="1"/>
  <c r="EM198" i="16"/>
  <c r="EL198" i="16" s="1"/>
  <c r="EM144" i="16"/>
  <c r="EL144" i="16" s="1"/>
  <c r="EM219" i="16"/>
  <c r="EL219" i="16" s="1"/>
  <c r="EM77" i="16"/>
  <c r="EL77" i="16" s="1"/>
  <c r="EM123" i="16"/>
  <c r="EL123" i="16" s="1"/>
  <c r="EM56" i="16"/>
  <c r="EL56" i="16" s="1"/>
  <c r="S20" i="16"/>
  <c r="S101" i="16"/>
  <c r="S151" i="16"/>
  <c r="S165" i="16"/>
  <c r="S92" i="16"/>
  <c r="S32" i="16"/>
  <c r="S46" i="16"/>
  <c r="AP151" i="16"/>
  <c r="BB101" i="16"/>
  <c r="EN150" i="16"/>
  <c r="EN29" i="16"/>
  <c r="EN179" i="16"/>
  <c r="EN99" i="16"/>
  <c r="EN140" i="16"/>
  <c r="CS150" i="16"/>
  <c r="EN203" i="16"/>
  <c r="EN107" i="16"/>
  <c r="EN190" i="16"/>
  <c r="EN56" i="16"/>
  <c r="EN177" i="16"/>
  <c r="EN119" i="16"/>
  <c r="EN17" i="16"/>
  <c r="EN88" i="16"/>
  <c r="EN188" i="16"/>
  <c r="EN13" i="16"/>
  <c r="EN69" i="16"/>
  <c r="EN25" i="16"/>
  <c r="EN161" i="16"/>
  <c r="EN123" i="16"/>
  <c r="CS30" i="16"/>
  <c r="EN212" i="16"/>
  <c r="EN85" i="16"/>
  <c r="EN143" i="16"/>
  <c r="EN185" i="16"/>
  <c r="CS186" i="16"/>
  <c r="CS218" i="16"/>
  <c r="EN127" i="16"/>
  <c r="EN120" i="16"/>
  <c r="EN173" i="16"/>
  <c r="EN30" i="16"/>
  <c r="EN80" i="16"/>
  <c r="CS13" i="16"/>
  <c r="EN218" i="16"/>
  <c r="CS212" i="16"/>
  <c r="EN176" i="16"/>
  <c r="EN196" i="16"/>
  <c r="EN142" i="16"/>
  <c r="CS86" i="16"/>
  <c r="CS82" i="16"/>
  <c r="AP89" i="16"/>
  <c r="EN28" i="16"/>
  <c r="CS41" i="16"/>
  <c r="CS204" i="16"/>
  <c r="CS119" i="16"/>
  <c r="CS9" i="16"/>
  <c r="CS77" i="16"/>
  <c r="CS118" i="16"/>
  <c r="EN175" i="16"/>
  <c r="AP101" i="16"/>
  <c r="EN42" i="16"/>
  <c r="EN219" i="16"/>
  <c r="EN72" i="16"/>
  <c r="EN215" i="16"/>
  <c r="BB145" i="16"/>
  <c r="CS17" i="16"/>
  <c r="CS29" i="16"/>
  <c r="EN198" i="16"/>
  <c r="CS120" i="16"/>
  <c r="CS16" i="16"/>
  <c r="CS143" i="16"/>
  <c r="EN207" i="16"/>
  <c r="CS215" i="16"/>
  <c r="CS80" i="16"/>
  <c r="CS140" i="16"/>
  <c r="CS133" i="16"/>
  <c r="EN23" i="16"/>
  <c r="EN118" i="16"/>
  <c r="CS198" i="16"/>
  <c r="CS142" i="16"/>
  <c r="CS107" i="16"/>
  <c r="EN217" i="16"/>
  <c r="EN82" i="16"/>
  <c r="EN64" i="16"/>
  <c r="EN41" i="16"/>
  <c r="CS161" i="16"/>
  <c r="CS28" i="16"/>
  <c r="EN65" i="16"/>
  <c r="BB165" i="16"/>
  <c r="CS200" i="16"/>
  <c r="CS70" i="16"/>
  <c r="CS188" i="16"/>
  <c r="CS11" i="16"/>
  <c r="CS122" i="16"/>
  <c r="CS127" i="16"/>
  <c r="CS185" i="16"/>
  <c r="CS199" i="16"/>
  <c r="CS98" i="16"/>
  <c r="EN157" i="16"/>
  <c r="EN136" i="16"/>
  <c r="EN98" i="16"/>
  <c r="EN200" i="16"/>
  <c r="CS181" i="16"/>
  <c r="CS176" i="16"/>
  <c r="CS156" i="16"/>
  <c r="CS157" i="16"/>
  <c r="CS175" i="16"/>
  <c r="CS179" i="16"/>
  <c r="CS85" i="16"/>
  <c r="CS170" i="16"/>
  <c r="CS217" i="16"/>
  <c r="CS25" i="16"/>
  <c r="CS23" i="16"/>
  <c r="CS203" i="16"/>
  <c r="EN116" i="16"/>
  <c r="EN70" i="16"/>
  <c r="CS117" i="16"/>
  <c r="CS56" i="16"/>
  <c r="CS65" i="16"/>
  <c r="CS214" i="16"/>
  <c r="CS69" i="16"/>
  <c r="CS42" i="16"/>
  <c r="CS72" i="16"/>
  <c r="CS18" i="16"/>
  <c r="CS37" i="16"/>
  <c r="EN18" i="16"/>
  <c r="EN11" i="16"/>
  <c r="EN181" i="16"/>
  <c r="CS219" i="16"/>
  <c r="CS12" i="16"/>
  <c r="CS111" i="16"/>
  <c r="CS73" i="16"/>
  <c r="CS54" i="16"/>
  <c r="CS26" i="16"/>
  <c r="CS49" i="16"/>
  <c r="CS55" i="16"/>
  <c r="CS123" i="16"/>
  <c r="CS159" i="16"/>
  <c r="CS190" i="16"/>
  <c r="CS64" i="16"/>
  <c r="CS191" i="16"/>
  <c r="CS194" i="16"/>
  <c r="CS207" i="16"/>
  <c r="EN191" i="16"/>
  <c r="EN194" i="16"/>
  <c r="EN159" i="16"/>
  <c r="CS196" i="16"/>
  <c r="CS84" i="16"/>
  <c r="CS99" i="16"/>
  <c r="CS144" i="16"/>
  <c r="CS88" i="16"/>
  <c r="CS155" i="16"/>
  <c r="CS177" i="16"/>
  <c r="CS50" i="16"/>
  <c r="CS116" i="16"/>
  <c r="CS8" i="16"/>
  <c r="CT8" i="16"/>
  <c r="CS136" i="16"/>
  <c r="CS183" i="16"/>
  <c r="CS173" i="16"/>
  <c r="BB89" i="16"/>
  <c r="AP92" i="16"/>
  <c r="BB208" i="16"/>
  <c r="BB92" i="16"/>
  <c r="BA20" i="16"/>
  <c r="BC20" i="16" s="1"/>
  <c r="BY208" i="16"/>
  <c r="BY89" i="16"/>
  <c r="BY101" i="16"/>
  <c r="BY151" i="16"/>
  <c r="BY145" i="16"/>
  <c r="BB129" i="16"/>
  <c r="BY46" i="16"/>
  <c r="BY165" i="16"/>
  <c r="BY92" i="16"/>
  <c r="CA92" i="16" s="1"/>
  <c r="BY20" i="16"/>
  <c r="BY129" i="16"/>
  <c r="BY32" i="16"/>
  <c r="BB46" i="16"/>
  <c r="BB151" i="16"/>
  <c r="AP46" i="16"/>
  <c r="AQ46" i="16"/>
  <c r="AP129" i="16"/>
  <c r="AP165" i="16"/>
  <c r="AP145" i="16"/>
  <c r="AC208" i="16"/>
  <c r="AE208" i="16" s="1"/>
  <c r="AC145" i="16"/>
  <c r="AE145" i="16" s="1"/>
  <c r="AC129" i="16"/>
  <c r="AE129" i="16" s="1"/>
  <c r="AC151" i="16"/>
  <c r="AE151" i="16" s="1"/>
  <c r="AC101" i="16"/>
  <c r="AE101" i="16" s="1"/>
  <c r="AC89" i="16"/>
  <c r="AE89" i="16" s="1"/>
  <c r="AC32" i="16"/>
  <c r="AE32" i="16" s="1"/>
  <c r="Q89" i="16"/>
  <c r="Q129" i="16"/>
  <c r="Q208" i="16"/>
  <c r="Q145" i="16"/>
  <c r="R151" i="16"/>
  <c r="EN8" i="16"/>
  <c r="R165" i="16"/>
  <c r="R92" i="16"/>
  <c r="R32" i="16"/>
  <c r="R46" i="16"/>
  <c r="DM165" i="16"/>
  <c r="DM129" i="16"/>
  <c r="DM92" i="16"/>
  <c r="DM46" i="16"/>
  <c r="DM145" i="16"/>
  <c r="DM151" i="16"/>
  <c r="DM101" i="16"/>
  <c r="DM89" i="16"/>
  <c r="CS92" i="16"/>
  <c r="CS151" i="16"/>
  <c r="CS129" i="16"/>
  <c r="CS145" i="16"/>
  <c r="CS165" i="16"/>
  <c r="CS101" i="16"/>
  <c r="AD46" i="16"/>
  <c r="AD92" i="16"/>
  <c r="AD165" i="16"/>
  <c r="AP208" i="16"/>
  <c r="AV32" i="16"/>
  <c r="X20" i="16"/>
  <c r="AJ20" i="16"/>
  <c r="AJ32" i="16"/>
  <c r="S145" i="16" l="1"/>
  <c r="S208" i="16"/>
  <c r="S89" i="16"/>
  <c r="S129" i="16"/>
  <c r="BB20" i="16"/>
  <c r="AD32" i="16"/>
  <c r="AD101" i="16"/>
  <c r="AD151" i="16"/>
  <c r="BZ165" i="16"/>
  <c r="CA165" i="16"/>
  <c r="BZ46" i="16"/>
  <c r="CA46" i="16"/>
  <c r="BZ32" i="16"/>
  <c r="CA32" i="16"/>
  <c r="BZ145" i="16"/>
  <c r="CA145" i="16"/>
  <c r="BZ151" i="16"/>
  <c r="CA151" i="16"/>
  <c r="BZ129" i="16"/>
  <c r="CA129" i="16"/>
  <c r="BZ20" i="16"/>
  <c r="CA20" i="16"/>
  <c r="BZ101" i="16"/>
  <c r="CA101" i="16"/>
  <c r="BZ89" i="16"/>
  <c r="CA89" i="16"/>
  <c r="BZ92" i="16"/>
  <c r="BZ208" i="16"/>
  <c r="CA208" i="16"/>
  <c r="AD89" i="16"/>
  <c r="BA32" i="16"/>
  <c r="AD145" i="16"/>
  <c r="AD129" i="16"/>
  <c r="AO32" i="16"/>
  <c r="AC20" i="16"/>
  <c r="R101" i="16"/>
  <c r="R89" i="16"/>
  <c r="R145" i="16"/>
  <c r="R208" i="16"/>
  <c r="R129" i="16"/>
  <c r="R20" i="16"/>
  <c r="AD208" i="16"/>
  <c r="DG32" i="16"/>
  <c r="AE20" i="16" l="1"/>
  <c r="AD20" i="16"/>
  <c r="BB32" i="16"/>
  <c r="BC32" i="16"/>
  <c r="AP32" i="16"/>
  <c r="AQ32" i="16"/>
  <c r="T13" i="16"/>
  <c r="T15" i="16"/>
  <c r="T20" i="16"/>
  <c r="T9" i="16"/>
  <c r="T89" i="16"/>
  <c r="T151" i="16"/>
  <c r="T165" i="16"/>
  <c r="T18" i="16"/>
  <c r="T105" i="16"/>
  <c r="T205" i="16"/>
  <c r="T207" i="16"/>
  <c r="T11" i="16"/>
  <c r="T203" i="16"/>
  <c r="T79" i="16"/>
  <c r="T201" i="16"/>
  <c r="T121" i="16"/>
  <c r="T111" i="16"/>
  <c r="T170" i="16"/>
  <c r="T176" i="16"/>
  <c r="T174" i="16"/>
  <c r="T172" i="16"/>
  <c r="T95" i="16"/>
  <c r="T196" i="16"/>
  <c r="T44" i="16"/>
  <c r="T24" i="16"/>
  <c r="T86" i="16"/>
  <c r="T129" i="16"/>
  <c r="T159" i="16"/>
  <c r="T157" i="16"/>
  <c r="T163" i="16"/>
  <c r="T161" i="16"/>
  <c r="T85" i="16"/>
  <c r="T181" i="16"/>
  <c r="T25" i="16"/>
  <c r="T187" i="16"/>
  <c r="T31" i="16"/>
  <c r="T101" i="16"/>
  <c r="T218" i="16"/>
  <c r="T216" i="16"/>
  <c r="T148" i="16"/>
  <c r="T116" i="16"/>
  <c r="T30" i="16"/>
  <c r="T120" i="16"/>
  <c r="T104" i="16"/>
  <c r="T171" i="16"/>
  <c r="T12" i="16"/>
  <c r="T32" i="16"/>
  <c r="T193" i="16"/>
  <c r="T144" i="16"/>
  <c r="T191" i="16"/>
  <c r="T142" i="16"/>
  <c r="T197" i="16"/>
  <c r="T140" i="16"/>
  <c r="T195" i="16"/>
  <c r="T150" i="16"/>
  <c r="T114" i="16"/>
  <c r="T69" i="16"/>
  <c r="T162" i="16"/>
  <c r="T80" i="16"/>
  <c r="T62" i="16"/>
  <c r="T149" i="16"/>
  <c r="T70" i="16"/>
  <c r="T145" i="16"/>
  <c r="T46" i="16"/>
  <c r="T186" i="16"/>
  <c r="T125" i="16"/>
  <c r="T184" i="16"/>
  <c r="T134" i="16"/>
  <c r="T182" i="16"/>
  <c r="T132" i="16"/>
  <c r="T188" i="16"/>
  <c r="T127" i="16"/>
  <c r="T110" i="16"/>
  <c r="T52" i="16"/>
  <c r="T215" i="16"/>
  <c r="T139" i="16"/>
  <c r="T63" i="16"/>
  <c r="T43" i="16"/>
  <c r="T202" i="16"/>
  <c r="T126" i="16"/>
  <c r="T53" i="16"/>
  <c r="T219" i="16"/>
  <c r="T106" i="16"/>
  <c r="T81" i="16"/>
  <c r="T64" i="16"/>
  <c r="T45" i="16"/>
  <c r="T26" i="16"/>
  <c r="T211" i="16"/>
  <c r="T192" i="16"/>
  <c r="T177" i="16"/>
  <c r="T158" i="16"/>
  <c r="T135" i="16"/>
  <c r="T117" i="16"/>
  <c r="T98" i="16"/>
  <c r="T76" i="16"/>
  <c r="T59" i="16"/>
  <c r="T40" i="16"/>
  <c r="T97" i="16"/>
  <c r="T75" i="16"/>
  <c r="T58" i="16"/>
  <c r="T39" i="16"/>
  <c r="T17" i="16"/>
  <c r="T217" i="16"/>
  <c r="T198" i="16"/>
  <c r="T183" i="16"/>
  <c r="T164" i="16"/>
  <c r="T141" i="16"/>
  <c r="T122" i="16"/>
  <c r="T107" i="16"/>
  <c r="T82" i="16"/>
  <c r="T65" i="16"/>
  <c r="T49" i="16"/>
  <c r="T27" i="16"/>
  <c r="T8" i="16"/>
  <c r="T92" i="16"/>
  <c r="T212" i="16"/>
  <c r="T178" i="16"/>
  <c r="T136" i="16"/>
  <c r="T199" i="16"/>
  <c r="T168" i="16"/>
  <c r="T123" i="16"/>
  <c r="T190" i="16"/>
  <c r="T155" i="16"/>
  <c r="T214" i="16"/>
  <c r="T180" i="16"/>
  <c r="T138" i="16"/>
  <c r="T118" i="16"/>
  <c r="T99" i="16"/>
  <c r="T77" i="16"/>
  <c r="T60" i="16"/>
  <c r="T41" i="16"/>
  <c r="T19" i="16"/>
  <c r="T204" i="16"/>
  <c r="T189" i="16"/>
  <c r="T173" i="16"/>
  <c r="T154" i="16"/>
  <c r="T128" i="16"/>
  <c r="T113" i="16"/>
  <c r="T88" i="16"/>
  <c r="T72" i="16"/>
  <c r="T55" i="16"/>
  <c r="T36" i="16"/>
  <c r="T14" i="16"/>
  <c r="T112" i="16"/>
  <c r="T87" i="16"/>
  <c r="T71" i="16"/>
  <c r="T54" i="16"/>
  <c r="T35" i="16"/>
  <c r="T213" i="16"/>
  <c r="T194" i="16"/>
  <c r="T179" i="16"/>
  <c r="T160" i="16"/>
  <c r="T137" i="16"/>
  <c r="T119" i="16"/>
  <c r="T100" i="16"/>
  <c r="T78" i="16"/>
  <c r="T61" i="16"/>
  <c r="T42" i="16"/>
  <c r="T23" i="16"/>
  <c r="T73" i="16"/>
  <c r="T56" i="16"/>
  <c r="T37" i="16"/>
  <c r="T200" i="16"/>
  <c r="T185" i="16"/>
  <c r="T169" i="16"/>
  <c r="T143" i="16"/>
  <c r="T124" i="16"/>
  <c r="T109" i="16"/>
  <c r="T84" i="16"/>
  <c r="T67" i="16"/>
  <c r="T51" i="16"/>
  <c r="T29" i="16"/>
  <c r="T10" i="16"/>
  <c r="T108" i="16"/>
  <c r="T83" i="16"/>
  <c r="T66" i="16"/>
  <c r="T50" i="16"/>
  <c r="T28" i="16"/>
  <c r="T206" i="16"/>
  <c r="T68" i="16"/>
  <c r="T175" i="16"/>
  <c r="T156" i="16"/>
  <c r="T133" i="16"/>
  <c r="T115" i="16"/>
  <c r="T96" i="16"/>
  <c r="T74" i="16"/>
  <c r="T57" i="16"/>
  <c r="T38" i="16"/>
  <c r="T16" i="16"/>
  <c r="T208" i="16"/>
  <c r="T153" i="16" l="1"/>
  <c r="T91" i="16"/>
  <c r="T90" i="16"/>
  <c r="T21" i="16"/>
  <c r="T210" i="16"/>
  <c r="CB202" i="16"/>
  <c r="T209" i="16"/>
  <c r="T166" i="16"/>
  <c r="T167" i="16"/>
  <c r="T152" i="16"/>
  <c r="T146" i="16"/>
  <c r="T147" i="16"/>
  <c r="T130" i="16"/>
  <c r="T131" i="16"/>
  <c r="T102" i="16"/>
  <c r="T103" i="16"/>
  <c r="T94" i="16"/>
  <c r="T93" i="16"/>
  <c r="T47" i="16"/>
  <c r="T48" i="16"/>
  <c r="T33" i="16"/>
  <c r="T34" i="16"/>
  <c r="T22" i="16"/>
  <c r="CH208" i="16"/>
  <c r="CR208" i="16" s="1"/>
  <c r="CT208" i="16" l="1"/>
  <c r="CS208" i="16"/>
  <c r="CB213" i="16"/>
  <c r="CB20" i="16"/>
  <c r="CB165" i="16"/>
  <c r="CB167" i="16" s="1"/>
  <c r="CB197" i="16"/>
  <c r="CB158" i="16"/>
  <c r="CB110" i="16"/>
  <c r="CB163" i="16"/>
  <c r="CB145" i="16"/>
  <c r="CB96" i="16"/>
  <c r="CB18" i="16"/>
  <c r="CB46" i="16"/>
  <c r="CB48" i="16" s="1"/>
  <c r="CB215" i="16"/>
  <c r="CB205" i="16"/>
  <c r="CB190" i="16"/>
  <c r="CB151" i="16"/>
  <c r="CB149" i="16"/>
  <c r="CB140" i="16"/>
  <c r="CB101" i="16"/>
  <c r="CB129" i="16"/>
  <c r="CB111" i="16"/>
  <c r="CB204" i="16"/>
  <c r="CB208" i="16"/>
  <c r="CB16" i="16"/>
  <c r="CB70" i="16"/>
  <c r="CB207" i="16"/>
  <c r="CB121" i="16"/>
  <c r="CB76" i="16"/>
  <c r="CB177" i="16"/>
  <c r="CB217" i="16"/>
  <c r="CB62" i="16"/>
  <c r="CB192" i="16"/>
  <c r="CB173" i="16"/>
  <c r="CB43" i="16"/>
  <c r="CB182" i="16"/>
  <c r="CB61" i="16"/>
  <c r="CB12" i="16"/>
  <c r="CB58" i="16"/>
  <c r="CB169" i="16"/>
  <c r="CB71" i="16"/>
  <c r="CB214" i="16"/>
  <c r="CB191" i="16"/>
  <c r="CB185" i="16"/>
  <c r="CB119" i="16"/>
  <c r="CB135" i="16"/>
  <c r="CB155" i="16"/>
  <c r="CB17" i="16"/>
  <c r="CB203" i="16"/>
  <c r="CB195" i="16"/>
  <c r="CB154" i="16"/>
  <c r="CB53" i="16"/>
  <c r="CB162" i="16"/>
  <c r="CB54" i="16"/>
  <c r="CB199" i="16"/>
  <c r="CB174" i="16"/>
  <c r="CB184" i="16"/>
  <c r="CB78" i="16"/>
  <c r="CB10" i="16"/>
  <c r="CB181" i="16"/>
  <c r="CB106" i="16"/>
  <c r="CB200" i="16"/>
  <c r="CB143" i="16"/>
  <c r="CB188" i="16"/>
  <c r="CB13" i="16"/>
  <c r="CB132" i="16"/>
  <c r="CB219" i="16"/>
  <c r="CB139" i="16"/>
  <c r="CB168" i="16"/>
  <c r="CB180" i="16"/>
  <c r="CB114" i="16"/>
  <c r="CB128" i="16"/>
  <c r="CB89" i="16"/>
  <c r="CB81" i="16"/>
  <c r="CB117" i="16"/>
  <c r="CB161" i="16"/>
  <c r="CB73" i="16"/>
  <c r="CB136" i="16"/>
  <c r="CB113" i="16"/>
  <c r="CB157" i="16"/>
  <c r="CB68" i="16"/>
  <c r="CB64" i="16"/>
  <c r="CB170" i="16"/>
  <c r="CB124" i="16"/>
  <c r="CB172" i="16"/>
  <c r="CB212" i="16"/>
  <c r="CB95" i="16"/>
  <c r="CB193" i="16"/>
  <c r="CB120" i="16"/>
  <c r="CB142" i="16"/>
  <c r="CB198" i="16"/>
  <c r="CB178" i="16"/>
  <c r="CB176" i="16"/>
  <c r="CB57" i="16"/>
  <c r="CB186" i="16"/>
  <c r="CB164" i="16"/>
  <c r="CB92" i="16"/>
  <c r="CB175" i="16"/>
  <c r="CB45" i="16"/>
  <c r="CB144" i="16"/>
  <c r="CB98" i="16"/>
  <c r="CB138" i="16"/>
  <c r="CB122" i="16"/>
  <c r="CB206" i="16"/>
  <c r="CB99" i="16"/>
  <c r="CB88" i="16"/>
  <c r="CB134" i="16"/>
  <c r="CB156" i="16"/>
  <c r="CB201" i="16"/>
  <c r="CB125" i="16"/>
  <c r="CB109" i="16"/>
  <c r="CB150" i="16"/>
  <c r="CB183" i="16"/>
  <c r="CB56" i="16"/>
  <c r="CB159" i="16"/>
  <c r="CB105" i="16"/>
  <c r="CB123" i="16"/>
  <c r="CB148" i="16"/>
  <c r="CB82" i="16"/>
  <c r="CB179" i="16"/>
  <c r="CB60" i="16"/>
  <c r="CB72" i="16"/>
  <c r="CB116" i="16"/>
  <c r="CB115" i="16"/>
  <c r="CB171" i="16"/>
  <c r="CB85" i="16"/>
  <c r="CB84" i="16"/>
  <c r="CB127" i="16"/>
  <c r="CB141" i="16"/>
  <c r="CB15" i="16"/>
  <c r="CB118" i="16"/>
  <c r="CB80" i="16"/>
  <c r="CB83" i="16"/>
  <c r="CB133" i="16"/>
  <c r="CB187" i="16"/>
  <c r="CB69" i="16"/>
  <c r="CB59" i="16"/>
  <c r="CB104" i="16"/>
  <c r="CB49" i="16"/>
  <c r="CB137" i="16"/>
  <c r="CB19" i="16"/>
  <c r="CB55" i="16"/>
  <c r="CB97" i="16"/>
  <c r="CB74" i="16"/>
  <c r="CB126" i="16"/>
  <c r="CB52" i="16"/>
  <c r="CB67" i="16"/>
  <c r="CB112" i="16"/>
  <c r="CB107" i="16"/>
  <c r="CB194" i="16"/>
  <c r="CB77" i="16"/>
  <c r="CB44" i="16"/>
  <c r="CB50" i="16"/>
  <c r="CB79" i="16"/>
  <c r="CB216" i="16"/>
  <c r="CB100" i="16"/>
  <c r="CB189" i="16"/>
  <c r="CB14" i="16"/>
  <c r="CB75" i="16"/>
  <c r="CB211" i="16"/>
  <c r="CB86" i="16"/>
  <c r="CB11" i="16"/>
  <c r="CB51" i="16"/>
  <c r="CB87" i="16"/>
  <c r="CB65" i="16"/>
  <c r="CB160" i="16"/>
  <c r="CB196" i="16"/>
  <c r="CB218" i="16"/>
  <c r="CB8" i="16"/>
  <c r="CB63" i="16"/>
  <c r="CB108" i="16"/>
  <c r="CB66" i="16"/>
  <c r="CB42" i="16"/>
  <c r="CB9" i="16"/>
  <c r="CB37" i="16"/>
  <c r="CB38" i="16"/>
  <c r="CB31" i="16"/>
  <c r="CB40" i="16"/>
  <c r="CB39" i="16"/>
  <c r="CB24" i="16"/>
  <c r="CB35" i="16"/>
  <c r="CB41" i="16"/>
  <c r="CB26" i="16"/>
  <c r="CB25" i="16"/>
  <c r="CB32" i="16"/>
  <c r="CB36" i="16"/>
  <c r="CB30" i="16"/>
  <c r="CB29" i="16"/>
  <c r="CB28" i="16"/>
  <c r="CB23" i="16"/>
  <c r="CB27" i="16"/>
  <c r="CB21" i="16"/>
  <c r="CB22" i="16"/>
  <c r="CB103" i="16"/>
  <c r="CB102" i="16"/>
  <c r="AF20" i="16"/>
  <c r="AF208" i="16"/>
  <c r="AF46" i="16"/>
  <c r="AF129" i="16"/>
  <c r="AF16" i="16"/>
  <c r="AF38" i="16"/>
  <c r="AF57" i="16"/>
  <c r="AF74" i="16"/>
  <c r="AF96" i="16"/>
  <c r="AF115" i="16"/>
  <c r="AF133" i="16"/>
  <c r="AF156" i="16"/>
  <c r="AF175" i="16"/>
  <c r="AF68" i="16"/>
  <c r="AF206" i="16"/>
  <c r="AF9" i="16"/>
  <c r="AF28" i="16"/>
  <c r="AF50" i="16"/>
  <c r="AF66" i="16"/>
  <c r="AF83" i="16"/>
  <c r="AF108" i="16"/>
  <c r="AF18" i="16"/>
  <c r="AF59" i="16"/>
  <c r="AF98" i="16"/>
  <c r="AF128" i="16"/>
  <c r="AF159" i="16"/>
  <c r="AF184" i="16"/>
  <c r="AF204" i="16"/>
  <c r="AF30" i="16"/>
  <c r="AF69" i="16"/>
  <c r="AF110" i="16"/>
  <c r="AF138" i="16"/>
  <c r="AF169" i="16"/>
  <c r="AF190" i="16"/>
  <c r="AF214" i="16"/>
  <c r="AF44" i="16"/>
  <c r="AF80" i="16"/>
  <c r="AF120" i="16"/>
  <c r="AF144" i="16"/>
  <c r="AF176" i="16"/>
  <c r="AF196" i="16"/>
  <c r="AF26" i="16"/>
  <c r="AF64" i="16"/>
  <c r="AF106" i="16"/>
  <c r="AF135" i="16"/>
  <c r="AF163" i="16"/>
  <c r="AF188" i="16"/>
  <c r="AF211" i="16"/>
  <c r="AF92" i="16"/>
  <c r="AF101" i="16"/>
  <c r="AF23" i="16"/>
  <c r="AF42" i="16"/>
  <c r="AF61" i="16"/>
  <c r="AF78" i="16"/>
  <c r="AF100" i="16"/>
  <c r="AF119" i="16"/>
  <c r="AF137" i="16"/>
  <c r="AF160" i="16"/>
  <c r="AF179" i="16"/>
  <c r="AF194" i="16"/>
  <c r="AF213" i="16"/>
  <c r="AF13" i="16"/>
  <c r="AF35" i="16"/>
  <c r="AF54" i="16"/>
  <c r="AF71" i="16"/>
  <c r="AF87" i="16"/>
  <c r="AF112" i="16"/>
  <c r="AF29" i="16"/>
  <c r="AF67" i="16"/>
  <c r="AF109" i="16"/>
  <c r="AF136" i="16"/>
  <c r="AF168" i="16"/>
  <c r="AF189" i="16"/>
  <c r="AF212" i="16"/>
  <c r="AF41" i="16"/>
  <c r="AF77" i="16"/>
  <c r="AF118" i="16"/>
  <c r="AF143" i="16"/>
  <c r="AF174" i="16"/>
  <c r="AF195" i="16"/>
  <c r="AF219" i="16"/>
  <c r="AF14" i="16"/>
  <c r="AF55" i="16"/>
  <c r="AF88" i="16"/>
  <c r="AF125" i="16"/>
  <c r="AF157" i="16"/>
  <c r="AF181" i="16"/>
  <c r="AF201" i="16"/>
  <c r="AF37" i="16"/>
  <c r="AF73" i="16"/>
  <c r="AF114" i="16"/>
  <c r="AF140" i="16"/>
  <c r="AF172" i="16"/>
  <c r="AF192" i="16"/>
  <c r="AF216" i="16"/>
  <c r="AF151" i="16"/>
  <c r="AF32" i="16"/>
  <c r="AF8" i="16"/>
  <c r="AF27" i="16"/>
  <c r="AF49" i="16"/>
  <c r="AF65" i="16"/>
  <c r="AF82" i="16"/>
  <c r="AF107" i="16"/>
  <c r="AF122" i="16"/>
  <c r="AF141" i="16"/>
  <c r="AF164" i="16"/>
  <c r="AF183" i="16"/>
  <c r="AF198" i="16"/>
  <c r="AF217" i="16"/>
  <c r="AF17" i="16"/>
  <c r="AF39" i="16"/>
  <c r="AF58" i="16"/>
  <c r="AF75" i="16"/>
  <c r="AF97" i="16"/>
  <c r="AF116" i="16"/>
  <c r="AF40" i="16"/>
  <c r="AF76" i="16"/>
  <c r="AF117" i="16"/>
  <c r="AF142" i="16"/>
  <c r="AF173" i="16"/>
  <c r="AF193" i="16"/>
  <c r="AF218" i="16"/>
  <c r="AF11" i="16"/>
  <c r="AF52" i="16"/>
  <c r="AF85" i="16"/>
  <c r="AF89" i="16"/>
  <c r="AF53" i="16"/>
  <c r="AF126" i="16"/>
  <c r="AF202" i="16"/>
  <c r="AF43" i="16"/>
  <c r="AF148" i="16"/>
  <c r="AF123" i="16"/>
  <c r="AF124" i="16"/>
  <c r="AF180" i="16"/>
  <c r="AF63" i="16"/>
  <c r="AF134" i="16"/>
  <c r="AF186" i="16"/>
  <c r="AF81" i="16"/>
  <c r="AF150" i="16"/>
  <c r="AF197" i="16"/>
  <c r="AF70" i="16"/>
  <c r="AF149" i="16"/>
  <c r="AF62" i="16"/>
  <c r="AF10" i="16"/>
  <c r="AF154" i="16"/>
  <c r="AF19" i="16"/>
  <c r="AF132" i="16"/>
  <c r="AF185" i="16"/>
  <c r="AF72" i="16"/>
  <c r="AF139" i="16"/>
  <c r="AF191" i="16"/>
  <c r="AF15" i="16"/>
  <c r="AF95" i="16"/>
  <c r="AF158" i="16"/>
  <c r="AF203" i="16"/>
  <c r="AF12" i="16"/>
  <c r="AF86" i="16"/>
  <c r="AF171" i="16"/>
  <c r="AF79" i="16"/>
  <c r="AF51" i="16"/>
  <c r="AF178" i="16"/>
  <c r="AF60" i="16"/>
  <c r="AF155" i="16"/>
  <c r="AF200" i="16"/>
  <c r="AF25" i="16"/>
  <c r="AF105" i="16"/>
  <c r="AF162" i="16"/>
  <c r="AF207" i="16"/>
  <c r="AF45" i="16"/>
  <c r="AF121" i="16"/>
  <c r="AF177" i="16"/>
  <c r="AF145" i="16"/>
  <c r="AF31" i="16"/>
  <c r="AF111" i="16"/>
  <c r="AF187" i="16"/>
  <c r="AF24" i="16"/>
  <c r="AF104" i="16"/>
  <c r="AF84" i="16"/>
  <c r="AF199" i="16"/>
  <c r="AF99" i="16"/>
  <c r="AF161" i="16"/>
  <c r="AF205" i="16"/>
  <c r="AF36" i="16"/>
  <c r="AF113" i="16"/>
  <c r="AF170" i="16"/>
  <c r="AF215" i="16"/>
  <c r="AF56" i="16"/>
  <c r="AF127" i="16"/>
  <c r="AF182" i="16"/>
  <c r="AF165" i="16"/>
  <c r="CH32" i="16"/>
  <c r="CH46" i="16"/>
  <c r="CR46" i="16" s="1"/>
  <c r="CH89" i="16"/>
  <c r="CR89" i="16" s="1"/>
  <c r="CF20" i="16"/>
  <c r="CD32" i="16"/>
  <c r="CF32" i="16"/>
  <c r="CH20" i="16"/>
  <c r="CD20" i="16"/>
  <c r="AL20" i="16"/>
  <c r="CT46" i="16" l="1"/>
  <c r="CT89" i="16"/>
  <c r="CR32" i="16"/>
  <c r="CR20" i="16"/>
  <c r="AO20" i="16"/>
  <c r="CB147" i="16"/>
  <c r="CB146" i="16"/>
  <c r="CB47" i="16"/>
  <c r="CB166" i="16"/>
  <c r="CB130" i="16"/>
  <c r="CB131" i="16"/>
  <c r="CS89" i="16"/>
  <c r="CS46" i="16"/>
  <c r="CB152" i="16"/>
  <c r="CB153" i="16"/>
  <c r="CB209" i="16"/>
  <c r="CB210" i="16"/>
  <c r="CB94" i="16"/>
  <c r="CB33" i="16"/>
  <c r="CB93" i="16"/>
  <c r="CB90" i="16"/>
  <c r="CB91" i="16"/>
  <c r="CB34" i="16"/>
  <c r="AF210" i="16"/>
  <c r="AF209" i="16"/>
  <c r="AF167" i="16"/>
  <c r="AF166" i="16"/>
  <c r="AF153" i="16"/>
  <c r="AF152" i="16"/>
  <c r="AF147" i="16"/>
  <c r="AF146" i="16"/>
  <c r="AF131" i="16"/>
  <c r="AF130" i="16"/>
  <c r="AF102" i="16"/>
  <c r="AF103" i="16"/>
  <c r="AF93" i="16"/>
  <c r="AF94" i="16"/>
  <c r="AF91" i="16"/>
  <c r="AF90" i="16"/>
  <c r="AF48" i="16"/>
  <c r="AF47" i="16"/>
  <c r="AF34" i="16"/>
  <c r="AF33" i="16"/>
  <c r="AF22" i="16"/>
  <c r="AF21" i="16"/>
  <c r="CT20" i="16" l="1"/>
  <c r="CT32" i="16"/>
  <c r="AP20" i="16"/>
  <c r="AQ20" i="16"/>
  <c r="CS32" i="16"/>
  <c r="CS20" i="16"/>
  <c r="CW32" i="16"/>
  <c r="CU129" i="16" l="1"/>
  <c r="CU71" i="16"/>
  <c r="CU201" i="16"/>
  <c r="CU67" i="16"/>
  <c r="CU40" i="16"/>
  <c r="CU162" i="16"/>
  <c r="CU46" i="16"/>
  <c r="CU148" i="16"/>
  <c r="CU45" i="16"/>
  <c r="CU73" i="16"/>
  <c r="CU11" i="16"/>
  <c r="CU101" i="16"/>
  <c r="CU8" i="16"/>
  <c r="CU82" i="16"/>
  <c r="CU191" i="16"/>
  <c r="CU192" i="16"/>
  <c r="CU63" i="16"/>
  <c r="CU145" i="16"/>
  <c r="CU139" i="16"/>
  <c r="CU55" i="16"/>
  <c r="CU116" i="16"/>
  <c r="CU161" i="16"/>
  <c r="CU54" i="16"/>
  <c r="CU150" i="16"/>
  <c r="CU97" i="16"/>
  <c r="CU24" i="16"/>
  <c r="CU183" i="16"/>
  <c r="CU163" i="16"/>
  <c r="CU56" i="16"/>
  <c r="CU204" i="16"/>
  <c r="CU124" i="16"/>
  <c r="CU83" i="16"/>
  <c r="CU157" i="16"/>
  <c r="CU37" i="16"/>
  <c r="CU89" i="16"/>
  <c r="CU213" i="16"/>
  <c r="CU99" i="16"/>
  <c r="CU178" i="16"/>
  <c r="CU51" i="16"/>
  <c r="CU96" i="16"/>
  <c r="CU114" i="16"/>
  <c r="CU92" i="16"/>
  <c r="CU208" i="16"/>
  <c r="CU88" i="16"/>
  <c r="CU14" i="16"/>
  <c r="CU127" i="16"/>
  <c r="CU186" i="16"/>
  <c r="CU35" i="16"/>
  <c r="CU164" i="16"/>
  <c r="CU81" i="16"/>
  <c r="CU65" i="16"/>
  <c r="CU156" i="16"/>
  <c r="CU32" i="16"/>
  <c r="CU120" i="16"/>
  <c r="CU125" i="16"/>
  <c r="CU176" i="16"/>
  <c r="CU181" i="16"/>
  <c r="CU69" i="16"/>
  <c r="CU9" i="16"/>
  <c r="CU75" i="16"/>
  <c r="CU215" i="16"/>
  <c r="CU106" i="16"/>
  <c r="CU122" i="16"/>
  <c r="CU68" i="16"/>
  <c r="CU109" i="16"/>
  <c r="CU119" i="16"/>
  <c r="CU138" i="16"/>
  <c r="CU31" i="16"/>
  <c r="CU182" i="16"/>
  <c r="CU26" i="16"/>
  <c r="CU195" i="16"/>
  <c r="CU76" i="16"/>
  <c r="CU169" i="16"/>
  <c r="CU196" i="16"/>
  <c r="CU108" i="16"/>
  <c r="CU218" i="16"/>
  <c r="CU165" i="16"/>
  <c r="CU155" i="16"/>
  <c r="CU77" i="16"/>
  <c r="CU197" i="16"/>
  <c r="CU172" i="16"/>
  <c r="CU110" i="16"/>
  <c r="CU144" i="16"/>
  <c r="CU72" i="16"/>
  <c r="CU104" i="16"/>
  <c r="CU198" i="16"/>
  <c r="CU12" i="16"/>
  <c r="CU187" i="16"/>
  <c r="CU133" i="16"/>
  <c r="CU179" i="16"/>
  <c r="CU137" i="16"/>
  <c r="CU53" i="16"/>
  <c r="CU36" i="16"/>
  <c r="CU25" i="16"/>
  <c r="CU206" i="16"/>
  <c r="CU52" i="16"/>
  <c r="CU188" i="16"/>
  <c r="CU121" i="16"/>
  <c r="CU149" i="16"/>
  <c r="CU151" i="16"/>
  <c r="CU61" i="16"/>
  <c r="CU118" i="16"/>
  <c r="CU18" i="16"/>
  <c r="CU177" i="16"/>
  <c r="CU123" i="16"/>
  <c r="CU217" i="16"/>
  <c r="CU174" i="16"/>
  <c r="CU105" i="16"/>
  <c r="CU64" i="16"/>
  <c r="CU154" i="16"/>
  <c r="CU29" i="16"/>
  <c r="CU74" i="16"/>
  <c r="CU10" i="16"/>
  <c r="CU86" i="16"/>
  <c r="CU185" i="16"/>
  <c r="CU140" i="16"/>
  <c r="CU160" i="16"/>
  <c r="CU199" i="16"/>
  <c r="CU44" i="16"/>
  <c r="CU173" i="16"/>
  <c r="CU13" i="16"/>
  <c r="CU19" i="16"/>
  <c r="CU200" i="16"/>
  <c r="CU205" i="16"/>
  <c r="CU42" i="16"/>
  <c r="CU112" i="16"/>
  <c r="CU207" i="16"/>
  <c r="CU57" i="16"/>
  <c r="CU159" i="16"/>
  <c r="CU141" i="16"/>
  <c r="CU30" i="16"/>
  <c r="CU216" i="16"/>
  <c r="CU39" i="16"/>
  <c r="CU70" i="16"/>
  <c r="CU175" i="16"/>
  <c r="CU66" i="16"/>
  <c r="CU16" i="16"/>
  <c r="CU27" i="16"/>
  <c r="CU171" i="16"/>
  <c r="CU211" i="16"/>
  <c r="CU135" i="16"/>
  <c r="CU111" i="16"/>
  <c r="CU142" i="16"/>
  <c r="CU84" i="16"/>
  <c r="CU100" i="16"/>
  <c r="CU28" i="16"/>
  <c r="CU189" i="16"/>
  <c r="CU49" i="16"/>
  <c r="CU80" i="16"/>
  <c r="CU214" i="16"/>
  <c r="CU41" i="16"/>
  <c r="CU136" i="16"/>
  <c r="CU203" i="16"/>
  <c r="CU193" i="16"/>
  <c r="CU190" i="16"/>
  <c r="CU219" i="16"/>
  <c r="CU87" i="16"/>
  <c r="CU184" i="16"/>
  <c r="CU50" i="16"/>
  <c r="CU62" i="16"/>
  <c r="CU194" i="16"/>
  <c r="CU17" i="16"/>
  <c r="CU143" i="16"/>
  <c r="CU115" i="16"/>
  <c r="CU107" i="16"/>
  <c r="CU117" i="16"/>
  <c r="CU113" i="16"/>
  <c r="CU85" i="16"/>
  <c r="CU168" i="16"/>
  <c r="CU59" i="16"/>
  <c r="CU98" i="16"/>
  <c r="CU126" i="16"/>
  <c r="CU15" i="16"/>
  <c r="CU158" i="16"/>
  <c r="CU20" i="16"/>
  <c r="CU43" i="16"/>
  <c r="CU60" i="16"/>
  <c r="CU95" i="16"/>
  <c r="CU202" i="16"/>
  <c r="CU78" i="16"/>
  <c r="CU132" i="16"/>
  <c r="CU180" i="16"/>
  <c r="CU170" i="16"/>
  <c r="CU128" i="16"/>
  <c r="CU79" i="16"/>
  <c r="CU38" i="16"/>
  <c r="CU212" i="16"/>
  <c r="CU23" i="16"/>
  <c r="CU58" i="16"/>
  <c r="CU134" i="16"/>
  <c r="AR9" i="16"/>
  <c r="AR13" i="16"/>
  <c r="AR17" i="16"/>
  <c r="AR24" i="16"/>
  <c r="AR28" i="16"/>
  <c r="AR35" i="16"/>
  <c r="AR39" i="16"/>
  <c r="AR43" i="16"/>
  <c r="AR50" i="16"/>
  <c r="AR54" i="16"/>
  <c r="AR58" i="16"/>
  <c r="AR62" i="16"/>
  <c r="AR66" i="16"/>
  <c r="AR71" i="16"/>
  <c r="AR75" i="16"/>
  <c r="AR79" i="16"/>
  <c r="AR83" i="16"/>
  <c r="AR87" i="16"/>
  <c r="AR97" i="16"/>
  <c r="AR104" i="16"/>
  <c r="AR108" i="16"/>
  <c r="AR112" i="16"/>
  <c r="AR116" i="16"/>
  <c r="AR148" i="16"/>
  <c r="AR123" i="16"/>
  <c r="AR127" i="16"/>
  <c r="AR134" i="16"/>
  <c r="AR138" i="16"/>
  <c r="AR142" i="16"/>
  <c r="AR150" i="16"/>
  <c r="AR157" i="16"/>
  <c r="AR161" i="16"/>
  <c r="AR168" i="16"/>
  <c r="AR172" i="16"/>
  <c r="AR176" i="16"/>
  <c r="AR180" i="16"/>
  <c r="AR184" i="16"/>
  <c r="AR188" i="16"/>
  <c r="AR191" i="16"/>
  <c r="AR195" i="16"/>
  <c r="AR199" i="16"/>
  <c r="AR203" i="16"/>
  <c r="AR207" i="16"/>
  <c r="AR214" i="16"/>
  <c r="AR218" i="16"/>
  <c r="AR10" i="16"/>
  <c r="AR14" i="16"/>
  <c r="AR18" i="16"/>
  <c r="AR25" i="16"/>
  <c r="AR29" i="16"/>
  <c r="AR36" i="16"/>
  <c r="AR40" i="16"/>
  <c r="AR44" i="16"/>
  <c r="AR51" i="16"/>
  <c r="AR55" i="16"/>
  <c r="AR59" i="16"/>
  <c r="AR63" i="16"/>
  <c r="AR67" i="16"/>
  <c r="AR72" i="16"/>
  <c r="AR76" i="16"/>
  <c r="AR80" i="16"/>
  <c r="AR84" i="16"/>
  <c r="AR88" i="16"/>
  <c r="AR98" i="16"/>
  <c r="AR105" i="16"/>
  <c r="AR109" i="16"/>
  <c r="AR113" i="16"/>
  <c r="AR117" i="16"/>
  <c r="AR120" i="16"/>
  <c r="AR124" i="16"/>
  <c r="AR128" i="16"/>
  <c r="AR135" i="16"/>
  <c r="AR139" i="16"/>
  <c r="AR143" i="16"/>
  <c r="AR154" i="16"/>
  <c r="AR158" i="16"/>
  <c r="AR162" i="16"/>
  <c r="AR169" i="16"/>
  <c r="AR173" i="16"/>
  <c r="AR177" i="16"/>
  <c r="AR181" i="16"/>
  <c r="AR185" i="16"/>
  <c r="AR189" i="16"/>
  <c r="AR192" i="16"/>
  <c r="AR196" i="16"/>
  <c r="AR11" i="16"/>
  <c r="AR19" i="16"/>
  <c r="AR30" i="16"/>
  <c r="AR41" i="16"/>
  <c r="AR52" i="16"/>
  <c r="AR60" i="16"/>
  <c r="AR69" i="16"/>
  <c r="AR77" i="16"/>
  <c r="AR85" i="16"/>
  <c r="AR99" i="16"/>
  <c r="AR110" i="16"/>
  <c r="AR118" i="16"/>
  <c r="AR125" i="16"/>
  <c r="AR136" i="16"/>
  <c r="AR144" i="16"/>
  <c r="AR159" i="16"/>
  <c r="AR170" i="16"/>
  <c r="AR178" i="16"/>
  <c r="AR186" i="16"/>
  <c r="AR193" i="16"/>
  <c r="AR200" i="16"/>
  <c r="AR205" i="16"/>
  <c r="AR213" i="16"/>
  <c r="AR219" i="16"/>
  <c r="AR12" i="16"/>
  <c r="AR23" i="16"/>
  <c r="AR31" i="16"/>
  <c r="AR42" i="16"/>
  <c r="AR53" i="16"/>
  <c r="AR61" i="16"/>
  <c r="AR70" i="16"/>
  <c r="AR78" i="16"/>
  <c r="AR86" i="16"/>
  <c r="AR100" i="16"/>
  <c r="AR111" i="16"/>
  <c r="AR119" i="16"/>
  <c r="AR126" i="16"/>
  <c r="AR137" i="16"/>
  <c r="AR149" i="16"/>
  <c r="AR160" i="16"/>
  <c r="AR171" i="16"/>
  <c r="AR179" i="16"/>
  <c r="AR187" i="16"/>
  <c r="AR194" i="16"/>
  <c r="AR201" i="16"/>
  <c r="AR206" i="16"/>
  <c r="AR215" i="16"/>
  <c r="AR15" i="16"/>
  <c r="AR26" i="16"/>
  <c r="AR37" i="16"/>
  <c r="AR45" i="16"/>
  <c r="AR56" i="16"/>
  <c r="AR64" i="16"/>
  <c r="AR73" i="16"/>
  <c r="AR81" i="16"/>
  <c r="AR95" i="16"/>
  <c r="AR106" i="16"/>
  <c r="AR114" i="16"/>
  <c r="AR121" i="16"/>
  <c r="AR132" i="16"/>
  <c r="AR140" i="16"/>
  <c r="AR155" i="16"/>
  <c r="AR163" i="16"/>
  <c r="AR174" i="16"/>
  <c r="AR182" i="16"/>
  <c r="AR190" i="16"/>
  <c r="AR197" i="16"/>
  <c r="AR202" i="16"/>
  <c r="AR211" i="16"/>
  <c r="AR216" i="16"/>
  <c r="AR16" i="16"/>
  <c r="AR27" i="16"/>
  <c r="AR38" i="16"/>
  <c r="AR49" i="16"/>
  <c r="AR57" i="16"/>
  <c r="AR65" i="16"/>
  <c r="AR74" i="16"/>
  <c r="AR82" i="16"/>
  <c r="AR96" i="16"/>
  <c r="AR107" i="16"/>
  <c r="AR115" i="16"/>
  <c r="AR122" i="16"/>
  <c r="AR133" i="16"/>
  <c r="AR141" i="16"/>
  <c r="AR156" i="16"/>
  <c r="AR164" i="16"/>
  <c r="AR175" i="16"/>
  <c r="AR183" i="16"/>
  <c r="AR68" i="16"/>
  <c r="AR198" i="16"/>
  <c r="AR204" i="16"/>
  <c r="AR212" i="16"/>
  <c r="AR217" i="16"/>
  <c r="AR145" i="16"/>
  <c r="AR8" i="16"/>
  <c r="AR165" i="16"/>
  <c r="AR208" i="16"/>
  <c r="AR151" i="16"/>
  <c r="AR32" i="16"/>
  <c r="AR101" i="16"/>
  <c r="AR46" i="16"/>
  <c r="AR92" i="16"/>
  <c r="AR129" i="16"/>
  <c r="AR89" i="16"/>
  <c r="AR20" i="16"/>
  <c r="DC32" i="16"/>
  <c r="DC20" i="16"/>
  <c r="DA32" i="16"/>
  <c r="DA20" i="16"/>
  <c r="CW208" i="16"/>
  <c r="DL208" i="16" s="1"/>
  <c r="CW20" i="16"/>
  <c r="CY20" i="16"/>
  <c r="CY32" i="16"/>
  <c r="DN208" i="16" l="1"/>
  <c r="DL32" i="16"/>
  <c r="DL20" i="16"/>
  <c r="CU210" i="16"/>
  <c r="CU91" i="16"/>
  <c r="CU103" i="16"/>
  <c r="CU94" i="16"/>
  <c r="CU147" i="16"/>
  <c r="CU130" i="16"/>
  <c r="DM208" i="16"/>
  <c r="CU131" i="16"/>
  <c r="CU102" i="16"/>
  <c r="CU209" i="16"/>
  <c r="CU90" i="16"/>
  <c r="CU93" i="16"/>
  <c r="CU146" i="16"/>
  <c r="CU33" i="16"/>
  <c r="CU34" i="16"/>
  <c r="CU167" i="16"/>
  <c r="CU166" i="16"/>
  <c r="CU21" i="16"/>
  <c r="CU48" i="16"/>
  <c r="CU47" i="16"/>
  <c r="CU152" i="16"/>
  <c r="CU153" i="16"/>
  <c r="CU22" i="16"/>
  <c r="AR210" i="16"/>
  <c r="AR209" i="16"/>
  <c r="AR167" i="16"/>
  <c r="AR166" i="16"/>
  <c r="AR153" i="16"/>
  <c r="AR152" i="16"/>
  <c r="AR147" i="16"/>
  <c r="AR146" i="16"/>
  <c r="AR131" i="16"/>
  <c r="AR130" i="16"/>
  <c r="AR103" i="16"/>
  <c r="AR102" i="16"/>
  <c r="AR93" i="16"/>
  <c r="AR94" i="16"/>
  <c r="AR91" i="16"/>
  <c r="AR90" i="16"/>
  <c r="AR48" i="16"/>
  <c r="AR47" i="16"/>
  <c r="AR34" i="16"/>
  <c r="AR33" i="16"/>
  <c r="AR22" i="16"/>
  <c r="AR21" i="16"/>
  <c r="DN20" i="16" l="1"/>
  <c r="DN32" i="16"/>
  <c r="DM32" i="16"/>
  <c r="DM20" i="16"/>
  <c r="DO9" i="16" l="1"/>
  <c r="DO148" i="16"/>
  <c r="DO197" i="16"/>
  <c r="DO30" i="16"/>
  <c r="DO195" i="16"/>
  <c r="DO45" i="16"/>
  <c r="DO135" i="16"/>
  <c r="DO43" i="16"/>
  <c r="DO79" i="16"/>
  <c r="DO111" i="16"/>
  <c r="DO59" i="16"/>
  <c r="DO133" i="16"/>
  <c r="DO186" i="16"/>
  <c r="DO89" i="16"/>
  <c r="DO175" i="16"/>
  <c r="DO16" i="16"/>
  <c r="DO81" i="16"/>
  <c r="DO149" i="16"/>
  <c r="DO213" i="16"/>
  <c r="DO69" i="16"/>
  <c r="DO158" i="16"/>
  <c r="DO76" i="16"/>
  <c r="DO214" i="16"/>
  <c r="DO138" i="16"/>
  <c r="DO62" i="16"/>
  <c r="DO46" i="16"/>
  <c r="DO96" i="16"/>
  <c r="DO163" i="16"/>
  <c r="DO215" i="16"/>
  <c r="DO70" i="16"/>
  <c r="DO144" i="16"/>
  <c r="DO192" i="16"/>
  <c r="DO117" i="16"/>
  <c r="DO40" i="16"/>
  <c r="DO180" i="16"/>
  <c r="DO104" i="16"/>
  <c r="DO204" i="16"/>
  <c r="DO57" i="16"/>
  <c r="DO121" i="16"/>
  <c r="DO187" i="16"/>
  <c r="DO31" i="16"/>
  <c r="DO110" i="16"/>
  <c r="DO177" i="16"/>
  <c r="DO98" i="16"/>
  <c r="DO18" i="16"/>
  <c r="DO161" i="16"/>
  <c r="DO32" i="16"/>
  <c r="DO145" i="16"/>
  <c r="DO101" i="16"/>
  <c r="DO129" i="16"/>
  <c r="DO8" i="16"/>
  <c r="DO198" i="16"/>
  <c r="DO164" i="16"/>
  <c r="DO122" i="16"/>
  <c r="DO82" i="16"/>
  <c r="DO49" i="16"/>
  <c r="DO216" i="16"/>
  <c r="DO190" i="16"/>
  <c r="DO155" i="16"/>
  <c r="DO114" i="16"/>
  <c r="DO73" i="16"/>
  <c r="DO37" i="16"/>
  <c r="DO206" i="16"/>
  <c r="DO179" i="16"/>
  <c r="DO137" i="16"/>
  <c r="DO100" i="16"/>
  <c r="DO61" i="16"/>
  <c r="DO23" i="16"/>
  <c r="DO205" i="16"/>
  <c r="DO178" i="16"/>
  <c r="DO136" i="16"/>
  <c r="DO99" i="16"/>
  <c r="DO60" i="16"/>
  <c r="DO19" i="16"/>
  <c r="DO189" i="16"/>
  <c r="DO173" i="16"/>
  <c r="DO154" i="16"/>
  <c r="DO128" i="16"/>
  <c r="DO113" i="16"/>
  <c r="DO88" i="16"/>
  <c r="DO72" i="16"/>
  <c r="DO55" i="16"/>
  <c r="DO36" i="16"/>
  <c r="DO14" i="16"/>
  <c r="DO207" i="16"/>
  <c r="DO191" i="16"/>
  <c r="DO176" i="16"/>
  <c r="DO157" i="16"/>
  <c r="DO134" i="16"/>
  <c r="DO116" i="16"/>
  <c r="DO97" i="16"/>
  <c r="DO75" i="16"/>
  <c r="DO58" i="16"/>
  <c r="DO39" i="16"/>
  <c r="DO17" i="16"/>
  <c r="DO20" i="16"/>
  <c r="DO92" i="16"/>
  <c r="DO217" i="16"/>
  <c r="DO68" i="16"/>
  <c r="DO156" i="16"/>
  <c r="DO115" i="16"/>
  <c r="DO74" i="16"/>
  <c r="DO38" i="16"/>
  <c r="DO211" i="16"/>
  <c r="DO182" i="16"/>
  <c r="DO140" i="16"/>
  <c r="DO106" i="16"/>
  <c r="DO64" i="16"/>
  <c r="DO26" i="16"/>
  <c r="DO201" i="16"/>
  <c r="DO171" i="16"/>
  <c r="DO126" i="16"/>
  <c r="DO86" i="16"/>
  <c r="DO53" i="16"/>
  <c r="DO12" i="16"/>
  <c r="DO200" i="16"/>
  <c r="DO170" i="16"/>
  <c r="DO125" i="16"/>
  <c r="DO85" i="16"/>
  <c r="DO52" i="16"/>
  <c r="DO11" i="16"/>
  <c r="DO185" i="16"/>
  <c r="DO169" i="16"/>
  <c r="DO143" i="16"/>
  <c r="DO124" i="16"/>
  <c r="DO109" i="16"/>
  <c r="DO84" i="16"/>
  <c r="DO67" i="16"/>
  <c r="DO51" i="16"/>
  <c r="DO29" i="16"/>
  <c r="DO10" i="16"/>
  <c r="DO203" i="16"/>
  <c r="DO188" i="16"/>
  <c r="DO172" i="16"/>
  <c r="DO150" i="16"/>
  <c r="DO127" i="16"/>
  <c r="DO112" i="16"/>
  <c r="DO87" i="16"/>
  <c r="DO71" i="16"/>
  <c r="DO54" i="16"/>
  <c r="DO35" i="16"/>
  <c r="DO13" i="16"/>
  <c r="DO24" i="16"/>
  <c r="DO165" i="16"/>
  <c r="DO151" i="16"/>
  <c r="DO208" i="16"/>
  <c r="DO212" i="16"/>
  <c r="DO183" i="16"/>
  <c r="DO141" i="16"/>
  <c r="DO107" i="16"/>
  <c r="DO65" i="16"/>
  <c r="DO27" i="16"/>
  <c r="DO202" i="16"/>
  <c r="DO174" i="16"/>
  <c r="DO132" i="16"/>
  <c r="DO95" i="16"/>
  <c r="DO56" i="16"/>
  <c r="DO15" i="16"/>
  <c r="DO194" i="16"/>
  <c r="DO160" i="16"/>
  <c r="DO119" i="16"/>
  <c r="DO78" i="16"/>
  <c r="DO42" i="16"/>
  <c r="DO219" i="16"/>
  <c r="DO193" i="16"/>
  <c r="DO159" i="16"/>
  <c r="DO118" i="16"/>
  <c r="DO77" i="16"/>
  <c r="DO41" i="16"/>
  <c r="DO196" i="16"/>
  <c r="DO181" i="16"/>
  <c r="DO162" i="16"/>
  <c r="DO139" i="16"/>
  <c r="DO120" i="16"/>
  <c r="DO105" i="16"/>
  <c r="DO80" i="16"/>
  <c r="DO63" i="16"/>
  <c r="DO44" i="16"/>
  <c r="DO25" i="16"/>
  <c r="DO218" i="16"/>
  <c r="DO199" i="16"/>
  <c r="DO184" i="16"/>
  <c r="DO168" i="16"/>
  <c r="DO142" i="16"/>
  <c r="DO123" i="16"/>
  <c r="DO108" i="16"/>
  <c r="DO83" i="16"/>
  <c r="DO66" i="16"/>
  <c r="DO50" i="16"/>
  <c r="DO28" i="16"/>
  <c r="DO22" i="16" l="1"/>
  <c r="DO209" i="16"/>
  <c r="DO210" i="16"/>
  <c r="DO166" i="16"/>
  <c r="DO167" i="16"/>
  <c r="DO152" i="16"/>
  <c r="DO153" i="16"/>
  <c r="DO146" i="16"/>
  <c r="DO147" i="16"/>
  <c r="DO130" i="16"/>
  <c r="DO131" i="16"/>
  <c r="DO102" i="16"/>
  <c r="DO103" i="16"/>
  <c r="DO93" i="16"/>
  <c r="DO94" i="16"/>
  <c r="DO90" i="16"/>
  <c r="DO91" i="16"/>
  <c r="DO47" i="16"/>
  <c r="DO48" i="16"/>
  <c r="DO33" i="16"/>
  <c r="DO34" i="16"/>
  <c r="DO21" i="16"/>
  <c r="BD129" i="16"/>
  <c r="BD9" i="16"/>
  <c r="BD13" i="16"/>
  <c r="BD17" i="16"/>
  <c r="BD24" i="16"/>
  <c r="BD28" i="16"/>
  <c r="BD35" i="16"/>
  <c r="BD39" i="16"/>
  <c r="BD43" i="16"/>
  <c r="BD50" i="16"/>
  <c r="BD54" i="16"/>
  <c r="BD58" i="16"/>
  <c r="BD62" i="16"/>
  <c r="BD66" i="16"/>
  <c r="BD71" i="16"/>
  <c r="BD75" i="16"/>
  <c r="BD79" i="16"/>
  <c r="BD83" i="16"/>
  <c r="BD87" i="16"/>
  <c r="BD97" i="16"/>
  <c r="BD104" i="16"/>
  <c r="BD108" i="16"/>
  <c r="BD112" i="16"/>
  <c r="BD116" i="16"/>
  <c r="BD148" i="16"/>
  <c r="BD123" i="16"/>
  <c r="BD127" i="16"/>
  <c r="BD134" i="16"/>
  <c r="BD138" i="16"/>
  <c r="BD142" i="16"/>
  <c r="BD150" i="16"/>
  <c r="BD157" i="16"/>
  <c r="BD161" i="16"/>
  <c r="BD168" i="16"/>
  <c r="BD172" i="16"/>
  <c r="BD176" i="16"/>
  <c r="BD180" i="16"/>
  <c r="BD184" i="16"/>
  <c r="BD188" i="16"/>
  <c r="BD191" i="16"/>
  <c r="BD195" i="16"/>
  <c r="BD199" i="16"/>
  <c r="BD203" i="16"/>
  <c r="BD207" i="16"/>
  <c r="BD214" i="16"/>
  <c r="BD218" i="16"/>
  <c r="BD18" i="16"/>
  <c r="BD36" i="16"/>
  <c r="BD51" i="16"/>
  <c r="BD63" i="16"/>
  <c r="BD76" i="16"/>
  <c r="BD88" i="16"/>
  <c r="BD109" i="16"/>
  <c r="BD120" i="16"/>
  <c r="BD135" i="16"/>
  <c r="BD154" i="16"/>
  <c r="BD169" i="16"/>
  <c r="BD177" i="16"/>
  <c r="BD189" i="16"/>
  <c r="BD200" i="16"/>
  <c r="BD215" i="16"/>
  <c r="BD11" i="16"/>
  <c r="BD15" i="16"/>
  <c r="BD19" i="16"/>
  <c r="BD26" i="16"/>
  <c r="BD30" i="16"/>
  <c r="BD37" i="16"/>
  <c r="BD41" i="16"/>
  <c r="BD45" i="16"/>
  <c r="BD52" i="16"/>
  <c r="BD56" i="16"/>
  <c r="BD60" i="16"/>
  <c r="BD64" i="16"/>
  <c r="BD69" i="16"/>
  <c r="BD73" i="16"/>
  <c r="BD77" i="16"/>
  <c r="BD81" i="16"/>
  <c r="BD85" i="16"/>
  <c r="BD95" i="16"/>
  <c r="BD99" i="16"/>
  <c r="BD106" i="16"/>
  <c r="BD110" i="16"/>
  <c r="BD114" i="16"/>
  <c r="BD118" i="16"/>
  <c r="BD121" i="16"/>
  <c r="BD125" i="16"/>
  <c r="BD132" i="16"/>
  <c r="BD136" i="16"/>
  <c r="BD140" i="16"/>
  <c r="BD144" i="16"/>
  <c r="BD155" i="16"/>
  <c r="BD159" i="16"/>
  <c r="BD163" i="16"/>
  <c r="BD170" i="16"/>
  <c r="BD174" i="16"/>
  <c r="BD178" i="16"/>
  <c r="BD182" i="16"/>
  <c r="BD186" i="16"/>
  <c r="BD190" i="16"/>
  <c r="BD193" i="16"/>
  <c r="BD197" i="16"/>
  <c r="BD201" i="16"/>
  <c r="BD205" i="16"/>
  <c r="BD212" i="16"/>
  <c r="BD216" i="16"/>
  <c r="BD14" i="16"/>
  <c r="BD29" i="16"/>
  <c r="BD44" i="16"/>
  <c r="BD59" i="16"/>
  <c r="BD72" i="16"/>
  <c r="BD80" i="16"/>
  <c r="BD98" i="16"/>
  <c r="BD117" i="16"/>
  <c r="BD128" i="16"/>
  <c r="BD139" i="16"/>
  <c r="BD158" i="16"/>
  <c r="BD173" i="16"/>
  <c r="BD185" i="16"/>
  <c r="BD196" i="16"/>
  <c r="BD211" i="16"/>
  <c r="BD12" i="16"/>
  <c r="BD16" i="16"/>
  <c r="BD23" i="16"/>
  <c r="BD27" i="16"/>
  <c r="BD31" i="16"/>
  <c r="BD38" i="16"/>
  <c r="BD42" i="16"/>
  <c r="BD49" i="16"/>
  <c r="BD53" i="16"/>
  <c r="BD57" i="16"/>
  <c r="BD61" i="16"/>
  <c r="BD65" i="16"/>
  <c r="BD70" i="16"/>
  <c r="BD74" i="16"/>
  <c r="BD78" i="16"/>
  <c r="BD82" i="16"/>
  <c r="BD86" i="16"/>
  <c r="BD96" i="16"/>
  <c r="BD100" i="16"/>
  <c r="BD107" i="16"/>
  <c r="BD111" i="16"/>
  <c r="BD115" i="16"/>
  <c r="BD119" i="16"/>
  <c r="BD122" i="16"/>
  <c r="BD126" i="16"/>
  <c r="BD133" i="16"/>
  <c r="BD137" i="16"/>
  <c r="BD141" i="16"/>
  <c r="BD149" i="16"/>
  <c r="BD156" i="16"/>
  <c r="BD160" i="16"/>
  <c r="BD164" i="16"/>
  <c r="BD171" i="16"/>
  <c r="BD175" i="16"/>
  <c r="BD179" i="16"/>
  <c r="BD183" i="16"/>
  <c r="BD187" i="16"/>
  <c r="BD68" i="16"/>
  <c r="BD194" i="16"/>
  <c r="BD198" i="16"/>
  <c r="BD202" i="16"/>
  <c r="BD206" i="16"/>
  <c r="BD213" i="16"/>
  <c r="BD217" i="16"/>
  <c r="BD10" i="16"/>
  <c r="BD25" i="16"/>
  <c r="BD40" i="16"/>
  <c r="BD55" i="16"/>
  <c r="BD67" i="16"/>
  <c r="BD84" i="16"/>
  <c r="BD105" i="16"/>
  <c r="BD113" i="16"/>
  <c r="BD124" i="16"/>
  <c r="BD143" i="16"/>
  <c r="BD162" i="16"/>
  <c r="BD181" i="16"/>
  <c r="BD192" i="16"/>
  <c r="BD204" i="16"/>
  <c r="BD219" i="16"/>
  <c r="BD8" i="16"/>
  <c r="BD165" i="16"/>
  <c r="BD151" i="16"/>
  <c r="BD92" i="16"/>
  <c r="BD32" i="16"/>
  <c r="BD46" i="16"/>
  <c r="BD101" i="16"/>
  <c r="BD89" i="16"/>
  <c r="BD208" i="16"/>
  <c r="BD145" i="16"/>
  <c r="BD20" i="16"/>
  <c r="EC145" i="16"/>
  <c r="EC129" i="16"/>
  <c r="EB32" i="16" l="1"/>
  <c r="DT32" i="16"/>
  <c r="DR32" i="16"/>
  <c r="DZ32" i="16"/>
  <c r="EA32" i="16"/>
  <c r="DP32" i="16"/>
  <c r="DU32" i="16"/>
  <c r="DS32" i="16"/>
  <c r="DQ32" i="16"/>
  <c r="EB101" i="16"/>
  <c r="DT101" i="16"/>
  <c r="DQ101" i="16"/>
  <c r="DU101" i="16"/>
  <c r="DR101" i="16"/>
  <c r="DP101" i="16"/>
  <c r="DZ101" i="16"/>
  <c r="EA101" i="16"/>
  <c r="DS101" i="16"/>
  <c r="EB165" i="16"/>
  <c r="DT165" i="16"/>
  <c r="DP165" i="16"/>
  <c r="DQ165" i="16"/>
  <c r="DR165" i="16"/>
  <c r="DU165" i="16"/>
  <c r="DZ165" i="16"/>
  <c r="EA165" i="16"/>
  <c r="DS165" i="16"/>
  <c r="EC165" i="16"/>
  <c r="EB46" i="16"/>
  <c r="DT46" i="16"/>
  <c r="DR46" i="16"/>
  <c r="DP46" i="16"/>
  <c r="DQ46" i="16"/>
  <c r="DZ46" i="16"/>
  <c r="EA46" i="16"/>
  <c r="DU46" i="16"/>
  <c r="DS46" i="16"/>
  <c r="EB129" i="16"/>
  <c r="DT129" i="16"/>
  <c r="DZ129" i="16"/>
  <c r="DR129" i="16"/>
  <c r="DP129" i="16"/>
  <c r="EA129" i="16"/>
  <c r="DU129" i="16"/>
  <c r="DQ129" i="16"/>
  <c r="DS129" i="16"/>
  <c r="EB208" i="16"/>
  <c r="DQ208" i="16"/>
  <c r="DT208" i="16"/>
  <c r="DP208" i="16"/>
  <c r="DR208" i="16"/>
  <c r="DU208" i="16"/>
  <c r="DZ208" i="16"/>
  <c r="EA208" i="16"/>
  <c r="DS208" i="16"/>
  <c r="EC208" i="16"/>
  <c r="EB89" i="16"/>
  <c r="DT89" i="16"/>
  <c r="DU89" i="16"/>
  <c r="DP89" i="16"/>
  <c r="EA89" i="16"/>
  <c r="DQ89" i="16"/>
  <c r="DZ89" i="16"/>
  <c r="DR89" i="16"/>
  <c r="DS89" i="16"/>
  <c r="EB145" i="16"/>
  <c r="DT145" i="16"/>
  <c r="DP145" i="16"/>
  <c r="DR145" i="16"/>
  <c r="DZ145" i="16"/>
  <c r="DU145" i="16"/>
  <c r="EA145" i="16"/>
  <c r="ED145" i="16" s="1"/>
  <c r="DQ145" i="16"/>
  <c r="DS145" i="16"/>
  <c r="DP20" i="16"/>
  <c r="EB20" i="16"/>
  <c r="DU20" i="16"/>
  <c r="DT20" i="16"/>
  <c r="EA20" i="16"/>
  <c r="DQ20" i="16"/>
  <c r="DZ20" i="16"/>
  <c r="DR20" i="16"/>
  <c r="DS20" i="16"/>
  <c r="EC20" i="16"/>
  <c r="EB92" i="16"/>
  <c r="DT92" i="16"/>
  <c r="EA92" i="16"/>
  <c r="DR92" i="16"/>
  <c r="DP92" i="16"/>
  <c r="DZ92" i="16"/>
  <c r="DU92" i="16"/>
  <c r="DQ92" i="16"/>
  <c r="DS92" i="16"/>
  <c r="EC92" i="16"/>
  <c r="EB151" i="16"/>
  <c r="DT151" i="16"/>
  <c r="DU151" i="16"/>
  <c r="EA151" i="16"/>
  <c r="DQ151" i="16"/>
  <c r="DR151" i="16"/>
  <c r="DZ151" i="16"/>
  <c r="DP151" i="16"/>
  <c r="DS151" i="16"/>
  <c r="EC151" i="16"/>
  <c r="ED129" i="16"/>
  <c r="EE129" i="16" s="1"/>
  <c r="BD210" i="16"/>
  <c r="BD209" i="16"/>
  <c r="BD167" i="16"/>
  <c r="BD166" i="16"/>
  <c r="BD153" i="16"/>
  <c r="BD152" i="16"/>
  <c r="BD147" i="16"/>
  <c r="BD146" i="16"/>
  <c r="BD131" i="16"/>
  <c r="BD130" i="16"/>
  <c r="BD103" i="16"/>
  <c r="BD102" i="16"/>
  <c r="BD94" i="16"/>
  <c r="BD93" i="16"/>
  <c r="BD91" i="16"/>
  <c r="BD90" i="16"/>
  <c r="BD48" i="16"/>
  <c r="BD47" i="16"/>
  <c r="BD34" i="16"/>
  <c r="BD33" i="16"/>
  <c r="BD21" i="16"/>
  <c r="BD22" i="16"/>
  <c r="EC46" i="16"/>
  <c r="EC32" i="16"/>
  <c r="EC101" i="16"/>
  <c r="ED20" i="16" l="1"/>
  <c r="EF20" i="16" s="1"/>
  <c r="DV208" i="16"/>
  <c r="DX208" i="16" s="1"/>
  <c r="DV46" i="16"/>
  <c r="ED208" i="16"/>
  <c r="ED151" i="16"/>
  <c r="EE151" i="16" s="1"/>
  <c r="ED165" i="16"/>
  <c r="EE165" i="16" s="1"/>
  <c r="DV165" i="16"/>
  <c r="ED92" i="16"/>
  <c r="DV145" i="16"/>
  <c r="EN145" i="16" s="1"/>
  <c r="DV32" i="16"/>
  <c r="DV101" i="16"/>
  <c r="DV129" i="16"/>
  <c r="EM129" i="16" s="1"/>
  <c r="EL129" i="16" s="1"/>
  <c r="DV92" i="16"/>
  <c r="DV20" i="16"/>
  <c r="DV89" i="16"/>
  <c r="DV151" i="16"/>
  <c r="EF129" i="16"/>
  <c r="ED32" i="16"/>
  <c r="ED101" i="16"/>
  <c r="ED46" i="16"/>
  <c r="EE145" i="16"/>
  <c r="EF145" i="16"/>
  <c r="EC89" i="16"/>
  <c r="EN208" i="16" l="1"/>
  <c r="DW208" i="16"/>
  <c r="EN165" i="16"/>
  <c r="EM145" i="16"/>
  <c r="EL145" i="16" s="1"/>
  <c r="EE20" i="16"/>
  <c r="EF165" i="16"/>
  <c r="EF151" i="16"/>
  <c r="DX46" i="16"/>
  <c r="DW46" i="16"/>
  <c r="EF208" i="16"/>
  <c r="EE208" i="16"/>
  <c r="EM208" i="16"/>
  <c r="EL208" i="16" s="1"/>
  <c r="DX129" i="16"/>
  <c r="DW129" i="16"/>
  <c r="EN129" i="16"/>
  <c r="DX151" i="16"/>
  <c r="DW151" i="16"/>
  <c r="EN151" i="16"/>
  <c r="EM151" i="16"/>
  <c r="EL151" i="16" s="1"/>
  <c r="DX101" i="16"/>
  <c r="DW101" i="16"/>
  <c r="DW145" i="16"/>
  <c r="DX145" i="16"/>
  <c r="DW89" i="16"/>
  <c r="DX89" i="16"/>
  <c r="EE92" i="16"/>
  <c r="EF92" i="16"/>
  <c r="DX20" i="16"/>
  <c r="DW20" i="16"/>
  <c r="EN20" i="16"/>
  <c r="EM20" i="16"/>
  <c r="EL20" i="16" s="1"/>
  <c r="DX92" i="16"/>
  <c r="DW92" i="16"/>
  <c r="EN92" i="16"/>
  <c r="EM92" i="16"/>
  <c r="EL92" i="16" s="1"/>
  <c r="DW32" i="16"/>
  <c r="DX32" i="16"/>
  <c r="DX165" i="16"/>
  <c r="DW165" i="16"/>
  <c r="EM165" i="16"/>
  <c r="EL165" i="16" s="1"/>
  <c r="EF46" i="16"/>
  <c r="EM46" i="16"/>
  <c r="EL46" i="16" s="1"/>
  <c r="EF101" i="16"/>
  <c r="EM101" i="16"/>
  <c r="EL101" i="16" s="1"/>
  <c r="EF32" i="16"/>
  <c r="EM32" i="16"/>
  <c r="EL32" i="16" s="1"/>
  <c r="EN101" i="16"/>
  <c r="EE32" i="16"/>
  <c r="EE101" i="16"/>
  <c r="EN46" i="16"/>
  <c r="EN32" i="16"/>
  <c r="ED89" i="16"/>
  <c r="EE89" i="16" s="1"/>
  <c r="EE46" i="16"/>
  <c r="DY89" i="16" l="1"/>
  <c r="DY32" i="16"/>
  <c r="DY92" i="16"/>
  <c r="DY151" i="16"/>
  <c r="DY165" i="16"/>
  <c r="DY145" i="16"/>
  <c r="DY129" i="16"/>
  <c r="DY183" i="16"/>
  <c r="DY190" i="16"/>
  <c r="DY82" i="16"/>
  <c r="DY216" i="16"/>
  <c r="DY83" i="16"/>
  <c r="DY64" i="16"/>
  <c r="DY117" i="16"/>
  <c r="DY136" i="16"/>
  <c r="DY197" i="16"/>
  <c r="DY126" i="16"/>
  <c r="DY61" i="16"/>
  <c r="DY168" i="16"/>
  <c r="DY198" i="16"/>
  <c r="DY203" i="16"/>
  <c r="DY172" i="16"/>
  <c r="DY76" i="16"/>
  <c r="DY162" i="16"/>
  <c r="DY219" i="16"/>
  <c r="DY53" i="16"/>
  <c r="DY133" i="16"/>
  <c r="DY122" i="16"/>
  <c r="DY191" i="16"/>
  <c r="DY188" i="16"/>
  <c r="DY157" i="16"/>
  <c r="DY173" i="16"/>
  <c r="DY20" i="16"/>
  <c r="DY56" i="16"/>
  <c r="DY38" i="16"/>
  <c r="DY39" i="16"/>
  <c r="DY37" i="16"/>
  <c r="DY195" i="16"/>
  <c r="DY158" i="16"/>
  <c r="DY24" i="16"/>
  <c r="DY98" i="16"/>
  <c r="DY143" i="16"/>
  <c r="DY121" i="16"/>
  <c r="DY148" i="16"/>
  <c r="DY46" i="16"/>
  <c r="DY44" i="16"/>
  <c r="DY109" i="16"/>
  <c r="DY135" i="16"/>
  <c r="DY187" i="16"/>
  <c r="DY28" i="16"/>
  <c r="DY128" i="16"/>
  <c r="DY68" i="16"/>
  <c r="DY218" i="16"/>
  <c r="DY66" i="16"/>
  <c r="DY25" i="16"/>
  <c r="DY125" i="16"/>
  <c r="DY144" i="16"/>
  <c r="DY137" i="16"/>
  <c r="DY54" i="16"/>
  <c r="DY49" i="16"/>
  <c r="DY213" i="16"/>
  <c r="DY208" i="16"/>
  <c r="DY17" i="16"/>
  <c r="DY196" i="16"/>
  <c r="DY45" i="16"/>
  <c r="DY110" i="16"/>
  <c r="DY73" i="16"/>
  <c r="DY184" i="16"/>
  <c r="DY104" i="16"/>
  <c r="DY164" i="16"/>
  <c r="DY181" i="16"/>
  <c r="DY26" i="16"/>
  <c r="DY154" i="16"/>
  <c r="DY159" i="16"/>
  <c r="DY171" i="16"/>
  <c r="DY13" i="16"/>
  <c r="DY41" i="16"/>
  <c r="DY141" i="16"/>
  <c r="DY69" i="16"/>
  <c r="DY36" i="16"/>
  <c r="DY118" i="16"/>
  <c r="DY186" i="16"/>
  <c r="DY29" i="16"/>
  <c r="DY10" i="16"/>
  <c r="DY55" i="16"/>
  <c r="DY177" i="16"/>
  <c r="DY193" i="16"/>
  <c r="DY119" i="16"/>
  <c r="DY170" i="16"/>
  <c r="DY201" i="16"/>
  <c r="DY176" i="16"/>
  <c r="DY8" i="16"/>
  <c r="DY14" i="16"/>
  <c r="DY116" i="16"/>
  <c r="DY42" i="16"/>
  <c r="DY108" i="16"/>
  <c r="DY150" i="16"/>
  <c r="DY179" i="16"/>
  <c r="DY80" i="16"/>
  <c r="DY58" i="16"/>
  <c r="DY19" i="16"/>
  <c r="DY35" i="16"/>
  <c r="DY214" i="16"/>
  <c r="DY84" i="16"/>
  <c r="DY100" i="16"/>
  <c r="DY156" i="16"/>
  <c r="DY134" i="16"/>
  <c r="DY71" i="16"/>
  <c r="DY105" i="16"/>
  <c r="DY169" i="16"/>
  <c r="DY72" i="16"/>
  <c r="DY204" i="16"/>
  <c r="DY114" i="16"/>
  <c r="DY16" i="16"/>
  <c r="DY9" i="16"/>
  <c r="DY161" i="16"/>
  <c r="DY63" i="16"/>
  <c r="DY124" i="16"/>
  <c r="DY189" i="16"/>
  <c r="DY95" i="16"/>
  <c r="DY178" i="16"/>
  <c r="DY78" i="16"/>
  <c r="DY212" i="16"/>
  <c r="DY217" i="16"/>
  <c r="DY106" i="16"/>
  <c r="DY87" i="16"/>
  <c r="DY175" i="16"/>
  <c r="DY75" i="16"/>
  <c r="DY182" i="16"/>
  <c r="DY40" i="16"/>
  <c r="DY155" i="16"/>
  <c r="DY88" i="16"/>
  <c r="DY77" i="16"/>
  <c r="DY140" i="16"/>
  <c r="DY12" i="16"/>
  <c r="DY74" i="16"/>
  <c r="DY199" i="16"/>
  <c r="DY127" i="16"/>
  <c r="DY18" i="16"/>
  <c r="DY11" i="16"/>
  <c r="DY205" i="16"/>
  <c r="DY142" i="16"/>
  <c r="DY132" i="16"/>
  <c r="DY43" i="16"/>
  <c r="DY107" i="16"/>
  <c r="DY215" i="16"/>
  <c r="DY180" i="16"/>
  <c r="DY96" i="16"/>
  <c r="DY51" i="16"/>
  <c r="DY113" i="16"/>
  <c r="DY15" i="16"/>
  <c r="DY99" i="16"/>
  <c r="DY163" i="16"/>
  <c r="DY70" i="16"/>
  <c r="DY194" i="16"/>
  <c r="DY57" i="16"/>
  <c r="DY79" i="16"/>
  <c r="DY27" i="16"/>
  <c r="DY97" i="16"/>
  <c r="DY192" i="16"/>
  <c r="DY31" i="16"/>
  <c r="DY160" i="16"/>
  <c r="DY207" i="16"/>
  <c r="DY206" i="16"/>
  <c r="DY30" i="16"/>
  <c r="DY149" i="16"/>
  <c r="DY81" i="16"/>
  <c r="DY202" i="16"/>
  <c r="DY85" i="16"/>
  <c r="DY60" i="16"/>
  <c r="DY115" i="16"/>
  <c r="DY59" i="16"/>
  <c r="DY23" i="16"/>
  <c r="DY123" i="16"/>
  <c r="DY62" i="16"/>
  <c r="DY65" i="16"/>
  <c r="DY50" i="16"/>
  <c r="DY67" i="16"/>
  <c r="DY139" i="16"/>
  <c r="DY200" i="16"/>
  <c r="DY52" i="16"/>
  <c r="DY174" i="16"/>
  <c r="DY111" i="16"/>
  <c r="DY138" i="16"/>
  <c r="DY112" i="16"/>
  <c r="DY120" i="16"/>
  <c r="DY185" i="16"/>
  <c r="DY211" i="16"/>
  <c r="DY86" i="16"/>
  <c r="DY101" i="16"/>
  <c r="EF89" i="16"/>
  <c r="EM89" i="16"/>
  <c r="EL89" i="16" s="1"/>
  <c r="EN89" i="16"/>
  <c r="EK191" i="16" s="1"/>
  <c r="EK202" i="16" l="1"/>
  <c r="EK110" i="16"/>
  <c r="EK127" i="16"/>
  <c r="EK8" i="16"/>
  <c r="EK121" i="16"/>
  <c r="EK134" i="16"/>
  <c r="EK143" i="16"/>
  <c r="EK199" i="16"/>
  <c r="EK113" i="16"/>
  <c r="EK122" i="16"/>
  <c r="EK118" i="16"/>
  <c r="EK201" i="16"/>
  <c r="EK13" i="16"/>
  <c r="EK137" i="16"/>
  <c r="EK180" i="16"/>
  <c r="EK136" i="16"/>
  <c r="EK100" i="16"/>
  <c r="EK198" i="16"/>
  <c r="EK23" i="16"/>
  <c r="EK46" i="16"/>
  <c r="EK171" i="16"/>
  <c r="EK145" i="16"/>
  <c r="EK207" i="16"/>
  <c r="EK129" i="16"/>
  <c r="EK64" i="16"/>
  <c r="EK72" i="16"/>
  <c r="EK126" i="16"/>
  <c r="EK42" i="16"/>
  <c r="EK111" i="16"/>
  <c r="EK87" i="16"/>
  <c r="EK97" i="16"/>
  <c r="EK95" i="16"/>
  <c r="EK12" i="16"/>
  <c r="EK141" i="16"/>
  <c r="EK194" i="16"/>
  <c r="EK38" i="16"/>
  <c r="EK175" i="16"/>
  <c r="EK184" i="16"/>
  <c r="EK67" i="16"/>
  <c r="EK63" i="16"/>
  <c r="EK217" i="16"/>
  <c r="EK18" i="16"/>
  <c r="EK40" i="16"/>
  <c r="EK179" i="16"/>
  <c r="EK157" i="16"/>
  <c r="EK115" i="16"/>
  <c r="EK69" i="16"/>
  <c r="EK83" i="16"/>
  <c r="EK24" i="16"/>
  <c r="EK62" i="16"/>
  <c r="EK183" i="16"/>
  <c r="EK101" i="16"/>
  <c r="EK182" i="16"/>
  <c r="EK160" i="16"/>
  <c r="EK219" i="16"/>
  <c r="EK196" i="16"/>
  <c r="EK159" i="16"/>
  <c r="EK66" i="16"/>
  <c r="EK186" i="16"/>
  <c r="EK200" i="16"/>
  <c r="EK139" i="16"/>
  <c r="EK204" i="16"/>
  <c r="EK85" i="16"/>
  <c r="EK187" i="16"/>
  <c r="EK25" i="16"/>
  <c r="EK78" i="16"/>
  <c r="EK161" i="16"/>
  <c r="EK26" i="16"/>
  <c r="EK149" i="16"/>
  <c r="EK17" i="16"/>
  <c r="EK27" i="16"/>
  <c r="EK176" i="16"/>
  <c r="EK132" i="16"/>
  <c r="EK59" i="16"/>
  <c r="EK170" i="16"/>
  <c r="EK178" i="16"/>
  <c r="EK112" i="16"/>
  <c r="EK71" i="16"/>
  <c r="EK190" i="16"/>
  <c r="EK30" i="16"/>
  <c r="EK19" i="16"/>
  <c r="EK128" i="16"/>
  <c r="EK150" i="16"/>
  <c r="EK206" i="16"/>
  <c r="EK50" i="16"/>
  <c r="EK169" i="16"/>
  <c r="EK148" i="16"/>
  <c r="EK214" i="16"/>
  <c r="EK197" i="16"/>
  <c r="EK213" i="16"/>
  <c r="EK96" i="16"/>
  <c r="EK76" i="16"/>
  <c r="EK53" i="16"/>
  <c r="EK172" i="16"/>
  <c r="EK10" i="16"/>
  <c r="EK84" i="16"/>
  <c r="EK98" i="16"/>
  <c r="EK163" i="16"/>
  <c r="EK188" i="16"/>
  <c r="EK28" i="16"/>
  <c r="EK39" i="16"/>
  <c r="EK116" i="16"/>
  <c r="EK181" i="16"/>
  <c r="EK75" i="16"/>
  <c r="EK56" i="16"/>
  <c r="EK51" i="16"/>
  <c r="EK107" i="16"/>
  <c r="EK168" i="16"/>
  <c r="EK154" i="16"/>
  <c r="EK88" i="16"/>
  <c r="DY130" i="16"/>
  <c r="DY131" i="16"/>
  <c r="DY103" i="16"/>
  <c r="DY102" i="16"/>
  <c r="DY209" i="16"/>
  <c r="DY210" i="16"/>
  <c r="DY146" i="16"/>
  <c r="DY147" i="16"/>
  <c r="DY47" i="16"/>
  <c r="DY48" i="16"/>
  <c r="DY167" i="16"/>
  <c r="DY166" i="16"/>
  <c r="EK52" i="16"/>
  <c r="EK86" i="16"/>
  <c r="EK79" i="16"/>
  <c r="EK211" i="16"/>
  <c r="EK16" i="16"/>
  <c r="EK32" i="16"/>
  <c r="EK108" i="16"/>
  <c r="EK173" i="16"/>
  <c r="EK165" i="16"/>
  <c r="EK36" i="16"/>
  <c r="EK99" i="16"/>
  <c r="EK216" i="16"/>
  <c r="EK60" i="16"/>
  <c r="EK89" i="16"/>
  <c r="EK208" i="16"/>
  <c r="EK125" i="16"/>
  <c r="EK82" i="16"/>
  <c r="EK43" i="16"/>
  <c r="DY152" i="16"/>
  <c r="DY153" i="16"/>
  <c r="EK81" i="16"/>
  <c r="EK192" i="16"/>
  <c r="EK114" i="16"/>
  <c r="EK11" i="16"/>
  <c r="EK120" i="16"/>
  <c r="EK119" i="16"/>
  <c r="EK218" i="16"/>
  <c r="EK77" i="16"/>
  <c r="EK29" i="16"/>
  <c r="EK138" i="16"/>
  <c r="EK212" i="16"/>
  <c r="EK124" i="16"/>
  <c r="EK15" i="16"/>
  <c r="EK158" i="16"/>
  <c r="EK57" i="16"/>
  <c r="EK35" i="16"/>
  <c r="EK14" i="16"/>
  <c r="EK162" i="16"/>
  <c r="DY93" i="16"/>
  <c r="DY94" i="16"/>
  <c r="DY33" i="16"/>
  <c r="DY34" i="16"/>
  <c r="DY21" i="16"/>
  <c r="DY22" i="16"/>
  <c r="DY90" i="16"/>
  <c r="DY91" i="16"/>
  <c r="EK58" i="16"/>
  <c r="EK151" i="16"/>
  <c r="EK144" i="16"/>
  <c r="EK106" i="16"/>
  <c r="EK177" i="16"/>
  <c r="EK203" i="16"/>
  <c r="EK45" i="16"/>
  <c r="EK164" i="16"/>
  <c r="EK92" i="16"/>
  <c r="EK193" i="16"/>
  <c r="EK9" i="16"/>
  <c r="EK189" i="16"/>
  <c r="EK49" i="16"/>
  <c r="EK54" i="16"/>
  <c r="EK117" i="16"/>
  <c r="EK68" i="16"/>
  <c r="EK74" i="16"/>
  <c r="EK105" i="16"/>
  <c r="EK70" i="16"/>
  <c r="EK215" i="16"/>
  <c r="EK41" i="16"/>
  <c r="EK55" i="16"/>
  <c r="EK142" i="16"/>
  <c r="EK205" i="16"/>
  <c r="EK65" i="16"/>
  <c r="EK104" i="16"/>
  <c r="EK73" i="16"/>
  <c r="EK135" i="16"/>
  <c r="EK31" i="16"/>
  <c r="EK44" i="16"/>
  <c r="EK109" i="16"/>
  <c r="EK156" i="16"/>
  <c r="EK195" i="16"/>
  <c r="EK37" i="16"/>
  <c r="EK80" i="16"/>
  <c r="EK140" i="16"/>
  <c r="EK185" i="16"/>
  <c r="EK133" i="16"/>
  <c r="EK123" i="16"/>
  <c r="EK20" i="16"/>
  <c r="EK174" i="16"/>
  <c r="EK155" i="16"/>
  <c r="EK61" i="16"/>
  <c r="EG101" i="16"/>
  <c r="EG8" i="16"/>
  <c r="EG9" i="16"/>
  <c r="EG179" i="16"/>
  <c r="EG100" i="16"/>
  <c r="EG23" i="16"/>
  <c r="EG159" i="16"/>
  <c r="EG77" i="16"/>
  <c r="EG192" i="16"/>
  <c r="EG117" i="16"/>
  <c r="EG40" i="16"/>
  <c r="EG180" i="16"/>
  <c r="EG104" i="16"/>
  <c r="EG24" i="16"/>
  <c r="EG175" i="16"/>
  <c r="EG96" i="16"/>
  <c r="EG16" i="16"/>
  <c r="EG155" i="16"/>
  <c r="EG73" i="16"/>
  <c r="EG189" i="16"/>
  <c r="EG113" i="16"/>
  <c r="EG36" i="16"/>
  <c r="EG176" i="16"/>
  <c r="EG97" i="16"/>
  <c r="EG17" i="16"/>
  <c r="EG187" i="16"/>
  <c r="EG111" i="16"/>
  <c r="EG31" i="16"/>
  <c r="EG170" i="16"/>
  <c r="EG85" i="16"/>
  <c r="EG11" i="16"/>
  <c r="EG124" i="16"/>
  <c r="EG51" i="16"/>
  <c r="EG188" i="16"/>
  <c r="EG112" i="16"/>
  <c r="EG35" i="16"/>
  <c r="EG198" i="16"/>
  <c r="EG122" i="16"/>
  <c r="EG49" i="16"/>
  <c r="EG182" i="16"/>
  <c r="EG106" i="16"/>
  <c r="EG26" i="16"/>
  <c r="EG139" i="16"/>
  <c r="EG63" i="16"/>
  <c r="EG199" i="16"/>
  <c r="EG123" i="16"/>
  <c r="EG50" i="16"/>
  <c r="EG206" i="16"/>
  <c r="EG160" i="16"/>
  <c r="EG78" i="16"/>
  <c r="EG212" i="16"/>
  <c r="EG136" i="16"/>
  <c r="EG60" i="16"/>
  <c r="EG177" i="16"/>
  <c r="EG98" i="16"/>
  <c r="EG18" i="16"/>
  <c r="EG161" i="16"/>
  <c r="EG79" i="16"/>
  <c r="EG219" i="16"/>
  <c r="EG156" i="16"/>
  <c r="EG74" i="16"/>
  <c r="EG205" i="16"/>
  <c r="EG132" i="16"/>
  <c r="EG56" i="16"/>
  <c r="EG173" i="16"/>
  <c r="EG88" i="16"/>
  <c r="EG14" i="16"/>
  <c r="EG157" i="16"/>
  <c r="EG75" i="16"/>
  <c r="EG211" i="16"/>
  <c r="EG171" i="16"/>
  <c r="EG86" i="16"/>
  <c r="EG12" i="16"/>
  <c r="EG144" i="16"/>
  <c r="EG69" i="16"/>
  <c r="EG185" i="16"/>
  <c r="EG109" i="16"/>
  <c r="EG29" i="16"/>
  <c r="EG172" i="16"/>
  <c r="EG87" i="16"/>
  <c r="EG13" i="16"/>
  <c r="EG183" i="16"/>
  <c r="EG107" i="16"/>
  <c r="EG27" i="16"/>
  <c r="EG163" i="16"/>
  <c r="EG81" i="16"/>
  <c r="EG196" i="16"/>
  <c r="EG120" i="16"/>
  <c r="EG44" i="16"/>
  <c r="EG184" i="16"/>
  <c r="EG108" i="16"/>
  <c r="EG28" i="16"/>
  <c r="EG213" i="16"/>
  <c r="EG137" i="16"/>
  <c r="EG61" i="16"/>
  <c r="EG193" i="16"/>
  <c r="EG118" i="16"/>
  <c r="EG41" i="16"/>
  <c r="EG158" i="16"/>
  <c r="EG76" i="16"/>
  <c r="EG214" i="16"/>
  <c r="EG138" i="16"/>
  <c r="EG62" i="16"/>
  <c r="EG200" i="16"/>
  <c r="EG133" i="16"/>
  <c r="EG57" i="16"/>
  <c r="EG190" i="16"/>
  <c r="EG114" i="16"/>
  <c r="EG37" i="16"/>
  <c r="EG154" i="16"/>
  <c r="EG72" i="16"/>
  <c r="EG207" i="16"/>
  <c r="EG134" i="16"/>
  <c r="EG58" i="16"/>
  <c r="EG204" i="16"/>
  <c r="EG149" i="16"/>
  <c r="EG70" i="16"/>
  <c r="EG201" i="16"/>
  <c r="EG125" i="16"/>
  <c r="EG52" i="16"/>
  <c r="EG169" i="16"/>
  <c r="EG84" i="16"/>
  <c r="EG10" i="16"/>
  <c r="EG150" i="16"/>
  <c r="EG71" i="16"/>
  <c r="EG217" i="16"/>
  <c r="EG164" i="16"/>
  <c r="EG82" i="16"/>
  <c r="EG216" i="16"/>
  <c r="EG140" i="16"/>
  <c r="EG64" i="16"/>
  <c r="EG181" i="16"/>
  <c r="EG105" i="16"/>
  <c r="EG25" i="16"/>
  <c r="EG168" i="16"/>
  <c r="EG83" i="16"/>
  <c r="EG194" i="16"/>
  <c r="EG119" i="16"/>
  <c r="EG42" i="16"/>
  <c r="EG178" i="16"/>
  <c r="EG99" i="16"/>
  <c r="EG19" i="16"/>
  <c r="EG135" i="16"/>
  <c r="EG59" i="16"/>
  <c r="EG195" i="16"/>
  <c r="EG148" i="16"/>
  <c r="EG43" i="16"/>
  <c r="EG68" i="16"/>
  <c r="EG115" i="16"/>
  <c r="EG38" i="16"/>
  <c r="EG174" i="16"/>
  <c r="EG95" i="16"/>
  <c r="EG15" i="16"/>
  <c r="EG128" i="16"/>
  <c r="EG55" i="16"/>
  <c r="EG191" i="16"/>
  <c r="EG116" i="16"/>
  <c r="EG39" i="16"/>
  <c r="EG202" i="16"/>
  <c r="EG126" i="16"/>
  <c r="EG53" i="16"/>
  <c r="EG186" i="16"/>
  <c r="EG110" i="16"/>
  <c r="EG30" i="16"/>
  <c r="EG143" i="16"/>
  <c r="EG67" i="16"/>
  <c r="EG203" i="16"/>
  <c r="EG127" i="16"/>
  <c r="EG54" i="16"/>
  <c r="EG215" i="16"/>
  <c r="EG141" i="16"/>
  <c r="EG65" i="16"/>
  <c r="EG197" i="16"/>
  <c r="EG121" i="16"/>
  <c r="EG45" i="16"/>
  <c r="EG162" i="16"/>
  <c r="EG80" i="16"/>
  <c r="EG218" i="16"/>
  <c r="EG142" i="16"/>
  <c r="EG66" i="16"/>
  <c r="EG20" i="16"/>
  <c r="EG89" i="16"/>
  <c r="EG151" i="16"/>
  <c r="EG165" i="16"/>
  <c r="EG145" i="16"/>
  <c r="EG46" i="16"/>
  <c r="EG208" i="16"/>
  <c r="EG129" i="16"/>
  <c r="EG92" i="16"/>
  <c r="EG32" i="16"/>
  <c r="EK131" i="16" l="1"/>
  <c r="EK166" i="16"/>
  <c r="EK93" i="16"/>
  <c r="EK146" i="16"/>
  <c r="EK153" i="16"/>
  <c r="EG103" i="16"/>
  <c r="EG102" i="16"/>
  <c r="EG130" i="16"/>
  <c r="EK33" i="16"/>
  <c r="EK34" i="16"/>
  <c r="EG166" i="16"/>
  <c r="EG167" i="16"/>
  <c r="EG146" i="16"/>
  <c r="EG147" i="16"/>
  <c r="EG93" i="16"/>
  <c r="EG94" i="16"/>
  <c r="EG90" i="16"/>
  <c r="EG91" i="16"/>
  <c r="EG47" i="16"/>
  <c r="EG48" i="16"/>
  <c r="EG33" i="16"/>
  <c r="EG34" i="16"/>
  <c r="EG21" i="16"/>
  <c r="EG22" i="16"/>
  <c r="EG209" i="16"/>
  <c r="EG210" i="16"/>
  <c r="EG152" i="16"/>
  <c r="EG153" i="16"/>
  <c r="EG131" i="16"/>
  <c r="EK147" i="16" l="1"/>
  <c r="EK130" i="16"/>
  <c r="EK167" i="16"/>
  <c r="EK152" i="16"/>
  <c r="EK21" i="16"/>
  <c r="EK22" i="16"/>
  <c r="EK47" i="16"/>
  <c r="EK94" i="16"/>
  <c r="EK209" i="16"/>
  <c r="EK210" i="16"/>
  <c r="EK91" i="16"/>
  <c r="EK103" i="16"/>
  <c r="EK102" i="16"/>
  <c r="EK48" i="16"/>
  <c r="EK90" i="16"/>
</calcChain>
</file>

<file path=xl/sharedStrings.xml><?xml version="1.0" encoding="utf-8"?>
<sst xmlns="http://schemas.openxmlformats.org/spreadsheetml/2006/main" count="3065" uniqueCount="1979">
  <si>
    <t>Ease of Doing Business</t>
  </si>
  <si>
    <t>Starting a Business</t>
  </si>
  <si>
    <t>Registering Property</t>
  </si>
  <si>
    <t>Getting Credit</t>
  </si>
  <si>
    <t>Paying Taxes</t>
  </si>
  <si>
    <t>Trading Across Borders</t>
  </si>
  <si>
    <t>Enforcing Contracts</t>
  </si>
  <si>
    <t>Economy</t>
  </si>
  <si>
    <t>Procedures (number)</t>
  </si>
  <si>
    <t>Time (days)</t>
  </si>
  <si>
    <t>Cost (% of income per capita)</t>
  </si>
  <si>
    <t>Cost (% of property value)</t>
  </si>
  <si>
    <t>Ease of Property RANK</t>
  </si>
  <si>
    <t>Sum getting credit</t>
  </si>
  <si>
    <t>Ease of Credit RANK</t>
  </si>
  <si>
    <t>Payments (number)</t>
  </si>
  <si>
    <t>Time (hours)</t>
  </si>
  <si>
    <t>Ease of Taxes RANK</t>
  </si>
  <si>
    <t>Documents for export (number)</t>
  </si>
  <si>
    <t>Time for export (days)</t>
  </si>
  <si>
    <t>Cost to export (US$ per container)</t>
  </si>
  <si>
    <t>Documents for import (number)</t>
  </si>
  <si>
    <t>Time for import (days)</t>
  </si>
  <si>
    <t>Cost to import (US$ per container)</t>
  </si>
  <si>
    <t>Ease of Trading RANK</t>
  </si>
  <si>
    <t>Ease of Contracts RANK</t>
  </si>
  <si>
    <t>Time (years)</t>
  </si>
  <si>
    <t>Cost (% of estate)</t>
  </si>
  <si>
    <t>Recovery rate (cents on the dollar)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</si>
  <si>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</si>
  <si>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</si>
  <si>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</si>
  <si>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</si>
  <si>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</si>
  <si>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</si>
  <si>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</si>
  <si>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</si>
  <si>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</si>
  <si>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</si>
  <si>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</si>
  <si>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</si>
  <si>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</si>
  <si>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</si>
  <si>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</si>
  <si>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</si>
  <si>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</si>
  <si>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</si>
  <si>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</si>
  <si>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</si>
  <si>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</si>
  <si>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</si>
  <si>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</si>
  <si>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</si>
  <si>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</si>
  <si>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</si>
  <si>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</si>
  <si>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</si>
  <si>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</si>
  <si>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</si>
  <si>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</si>
  <si>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</si>
  <si>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</si>
  <si>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</si>
  <si>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</si>
  <si>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</si>
  <si>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</si>
  <si>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</si>
  <si>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</si>
  <si>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</si>
  <si>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</si>
  <si>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</si>
  <si>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</si>
  <si>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</si>
  <si>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</si>
  <si>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</si>
  <si>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</si>
  <si>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</si>
  <si>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</si>
  <si>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</si>
  <si>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</si>
  <si>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</si>
  <si>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</si>
  <si>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</si>
  <si>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</si>
  <si>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</si>
  <si>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</si>
  <si>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</si>
  <si>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</si>
  <si>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</si>
  <si>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</si>
  <si>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</si>
  <si>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</si>
  <si>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</si>
  <si>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</si>
  <si>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</si>
  <si>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</si>
  <si>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</si>
  <si>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</si>
  <si>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</si>
  <si>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</si>
  <si>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</si>
  <si>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</si>
  <si>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</si>
  <si>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</si>
  <si>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</si>
  <si>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</si>
  <si>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</si>
  <si>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</si>
  <si>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</si>
  <si>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</si>
  <si>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</si>
  <si>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</si>
  <si>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</si>
  <si>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</si>
  <si>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</si>
  <si>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</si>
  <si>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</si>
  <si>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</si>
  <si>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</si>
  <si>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</si>
  <si>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</si>
  <si>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</si>
  <si>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</si>
  <si>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</si>
  <si>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</si>
  <si>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</si>
  <si>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</si>
  <si>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</si>
  <si>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</si>
  <si>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</si>
  <si>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</si>
  <si>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</si>
  <si>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</si>
  <si>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</si>
  <si>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</si>
  <si>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</si>
  <si>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</si>
  <si>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</si>
  <si>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</si>
  <si>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</si>
  <si>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</si>
  <si>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</si>
  <si>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</si>
  <si>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</si>
  <si>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</si>
  <si>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</si>
  <si>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</si>
  <si>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</si>
  <si>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</si>
  <si>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</si>
  <si>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</si>
  <si>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</si>
  <si>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</si>
  <si>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</si>
  <si>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</si>
  <si>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</si>
  <si>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</si>
  <si>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</si>
  <si>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</si>
  <si>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</si>
  <si>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</si>
  <si>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</si>
  <si>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</si>
  <si>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</si>
  <si>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</si>
  <si>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</si>
  <si>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</si>
  <si>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</si>
  <si>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</si>
  <si>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</si>
  <si>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</si>
  <si>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</si>
  <si>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</si>
  <si>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</si>
  <si>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</si>
  <si>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</si>
  <si>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</si>
  <si>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</si>
  <si>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</si>
  <si>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</si>
  <si>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</si>
  <si>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</si>
  <si>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</si>
  <si>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</si>
  <si>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</si>
  <si>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</si>
  <si>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</si>
  <si>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</si>
  <si>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</si>
  <si>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</si>
  <si>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</si>
  <si>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</si>
  <si>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</si>
  <si>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</si>
  <si>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</si>
  <si>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</si>
  <si>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</si>
  <si>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</si>
  <si>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</si>
  <si>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</si>
  <si>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</si>
  <si>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West Bank and Gaza</t>
  </si>
  <si>
    <t>Yemen, Rep.</t>
  </si>
  <si>
    <t>Zambia</t>
  </si>
  <si>
    <t>Zimbabwe</t>
  </si>
  <si>
    <t>Paid-in Min. Capital (% of income per capita)</t>
  </si>
  <si>
    <t>Ease of getting electricity RANK</t>
  </si>
  <si>
    <t>[English]</t>
  </si>
  <si>
    <t xml:space="preserve"> [Spanish]</t>
  </si>
  <si>
    <t>[French]</t>
  </si>
  <si>
    <t>[Russian]</t>
  </si>
  <si>
    <t xml:space="preserve"> [Portuguese]</t>
  </si>
  <si>
    <t>[Chinese]</t>
  </si>
  <si>
    <t xml:space="preserve"> [Arabic]</t>
  </si>
  <si>
    <t>Afganistán</t>
  </si>
  <si>
    <t>Афганистан</t>
  </si>
  <si>
    <t>Afeganistão</t>
  </si>
  <si>
    <t>阿富汗</t>
  </si>
  <si>
    <t>أفغانستان</t>
  </si>
  <si>
    <t>Albanie</t>
  </si>
  <si>
    <t>Албания</t>
  </si>
  <si>
    <t>Albânia</t>
  </si>
  <si>
    <t>阿尔巴尼亚</t>
  </si>
  <si>
    <t>ألبانيا</t>
  </si>
  <si>
    <t>Argelia</t>
  </si>
  <si>
    <t>Algérie</t>
  </si>
  <si>
    <t>Алжир</t>
  </si>
  <si>
    <t>Argélia</t>
  </si>
  <si>
    <t>阿尔及利亚</t>
  </si>
  <si>
    <t>الجزائر</t>
  </si>
  <si>
    <t>Ангола</t>
  </si>
  <si>
    <t>安哥拉</t>
  </si>
  <si>
    <t>أنغولا</t>
  </si>
  <si>
    <t>Antigua y Barbuda</t>
  </si>
  <si>
    <t>Antigua-et-Barbuda</t>
  </si>
  <si>
    <t>Антигуа и Барбуда</t>
  </si>
  <si>
    <t>Antígua e Barbuda</t>
  </si>
  <si>
    <t>安提瓜和巴布达</t>
  </si>
  <si>
    <t>أنتيغوا وبربودا</t>
  </si>
  <si>
    <t>Argentine</t>
  </si>
  <si>
    <t>Аргентина</t>
  </si>
  <si>
    <t>阿根廷</t>
  </si>
  <si>
    <t>الأرجنتين</t>
  </si>
  <si>
    <t>Arménie</t>
  </si>
  <si>
    <t>Армения</t>
  </si>
  <si>
    <t>Armênia</t>
  </si>
  <si>
    <t>亚美尼亚</t>
  </si>
  <si>
    <t>أرمينيا</t>
  </si>
  <si>
    <t>Australie</t>
  </si>
  <si>
    <t>Австралия</t>
  </si>
  <si>
    <t>Austrália</t>
  </si>
  <si>
    <t>澳大利亚</t>
  </si>
  <si>
    <t>أستراليا</t>
  </si>
  <si>
    <t>Autriche</t>
  </si>
  <si>
    <t>Австрия</t>
  </si>
  <si>
    <t>Áustria</t>
  </si>
  <si>
    <t>奥地利</t>
  </si>
  <si>
    <t>النمسا</t>
  </si>
  <si>
    <t>Azerbaiyán</t>
  </si>
  <si>
    <t>Azerbaïdjan</t>
  </si>
  <si>
    <t>Азербайджан</t>
  </si>
  <si>
    <t>Azerbaijão</t>
  </si>
  <si>
    <t>阿塞拜疆</t>
  </si>
  <si>
    <t>أذربيجان</t>
  </si>
  <si>
    <t>Bahamas</t>
  </si>
  <si>
    <t>Багамские Острова</t>
  </si>
  <si>
    <t>巴哈马群岛</t>
  </si>
  <si>
    <t>(جزر البهاما (البهاماس</t>
  </si>
  <si>
    <t>Bahrein</t>
  </si>
  <si>
    <t>Bahreïn</t>
  </si>
  <si>
    <t>Бахрейн</t>
  </si>
  <si>
    <t>Barém</t>
  </si>
  <si>
    <t>巴林</t>
  </si>
  <si>
    <t>البحرين</t>
  </si>
  <si>
    <t>Бангладеш</t>
  </si>
  <si>
    <t>孟加拉国</t>
  </si>
  <si>
    <t>بنغلاديش</t>
  </si>
  <si>
    <t>Belarús</t>
  </si>
  <si>
    <t>Беларусь</t>
  </si>
  <si>
    <t>Bielorrússia</t>
  </si>
  <si>
    <t>白俄罗斯</t>
  </si>
  <si>
    <t>بيلاروس</t>
  </si>
  <si>
    <t>Bélgica</t>
  </si>
  <si>
    <t>Belgique</t>
  </si>
  <si>
    <t>Бельгия</t>
  </si>
  <si>
    <t>比利时</t>
  </si>
  <si>
    <t>بلجيكا</t>
  </si>
  <si>
    <t>Belice</t>
  </si>
  <si>
    <t>Белиз</t>
  </si>
  <si>
    <t>伯利兹</t>
  </si>
  <si>
    <t>بليز</t>
  </si>
  <si>
    <t>Bénin</t>
  </si>
  <si>
    <t>Бенин</t>
  </si>
  <si>
    <t>贝宁</t>
  </si>
  <si>
    <t>بنين</t>
  </si>
  <si>
    <t>Bhután</t>
  </si>
  <si>
    <t>Bhoutan</t>
  </si>
  <si>
    <t>Бутан</t>
  </si>
  <si>
    <t>Butão</t>
  </si>
  <si>
    <t>不丹</t>
  </si>
  <si>
    <t>بوتان</t>
  </si>
  <si>
    <t>Bolivie</t>
  </si>
  <si>
    <t>Боливия</t>
  </si>
  <si>
    <t>Bolívia</t>
  </si>
  <si>
    <t>玻利维亚</t>
  </si>
  <si>
    <t>بوليفيا</t>
  </si>
  <si>
    <t>Bosnia y Herzegovina</t>
  </si>
  <si>
    <t>Bosnie-Herzégovine</t>
  </si>
  <si>
    <t>Босния и Герцеговина</t>
  </si>
  <si>
    <t>Bósnia e Herzegovina</t>
  </si>
  <si>
    <t>波斯尼亚和黑塞哥维那</t>
  </si>
  <si>
    <t xml:space="preserve">البوسنة والهرسك </t>
  </si>
  <si>
    <t>Ботсвана</t>
  </si>
  <si>
    <t>Botsuana</t>
  </si>
  <si>
    <t>博茨瓦纳</t>
  </si>
  <si>
    <t>بوتسوانا</t>
  </si>
  <si>
    <t>Brasil</t>
  </si>
  <si>
    <t>Brésil</t>
  </si>
  <si>
    <t>Бразилия</t>
  </si>
  <si>
    <t>巴西</t>
  </si>
  <si>
    <t>البرازيل</t>
  </si>
  <si>
    <t>Brunéi Darussalam</t>
  </si>
  <si>
    <t xml:space="preserve">Бруней-Даруссалам </t>
  </si>
  <si>
    <t>文莱达鲁萨兰国</t>
  </si>
  <si>
    <t>بروناي دار السلام</t>
  </si>
  <si>
    <t>Bulgarie</t>
  </si>
  <si>
    <t>Болгария</t>
  </si>
  <si>
    <t>Bulgária</t>
  </si>
  <si>
    <t>保加利亚</t>
  </si>
  <si>
    <t>بلغاريا</t>
  </si>
  <si>
    <t>Буркина-Фасо</t>
  </si>
  <si>
    <t>布吉纳法索</t>
  </si>
  <si>
    <t xml:space="preserve">بوركينا فاصو </t>
  </si>
  <si>
    <t>Бурунди</t>
  </si>
  <si>
    <t>布隆迪</t>
  </si>
  <si>
    <t xml:space="preserve">بوروندي </t>
  </si>
  <si>
    <t>Camboya</t>
  </si>
  <si>
    <t>Cambodge</t>
  </si>
  <si>
    <t>Камбоджа</t>
  </si>
  <si>
    <t>Camboja</t>
  </si>
  <si>
    <t>柬埔寨</t>
  </si>
  <si>
    <t>كمبوديا</t>
  </si>
  <si>
    <t>Camerún</t>
  </si>
  <si>
    <t>Cameroun</t>
  </si>
  <si>
    <t>Камерун</t>
  </si>
  <si>
    <t>Camarões</t>
  </si>
  <si>
    <t>喀麦隆</t>
  </si>
  <si>
    <t>الكاميرون</t>
  </si>
  <si>
    <t>Canadá</t>
  </si>
  <si>
    <t>Канада</t>
  </si>
  <si>
    <t>加拿大</t>
  </si>
  <si>
    <t>كندا</t>
  </si>
  <si>
    <t>Cabo Verde</t>
  </si>
  <si>
    <t>Cap-Vert</t>
  </si>
  <si>
    <t>Кабо-Верде</t>
  </si>
  <si>
    <t>佛得角</t>
  </si>
  <si>
    <t>الرأس الأخضر (كاب فيردي)</t>
  </si>
  <si>
    <t>República Centroafricana</t>
  </si>
  <si>
    <t>République centrafricaine</t>
  </si>
  <si>
    <t>Центральноафриканская Республика</t>
  </si>
  <si>
    <t>República Centro-Africana</t>
  </si>
  <si>
    <t>中非共和国</t>
  </si>
  <si>
    <t xml:space="preserve">جمهورية أفريقيا الوسطى </t>
  </si>
  <si>
    <t>Tchad</t>
  </si>
  <si>
    <t>Чад</t>
  </si>
  <si>
    <t>Chade</t>
  </si>
  <si>
    <t>乍得</t>
  </si>
  <si>
    <t>تشاد</t>
  </si>
  <si>
    <t>Chili</t>
  </si>
  <si>
    <t>Чили</t>
  </si>
  <si>
    <t>智利</t>
  </si>
  <si>
    <t>شيلي</t>
  </si>
  <si>
    <t>Chine</t>
  </si>
  <si>
    <t>Китай</t>
  </si>
  <si>
    <t>China, República Popular da</t>
  </si>
  <si>
    <t>中国</t>
  </si>
  <si>
    <t>الصين</t>
  </si>
  <si>
    <t>Hong Kong SAR, China</t>
  </si>
  <si>
    <t>Hong Kong RAE, China</t>
  </si>
  <si>
    <t>RAS de Hong Kong, Chine</t>
  </si>
  <si>
    <t>Гонконг, Китай</t>
  </si>
  <si>
    <t>中国香港特别行政区</t>
  </si>
  <si>
    <t>منطقة هونغ كونغ الإدارية الخاصة الخاضعة للصين</t>
  </si>
  <si>
    <t>Taïwan, Chine</t>
  </si>
  <si>
    <t>Тайвань, Китай</t>
  </si>
  <si>
    <t>中国台湾</t>
  </si>
  <si>
    <t>تايوان، الصين</t>
  </si>
  <si>
    <t>Colombie</t>
  </si>
  <si>
    <t>Колумбия</t>
  </si>
  <si>
    <t>Colômbia</t>
  </si>
  <si>
    <t>哥伦比亚</t>
  </si>
  <si>
    <t>كولومبيا</t>
  </si>
  <si>
    <t>Comoras</t>
  </si>
  <si>
    <t>Comores</t>
  </si>
  <si>
    <t>Коморские острова</t>
  </si>
  <si>
    <t>科摩罗</t>
  </si>
  <si>
    <t xml:space="preserve">جزر القمر </t>
  </si>
  <si>
    <t>Congo, República Democrática</t>
  </si>
  <si>
    <t>Congo, République démocratique du</t>
  </si>
  <si>
    <t>Демократическая Республика Конго</t>
  </si>
  <si>
    <t>Congo, República Democrática do</t>
  </si>
  <si>
    <t>刚果民主共和国</t>
  </si>
  <si>
    <t>جمهورية الكونغو الديمقراطية</t>
  </si>
  <si>
    <t>Congo, República del</t>
  </si>
  <si>
    <t>Congo, République du</t>
  </si>
  <si>
    <t>Республика Конго</t>
  </si>
  <si>
    <t>Congo, República do</t>
  </si>
  <si>
    <t>刚果共和国</t>
  </si>
  <si>
    <t>الكونغو</t>
  </si>
  <si>
    <t>Коста-Рика</t>
  </si>
  <si>
    <t>哥斯达黎加</t>
  </si>
  <si>
    <t>كوستاريكا</t>
  </si>
  <si>
    <t>Costa de Marfil</t>
  </si>
  <si>
    <t>Кот-д'Ивуар</t>
  </si>
  <si>
    <t>Costa do Marfim</t>
  </si>
  <si>
    <t>象牙海岸</t>
  </si>
  <si>
    <t>Croacia</t>
  </si>
  <si>
    <t>Croatie</t>
  </si>
  <si>
    <t>Хорватия</t>
  </si>
  <si>
    <t>Croácia</t>
  </si>
  <si>
    <t>克罗地亚</t>
  </si>
  <si>
    <t>كرواتيا</t>
  </si>
  <si>
    <t>Chipre</t>
  </si>
  <si>
    <t>Chypre</t>
  </si>
  <si>
    <t>Кипр</t>
  </si>
  <si>
    <t xml:space="preserve">Chipre    </t>
  </si>
  <si>
    <t>塞浦路斯</t>
  </si>
  <si>
    <t>قبرص</t>
  </si>
  <si>
    <t>República Checa</t>
  </si>
  <si>
    <t>République tchèque</t>
  </si>
  <si>
    <t>Чешская Республика</t>
  </si>
  <si>
    <t>捷克</t>
  </si>
  <si>
    <t>الجمهورية التشيكية</t>
  </si>
  <si>
    <t>Dinamarca</t>
  </si>
  <si>
    <t>Danemark</t>
  </si>
  <si>
    <t>Дания</t>
  </si>
  <si>
    <t>丹麦</t>
  </si>
  <si>
    <t>Джибути</t>
  </si>
  <si>
    <t>吉布提</t>
  </si>
  <si>
    <t>جيبوتي</t>
  </si>
  <si>
    <t>Dominique</t>
  </si>
  <si>
    <t>Доминика</t>
  </si>
  <si>
    <t>多米尼加</t>
  </si>
  <si>
    <t>دومينيكا</t>
  </si>
  <si>
    <t>República Dominicana</t>
  </si>
  <si>
    <t>République dominicaine</t>
  </si>
  <si>
    <t>Доминиканская Республика</t>
  </si>
  <si>
    <t>多米尼加共和国</t>
  </si>
  <si>
    <t xml:space="preserve">الجمهورية الدومينيكية </t>
  </si>
  <si>
    <t>Équateur</t>
  </si>
  <si>
    <t>Эквадор</t>
  </si>
  <si>
    <t>Equador</t>
  </si>
  <si>
    <t>厄瓜多尔</t>
  </si>
  <si>
    <t>إكوادور</t>
  </si>
  <si>
    <t>Egipto</t>
  </si>
  <si>
    <t>Égypte</t>
  </si>
  <si>
    <t>Египет</t>
  </si>
  <si>
    <t xml:space="preserve">Egito  </t>
  </si>
  <si>
    <t>阿拉伯埃及共和国</t>
  </si>
  <si>
    <t>مصر (جمهورية مصر العربية)</t>
  </si>
  <si>
    <t>Эль-Сальвадор</t>
  </si>
  <si>
    <t>萨尔瓦多</t>
  </si>
  <si>
    <t>السلفادور</t>
  </si>
  <si>
    <t>Guinea Ecuatorial</t>
  </si>
  <si>
    <t>Guinée équatoriale</t>
  </si>
  <si>
    <t>Экваториальная Гвинея</t>
  </si>
  <si>
    <t>Guiné Equatorial</t>
  </si>
  <si>
    <t>赤道几内亚</t>
  </si>
  <si>
    <t xml:space="preserve">غينيا الاستوائية </t>
  </si>
  <si>
    <t>Érythrée</t>
  </si>
  <si>
    <t>Эритрея</t>
  </si>
  <si>
    <t>Eritréia</t>
  </si>
  <si>
    <t>厄立特里亚</t>
  </si>
  <si>
    <t>إريتريا</t>
  </si>
  <si>
    <t>Estonie</t>
  </si>
  <si>
    <t>Эстония</t>
  </si>
  <si>
    <t>Estônia</t>
  </si>
  <si>
    <t>爱沙尼亚</t>
  </si>
  <si>
    <t>إستونيا</t>
  </si>
  <si>
    <t>Etiopía</t>
  </si>
  <si>
    <t>Éthiopie</t>
  </si>
  <si>
    <t>Эфиопия</t>
  </si>
  <si>
    <t>Etiópia</t>
  </si>
  <si>
    <t>埃塞俄比亚</t>
  </si>
  <si>
    <t>إثيوبيا</t>
  </si>
  <si>
    <t>Fidji</t>
  </si>
  <si>
    <t>Фиджи</t>
  </si>
  <si>
    <t>斐济</t>
  </si>
  <si>
    <t>فيجي</t>
  </si>
  <si>
    <t>Finlandia</t>
  </si>
  <si>
    <t>Finlande</t>
  </si>
  <si>
    <t>Финляндия</t>
  </si>
  <si>
    <t>Finlândia</t>
  </si>
  <si>
    <t>芬兰</t>
  </si>
  <si>
    <t>فنلندا</t>
  </si>
  <si>
    <t>Francia</t>
  </si>
  <si>
    <t>Франция</t>
  </si>
  <si>
    <t>França</t>
  </si>
  <si>
    <t>法国</t>
  </si>
  <si>
    <t>فرنسا</t>
  </si>
  <si>
    <t>Gabón</t>
  </si>
  <si>
    <t>Габон</t>
  </si>
  <si>
    <t>Gabão</t>
  </si>
  <si>
    <t>加蓬</t>
  </si>
  <si>
    <t>غابون</t>
  </si>
  <si>
    <t>Gambia</t>
  </si>
  <si>
    <t>Gambie</t>
  </si>
  <si>
    <t>Гамбия</t>
  </si>
  <si>
    <t>Gâmbia</t>
  </si>
  <si>
    <t>冈比亚</t>
  </si>
  <si>
    <t>غامبيا</t>
  </si>
  <si>
    <t>Géorgie</t>
  </si>
  <si>
    <t>Грузия</t>
  </si>
  <si>
    <t>Geórgia</t>
  </si>
  <si>
    <t>格鲁吉亚</t>
  </si>
  <si>
    <t xml:space="preserve">جورجيا </t>
  </si>
  <si>
    <t>Alemania</t>
  </si>
  <si>
    <t>Allemagne</t>
  </si>
  <si>
    <t>Германия</t>
  </si>
  <si>
    <t>Alemanha</t>
  </si>
  <si>
    <t>德国</t>
  </si>
  <si>
    <t>ألمانيا</t>
  </si>
  <si>
    <t>Гана</t>
  </si>
  <si>
    <t>Gana</t>
  </si>
  <si>
    <t>加纳</t>
  </si>
  <si>
    <t>غانا</t>
  </si>
  <si>
    <t>Grecia</t>
  </si>
  <si>
    <t>Grèce</t>
  </si>
  <si>
    <t>Греция</t>
  </si>
  <si>
    <t>Grécia</t>
  </si>
  <si>
    <t>希腊</t>
  </si>
  <si>
    <t>اليونان</t>
  </si>
  <si>
    <t>Grenade</t>
  </si>
  <si>
    <t>Гренада</t>
  </si>
  <si>
    <t>格林纳达</t>
  </si>
  <si>
    <t>غرينادا</t>
  </si>
  <si>
    <t>Гватемала</t>
  </si>
  <si>
    <t>危地马拉</t>
  </si>
  <si>
    <t>غواتيمالا</t>
  </si>
  <si>
    <t>Guinée</t>
  </si>
  <si>
    <t>Гвинея</t>
  </si>
  <si>
    <t>Guiné</t>
  </si>
  <si>
    <t>几内亚</t>
  </si>
  <si>
    <t>غينيا</t>
  </si>
  <si>
    <t>Guinée-Bissau</t>
  </si>
  <si>
    <t>Гвинея-Биссау</t>
  </si>
  <si>
    <t>Guiné-Bissau</t>
  </si>
  <si>
    <t>几内亚比绍</t>
  </si>
  <si>
    <t xml:space="preserve">غينيا - بيساو </t>
  </si>
  <si>
    <t>Guyane</t>
  </si>
  <si>
    <t>Гайана</t>
  </si>
  <si>
    <t>Guiana, RC</t>
  </si>
  <si>
    <t>圭亚那</t>
  </si>
  <si>
    <t xml:space="preserve">غيانا </t>
  </si>
  <si>
    <t>Haití</t>
  </si>
  <si>
    <t>Haïti</t>
  </si>
  <si>
    <t>Гаити</t>
  </si>
  <si>
    <t>海地</t>
  </si>
  <si>
    <t>هايتي</t>
  </si>
  <si>
    <t>Гондурас</t>
  </si>
  <si>
    <t>洪都拉斯</t>
  </si>
  <si>
    <t>هندوراس</t>
  </si>
  <si>
    <t>Hungría</t>
  </si>
  <si>
    <t>Hongrie</t>
  </si>
  <si>
    <t>Венгрия</t>
  </si>
  <si>
    <t>Hungria</t>
  </si>
  <si>
    <t>匈牙利</t>
  </si>
  <si>
    <t>هنغاريا</t>
  </si>
  <si>
    <t>Islandia</t>
  </si>
  <si>
    <t>Islande</t>
  </si>
  <si>
    <t>Исландия</t>
  </si>
  <si>
    <t>Islândia</t>
  </si>
  <si>
    <t>冰岛</t>
  </si>
  <si>
    <t>آيسلندا</t>
  </si>
  <si>
    <t>Inde</t>
  </si>
  <si>
    <t>Индия</t>
  </si>
  <si>
    <t>Índia</t>
  </si>
  <si>
    <t>印度</t>
  </si>
  <si>
    <t>الهند</t>
  </si>
  <si>
    <t>Indonésie</t>
  </si>
  <si>
    <t>Индонезия</t>
  </si>
  <si>
    <t>Indonésia</t>
  </si>
  <si>
    <t>印度尼西亚</t>
  </si>
  <si>
    <t>إندونيسيا</t>
  </si>
  <si>
    <t>Irán, República Islámica del</t>
  </si>
  <si>
    <t>Iran, République islamique d'</t>
  </si>
  <si>
    <t>Иран (Исламская Республика)</t>
  </si>
  <si>
    <t>Irã, República Islâmica do</t>
  </si>
  <si>
    <t>伊朗伊斯兰共和国</t>
  </si>
  <si>
    <t>إيران (جمهورية إيران الإسلامية)</t>
  </si>
  <si>
    <t>Ирак</t>
  </si>
  <si>
    <t>Iraque</t>
  </si>
  <si>
    <t>伊拉克</t>
  </si>
  <si>
    <t>العراق</t>
  </si>
  <si>
    <t>Irlanda</t>
  </si>
  <si>
    <t>Irlande</t>
  </si>
  <si>
    <t>Ирландия</t>
  </si>
  <si>
    <t>爱尔兰</t>
  </si>
  <si>
    <t>آيرلندا</t>
  </si>
  <si>
    <t>Israël</t>
  </si>
  <si>
    <t>Израиль</t>
  </si>
  <si>
    <t>以色列</t>
  </si>
  <si>
    <t>إسرائيل</t>
  </si>
  <si>
    <t>Italia</t>
  </si>
  <si>
    <t>Italie</t>
  </si>
  <si>
    <t>Италия</t>
  </si>
  <si>
    <t>Itália</t>
  </si>
  <si>
    <t>意大利</t>
  </si>
  <si>
    <t>إيطاليا</t>
  </si>
  <si>
    <t>Jamaïque</t>
  </si>
  <si>
    <t>Ямайка</t>
  </si>
  <si>
    <t>牙买加</t>
  </si>
  <si>
    <t>جامايكا</t>
  </si>
  <si>
    <t>Japón</t>
  </si>
  <si>
    <t>Japon</t>
  </si>
  <si>
    <t>Япония</t>
  </si>
  <si>
    <t>Japão</t>
  </si>
  <si>
    <t>日本</t>
  </si>
  <si>
    <t>اليابان</t>
  </si>
  <si>
    <t>Jordania</t>
  </si>
  <si>
    <t>Jordanie</t>
  </si>
  <si>
    <t>Иордания</t>
  </si>
  <si>
    <t>Jordânia</t>
  </si>
  <si>
    <t>约旦</t>
  </si>
  <si>
    <t>الأردن</t>
  </si>
  <si>
    <t>Казахстан</t>
  </si>
  <si>
    <t>Cazaquistão</t>
  </si>
  <si>
    <t>哈萨克斯坦</t>
  </si>
  <si>
    <t>كازاخستان</t>
  </si>
  <si>
    <t>Kenia</t>
  </si>
  <si>
    <t>Кения</t>
  </si>
  <si>
    <t>肯尼亚</t>
  </si>
  <si>
    <t>كينيا</t>
  </si>
  <si>
    <t>Кирибати</t>
  </si>
  <si>
    <t>基里巴斯</t>
  </si>
  <si>
    <t>كيريباس (كيريباتي)</t>
  </si>
  <si>
    <t>Corea, República de</t>
  </si>
  <si>
    <t xml:space="preserve">Corée, République de </t>
  </si>
  <si>
    <t>大韩民国</t>
  </si>
  <si>
    <t>جمهورية كوريا</t>
  </si>
  <si>
    <t>Koweït</t>
  </si>
  <si>
    <t>Кувейт</t>
  </si>
  <si>
    <t>科威特</t>
  </si>
  <si>
    <t>الكويت</t>
  </si>
  <si>
    <t>República Kirguisa</t>
  </si>
  <si>
    <t>Kirghizistan</t>
  </si>
  <si>
    <t xml:space="preserve">Кыргызстан </t>
  </si>
  <si>
    <t>Quirguistão</t>
  </si>
  <si>
    <t>吉尔吉斯共和国</t>
  </si>
  <si>
    <t>قيرغيزستان (جمهورية قيرغيز)</t>
  </si>
  <si>
    <t xml:space="preserve">Lao, República Democrática </t>
  </si>
  <si>
    <t xml:space="preserve">Lao,  République démocratique populaire </t>
  </si>
  <si>
    <t xml:space="preserve">Лаосская Народно-Демократическая Республика </t>
  </si>
  <si>
    <t>Laos, República Democrática Popular do</t>
  </si>
  <si>
    <t>老挝</t>
  </si>
  <si>
    <t xml:space="preserve">جمهورية لاو الديمقراطية الشعبية </t>
  </si>
  <si>
    <t>Lettonie</t>
  </si>
  <si>
    <t>Латвия</t>
  </si>
  <si>
    <t>Letônia</t>
  </si>
  <si>
    <t>拉脱维亚</t>
  </si>
  <si>
    <t>لاتفيا</t>
  </si>
  <si>
    <t>Líbano</t>
  </si>
  <si>
    <t>Liban</t>
  </si>
  <si>
    <t>Ливан</t>
  </si>
  <si>
    <t>黎巴嫩</t>
  </si>
  <si>
    <t>لبنان</t>
  </si>
  <si>
    <t>Лесото</t>
  </si>
  <si>
    <t>Lesoto</t>
  </si>
  <si>
    <t>莱索托</t>
  </si>
  <si>
    <t>ليسوتو</t>
  </si>
  <si>
    <t>Libéria</t>
  </si>
  <si>
    <t>Либерия</t>
  </si>
  <si>
    <t>利比里亚</t>
  </si>
  <si>
    <t>ليبيريا</t>
  </si>
  <si>
    <t>Lituania</t>
  </si>
  <si>
    <t>Lituanie</t>
  </si>
  <si>
    <t>Литва</t>
  </si>
  <si>
    <t>Lituânia</t>
  </si>
  <si>
    <t>立陶宛</t>
  </si>
  <si>
    <t>ليتوانيا</t>
  </si>
  <si>
    <t>Luxemburgo</t>
  </si>
  <si>
    <t>Люксембург</t>
  </si>
  <si>
    <t>卢森堡</t>
  </si>
  <si>
    <t>لكسمبرغ (لوكسمبورغ)</t>
  </si>
  <si>
    <t>Мадагаскар</t>
  </si>
  <si>
    <t>马达加斯加</t>
  </si>
  <si>
    <t>مدغشقر</t>
  </si>
  <si>
    <t>Малави</t>
  </si>
  <si>
    <t>Maláui</t>
  </si>
  <si>
    <t>马拉维</t>
  </si>
  <si>
    <t>ملاوي</t>
  </si>
  <si>
    <t>Malasia</t>
  </si>
  <si>
    <t>Malaisie</t>
  </si>
  <si>
    <t>Малайзия</t>
  </si>
  <si>
    <t>Malásia</t>
  </si>
  <si>
    <t>马来西亚</t>
  </si>
  <si>
    <t>ماليزيا</t>
  </si>
  <si>
    <t>Maldivas</t>
  </si>
  <si>
    <t xml:space="preserve">Мальдивские Острова </t>
  </si>
  <si>
    <t>Maldivas, República das</t>
  </si>
  <si>
    <t>马尔代夫</t>
  </si>
  <si>
    <t>ملديف (جزر المالديف)</t>
  </si>
  <si>
    <t>Malí</t>
  </si>
  <si>
    <t>Мали</t>
  </si>
  <si>
    <t>Mali, República do</t>
  </si>
  <si>
    <t>马里</t>
  </si>
  <si>
    <t>مالي</t>
  </si>
  <si>
    <t>Islas Marshall</t>
  </si>
  <si>
    <t>Îles Marshall</t>
  </si>
  <si>
    <t>Маршалловы Острова</t>
  </si>
  <si>
    <t>Ilhas Marshall</t>
  </si>
  <si>
    <t>马绍尔群岛</t>
  </si>
  <si>
    <t xml:space="preserve">جزر مارشال </t>
  </si>
  <si>
    <t>Mauritanie</t>
  </si>
  <si>
    <t>Мавритания</t>
  </si>
  <si>
    <t>Mauritânia</t>
  </si>
  <si>
    <t>毛里塔尼亚</t>
  </si>
  <si>
    <t>موريتانيا</t>
  </si>
  <si>
    <t>Mauricio</t>
  </si>
  <si>
    <t>Maurice</t>
  </si>
  <si>
    <t>Маврикий</t>
  </si>
  <si>
    <t>Ilhas Maurício</t>
  </si>
  <si>
    <t>毛里求斯</t>
  </si>
  <si>
    <t>موريشيوس</t>
  </si>
  <si>
    <t>México</t>
  </si>
  <si>
    <t>Mexique</t>
  </si>
  <si>
    <t>Мексика</t>
  </si>
  <si>
    <t>墨西哥</t>
  </si>
  <si>
    <t>المكسيك</t>
  </si>
  <si>
    <t>Micronesia, Estados Federados</t>
  </si>
  <si>
    <t>Micronésie, États fédérés</t>
  </si>
  <si>
    <t>Микронезия (Федеративные Штаты)</t>
  </si>
  <si>
    <t>Micronésia, Estados Federados da</t>
  </si>
  <si>
    <t>密克罗尼西亚联邦</t>
  </si>
  <si>
    <t>ميكرونيزيا (ولايات ميكرونيزيا الموحدة)</t>
  </si>
  <si>
    <t xml:space="preserve">Moldova, República de </t>
  </si>
  <si>
    <t xml:space="preserve">Moldova, République de </t>
  </si>
  <si>
    <t>Молдова</t>
  </si>
  <si>
    <t>Moldova, República</t>
  </si>
  <si>
    <t>摩尔多瓦</t>
  </si>
  <si>
    <t>مولدوفا (مولدافيا)</t>
  </si>
  <si>
    <t>Mongolie</t>
  </si>
  <si>
    <t>Монголия</t>
  </si>
  <si>
    <t>Mongólia</t>
  </si>
  <si>
    <t>蒙古</t>
  </si>
  <si>
    <t>منغوليا</t>
  </si>
  <si>
    <t>Marruecos</t>
  </si>
  <si>
    <t>Maroc</t>
  </si>
  <si>
    <t>Марокко</t>
  </si>
  <si>
    <t>Marrocos</t>
  </si>
  <si>
    <t>摩洛哥</t>
  </si>
  <si>
    <t>المغرب</t>
  </si>
  <si>
    <t>Мозамбик</t>
  </si>
  <si>
    <t>Moçambique</t>
  </si>
  <si>
    <t>莫桑比克</t>
  </si>
  <si>
    <t>موزامبيق</t>
  </si>
  <si>
    <t>Namibie</t>
  </si>
  <si>
    <t>Намибия</t>
  </si>
  <si>
    <t>Namíbia</t>
  </si>
  <si>
    <t>纳米比亚</t>
  </si>
  <si>
    <t>ناميبيا</t>
  </si>
  <si>
    <t>Népal</t>
  </si>
  <si>
    <t>Непал</t>
  </si>
  <si>
    <t>尼泊尔</t>
  </si>
  <si>
    <t>نيبال</t>
  </si>
  <si>
    <t>Países Bajos</t>
  </si>
  <si>
    <t>Pays-Bas</t>
  </si>
  <si>
    <t>Нидерланды</t>
  </si>
  <si>
    <t>Países Baixos</t>
  </si>
  <si>
    <t>荷兰</t>
  </si>
  <si>
    <t>هولندا</t>
  </si>
  <si>
    <t>Nueva Zelandia</t>
  </si>
  <si>
    <t>Nouvelle-Zélande</t>
  </si>
  <si>
    <t>Новая Зеландия</t>
  </si>
  <si>
    <t>Nova Zelândia</t>
  </si>
  <si>
    <t>新西兰</t>
  </si>
  <si>
    <t>نيوزيلندا</t>
  </si>
  <si>
    <t>Никарагуа</t>
  </si>
  <si>
    <t>Nicarágua</t>
  </si>
  <si>
    <t>尼加拉瓜</t>
  </si>
  <si>
    <t>نيكاراغوا</t>
  </si>
  <si>
    <t>Нигер</t>
  </si>
  <si>
    <t>尼日尔</t>
  </si>
  <si>
    <t>النيجر</t>
  </si>
  <si>
    <t>Nigéria</t>
  </si>
  <si>
    <t>Нигерия</t>
  </si>
  <si>
    <t>尼日利亚</t>
  </si>
  <si>
    <t>نيجيريا</t>
  </si>
  <si>
    <t>Noruega</t>
  </si>
  <si>
    <t>Norvège</t>
  </si>
  <si>
    <t>Норвегия</t>
  </si>
  <si>
    <t>挪威</t>
  </si>
  <si>
    <t>النرويج</t>
  </si>
  <si>
    <t>Omán</t>
  </si>
  <si>
    <t>Оман</t>
  </si>
  <si>
    <t>Omã</t>
  </si>
  <si>
    <t>阿曼</t>
  </si>
  <si>
    <t>عمان</t>
  </si>
  <si>
    <t>Pakistán</t>
  </si>
  <si>
    <t>Пакистан</t>
  </si>
  <si>
    <t>Paquistão</t>
  </si>
  <si>
    <t>巴基斯坦</t>
  </si>
  <si>
    <t>باكستان</t>
  </si>
  <si>
    <t>Palaos</t>
  </si>
  <si>
    <t>Палау</t>
  </si>
  <si>
    <t>帕劳</t>
  </si>
  <si>
    <t>بالاو</t>
  </si>
  <si>
    <t>Panamá</t>
  </si>
  <si>
    <t>Панама</t>
  </si>
  <si>
    <t>巴拿马</t>
  </si>
  <si>
    <t>بنما</t>
  </si>
  <si>
    <t>Papua Nueva Guinea</t>
  </si>
  <si>
    <t>Papouasie-Nouvelle-Guinée</t>
  </si>
  <si>
    <t>Папуа-Новая Гвинея</t>
  </si>
  <si>
    <t>Papua-Nova Guiné</t>
  </si>
  <si>
    <t>巴布亚新几内亚</t>
  </si>
  <si>
    <t>بابوا غينيا الجديدة</t>
  </si>
  <si>
    <t>Парагвай</t>
  </si>
  <si>
    <t>Paraguai</t>
  </si>
  <si>
    <t>巴拉圭</t>
  </si>
  <si>
    <t>باراغواي</t>
  </si>
  <si>
    <t>Perú</t>
  </si>
  <si>
    <t>Pérou</t>
  </si>
  <si>
    <t>Перу</t>
  </si>
  <si>
    <t>秘鲁</t>
  </si>
  <si>
    <t>بيرو</t>
  </si>
  <si>
    <t>Filipinas</t>
  </si>
  <si>
    <t>Филиппины</t>
  </si>
  <si>
    <t>菲律宾</t>
  </si>
  <si>
    <t>الفلبين</t>
  </si>
  <si>
    <t>Polonia</t>
  </si>
  <si>
    <t>Pologne</t>
  </si>
  <si>
    <t>Польша</t>
  </si>
  <si>
    <t>Polônia</t>
  </si>
  <si>
    <t>波兰</t>
  </si>
  <si>
    <t>بولندا</t>
  </si>
  <si>
    <t>Португалия</t>
  </si>
  <si>
    <t>葡萄牙</t>
  </si>
  <si>
    <t>البرتغال</t>
  </si>
  <si>
    <t xml:space="preserve">Puerto Rico (U.S.) </t>
  </si>
  <si>
    <t>Puerto Rico (Estados Unidos)</t>
  </si>
  <si>
    <t>Пуэрто Рико  (США)</t>
  </si>
  <si>
    <t>波多黎各自治邦（美国）</t>
  </si>
  <si>
    <t>بورتو ريكو</t>
  </si>
  <si>
    <t>Катар</t>
  </si>
  <si>
    <t>Catar</t>
  </si>
  <si>
    <t>卡塔尔</t>
  </si>
  <si>
    <t>قطر</t>
  </si>
  <si>
    <t>Rumania</t>
  </si>
  <si>
    <t>Roumanie</t>
  </si>
  <si>
    <t>Румыния</t>
  </si>
  <si>
    <t>Romênia</t>
  </si>
  <si>
    <t>罗马尼亚</t>
  </si>
  <si>
    <t>رومانيا</t>
  </si>
  <si>
    <t>Rusia, Federación de</t>
  </si>
  <si>
    <t xml:space="preserve">Russie, Fédération de </t>
  </si>
  <si>
    <t>Российская Федерация</t>
  </si>
  <si>
    <t>Rússia, Federação da</t>
  </si>
  <si>
    <t>俄罗斯</t>
  </si>
  <si>
    <t>روسيا</t>
  </si>
  <si>
    <t>Руанда</t>
  </si>
  <si>
    <t>Ruanda</t>
  </si>
  <si>
    <t>卢旺达</t>
  </si>
  <si>
    <t>رواندا</t>
  </si>
  <si>
    <t>Самоа</t>
  </si>
  <si>
    <t>Samoa Ocidental</t>
  </si>
  <si>
    <t>萨摩亚</t>
  </si>
  <si>
    <t>ساموا</t>
  </si>
  <si>
    <t xml:space="preserve">São Tomé and Príncipe </t>
  </si>
  <si>
    <t>Santo Tomé y Príncipe</t>
  </si>
  <si>
    <t>São Tomé-et-Príncipe</t>
  </si>
  <si>
    <t>Сан-Томе и Принсипи</t>
  </si>
  <si>
    <t>São Tomé e Príncipe</t>
  </si>
  <si>
    <t>圣多美和普林西比</t>
  </si>
  <si>
    <t xml:space="preserve">سان تومي وبرينسيبي </t>
  </si>
  <si>
    <t>Arabia Saudita</t>
  </si>
  <si>
    <t>Arabie saoudite</t>
  </si>
  <si>
    <t>Саудовская Аравия</t>
  </si>
  <si>
    <t>Arábia Saudita</t>
  </si>
  <si>
    <t>沙特阿拉伯</t>
  </si>
  <si>
    <t xml:space="preserve">المملكة العربية السعودية </t>
  </si>
  <si>
    <t>Sénégal</t>
  </si>
  <si>
    <t>Сенегал</t>
  </si>
  <si>
    <t>塞内加尔</t>
  </si>
  <si>
    <t>السنغال</t>
  </si>
  <si>
    <t>Сейшельские Острова</t>
  </si>
  <si>
    <t>Seichelles, República das</t>
  </si>
  <si>
    <t>塞舌尔群岛</t>
  </si>
  <si>
    <t>سيشيل</t>
  </si>
  <si>
    <t>Sierra Leona</t>
  </si>
  <si>
    <t>Сьерра-Леоне</t>
  </si>
  <si>
    <t>Serra Leoa</t>
  </si>
  <si>
    <t>塞拉利昂</t>
  </si>
  <si>
    <t>سيراليون</t>
  </si>
  <si>
    <t>Singapur</t>
  </si>
  <si>
    <t>Singapour</t>
  </si>
  <si>
    <t>Сингапур</t>
  </si>
  <si>
    <t>Cingapura</t>
  </si>
  <si>
    <t>新加坡</t>
  </si>
  <si>
    <t>سنغافورة</t>
  </si>
  <si>
    <t>Eslovaquia</t>
  </si>
  <si>
    <t>Slovaquie</t>
  </si>
  <si>
    <t>Словакия</t>
  </si>
  <si>
    <t>Eslováquia</t>
  </si>
  <si>
    <t>斯洛伐克</t>
  </si>
  <si>
    <t>سلوفاكيا</t>
  </si>
  <si>
    <t>Eslovenia</t>
  </si>
  <si>
    <t>Slovénie</t>
  </si>
  <si>
    <t>Словения</t>
  </si>
  <si>
    <t>Eslovênia</t>
  </si>
  <si>
    <t>斯洛文尼亚</t>
  </si>
  <si>
    <t>سلوفينيا</t>
  </si>
  <si>
    <t>Islas Salomón</t>
  </si>
  <si>
    <t>Îles Salomon</t>
  </si>
  <si>
    <t>Соломоновы Острова</t>
  </si>
  <si>
    <t>Ilhas Salomão</t>
  </si>
  <si>
    <t>索罗门群岛</t>
  </si>
  <si>
    <t xml:space="preserve">جزر سليمان </t>
  </si>
  <si>
    <t>Sudáfrica</t>
  </si>
  <si>
    <t>Afrique du Sud</t>
  </si>
  <si>
    <t>Южная Африка</t>
  </si>
  <si>
    <t>África do Sul</t>
  </si>
  <si>
    <t>南非</t>
  </si>
  <si>
    <t xml:space="preserve">جنوب أفريقيا </t>
  </si>
  <si>
    <t>España</t>
  </si>
  <si>
    <t>Espagne</t>
  </si>
  <si>
    <t>Испания</t>
  </si>
  <si>
    <t>Espanha</t>
  </si>
  <si>
    <t>西班牙</t>
  </si>
  <si>
    <t>إسبانيا</t>
  </si>
  <si>
    <t>Шри-Ланка</t>
  </si>
  <si>
    <t>斯里兰卡</t>
  </si>
  <si>
    <t xml:space="preserve">سري لانكا </t>
  </si>
  <si>
    <t>San Kitts y Nevis</t>
  </si>
  <si>
    <t xml:space="preserve">Saint Kitts-et-Nevis </t>
  </si>
  <si>
    <t>Сент-Киттс и Невис</t>
  </si>
  <si>
    <t>São Cristóvão e Neves</t>
  </si>
  <si>
    <t>圣文森特和格林纳丁斯</t>
  </si>
  <si>
    <t xml:space="preserve">سانت كيتس ونيفيس
</t>
  </si>
  <si>
    <t>Santa Lucía</t>
  </si>
  <si>
    <t>Sainte-Lucie</t>
  </si>
  <si>
    <t xml:space="preserve">Сент-Люсия </t>
  </si>
  <si>
    <t>Santa Lúcia</t>
  </si>
  <si>
    <t>圣卢西亚</t>
  </si>
  <si>
    <t xml:space="preserve">سانت لوسيا </t>
  </si>
  <si>
    <t>San Vicente y las Granadinas</t>
  </si>
  <si>
    <t>Saint-Vincent-et-les Grenadines</t>
  </si>
  <si>
    <t>Сент-Винсент и Гренадины</t>
  </si>
  <si>
    <t>São Vicente e Granadinas</t>
  </si>
  <si>
    <t>圣吉斯和尼维斯</t>
  </si>
  <si>
    <t xml:space="preserve">سانت فنسنت وجزر غرينادين </t>
  </si>
  <si>
    <t>Sudán</t>
  </si>
  <si>
    <t>Soudan</t>
  </si>
  <si>
    <t>Судан</t>
  </si>
  <si>
    <t>Sudão</t>
  </si>
  <si>
    <t>苏丹</t>
  </si>
  <si>
    <t>السودان</t>
  </si>
  <si>
    <t>Суринам</t>
  </si>
  <si>
    <t>苏里南</t>
  </si>
  <si>
    <t>سورينام</t>
  </si>
  <si>
    <t>Suazilândia</t>
  </si>
  <si>
    <t>斯威士兰</t>
  </si>
  <si>
    <t>Suecia</t>
  </si>
  <si>
    <t>Suède</t>
  </si>
  <si>
    <t>Швеция</t>
  </si>
  <si>
    <t>Suécia</t>
  </si>
  <si>
    <t>瑞典</t>
  </si>
  <si>
    <t>السويد</t>
  </si>
  <si>
    <t>Suiza</t>
  </si>
  <si>
    <t>Suisse</t>
  </si>
  <si>
    <t>Швейцария</t>
  </si>
  <si>
    <t>Suíça</t>
  </si>
  <si>
    <t>瑞士</t>
  </si>
  <si>
    <t>سويسرا</t>
  </si>
  <si>
    <t>República Árabe Siria</t>
  </si>
  <si>
    <t>République arabe syrienne</t>
  </si>
  <si>
    <t>Сирийская Арабская Республика</t>
  </si>
  <si>
    <t xml:space="preserve">Síria  </t>
  </si>
  <si>
    <t>阿拉伯叙利亚共和国</t>
  </si>
  <si>
    <t>الجمهورية العربية السورية</t>
  </si>
  <si>
    <t>Tayikistán</t>
  </si>
  <si>
    <t>Tadjikistan</t>
  </si>
  <si>
    <t>Таджикистан</t>
  </si>
  <si>
    <t>Tadjiquistão</t>
  </si>
  <si>
    <t>塔吉克斯坦</t>
  </si>
  <si>
    <t>طاجيكستان</t>
  </si>
  <si>
    <t>Tanzanie</t>
  </si>
  <si>
    <t>Танзания</t>
  </si>
  <si>
    <t>Tanzânia</t>
  </si>
  <si>
    <t>坦桑尼亚</t>
  </si>
  <si>
    <t xml:space="preserve">تنزانيا </t>
  </si>
  <si>
    <t>Tailandia</t>
  </si>
  <si>
    <t>Thaïlande</t>
  </si>
  <si>
    <t>Таиланд</t>
  </si>
  <si>
    <t>Tailândia</t>
  </si>
  <si>
    <t>泰国</t>
  </si>
  <si>
    <t>تايلند</t>
  </si>
  <si>
    <t>Того</t>
  </si>
  <si>
    <t>多哥</t>
  </si>
  <si>
    <t>توغو</t>
  </si>
  <si>
    <t>Тонга</t>
  </si>
  <si>
    <t>汤加</t>
  </si>
  <si>
    <t>تونغا</t>
  </si>
  <si>
    <t>Trinidad y Tobago</t>
  </si>
  <si>
    <t>Trinité-et-Tobago</t>
  </si>
  <si>
    <t>Тринидад и Тобаго</t>
  </si>
  <si>
    <t>Trindade e Tobago</t>
  </si>
  <si>
    <t>特立尼达和多巴哥</t>
  </si>
  <si>
    <t xml:space="preserve">ترينيداد وتوباغو </t>
  </si>
  <si>
    <t>Túnez</t>
  </si>
  <si>
    <t>Tunisie</t>
  </si>
  <si>
    <t>Тунис</t>
  </si>
  <si>
    <t>Tunísia</t>
  </si>
  <si>
    <t>突尼斯</t>
  </si>
  <si>
    <t>تونس</t>
  </si>
  <si>
    <t>Turquía</t>
  </si>
  <si>
    <t>Turquie</t>
  </si>
  <si>
    <t>Турция</t>
  </si>
  <si>
    <t>土耳其</t>
  </si>
  <si>
    <t>تركيا</t>
  </si>
  <si>
    <t>Ouganda</t>
  </si>
  <si>
    <t>Уганда</t>
  </si>
  <si>
    <t>乌干达</t>
  </si>
  <si>
    <t>أوغندا</t>
  </si>
  <si>
    <t>Ucrania</t>
  </si>
  <si>
    <t>Украина</t>
  </si>
  <si>
    <t>Ucrânia</t>
  </si>
  <si>
    <t>乌克兰</t>
  </si>
  <si>
    <t>أوكرانيا</t>
  </si>
  <si>
    <t>Emiratos Arabes Unidos</t>
  </si>
  <si>
    <t>Émirats arabes unis</t>
  </si>
  <si>
    <t>Объединенные Арабские Эмираты</t>
  </si>
  <si>
    <t>Emirados Árabes Unidos</t>
  </si>
  <si>
    <t>阿拉伯联合酋长国</t>
  </si>
  <si>
    <t>الإمارات العربية المتحدة</t>
  </si>
  <si>
    <t>Reino Unido</t>
  </si>
  <si>
    <t>Royaume-Uni</t>
  </si>
  <si>
    <t xml:space="preserve">Соединенное Королевство Великобритании 
и Северной Ирландии </t>
  </si>
  <si>
    <t>英国</t>
  </si>
  <si>
    <t>المملكة المتحدة (بريطانيا)</t>
  </si>
  <si>
    <t>Estados Unidos</t>
  </si>
  <si>
    <t>États-Unis</t>
  </si>
  <si>
    <t>Соединенные Штаты Америки</t>
  </si>
  <si>
    <t>Estados Unidos da América</t>
  </si>
  <si>
    <t>美国</t>
  </si>
  <si>
    <t xml:space="preserve">الولايات المتحدة الأمريكية </t>
  </si>
  <si>
    <t>Уругвай</t>
  </si>
  <si>
    <t>Uruguai</t>
  </si>
  <si>
    <t>乌拉圭</t>
  </si>
  <si>
    <t>أوروغواي</t>
  </si>
  <si>
    <t>Uzbekistán</t>
  </si>
  <si>
    <t>Ouzbékistan</t>
  </si>
  <si>
    <t>Узбекистан</t>
  </si>
  <si>
    <t>Uzbequistão</t>
  </si>
  <si>
    <t>乌兹别克斯坦</t>
  </si>
  <si>
    <t>أوزبكستان</t>
  </si>
  <si>
    <t>Вануату</t>
  </si>
  <si>
    <t>瓦努阿图</t>
  </si>
  <si>
    <t>فانواتو</t>
  </si>
  <si>
    <t>Venezuela, RB</t>
  </si>
  <si>
    <t>Венесуэла (Боливарианская Республика)</t>
  </si>
  <si>
    <t>委内瑞拉玻利瓦尔共和国</t>
  </si>
  <si>
    <t>فنزويلا (جمهورية فنزويلا البوليفارية)</t>
  </si>
  <si>
    <t>Viet Nam</t>
  </si>
  <si>
    <t>Вьетнам</t>
  </si>
  <si>
    <t>Vietnã</t>
  </si>
  <si>
    <t>越南</t>
  </si>
  <si>
    <t xml:space="preserve">فيتنام </t>
  </si>
  <si>
    <t>Cisjordanie et Gaza</t>
  </si>
  <si>
    <t>Западный берег р. Иордан и Сектор Газа</t>
  </si>
  <si>
    <t>Cisjordânia e Faixa de Gaza</t>
  </si>
  <si>
    <t>西岸和加沙</t>
  </si>
  <si>
    <t xml:space="preserve">غزة والضفة الغربية  </t>
  </si>
  <si>
    <t>Yemen, República de</t>
  </si>
  <si>
    <t>Yémen, République du</t>
  </si>
  <si>
    <t>Йеменская Республика</t>
  </si>
  <si>
    <t>也门共和国</t>
  </si>
  <si>
    <t>اليمن (الجمهورية اليمنية)</t>
  </si>
  <si>
    <t>Serbie</t>
  </si>
  <si>
    <t>Сербия</t>
  </si>
  <si>
    <t>Sérvia</t>
  </si>
  <si>
    <t>塞尔维亚</t>
  </si>
  <si>
    <t xml:space="preserve">صربيا </t>
  </si>
  <si>
    <t>Zambie</t>
  </si>
  <si>
    <t>Замбия</t>
  </si>
  <si>
    <t>Zâmbia</t>
  </si>
  <si>
    <t>赞比亚</t>
  </si>
  <si>
    <t>زامبيا</t>
  </si>
  <si>
    <t>Зимбабве</t>
  </si>
  <si>
    <t>Zimbábue</t>
  </si>
  <si>
    <t>津巴布韦</t>
  </si>
  <si>
    <t>زمبابوي</t>
  </si>
  <si>
    <t>Тимор-Лешти (Восточный Тимор)</t>
  </si>
  <si>
    <t>Timor Leste</t>
  </si>
  <si>
    <t>东帝汶</t>
  </si>
  <si>
    <t>تيمور - ليشتي (تيمور الشرقية)</t>
  </si>
  <si>
    <t>Monténégro</t>
  </si>
  <si>
    <t>Черногория</t>
  </si>
  <si>
    <t>黑山</t>
  </si>
  <si>
    <t>الجبل الأسود (مونتينيغرو)</t>
  </si>
  <si>
    <t>Косово</t>
  </si>
  <si>
    <t>科索沃</t>
  </si>
  <si>
    <t xml:space="preserve">كوسوفو </t>
  </si>
  <si>
    <t>Select Language:</t>
  </si>
  <si>
    <t>English</t>
  </si>
  <si>
    <t>French</t>
  </si>
  <si>
    <t>Russian</t>
  </si>
  <si>
    <t>Chinese</t>
  </si>
  <si>
    <t>Spanish</t>
  </si>
  <si>
    <t>Portuguese</t>
  </si>
  <si>
    <t>Arabic</t>
  </si>
  <si>
    <t>Selected Economy</t>
  </si>
  <si>
    <t>Facilidad para hacer negocios</t>
  </si>
  <si>
    <t>Apertura de un negocio</t>
  </si>
  <si>
    <t>Manejo de permisos de construcción</t>
  </si>
  <si>
    <t>Registro de propiedades</t>
  </si>
  <si>
    <t>Obtención de crédito</t>
  </si>
  <si>
    <t>Pago de impuestos</t>
  </si>
  <si>
    <t>Comercio transfronterizo</t>
  </si>
  <si>
    <t>Cumplimiento de contratos</t>
  </si>
  <si>
    <t>Economía</t>
  </si>
  <si>
    <t>Procedimientos (número)</t>
  </si>
  <si>
    <t>Tiempo (días)</t>
  </si>
  <si>
    <t>Requisito de capital mínimo pagado (% de ingreso per cápita)</t>
  </si>
  <si>
    <t>Costo (% del ingreso per cápita)</t>
  </si>
  <si>
    <t>Facilidad de Manejo de permisos de construcción (clasificación)</t>
  </si>
  <si>
    <t>Costo (% del valor de la propiedad)</t>
  </si>
  <si>
    <t>Facilidad de Registro de propiedades (clasificación)</t>
  </si>
  <si>
    <t>Índice de información crediticia</t>
  </si>
  <si>
    <t>Índice de derechos de deudores y acreedores</t>
  </si>
  <si>
    <t>Suma de Obtención de crédito</t>
  </si>
  <si>
    <t>Facilidad de Obtención de crédito (clasificación)</t>
  </si>
  <si>
    <t>Pagos (numero)</t>
  </si>
  <si>
    <t>Tiempo (horas)</t>
  </si>
  <si>
    <t>Tasa total de impuestos (% de ganancia)</t>
  </si>
  <si>
    <t>Facilidad de Pago de impuestos  (clasificación)</t>
  </si>
  <si>
    <t>Documentos para exportar (numero)</t>
  </si>
  <si>
    <t>Tiempo para exportar (dias)</t>
  </si>
  <si>
    <t>Costo de exportación (US$ por contenedor)</t>
  </si>
  <si>
    <t>Documentos para importar (numero)</t>
  </si>
  <si>
    <t>Tiempo para importar (días)</t>
  </si>
  <si>
    <t>Costo de importación (US$ por contenedor)</t>
  </si>
  <si>
    <t>Facilidad de Comercio transfronterizo (clasificación)</t>
  </si>
  <si>
    <t>Facilidad de Cumplimiento de contratos (clasificación)</t>
  </si>
  <si>
    <t>Tiempo (años)</t>
  </si>
  <si>
    <t>Costo (porcentaje del activo)</t>
  </si>
  <si>
    <t>Tasa de recuperación (centavos por dólar)</t>
  </si>
  <si>
    <t>Facilité de Faire des Affaires</t>
  </si>
  <si>
    <t>Création d’Entreprise</t>
  </si>
  <si>
    <t>Transfert de Propriété</t>
  </si>
  <si>
    <t>Obtention de Prêts</t>
  </si>
  <si>
    <t>Paiement des Taxes et Impôts</t>
  </si>
  <si>
    <t>Commerce Transfrontalier</t>
  </si>
  <si>
    <t>Exécution des Contrats</t>
  </si>
  <si>
    <t>Economie</t>
  </si>
  <si>
    <t>Procédures (nombre)</t>
  </si>
  <si>
    <t>Délai (jours)</t>
  </si>
  <si>
    <t>Coût (% du RNB par habitant)</t>
  </si>
  <si>
    <t>Capital minimum versé (% du revenu par habitant)</t>
  </si>
  <si>
    <t>Coût (% de la valeur du bien)</t>
  </si>
  <si>
    <t>Etendue de l’information sur le crédit</t>
  </si>
  <si>
    <t>Indice de fiabilité des garanties</t>
  </si>
  <si>
    <t>Somme - obtention de prêts</t>
  </si>
  <si>
    <t>Paiements (nombre)</t>
  </si>
  <si>
    <t>Délai (heures par année)</t>
  </si>
  <si>
    <t>Délai à l’export (jours)</t>
  </si>
  <si>
    <t>Coût à l'export (en $ US par conteneur)</t>
  </si>
  <si>
    <t>Documents à l’import (nombre)</t>
  </si>
  <si>
    <t>Délai à l’import (jours)</t>
  </si>
  <si>
    <t>Coût à l'import (en $ US par conteneur)</t>
  </si>
  <si>
    <t>Facilité du commerce transfrontalier CLASSEMENT</t>
  </si>
  <si>
    <t>Coût (% de la créance)</t>
  </si>
  <si>
    <t>Délai (années)</t>
  </si>
  <si>
    <t>Coût (% de la valeur du patrimoine)</t>
  </si>
  <si>
    <t>Taux de recouvrement (centimes par dollar)</t>
  </si>
  <si>
    <t>Facilidade em se fazer negócios</t>
  </si>
  <si>
    <t>Abertura de empresas</t>
  </si>
  <si>
    <t>Obtenção de alvarás de construção</t>
  </si>
  <si>
    <t>Registro de propriedades</t>
  </si>
  <si>
    <t>Obtenção de crédito</t>
  </si>
  <si>
    <t>Pagamento de impostos</t>
  </si>
  <si>
    <t>Comércio internacional</t>
  </si>
  <si>
    <t>Economia</t>
  </si>
  <si>
    <t>Tempo (dias)</t>
  </si>
  <si>
    <t>Custo (% da renda per capita)</t>
  </si>
  <si>
    <t>Custo (% do valor do imóvel)</t>
  </si>
  <si>
    <t>Pagamentos (número)</t>
  </si>
  <si>
    <t>Tempo (horas por ano)</t>
  </si>
  <si>
    <t>Documentos para exportar (número)</t>
  </si>
  <si>
    <t>Tempo para exportar (dias)</t>
  </si>
  <si>
    <t>Custo para exportar (US$ por contêiner)</t>
  </si>
  <si>
    <t>Documentos para importar (número)</t>
  </si>
  <si>
    <t>Tempo para importar (dias)</t>
  </si>
  <si>
    <t>Custo para importar (US$ por contêiner)</t>
  </si>
  <si>
    <t>Custo (% da dívida)</t>
  </si>
  <si>
    <t>Prazo (anos)</t>
  </si>
  <si>
    <t>Taxa de recuperação (centavos de dólar)</t>
  </si>
  <si>
    <t>Получение разрешений на строительство</t>
  </si>
  <si>
    <t xml:space="preserve">Регистрация собственности </t>
  </si>
  <si>
    <t>Налогообложение</t>
  </si>
  <si>
    <t>Международная торговля</t>
  </si>
  <si>
    <t>Обеспечение исполнения контрактов</t>
  </si>
  <si>
    <t>Страна</t>
  </si>
  <si>
    <t>Процедуры (количество)</t>
  </si>
  <si>
    <t>Срок (дни)</t>
  </si>
  <si>
    <t>Стоимость (% от дохода на душу населения)</t>
  </si>
  <si>
    <t>Минимальный уставной капитал (% от дохода на душу населения)</t>
  </si>
  <si>
    <t>Индекс кредитной информации</t>
  </si>
  <si>
    <t>Индекс юридических прав</t>
  </si>
  <si>
    <t>Выплаты (количество)</t>
  </si>
  <si>
    <t>Время (часы)</t>
  </si>
  <si>
    <t>Документы для экспорта (количество)</t>
  </si>
  <si>
    <t>Время на экспорт (в днях)</t>
  </si>
  <si>
    <t>Стоимость экспорта (US$ за контейнер)</t>
  </si>
  <si>
    <t>Документы на импорт (количество)</t>
  </si>
  <si>
    <t>Время на импорт (в днях)</t>
  </si>
  <si>
    <t>Стоимость импорта (US$ за контейнер)</t>
  </si>
  <si>
    <t>Время (в годах)</t>
  </si>
  <si>
    <t>开办企业</t>
  </si>
  <si>
    <t>获得信贷</t>
  </si>
  <si>
    <t>跨境贸易</t>
  </si>
  <si>
    <t>经济体</t>
  </si>
  <si>
    <t>程序（个）</t>
  </si>
  <si>
    <t>时间（天）</t>
  </si>
  <si>
    <t>成本（人均收入的%）</t>
  </si>
  <si>
    <t>排名</t>
  </si>
  <si>
    <t>信用信息指数</t>
  </si>
  <si>
    <t>纳税（次）</t>
  </si>
  <si>
    <t>时间（小时）</t>
  </si>
  <si>
    <t>应税总额（%毛利润）</t>
  </si>
  <si>
    <t>出口文件（数）</t>
  </si>
  <si>
    <t>出口时间（天）</t>
  </si>
  <si>
    <t>出口成本（美金/箱）</t>
  </si>
  <si>
    <t>进口文件（数）</t>
  </si>
  <si>
    <t>进口时间（天）</t>
  </si>
  <si>
    <t>进口成本（美金/箱）</t>
  </si>
  <si>
    <t>成本（债务的%）</t>
  </si>
  <si>
    <t>时间（年）</t>
  </si>
  <si>
    <t>回收率（每美元美分数）</t>
  </si>
  <si>
    <t>سهولة ممارسة انشطة الأعمال</t>
  </si>
  <si>
    <t>بدء النشاط التجاري</t>
  </si>
  <si>
    <t>إستخراج تراخيص البناء</t>
  </si>
  <si>
    <t>تسجيل الملكية</t>
  </si>
  <si>
    <t>الحصول على الائتمان</t>
  </si>
  <si>
    <t>دفع الضرائب</t>
  </si>
  <si>
    <t>التجارة عبر الحدود</t>
  </si>
  <si>
    <t>إنفاذ العقود</t>
  </si>
  <si>
    <t>الوقت (بالأيام)</t>
  </si>
  <si>
    <t>التكلفة (% من متوسط الدخل القومي للفرد)</t>
  </si>
  <si>
    <t>الحد الأدنى لرأس المال (% من متوسط الدخل القومي للفرد)</t>
  </si>
  <si>
    <t>تكلفة التسجيل (% من قيمة الملكية)</t>
  </si>
  <si>
    <t>المجموع</t>
  </si>
  <si>
    <t>الوقت (بالساعات)</t>
  </si>
  <si>
    <t>الوقت المستغرق في التصدير (بالأيام)</t>
  </si>
  <si>
    <t>تكلفة التصدير (بالدولار الأمريكي لكل حاوية)</t>
  </si>
  <si>
    <t>الوقت المستغرق في الاستيراد (بالأيام)</t>
  </si>
  <si>
    <t>تكلفة الاستيراد (بالدولار الأمريكي لكل حاوية)</t>
  </si>
  <si>
    <t>التكلفة (% من قيمة المطالبة)</t>
  </si>
  <si>
    <t>الوقت (بالسنوات)</t>
  </si>
  <si>
    <t>التكلفة (% من قيمة موجودات التفليسة)</t>
  </si>
  <si>
    <t>معدل استرداد الدين (بالسنت على الدولار)</t>
  </si>
  <si>
    <t xml:space="preserve">            الحقول الصفراء تؤشر إلى تصحيحات حصلت في البيانات بعد نشر التقرير</t>
  </si>
  <si>
    <t>Resolving Insolvency</t>
  </si>
  <si>
    <t>Getting Electricity</t>
  </si>
  <si>
    <t>Obtención de Electricidad</t>
  </si>
  <si>
    <t>Taux d'imposition total (% du bénéfice brut) seuil inclus</t>
  </si>
  <si>
    <t>获得电力</t>
  </si>
  <si>
    <t>الحصول على الكهرباء</t>
  </si>
  <si>
    <t>Общая налоговая ставка (% прибыли) - порог использован</t>
  </si>
  <si>
    <t>办理破产</t>
  </si>
  <si>
    <t>Resolução de Insolvência</t>
  </si>
  <si>
    <t>Resolución de la insolvencia</t>
  </si>
  <si>
    <t>Execução de contratos</t>
  </si>
  <si>
    <t>Dealing with Construction Permits</t>
  </si>
  <si>
    <t>سهولة بدء النشاط التجاري (المرتبة)</t>
  </si>
  <si>
    <t>سهولة إستخراج تراخيص البناء (المرتبة)</t>
  </si>
  <si>
    <t>سهولة تسجيل الملكية (المرتبة)</t>
  </si>
  <si>
    <t>سهولة الحصول على الائتمان (المرتبة)</t>
  </si>
  <si>
    <t>سهولة حماية المستثمرين (المرتبة)</t>
  </si>
  <si>
    <t>سهولة دفع الضرائب (المرتبة)</t>
  </si>
  <si>
    <t>سهولة التجارة عبر الحدود (المرتبة)</t>
  </si>
  <si>
    <t>سهولة إنفاذ العقود (المرتبة)</t>
  </si>
  <si>
    <t>سهولة تسوية حالات الإعسار (المرتبة)</t>
  </si>
  <si>
    <t>سهولة الحصول على الكهرباء (المرتبة)</t>
  </si>
  <si>
    <t>الإجراءات (عدد)</t>
  </si>
  <si>
    <t>المستندات اللازمة للتصدير (عدد)</t>
  </si>
  <si>
    <t>المدفوعات (عدد)</t>
  </si>
  <si>
    <t>الاقتصاد (البلد)</t>
  </si>
  <si>
    <t>Facilidade na resolução de insolvência</t>
  </si>
  <si>
    <t>Procedimentos (número)</t>
  </si>
  <si>
    <t>Classificação da abertura de empresas</t>
  </si>
  <si>
    <t>Classificação da obtenção de alvarás de construção</t>
  </si>
  <si>
    <t>Classificação do registro de propriedades</t>
  </si>
  <si>
    <t>Soma - Obtenção de crédito</t>
  </si>
  <si>
    <t>Classificação da obtenção de crédito</t>
  </si>
  <si>
    <t>Classificação da proteção de investidores</t>
  </si>
  <si>
    <t>Classificação do pagamento de impostos</t>
  </si>
  <si>
    <t>Classificação do comércio entre fronteiras</t>
  </si>
  <si>
    <t>Classificação da resolução de insolvência</t>
  </si>
  <si>
    <t>Classificação da obtenção de eletricidade</t>
  </si>
  <si>
    <t>Classificação da execução de contratos</t>
  </si>
  <si>
    <t>Ease of Construction RANK</t>
  </si>
  <si>
    <t>Ease of Starting RANK</t>
  </si>
  <si>
    <t>Facilidad de resolución de la insolvencia (clasificación)</t>
  </si>
  <si>
    <t>Facilidad de obtención de electricidad (clasificación)</t>
  </si>
  <si>
    <t>Cost (% of claim)</t>
  </si>
  <si>
    <t>Costo (% de cantidad demandada)</t>
  </si>
  <si>
    <t>Стоимость (% от стоимости иска)</t>
  </si>
  <si>
    <t>Malta</t>
  </si>
  <si>
    <t>Barbados</t>
  </si>
  <si>
    <t>بربادوس</t>
  </si>
  <si>
    <t>巴巴多斯</t>
  </si>
  <si>
    <t>Barbade</t>
  </si>
  <si>
    <t>Барбадос</t>
  </si>
  <si>
    <t>مالطة</t>
  </si>
  <si>
    <t>马耳他</t>
  </si>
  <si>
    <t>Malte</t>
  </si>
  <si>
    <t>Мальта</t>
  </si>
  <si>
    <t>Facilité du solutionnement de l'insolvabilité CLASSEMENT</t>
  </si>
  <si>
    <t>Facilité de la création d’entreprise CLASSEMENT</t>
  </si>
  <si>
    <t>Facilité de l'obtention des permis de construire CLASSEMENT</t>
  </si>
  <si>
    <t>Facilité du transfert de propriété CLASSEMENT</t>
  </si>
  <si>
    <t>Facilité de l'obtention de prêts CLASSEMENT</t>
  </si>
  <si>
    <t>Facilité du paiement des taxes et impôts CLASSEMENT</t>
  </si>
  <si>
    <t>Facilité de l'exécution des contrats CLASSEMENT</t>
  </si>
  <si>
    <t>Facilité du raccordement à l’électricité CLASSEMENT</t>
  </si>
  <si>
    <t>Règlement de l'insolvabilité</t>
  </si>
  <si>
    <t>Разрешение неплатежеспособности</t>
  </si>
  <si>
    <t>Республика Корея</t>
  </si>
  <si>
    <t>Libya</t>
  </si>
  <si>
    <t>Myanmar</t>
  </si>
  <si>
    <t>San Marino</t>
  </si>
  <si>
    <t>South Sudan</t>
  </si>
  <si>
    <t>ليبيا</t>
  </si>
  <si>
    <t>利比亚</t>
  </si>
  <si>
    <t>Libye</t>
  </si>
  <si>
    <t>Líbia</t>
  </si>
  <si>
    <t>Ливия</t>
  </si>
  <si>
    <t>Libia</t>
  </si>
  <si>
    <t>ميانمار</t>
  </si>
  <si>
    <t>缅甸</t>
  </si>
  <si>
    <t>Mianmar</t>
  </si>
  <si>
    <t>Мьянма</t>
  </si>
  <si>
    <t>سان مارينو</t>
  </si>
  <si>
    <t>圣马力诺</t>
  </si>
  <si>
    <t>Saint-Marin</t>
  </si>
  <si>
    <t>São Marinho</t>
  </si>
  <si>
    <t>San Marin</t>
  </si>
  <si>
    <t>جنوب السودان</t>
  </si>
  <si>
    <t>南苏丹</t>
  </si>
  <si>
    <t>Soudan du Sud</t>
  </si>
  <si>
    <t>Sudão do Sul</t>
  </si>
  <si>
    <t>Южный Судан</t>
  </si>
  <si>
    <t>Ease of Protecting Minority Investors RANK</t>
  </si>
  <si>
    <t xml:space="preserve">Total Tax rate (% of profit) </t>
  </si>
  <si>
    <t>Ease of Resolving Insolvency RANK</t>
  </si>
  <si>
    <t>Strength of insolvency framework index (0-16)</t>
  </si>
  <si>
    <t>Protecting Minority Investors</t>
  </si>
  <si>
    <t>Ranking Criteria</t>
  </si>
  <si>
    <t>Best performance (Frontier)</t>
  </si>
  <si>
    <t>Worst Performance (95th percentile)</t>
  </si>
  <si>
    <t>DTF denominator (Max-Min)</t>
  </si>
  <si>
    <t>Lower is better</t>
  </si>
  <si>
    <t>Higher is better</t>
  </si>
  <si>
    <t>Bangladesh, Chittagong</t>
  </si>
  <si>
    <t>Bangladesh, Dhaka</t>
  </si>
  <si>
    <t>Brazil, Rio de Janeiro</t>
  </si>
  <si>
    <t>Brazil, São Paulo</t>
  </si>
  <si>
    <t>China, Beijing</t>
  </si>
  <si>
    <t>Brasil, Rio de Janeiro</t>
  </si>
  <si>
    <t>Brasil, São Paulo</t>
  </si>
  <si>
    <t>China, Pequim</t>
  </si>
  <si>
    <t>India, Delhi</t>
  </si>
  <si>
    <t>India, Mumbai</t>
  </si>
  <si>
    <t>China, Shanghai</t>
  </si>
  <si>
    <t>Indonesia, Jakarta</t>
  </si>
  <si>
    <t>Indonesia, Surabaya</t>
  </si>
  <si>
    <t>Japan, Osaka</t>
  </si>
  <si>
    <t>Japan, Tokyo</t>
  </si>
  <si>
    <t>Mexico, Monterrey</t>
  </si>
  <si>
    <t>Mexico, Mexico City</t>
  </si>
  <si>
    <t>Nigeria, Kano</t>
  </si>
  <si>
    <t>Nigeria, Lagos</t>
  </si>
  <si>
    <t>Pakistan, Karachi</t>
  </si>
  <si>
    <t>Pakistan, Lahore</t>
  </si>
  <si>
    <t>Paquistão, Karachi</t>
  </si>
  <si>
    <t>Paquistão, Lahore</t>
  </si>
  <si>
    <t>Russian Federation, Moscow</t>
  </si>
  <si>
    <t>Russian Federation, Saint Petersburg</t>
  </si>
  <si>
    <t>United States, Los Angeles</t>
  </si>
  <si>
    <t>United States, New York</t>
  </si>
  <si>
    <t>Estados Unidos da América, Los Angeles</t>
  </si>
  <si>
    <t>Estados Unidos da América, Nova Iorque</t>
  </si>
  <si>
    <t>Facilidad de Pago de impuestos  (DTF)</t>
  </si>
  <si>
    <t>Proteção de investidores minoritários</t>
  </si>
  <si>
    <t xml:space="preserve"> بنغلاديش،  شيتاغونغ</t>
  </si>
  <si>
    <t xml:space="preserve">بنغلاديش،  دهاكا </t>
  </si>
  <si>
    <t xml:space="preserve">البرازيل،  ريو دي جانيرو </t>
  </si>
  <si>
    <t xml:space="preserve">البرازيل،  ساو باولو </t>
  </si>
  <si>
    <t>الصين، بكين</t>
  </si>
  <si>
    <t>الصين، شنغهاي</t>
  </si>
  <si>
    <t xml:space="preserve">كوت ديفوار </t>
  </si>
  <si>
    <t xml:space="preserve">الهند، دلهي </t>
  </si>
  <si>
    <t xml:space="preserve">الهند، مومباي </t>
  </si>
  <si>
    <t xml:space="preserve">إندونيسيا، جاكارتا </t>
  </si>
  <si>
    <t xml:space="preserve">إندونيسيا، سورابايا </t>
  </si>
  <si>
    <t xml:space="preserve">اليابان، أوساكا </t>
  </si>
  <si>
    <t xml:space="preserve">اليابان، طوكيو  </t>
  </si>
  <si>
    <t xml:space="preserve">مدينة مكسيكو </t>
  </si>
  <si>
    <t>المكسيك، مونتيري</t>
  </si>
  <si>
    <t xml:space="preserve">نيجيريا، كانو </t>
  </si>
  <si>
    <t xml:space="preserve">نيجيريا، لاغوس  </t>
  </si>
  <si>
    <t xml:space="preserve">باكستان، كراشي  </t>
  </si>
  <si>
    <t xml:space="preserve">باكستان، لاهور </t>
  </si>
  <si>
    <t xml:space="preserve">روسيا، موسكو  </t>
  </si>
  <si>
    <t>روسيا، سانت بطرسبرغ</t>
  </si>
  <si>
    <t xml:space="preserve">الولايات المتحدة الأمريكية، لوس أنجلِس   </t>
  </si>
  <si>
    <t xml:space="preserve">الولايات المتحدة الأمريكية، نيويورك </t>
  </si>
  <si>
    <t xml:space="preserve">孟加拉国，吉大港 </t>
  </si>
  <si>
    <t xml:space="preserve">孟加拉国，达卡 </t>
  </si>
  <si>
    <t xml:space="preserve">巴西，里约热内卢 </t>
  </si>
  <si>
    <t xml:space="preserve">巴西，圣保罗 </t>
  </si>
  <si>
    <t xml:space="preserve">中国，北京 </t>
  </si>
  <si>
    <t xml:space="preserve">中国，上海 </t>
  </si>
  <si>
    <t xml:space="preserve">印度，德里 </t>
  </si>
  <si>
    <t xml:space="preserve">印度，孟买 </t>
  </si>
  <si>
    <t xml:space="preserve">印尼，雅加达 </t>
  </si>
  <si>
    <t>印尼，苏腊巴亚</t>
  </si>
  <si>
    <t xml:space="preserve">日本，大阪 </t>
  </si>
  <si>
    <t xml:space="preserve">日本，东京 </t>
  </si>
  <si>
    <t xml:space="preserve">墨西哥，墨西哥城 </t>
  </si>
  <si>
    <t xml:space="preserve">墨西哥，蒙特雷 </t>
  </si>
  <si>
    <t xml:space="preserve">尼日利亚，卡诺 </t>
  </si>
  <si>
    <t xml:space="preserve">尼日利亚，拉各斯 </t>
  </si>
  <si>
    <t xml:space="preserve">巴基斯坦，卡拉奇 </t>
  </si>
  <si>
    <t xml:space="preserve">巴基斯坦，拉合尔 </t>
  </si>
  <si>
    <t xml:space="preserve">俄罗斯联邦，莫斯科 </t>
  </si>
  <si>
    <t xml:space="preserve">俄罗斯联邦，圣彼得堡 </t>
  </si>
  <si>
    <t xml:space="preserve">美国，洛杉矶 </t>
  </si>
  <si>
    <t>美国，纽约</t>
  </si>
  <si>
    <t>Bangladesh, Dacca</t>
  </si>
  <si>
    <t>Brésil, Rio de Janeiro</t>
  </si>
  <si>
    <t>Brésil, São Paulo</t>
  </si>
  <si>
    <t>Chine, Beijing</t>
  </si>
  <si>
    <t>Chine, Shanghai</t>
  </si>
  <si>
    <t>Inde, Delhi</t>
  </si>
  <si>
    <t>Inde, Mumbai</t>
  </si>
  <si>
    <t>Indonésie, Jakarta</t>
  </si>
  <si>
    <t>Indonésie, Surabaya</t>
  </si>
  <si>
    <t>Japon, Osaka</t>
  </si>
  <si>
    <t>Japon, Tokyo</t>
  </si>
  <si>
    <t>Mexique, Mexico</t>
  </si>
  <si>
    <t>Mexique, Monterrey</t>
  </si>
  <si>
    <t>Nigéria, Kano</t>
  </si>
  <si>
    <t>Nigéria, Lagos</t>
  </si>
  <si>
    <t>Fédération de Russie, Moscou</t>
  </si>
  <si>
    <t>Fédération de Russie, Saint Petersbourg</t>
  </si>
  <si>
    <t>États-Unis, Los Angeles</t>
  </si>
  <si>
    <t>États-Unis, New York</t>
  </si>
  <si>
    <t>Бангладеш, Читтагонг</t>
  </si>
  <si>
    <t xml:space="preserve">Бангладеш, Дакка </t>
  </si>
  <si>
    <t xml:space="preserve"> Бразилия, Рио-де-Жанейро</t>
  </si>
  <si>
    <t>Китай, Пекин</t>
  </si>
  <si>
    <t>Индия, Нью-Дели</t>
  </si>
  <si>
    <t>Индия, Мумбаи</t>
  </si>
  <si>
    <t>Индонезия, Джакарта</t>
  </si>
  <si>
    <t>Индонезия, Сурабая</t>
  </si>
  <si>
    <t xml:space="preserve">Япония, Осака </t>
  </si>
  <si>
    <t xml:space="preserve">Япония, Токио </t>
  </si>
  <si>
    <t>Мексика, Мехико</t>
  </si>
  <si>
    <t>Мексика, Монтерей</t>
  </si>
  <si>
    <t>Нигерия, Кано</t>
  </si>
  <si>
    <t>Нигерия, Лагос</t>
  </si>
  <si>
    <t>Пакистан, Карачи</t>
  </si>
  <si>
    <t>Пакистан, Лахор</t>
  </si>
  <si>
    <t>Российская Федерация, Москва</t>
  </si>
  <si>
    <t>Российская Федерация,  Санкт-Петербург</t>
  </si>
  <si>
    <t>Соединённые Штаты Америки,  Лос-Анджелес</t>
  </si>
  <si>
    <t>Соединённые Штаты Америки,   Нью Йорк</t>
  </si>
  <si>
    <t>Bangladesh, Daca</t>
  </si>
  <si>
    <t>China, Pekín</t>
  </si>
  <si>
    <t>China, Shanghái</t>
  </si>
  <si>
    <t>India, Dehli</t>
  </si>
  <si>
    <t>Indonesia, Yakarta</t>
  </si>
  <si>
    <t>Japón, Osaka</t>
  </si>
  <si>
    <t>Japón, Tokio</t>
  </si>
  <si>
    <t>México, Ciudad de México</t>
  </si>
  <si>
    <t>México, Monterrey</t>
  </si>
  <si>
    <t>Pakistán, Karachi</t>
  </si>
  <si>
    <t>Pakistán, Lahore</t>
  </si>
  <si>
    <t>Rusia, Federación de; Moscú</t>
  </si>
  <si>
    <t>Rusia, Federación de; San Petersburgo</t>
  </si>
  <si>
    <t>Estados Unidos, Los Ángeles</t>
  </si>
  <si>
    <t>Estados Unidos, Nueva York</t>
  </si>
  <si>
    <t xml:space="preserve">حماية المستثمرين الأقلية </t>
  </si>
  <si>
    <t>办理施工许可证</t>
  </si>
  <si>
    <t>营商便利度</t>
  </si>
  <si>
    <t>执行合同</t>
  </si>
  <si>
    <t>纳税</t>
  </si>
  <si>
    <t>保护少数投资者</t>
  </si>
  <si>
    <t>登记财产</t>
  </si>
  <si>
    <t>Raccordement à l’électricité</t>
  </si>
  <si>
    <t>Protection des investisseurs minoritaires</t>
  </si>
  <si>
    <t>Благоприятность условий ведения бизнеса</t>
  </si>
  <si>
    <t>Получение кредитов</t>
  </si>
  <si>
    <t xml:space="preserve">Protección de los inversionistas minoritarios </t>
  </si>
  <si>
    <t>Cost (% of warehouse value)</t>
  </si>
  <si>
    <t>التكلفة (٪ من قيمة المستودع )</t>
  </si>
  <si>
    <t>مؤشر نطاق الإفصاح  (0-10)</t>
  </si>
  <si>
    <t>مؤشر نطاق مسؤولية أعضاء مجلس الإدارة (0-10)</t>
  </si>
  <si>
    <t>مؤشر سهولة إقامة المساهمين للدعاوى (0-10)</t>
  </si>
  <si>
    <t>مؤشر أنظمة نطاق تضارب المصالح</t>
  </si>
  <si>
    <t>مؤشر نطاق الحوكمة وحقوق المساهمين (0 -10)</t>
  </si>
  <si>
    <t>مؤشر قوة حماية المستثمرين  (DTF)</t>
  </si>
  <si>
    <t>سهولة دفع الضرائب (DTF)</t>
  </si>
  <si>
    <t>سهولة التجارة عبر الحدود (DTF)</t>
  </si>
  <si>
    <t>سهولة إنفاذ العقود (DTF)</t>
  </si>
  <si>
    <t>سهولة تسوية حالات الإعسار (DTF)</t>
  </si>
  <si>
    <t>开办企业便利度（前沿距离）</t>
  </si>
  <si>
    <t>办理施工许可证便利度（前沿距离）</t>
  </si>
  <si>
    <t>登记物权便利度（前沿距离）</t>
  </si>
  <si>
    <t>获取信贷便利度（前沿距离）</t>
  </si>
  <si>
    <t>披露程度指数（0-10）</t>
  </si>
  <si>
    <t>董事责任程度指数（0-10）</t>
  </si>
  <si>
    <t>股东诉讼便利度指数（0-10）</t>
  </si>
  <si>
    <t>纠纷调解指数（0-10）</t>
  </si>
  <si>
    <t>股东治理指数（0-10）</t>
  </si>
  <si>
    <t>保护少数投资者便利度（前沿距离）</t>
  </si>
  <si>
    <t>纳税便利度（前沿距离）</t>
  </si>
  <si>
    <t>跨境贸易便利度（前沿距离）</t>
  </si>
  <si>
    <t>执行合同便利度（前沿距离）</t>
  </si>
  <si>
    <t>成本（资产价值的%）</t>
  </si>
  <si>
    <t>破产框架力度指标（0-16）</t>
  </si>
  <si>
    <t>办理破产便利度（前沿距离）</t>
  </si>
  <si>
    <t>获得电力便利度（前沿距离）</t>
  </si>
  <si>
    <t>Coût (% de la valeur de l’entrepôt)</t>
  </si>
  <si>
    <t>Indice de protection des actionnaires minoritaires CLASSEMENT</t>
  </si>
  <si>
    <t>Регистрация предприятий (показатель удаленности от передового рубежа)</t>
  </si>
  <si>
    <t>Регистрация предприятий
Рейтинг</t>
  </si>
  <si>
    <t>Стоимость (% от стоимости товарного склада)</t>
  </si>
  <si>
    <t>Получение разрешений на строительство (показатель удаленности от передового рубежа)</t>
  </si>
  <si>
    <t>Рейтинг
Получение разрешений на строительство</t>
  </si>
  <si>
    <t>Стоимость (% от стоимости объекта недвижимости)</t>
  </si>
  <si>
    <t>Регистрация собственности (показатель удаленности от передового рубежа)</t>
  </si>
  <si>
    <t>Рейтинг
Регистрация собственности</t>
  </si>
  <si>
    <t>Суммарный показатель для индикатора Получение кредитов</t>
  </si>
  <si>
    <t>Получение кредитов (показатель удаленности от передового рубежа)</t>
  </si>
  <si>
    <t>Рейтинг
Получение кредитов</t>
  </si>
  <si>
    <t>Индекс открытости (0-10)</t>
  </si>
  <si>
    <t>Индекс ответственности директора (0-10)</t>
  </si>
  <si>
    <t>Индекс возможности подачи иска акционерами (0-10)</t>
  </si>
  <si>
    <t>Индекс столкновения интересов (0-10)</t>
  </si>
  <si>
    <t>Индекс акционерного управления (0-10)</t>
  </si>
  <si>
    <t>Защита миноритарных инвесторов (показатель удаленности от передового рубежа) (0-10)</t>
  </si>
  <si>
    <t>Рейтинг Защита миноритарных инвесторов бизнеса</t>
  </si>
  <si>
    <t>Налогообложение (показатель удаленности от передового рубежа)</t>
  </si>
  <si>
    <t xml:space="preserve">Рейтинг
Налогообложение
</t>
  </si>
  <si>
    <t>Международная торговля (показатель удаленности от передового рубежа)</t>
  </si>
  <si>
    <t xml:space="preserve">Рейтинг
Международная торговля </t>
  </si>
  <si>
    <t>Обеспечение исполнения контрактов (показатель удаленности от передового рубежа)</t>
  </si>
  <si>
    <t xml:space="preserve">Рейтинг
Обеспечение исполнения контрактов </t>
  </si>
  <si>
    <t>Коэффициент возврата средств (центы на доллар)</t>
  </si>
  <si>
    <t xml:space="preserve">Индекс эффективности нормативно-правовой базы </t>
  </si>
  <si>
    <t>Разрешение неплатежеспособности (показатель удаленности от передового рубежа)</t>
  </si>
  <si>
    <t>Рейтинг
Разрешение неплатежеспособности</t>
  </si>
  <si>
    <t>Легкость присоединения к электрически сетям (показатель удаленности от передового рубежа)</t>
  </si>
  <si>
    <t>Присоединение к электрически сетям  Рейтинг</t>
  </si>
  <si>
    <t>Facilidad de apertura de una empresa (DAF)</t>
  </si>
  <si>
    <t>Facilidad de apertura de una empresa (clasificación)</t>
  </si>
  <si>
    <t>Costo (% del valor del almacén)</t>
  </si>
  <si>
    <t>Facilidad de Manejo de permisos de construcción (DAF)</t>
  </si>
  <si>
    <t>Facilidad de Registro de propiedades (DAF)</t>
  </si>
  <si>
    <t>Facilidad de Obtención de crédito (DAF)</t>
  </si>
  <si>
    <t>Índice del alcance de la gobernanza corporativa (0-10)</t>
  </si>
  <si>
    <t>Índice de fortaleza de la protección de los inversionistas minoritarios (DAF)</t>
  </si>
  <si>
    <t>Protección de los inversionistas minoritarios (clasificación)</t>
  </si>
  <si>
    <t>Facilidad de Comercio transfronterizo (DAF)</t>
  </si>
  <si>
    <t>Facilidad de Cumplimiento de contratos (DAF)</t>
  </si>
  <si>
    <t>Índice de la fortaleza del marco regulatorio de insolvencia (0-16)</t>
  </si>
  <si>
    <t>Facilidad de resolución de la insolvencia (DAF)</t>
  </si>
  <si>
    <t>Worst Performance</t>
  </si>
  <si>
    <t>Abs(Worst Peformance - Frontier)</t>
  </si>
  <si>
    <t>Facilidade na abertura de empresas (DAF)</t>
  </si>
  <si>
    <t>Custo (% do valor do armazém)</t>
  </si>
  <si>
    <t>Facilidade na obtenção de alvarás de construção (DAF)</t>
  </si>
  <si>
    <t>Facilidade no registro de propriedades (DAF)</t>
  </si>
  <si>
    <t>Facilidade na obtenção de crédito (DAF)</t>
  </si>
  <si>
    <t>Facilidade na proteção de investidores (DAF)</t>
  </si>
  <si>
    <t>Facilidade no pagamento de impostos (DAF)</t>
  </si>
  <si>
    <t>Facilidade no comércio entre fronteiras (DAF)</t>
  </si>
  <si>
    <t>Facilidade na execução de contratos (DAF)</t>
  </si>
  <si>
    <t>Facilidade na obtenção de eletricidade (DAF)</t>
  </si>
  <si>
    <t>Facilidad de obtención de electricidad (DAF)</t>
  </si>
  <si>
    <t>Capital mínimo integralizado (% renda per capita)</t>
  </si>
  <si>
    <t xml:space="preserve">Rank as of Current Data </t>
  </si>
  <si>
    <t>Clasificación a partir de datos actuales</t>
  </si>
  <si>
    <t>Puntuación total de distancia a la frontera (DAF) - (0-100) a partir de datos actuales</t>
  </si>
  <si>
    <t>当前数据排名</t>
  </si>
  <si>
    <t xml:space="preserve">التصنيف حسب البيانات الحالية </t>
  </si>
  <si>
    <t>Classement selon les données actuelles</t>
  </si>
  <si>
    <t>Score total de distance de la frontière (DDF), (0-100) selon les données actuelles</t>
  </si>
  <si>
    <t>Рейтинг на основе текущих данных</t>
  </si>
  <si>
    <t>Совокупный показатель удаленности от передового рубежа на основе текущих данных (0-100)</t>
  </si>
  <si>
    <t>Classificação a partir de dados atuais</t>
  </si>
  <si>
    <t xml:space="preserve">Distancia até a fronteira - DAF (0-100) </t>
  </si>
  <si>
    <t>Building quality control index (0-15)</t>
  </si>
  <si>
    <t>Reliability of supply and transparency of tariff index (0–8)</t>
  </si>
  <si>
    <t>Time to export: Border compliance (hours)</t>
  </si>
  <si>
    <t>Time to export: Documentary compliance (hours)</t>
  </si>
  <si>
    <t>Time to import: Border compliance (hours)</t>
  </si>
  <si>
    <t>Time to import: Documentary compliance (hours)</t>
  </si>
  <si>
    <t>Quality of land administration index (0-30)</t>
  </si>
  <si>
    <t>مؤشر مدى موثوقية التغّذية وشفافية التّعرفة (0-8)</t>
  </si>
  <si>
    <t>Indicateur de fiabilité de l’approvisionnement et de transparence des tarifs (0-8)</t>
  </si>
  <si>
    <t>Индекс надежности электроснабжения и «прозрачности» тарифов (0-8)</t>
  </si>
  <si>
    <t>Índice de fiabilidad del suministro y transparencia de las tarifas  (0-8)</t>
  </si>
  <si>
    <t>نوعية نظام إدارة الأراضي   (0-30)</t>
  </si>
  <si>
    <t>土地管理质量系统（0-30）</t>
  </si>
  <si>
    <t>Qualité de l’administration foncière (0-30)</t>
  </si>
  <si>
    <t>Индекс качества системы управления земельными ресурсами (0-30)</t>
  </si>
  <si>
    <t>Calidad del sistema de administración de tierras (0-30)</t>
  </si>
  <si>
    <t xml:space="preserve">الوقت اللازم للتصدير:  الامتثال لقوانين الحدود (ساعات) </t>
  </si>
  <si>
    <t>الوقت اللازم للتصدير: الامتثال للشروط والمتطلبات المستندية (ساعات)</t>
  </si>
  <si>
    <t>تكلفة التصدير: الامتثال لقوانين الحدود (USD)</t>
  </si>
  <si>
    <t>تكلفة التصدير: الامتثال للشروط والمتطلبات المستندية (USD)</t>
  </si>
  <si>
    <t>الوقت اللازم للاستيراد: الامتثال لقوانين الحدود  (ساعات)</t>
  </si>
  <si>
    <t>الوقت اللازم للاستيراد: الامتثال للشروط والمتطلبات المستندية (ساعات)</t>
  </si>
  <si>
    <t>تكلفة الاستيراد: الامتثال لقوانين الحدود (USD)</t>
  </si>
  <si>
    <t>تكلفة الاستيراد: الامتثال للشروط والمتطلبات المستندية (USD)</t>
  </si>
  <si>
    <t>Délai à l'exportation: Respect des procédures de commerce transfrontalier (en heure)</t>
  </si>
  <si>
    <t>Délai à l'exportation: Respect des exigences en matière de documentation (en heure)</t>
  </si>
  <si>
    <t>Coût à l'exportation: Respect des procédures de commerce transfrontalier (USD)</t>
  </si>
  <si>
    <t>Coût à l'exportation: Respect des exigences en matière de documentation (USD)</t>
  </si>
  <si>
    <t>Délai à l'importation: Respect des procédures de commerce transfrontalier (en heure)</t>
  </si>
  <si>
    <t>Délai à l'importation: Respect des exigences en matière de documentation (en heure)</t>
  </si>
  <si>
    <t>Coût à l'importation: Respect des procédures de commerce transfrontalier (USD)</t>
  </si>
  <si>
    <t>Coût à l'importation: Respect des exigences en matière de documentation (USD)</t>
  </si>
  <si>
    <t>Tempo para exportar: Conformidade com a documentação (horas)</t>
  </si>
  <si>
    <t>Tempo para importar: Conformidade com a documentação (horas)</t>
  </si>
  <si>
    <t>Время на экспорт: пограничный и таможенный контроль (часов)</t>
  </si>
  <si>
    <t>Время на экспорт: оформление документов (часов)</t>
  </si>
  <si>
    <t>Стоимость экспорта: пограничный и таможенный контроль (долл. США)</t>
  </si>
  <si>
    <t>Стоимость экспорта: оформление документов (долл. США)</t>
  </si>
  <si>
    <t>Время на импорт: пограничный и таможенный контроль (часов)</t>
  </si>
  <si>
    <t>Время на импорт: оформление документов (часов)</t>
  </si>
  <si>
    <t>Стоимость импорта: пограничный и таможенный контроль (долл. США)</t>
  </si>
  <si>
    <t>Стоимость импорта: оформление документов (долл. США)</t>
  </si>
  <si>
    <t>Tiempo para exportar: Cumplimiento fronterizo (horas)</t>
  </si>
  <si>
    <t>Tiempo para exportar: Cumplimiento documental (horas)</t>
  </si>
  <si>
    <t xml:space="preserve">Costo para exportar: Cumplimiento fronterizo (USD) </t>
  </si>
  <si>
    <t>Costo para exportar: Cumplimiento documental (USD)</t>
  </si>
  <si>
    <t>Tiempo para importar: Cumplimiento fronterizo (horas)</t>
  </si>
  <si>
    <t>Tiempo para importar: Cumplimiento documental (horas)</t>
  </si>
  <si>
    <t>Costo para importar: Cumplimiento fronterizo (USD)</t>
  </si>
  <si>
    <t>Costo para importar: Cumplimiento documental (USD)</t>
  </si>
  <si>
    <t>نوعية الإجراءات القضائية (0-18)</t>
  </si>
  <si>
    <t>司法程序质量指数（0-18）</t>
  </si>
  <si>
    <t>Qualité des procédures judiciaires (0-18)</t>
  </si>
  <si>
    <t xml:space="preserve">Índice da qualidade dos processos judiciais (0-18) </t>
  </si>
  <si>
    <t>Индекс качества системы судопроизводства (0-18)</t>
  </si>
  <si>
    <t>Índice de calidad de los procesos judiciales (0-18)</t>
  </si>
  <si>
    <t>Quality of judicial processes index (0-18)</t>
  </si>
  <si>
    <t>Note: For economies for which the data cover 2 cities, subindicators and DTF scores are a population-weighted average for the 2 cities.</t>
  </si>
  <si>
    <t>Somalia</t>
  </si>
  <si>
    <t>黄色标记表示报告公布后对数据进行的修改。</t>
  </si>
  <si>
    <t>Les champs jaunes indiquent les corrections faites au données après la publication du rapport.</t>
  </si>
  <si>
    <t>Os campos em amarelo indicam correções aos dados feitas após a publicação do relatório.</t>
  </si>
  <si>
    <t>Поля, выделенные желтым цветом, указывают на изменения, внесенные после опубликования доклада.</t>
  </si>
  <si>
    <t>Los campos en color amarillo indican correcciones de datos realizadas después de la publicación del reporte.</t>
  </si>
  <si>
    <t>Yellow fields indicate data corrections made after report publication.</t>
  </si>
  <si>
    <t>Documents à l’export (nombre)</t>
  </si>
  <si>
    <t>Procedures - Men (number)</t>
  </si>
  <si>
    <t>Time - Men (days)</t>
  </si>
  <si>
    <t>Cost - Men (% of income per capita)</t>
  </si>
  <si>
    <t>Procedures - Women (number)</t>
  </si>
  <si>
    <t>Time - Women (days)</t>
  </si>
  <si>
    <t>Cost - Women (% of income per capita)</t>
  </si>
  <si>
    <t>Credit information index</t>
  </si>
  <si>
    <t>Legal rights index</t>
  </si>
  <si>
    <t>Disclosure index (0-10)</t>
  </si>
  <si>
    <t>Time to comply with VAT refund (hours)</t>
  </si>
  <si>
    <t>Time to obtain VAT refund (weeks)</t>
  </si>
  <si>
    <t>Time to comply with corporate income tax audit (hours)</t>
  </si>
  <si>
    <t>Time to complete a corporate income tax audit (weeks)</t>
  </si>
  <si>
    <t>Postfiling index (0-100)</t>
  </si>
  <si>
    <t>Director liability index (0-10)</t>
  </si>
  <si>
    <t>Shareholder suits index (0-10)</t>
  </si>
  <si>
    <t>Extent of shareholder governance index (0-10)</t>
  </si>
  <si>
    <t>Extent of conflict of interest regulation index (0-10)</t>
  </si>
  <si>
    <t>Índice de divulgación de la información  (0-10)</t>
  </si>
  <si>
    <t>Índice de responsabilidad del director  (0-10)</t>
  </si>
  <si>
    <t>Índice de presentación de demandas de los accionistas  (0-10)</t>
  </si>
  <si>
    <t>Índice del alcance de la regulacion en materia de conflicto de intereses   (0-10)</t>
  </si>
  <si>
    <t>Indice de réglementation des conflits d' intérêts (0-10)</t>
  </si>
  <si>
    <t>Indice de facilité des poursuites par les actionnaires (0-10)</t>
  </si>
  <si>
    <t>Indice de divulgation de l'information (0-10)</t>
  </si>
  <si>
    <t>Indice de responsabilité des dirigeants (0-10)</t>
  </si>
  <si>
    <t xml:space="preserve">Indice de gouvernance des actionnaires  (0-10) </t>
  </si>
  <si>
    <t>Indice de solidité du cadre réglementaire sur l'insolvabilité (0-16)</t>
  </si>
  <si>
    <t>مؤشر عمق المعلومات الائتمانية (0-8)</t>
  </si>
  <si>
    <t>Índice de informação de crédito (0-8)</t>
  </si>
  <si>
    <t>Índice de eficiência dos direitos legais (0-12)</t>
  </si>
  <si>
    <t>مؤشر قوة الحقوق القانونية (0-12)</t>
  </si>
  <si>
    <t xml:space="preserve">Защита миноритарных инвесторов </t>
  </si>
  <si>
    <t>Cost to export: Border compliance (US$)</t>
  </si>
  <si>
    <t>Cost to export: Documentary compliance (US$)</t>
  </si>
  <si>
    <t>Cost to import: Border compliance (US$)</t>
  </si>
  <si>
    <t>Cost to import: Documentary compliance (US$)</t>
  </si>
  <si>
    <t xml:space="preserve">عدد الإجراءات - الرجال (العدد) </t>
  </si>
  <si>
    <t>الوقت - الرجال (أيام) </t>
  </si>
  <si>
    <t>التكلفة - الرجال (% من متوسط الدخل القومي للفرد)</t>
  </si>
  <si>
    <t xml:space="preserve">عدد الإجراءات - النساء (العدد) </t>
  </si>
  <si>
    <t>الوقت - النساء (أيام) </t>
  </si>
  <si>
    <t>التكلفة - النساء (% من متوسط الدخل القومي للفرد) </t>
  </si>
  <si>
    <t>Procédures - Homme (nombre) </t>
  </si>
  <si>
    <t>Délai - Homme (jours) </t>
  </si>
  <si>
    <t>Coût - Homme (% du revenu par habitant) </t>
  </si>
  <si>
    <t>Procédures - Femme (nombre) </t>
  </si>
  <si>
    <t>Délai -Femme (jours) </t>
  </si>
  <si>
    <t>Coût - Femme (% du revenu par habitant) </t>
  </si>
  <si>
    <t xml:space="preserve">Procedimientos - Hombres (número) </t>
  </si>
  <si>
    <t>Tiempo - Hombres (días)</t>
  </si>
  <si>
    <t>Costo - Hombres (% de ingreso per cápita)</t>
  </si>
  <si>
    <t xml:space="preserve">Procedimientos - Mujeres (número) </t>
  </si>
  <si>
    <t>Tiempo - Mujeres (días)</t>
  </si>
  <si>
    <t>Costo - Mujeres (% de ingreso per cápita)</t>
  </si>
  <si>
    <t>Процедуры (количество) для мужчин</t>
  </si>
  <si>
    <t>Время (дней) для мужчин</t>
  </si>
  <si>
    <t>Стоимость (% от дохода на душу населения) для мужчин</t>
  </si>
  <si>
    <t>Процедуры (количество) для женщин</t>
  </si>
  <si>
    <t>Время (дней) для женщин</t>
  </si>
  <si>
    <t>Стоимость (% от дохода на душу населения) для женщин</t>
  </si>
  <si>
    <t>Número de procedimentos - Homens</t>
  </si>
  <si>
    <t>Duração (dias) - Homens</t>
  </si>
  <si>
    <t>Custo (% da renda per capita) - Homens</t>
  </si>
  <si>
    <t>Número de procedimentos - Mulheres</t>
  </si>
  <si>
    <t>Duração (dias) - Mulheres</t>
  </si>
  <si>
    <t>Custo (% da renda per capita) - Mulheres</t>
  </si>
  <si>
    <t>مؤشر رقابة جودة البناء (0-15)</t>
  </si>
  <si>
    <t>建筑质量控制指标（0-15）</t>
  </si>
  <si>
    <t>Indice contrôle qualité de la construction (0-15)</t>
  </si>
  <si>
    <t>Индекс качества контроля в строительстве (0-15)</t>
  </si>
  <si>
    <t>(0-100) مؤشر ما بعد الإيداع</t>
  </si>
  <si>
    <t>Índice posterior a la declaración de impuestos (0-100)</t>
  </si>
  <si>
    <t>Индекс процедур после подачи отчетности и уплаты налогов (0-100)</t>
  </si>
  <si>
    <t>Indice postérieure à la déclaration d’impôts (0-100)</t>
  </si>
  <si>
    <t>Сомали</t>
  </si>
  <si>
    <t>Somalie</t>
  </si>
  <si>
    <t xml:space="preserve">الصومال </t>
  </si>
  <si>
    <t>索马里</t>
  </si>
  <si>
    <t>Temps pour préparer une demande de remboursement de la TVA (heures)</t>
  </si>
  <si>
    <t>Temps pour obtenir le remboursement de la TVA (semaines)</t>
  </si>
  <si>
    <t>Temps de se préparer à un contrôle fiscal sur l'impôt des sociétés (heures)</t>
  </si>
  <si>
    <t>Temps pour effectuer un contrôle fiscal sur l'impôt des sociétés (semaines)</t>
  </si>
  <si>
    <t>Tempo para cumprir com obrigações para uma restituição de IVA (horas)</t>
  </si>
  <si>
    <t>Tempo para obter uma restituição de IVA (semanas)</t>
  </si>
  <si>
    <t>Tempo para cumprir com obrigações de uma inspeção relativa ao imposto sobre o rendimento corporativo (horas)</t>
  </si>
  <si>
    <t>Tempo para concluir uma inspeção relativa ao imposto sobre o rendimento corporativo (semanas)</t>
  </si>
  <si>
    <t>Время на соблюдение требований для возврата НДС (часов)</t>
  </si>
  <si>
    <t>Время на получение возврата НДС (недель)</t>
  </si>
  <si>
    <t>Время на соблюдение требований проверки по налогу на прибыль (часов)</t>
  </si>
  <si>
    <t>Время для прохождения проверки по налогу на прибыль (недель)</t>
  </si>
  <si>
    <t>Tiempo para cumplir con la devolución del IVA (horas)</t>
  </si>
  <si>
    <t>Tiempo para obtener la devolución del IVA (semanas)</t>
  </si>
  <si>
    <t>Tiempo para cumplir con la auditoría relativa a los impuestos sobre los ingresos de las empresas (horas)</t>
  </si>
  <si>
    <t>Tiempo para completar la auditoría relativa a los impuestos sobre los ingresos de las empresas (semanas)</t>
  </si>
  <si>
    <t>选择语言：</t>
  </si>
  <si>
    <t>注意：对于所有涵盖两个城市数据的经济体，附属指标和前沿距离分数按照两个城市的人口比例计算加权平均值。</t>
  </si>
  <si>
    <t>Biélorussie</t>
  </si>
  <si>
    <t>Nota: En aquellas economías para las cuales se disponen de datos de dos ciudades, las puntuaciones en los sub-indicadores y en la distancia a la frontera representan un promedio ponderado de la población de las dos ciudades.</t>
  </si>
  <si>
    <t>Seleccione el idioma:</t>
  </si>
  <si>
    <t>Выберите язык:</t>
  </si>
  <si>
    <t>Índia, Delhi</t>
  </si>
  <si>
    <t>Índia, Mumbai</t>
  </si>
  <si>
    <t>Indonésia, Jacarta</t>
  </si>
  <si>
    <t>Indonésia, Surabaia</t>
  </si>
  <si>
    <t>Japão, Osaka</t>
  </si>
  <si>
    <t>Japão, Tóquio</t>
  </si>
  <si>
    <t>Quênia</t>
  </si>
  <si>
    <t>Coreia, República da</t>
  </si>
  <si>
    <t>México, Cidade do México</t>
  </si>
  <si>
    <t>Níger</t>
  </si>
  <si>
    <t>Porto Rico (Estados Unidos)</t>
  </si>
  <si>
    <t>Federação da Rússia, Moscou</t>
  </si>
  <si>
    <t>Federação da Rússia, São Petersburgo</t>
  </si>
  <si>
    <t>Somália</t>
  </si>
  <si>
    <t>Turquia</t>
  </si>
  <si>
    <t>Iêmen, República do</t>
  </si>
  <si>
    <t>Cisjordania y Gaza</t>
  </si>
  <si>
    <t>Бразилия, Сан-Паулу</t>
  </si>
  <si>
    <t>China, Xangai</t>
  </si>
  <si>
    <t>Китай, Шанхай</t>
  </si>
  <si>
    <t>الدنمارك</t>
  </si>
  <si>
    <t>Porto Rico (États-Unis)</t>
  </si>
  <si>
    <t>Сан-Марино</t>
  </si>
  <si>
    <t>Sudán del Sur</t>
  </si>
  <si>
    <t>مقياس المسافة من الحدّ الأعلى للأداء (DTF) حسب البيانات الحالية (0-100)</t>
  </si>
  <si>
    <t>سهولة بدء النشاط التجاري (DTF)</t>
  </si>
  <si>
    <t>سهولة إستخراج تراخيص البناء (DTF)</t>
  </si>
  <si>
    <t>سهولة تسجيل الملكية (DTF)</t>
  </si>
  <si>
    <t>سهولة الحصول على الائتمان (DTF)</t>
  </si>
  <si>
    <t xml:space="preserve">إجمالي سعر الضريبة (% من الأرباح
</t>
  </si>
  <si>
    <t xml:space="preserve"> المستندات اللازمة للاستيراد (عدد)   </t>
  </si>
  <si>
    <t>مؤشر قوة نظام الإعسار (0-16)</t>
  </si>
  <si>
    <t>الوقت للامتثال مع استرداد ضريبة القيمة المضافة (الساعات)</t>
  </si>
  <si>
    <t>الوقت للحصول على استرداد ضريبة القيمة المضافة (أسابيع)</t>
  </si>
  <si>
    <t>الوقت للامتثال مع تدقيق ضريبة الدخل على الشركات (ساعات)</t>
  </si>
  <si>
    <t>الوقت لاستكمال مراجعة ضريبة الدخل على الشركات (أسابيع)</t>
  </si>
  <si>
    <t>Índice do grau de divulgação (0-10)</t>
  </si>
  <si>
    <t>Índice de responsabilização do diretor (0-10)</t>
  </si>
  <si>
    <t>Índice da facilidade de ação judicial pelos acionistas (0-10)</t>
  </si>
  <si>
    <t>Índice da extensão das regulações dos conflitos de interesse (0-10)</t>
  </si>
  <si>
    <t>Índice da extensão da governança corporativa e dos direitos dos acionistas (0-10)</t>
  </si>
  <si>
    <t>Carga tributária total (% do lucro)</t>
  </si>
  <si>
    <t>Índice do marco regulatório da resolução de insolvência  (0-16)</t>
  </si>
  <si>
    <t>Índice da qualidade das regulamentações de construção (0-15)</t>
  </si>
  <si>
    <t>Índice da qualidade do fornecimento de energia e transparência das tarifas  (0-8)</t>
  </si>
  <si>
    <t>Índice da qualidade da administração fundiária (0-30)</t>
  </si>
  <si>
    <t>Tempo para exportar: Conformidade com as exigências na fronteira (horas)</t>
  </si>
  <si>
    <t xml:space="preserve">Custo para exportar: Conformidade com as exigências na fronteira (US$) </t>
  </si>
  <si>
    <t>Custo para exportar: Conformidade com a documentação (US$)</t>
  </si>
  <si>
    <t>Tempo para importar: Conformidade com as exigências na fronteira (horas)</t>
  </si>
  <si>
    <t>Custo para importar: Conformidade com a fronteira (US$)</t>
  </si>
  <si>
    <t>Custo para importar: Conformidade com a documentação (US$)</t>
  </si>
  <si>
    <t>Índice de processos pós-declaração (0-100)</t>
  </si>
  <si>
    <t>Índice de calidad de las normas de construcción (0-15)</t>
  </si>
  <si>
    <t>سهولة الحصول على الكهرباء (DTF)</t>
  </si>
  <si>
    <t xml:space="preserve"> اختار اللغة: </t>
  </si>
  <si>
    <t xml:space="preserve">ملاحظة: للاقتصادات حيث تغطي البيانات مدينتين، يحتسب مقياس مدى الاقتراب من الحدّ الأعلى للأداء لمكونات كلّ مؤشر على أساس متوسط نسبة السكان للمدينتين.  </t>
  </si>
  <si>
    <t>Selecione o idioma:</t>
  </si>
  <si>
    <t>Nota: No caso das economias com duas cidades analisadas, as pontuações dos indicadores e da distância até a fronteira são calculadas com base na importância de cada cidade em termos da sua população.</t>
  </si>
  <si>
    <t>Sélection de la langue:</t>
  </si>
  <si>
    <t xml:space="preserve">Note: Pour les économies où les données sont recueillies pour les deux plus grandes métropoles d'affaires, les notes pour les sous-indicateurs et le score de Distance de la Frontière (DTF), sont pondérées pour les deux villes en fonction de leur population.
</t>
  </si>
  <si>
    <t>تسوية حالات الاعسار</t>
  </si>
  <si>
    <t>Obtenção de eletricidade</t>
  </si>
  <si>
    <t>Подключение к системе электроснабжения</t>
  </si>
  <si>
    <t xml:space="preserve">Создание предприятий </t>
  </si>
  <si>
    <t xml:space="preserve">Kazajstán </t>
  </si>
  <si>
    <t>Parent Economies</t>
  </si>
  <si>
    <t>Child Cities</t>
  </si>
  <si>
    <t>Примечание: Для стран, по которым данные охватывают 2 города, субиндикаторы и общий балл ПР являются средними показателями с учетом населения городов.</t>
  </si>
  <si>
    <t>税后流程指标（0-100）</t>
  </si>
  <si>
    <t>合法权利指数（0-12）</t>
  </si>
  <si>
    <t>获取信贷指数（0-12）</t>
  </si>
  <si>
    <t>供电可靠性和电费指数透明度（0-8）</t>
  </si>
  <si>
    <t>出口时间：边界合规（小时）</t>
  </si>
  <si>
    <t>出口时间：单证合规 （小时）</t>
  </si>
  <si>
    <t>出口成本：边界合规（美元）</t>
  </si>
  <si>
    <t>出口成本：单证合规（美元）</t>
  </si>
  <si>
    <t>进口时间：边界合规（小时）</t>
  </si>
  <si>
    <t>进口时间：单证合规（小时）</t>
  </si>
  <si>
    <t>进口成本：单证合规（美元）</t>
  </si>
  <si>
    <t>增值税退税合规时间（小时）</t>
  </si>
  <si>
    <t>企业所得税审计合规时间（小时）</t>
  </si>
  <si>
    <t>完成企业所得税审计时间（星期）</t>
  </si>
  <si>
    <t>当前数据前沿距离综合分数（0-100）</t>
  </si>
  <si>
    <t>开办企业时间 -- 男性（天）</t>
  </si>
  <si>
    <t>开办企业时间 -- 女性（天）</t>
  </si>
  <si>
    <t xml:space="preserve">成本（仓库价值%） </t>
  </si>
  <si>
    <t>最低法定资本金 （人均国民收入%）</t>
  </si>
  <si>
    <t>开办企业成本 -- 女性（人均国民收入%）</t>
  </si>
  <si>
    <t>开办企业成本 -- 男性（人均国民收入%）</t>
  </si>
  <si>
    <t>成本（财产价值%）</t>
  </si>
  <si>
    <t>开办企业程续 -- 男性（个）</t>
  </si>
  <si>
    <t>开办企业程续 -- 女性（个）</t>
  </si>
  <si>
    <t>进口费用：边界合规（美元）</t>
  </si>
  <si>
    <t>获得增值税退税时间（星期）</t>
  </si>
  <si>
    <t>BOTH</t>
  </si>
  <si>
    <t>Total tax and contribution rate (% of profit)</t>
  </si>
  <si>
    <t>إجمالي الضريبة ومعدل المساهمة (٪ من الربح)</t>
  </si>
  <si>
    <t>税及派款总额 （占商业利润百分比）</t>
  </si>
  <si>
    <t>Total du taux d’imposition et de cotisation (% du bénéfice)</t>
  </si>
  <si>
    <t>Carga tributária total (% dos lucros)</t>
  </si>
  <si>
    <t>Общая ставка по налогам и социальным взносам (% от прибыли)</t>
  </si>
  <si>
    <t>Total del impuesto y la tasa de cotización (% del beneficio)</t>
  </si>
  <si>
    <t>Score</t>
  </si>
  <si>
    <t>Eswatini</t>
  </si>
  <si>
    <t>Puerto Rico (U.S.)</t>
  </si>
  <si>
    <t>São Tomé and Príncipe</t>
  </si>
  <si>
    <t>Bangladesh Dhaka</t>
  </si>
  <si>
    <t>Bangladesh Chittagong</t>
  </si>
  <si>
    <t>Brazil São Paulo</t>
  </si>
  <si>
    <t>Brazil Rio de Janeiro</t>
  </si>
  <si>
    <t>China Shanghai</t>
  </si>
  <si>
    <t>China Beijing</t>
  </si>
  <si>
    <t>India Mumbai</t>
  </si>
  <si>
    <t>India Delhi</t>
  </si>
  <si>
    <t>Indonesia Jakarta</t>
  </si>
  <si>
    <t>Indonesia Surabaya</t>
  </si>
  <si>
    <t>Japan Tokyo</t>
  </si>
  <si>
    <t>Japan Osaka</t>
  </si>
  <si>
    <t>Mexico Monterrey</t>
  </si>
  <si>
    <t>Nigeria Lagos</t>
  </si>
  <si>
    <t>Nigeria Kano</t>
  </si>
  <si>
    <t>Pakistan Karachi</t>
  </si>
  <si>
    <t>Pakistan Lahore</t>
  </si>
  <si>
    <t>Russian Federation Moscow</t>
  </si>
  <si>
    <t>Russian Federation Saint Petersburg</t>
  </si>
  <si>
    <t>United States New York City</t>
  </si>
  <si>
    <t>United States Los Angeles</t>
  </si>
  <si>
    <t>Two City</t>
  </si>
  <si>
    <t>Mexico Mexico City</t>
  </si>
  <si>
    <t>Obtention de Permis de Construire</t>
  </si>
  <si>
    <t>Starting a business score</t>
  </si>
  <si>
    <t>Rank as published in Doing Business 2019 Report</t>
  </si>
  <si>
    <t>التصنيف كما نشر في تقرير ممارسة أنشطة الأعمال 2019</t>
  </si>
  <si>
    <t>2019年营商环境报告发布的排名</t>
  </si>
  <si>
    <t>Classement tel que publié dans le rapport Doing Business 2019</t>
  </si>
  <si>
    <t>Classificação conforme publicado no relatório DB 2019</t>
  </si>
  <si>
    <t>Рейтинг, опубликованный в докладе "Ведение бизнеса - 2019"</t>
  </si>
  <si>
    <t>Clasificación publicada en el Informe Doing Business 2019</t>
  </si>
  <si>
    <t>Overall ease of doing business score as of current data (0-100)</t>
  </si>
  <si>
    <t>Score Average</t>
  </si>
  <si>
    <t>Facilité de la création d’entreprise (Score)</t>
  </si>
  <si>
    <t>Facilité de l'obtention des permis de construire (Score)</t>
  </si>
  <si>
    <t>Ease of dealing with construction permits score</t>
  </si>
  <si>
    <t>Ease of getting electricity score</t>
  </si>
  <si>
    <t>Ease of registering property score</t>
  </si>
  <si>
    <t>Facilité du transfert de propriété (Score)</t>
  </si>
  <si>
    <t>Facilité du raccordement à l’électricité (Score)</t>
  </si>
  <si>
    <t>Ease of resolving insolvency score</t>
  </si>
  <si>
    <t>Ease of enforcing contracts score</t>
  </si>
  <si>
    <t>Ease of trading across borders score</t>
  </si>
  <si>
    <t>Ease of paying taxes score</t>
  </si>
  <si>
    <t>Strength of minority investors protection index score</t>
  </si>
  <si>
    <t>Ease of getting credit score</t>
  </si>
  <si>
    <t>Facilité de l'obtention de prêts (Score)</t>
  </si>
  <si>
    <t>Indice de protection des actionnaires minoritaires (Score)</t>
  </si>
  <si>
    <t>Facilité du paiement des taxes et impôts (Score)</t>
  </si>
  <si>
    <t>Facilité du commerce transfrontalier (Score)</t>
  </si>
  <si>
    <t>Facilité du réglement de l'insolvabilité (Score)</t>
  </si>
  <si>
    <t>Facilité de l'exécution des contrats (Score)</t>
  </si>
  <si>
    <t>Score Parameters</t>
  </si>
  <si>
    <t>Best Regulatory Performance</t>
  </si>
  <si>
    <t>Эсватини</t>
  </si>
  <si>
    <t>إي سواتيني</t>
  </si>
  <si>
    <t>Esuatini</t>
  </si>
  <si>
    <t>eSwatini</t>
  </si>
  <si>
    <t>North Macedonia</t>
  </si>
  <si>
    <t>北马其顿</t>
  </si>
  <si>
    <t>جمهورية شمال مقدونيا</t>
  </si>
  <si>
    <t>Macédoine du Nord</t>
  </si>
  <si>
    <t>Macedônia do Norte</t>
  </si>
  <si>
    <t>Северная Македония</t>
  </si>
  <si>
    <t>Macedonia del Norte</t>
  </si>
  <si>
    <t>Score Average Full Decimal</t>
  </si>
  <si>
    <t>Ownership and control index (0-7)</t>
  </si>
  <si>
    <t>مؤشر مدى الملكية والإدارة (0-7)</t>
  </si>
  <si>
    <t>所有权和管理控制指数（0-7）</t>
  </si>
  <si>
    <t>Indice de détention et de contrôle (0-7)</t>
  </si>
  <si>
    <t>Índice da propriedade e controle (0-7)</t>
  </si>
  <si>
    <t>Индекс развития структуры управления (0-7)</t>
  </si>
  <si>
    <t>Shareholder rights index (0-6)</t>
  </si>
  <si>
    <t>مؤشر نطاق حقوق المساهمين  (0-6)</t>
  </si>
  <si>
    <t>股东权利指数（0-6）</t>
  </si>
  <si>
    <t>Indice des droits des actionnaires (0-6)</t>
  </si>
  <si>
    <t>Índice dos direitos dos acionistas (0-6)</t>
  </si>
  <si>
    <t>Индекс акционерного управления (0-6)</t>
  </si>
  <si>
    <t>Índice de derechos de los accionistas (0-6)</t>
  </si>
  <si>
    <t>Indice de transparence d'entreprise (0-7)</t>
  </si>
  <si>
    <t>公司透明度指数（0-7）</t>
  </si>
  <si>
    <t>مؤشر نطاق الشفافية في الشركات  (0-7)</t>
  </si>
  <si>
    <t>Corporate transparency index (0-7)</t>
  </si>
  <si>
    <t>Índice de transparência corporativa (0-7)</t>
  </si>
  <si>
    <t xml:space="preserve">Индекс корпоративной прозрачности (0-7) </t>
  </si>
  <si>
    <t>Índice de transparencia corporativa (0-7)</t>
  </si>
  <si>
    <t>Strength of minority investors protection index (0 -50)</t>
  </si>
  <si>
    <t>少数投资者保护力度指数（0-50）</t>
  </si>
  <si>
    <t>مؤشر قوة حماية المستثمرين (0-50)</t>
  </si>
  <si>
    <t>Indice de protection des actionnaires minoritaires (0 - 50)</t>
  </si>
  <si>
    <t>Índice de eficiênca da proteção ao investidor (0-50)</t>
  </si>
  <si>
    <t>Индекс защиты миноритарных интересов инвесторов (0-50)</t>
  </si>
  <si>
    <t>Índice de fortaleza de la protección de los inversionistas minoritarios (0-50)</t>
  </si>
  <si>
    <t>No Practice</t>
  </si>
  <si>
    <t>NO REFUND</t>
  </si>
  <si>
    <t>NO VAT</t>
  </si>
  <si>
    <t>NO CIT</t>
  </si>
  <si>
    <t>Score Avg. Full Decimal (for display rounding)</t>
  </si>
  <si>
    <t>Score Average Full Decimal (for ranking)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</si>
</sst>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0"/>
    <numFmt numFmtId="167" formatCode="0.000"/>
    <numFmt numFmtId="168" formatCode="0.00000"/>
    <numFmt numFmtId="169" formatCode="0.0"/>
    <numFmt numFmtId="170" formatCode="_(* #,##0.00000_);_(* \(#,##0.00000\);_(* &quot;-&quot;??_);_(@_)"/>
    <numFmt numFmtId="171" formatCode="#,##0.0"/>
    <numFmt numFmtId="172" formatCode="#,##0.00000"/>
  </numFmts>
  <fonts count="28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7"/>
      <color theme="1"/>
      <name val="Arial"/>
      <family val="2"/>
    </font>
    <font>
      <sz val="7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34" borderId="0" xfId="0" applyFont="1" applyFill="1" applyAlignment="1">
      <alignment vertical="top"/>
    </xf>
    <xf numFmtId="0" fontId="3" fillId="42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28" applyNumberFormat="1" applyFont="1" applyFill="1" applyBorder="1" applyAlignment="1">
      <alignment horizontal="left" vertical="top" wrapText="1"/>
    </xf>
    <xf numFmtId="0" fontId="3" fillId="0" borderId="0" xfId="53" applyFont="1" applyAlignment="1">
      <alignment horizontal="left" vertical="top" wrapText="1"/>
    </xf>
    <xf numFmtId="0" fontId="3" fillId="0" borderId="0" xfId="38" applyNumberFormat="1" applyFont="1" applyFill="1" applyBorder="1" applyAlignment="1">
      <alignment horizontal="left" vertical="top" wrapText="1"/>
    </xf>
    <xf numFmtId="0" fontId="3" fillId="0" borderId="0" xfId="54" applyFont="1" applyAlignment="1">
      <alignment horizontal="left" vertical="top" wrapText="1"/>
    </xf>
    <xf numFmtId="0" fontId="3" fillId="0" borderId="0" xfId="61" applyNumberFormat="1" applyFont="1" applyFill="1" applyBorder="1" applyAlignment="1">
      <alignment horizontal="left" vertical="top" wrapText="1"/>
    </xf>
    <xf numFmtId="0" fontId="3" fillId="0" borderId="0" xfId="52" applyFont="1" applyAlignment="1">
      <alignment horizontal="left" vertical="top" wrapText="1"/>
    </xf>
    <xf numFmtId="0" fontId="3" fillId="0" borderId="0" xfId="36" applyNumberFormat="1" applyFont="1" applyFill="1" applyBorder="1" applyAlignment="1">
      <alignment horizontal="left" vertical="top" wrapText="1"/>
    </xf>
    <xf numFmtId="0" fontId="3" fillId="0" borderId="0" xfId="60" applyNumberFormat="1" applyFont="1" applyFill="1" applyBorder="1" applyAlignment="1">
      <alignment horizontal="left" vertical="top" wrapText="1"/>
    </xf>
    <xf numFmtId="0" fontId="3" fillId="0" borderId="0" xfId="37" applyNumberFormat="1" applyFont="1" applyFill="1" applyBorder="1" applyAlignment="1">
      <alignment horizontal="left" vertical="top" wrapText="1"/>
    </xf>
    <xf numFmtId="0" fontId="3" fillId="0" borderId="0" xfId="28" applyNumberFormat="1" applyFont="1" applyFill="1" applyBorder="1" applyAlignment="1">
      <alignment horizontal="left" vertical="top"/>
    </xf>
    <xf numFmtId="0" fontId="3" fillId="0" borderId="0" xfId="50" applyFont="1" applyAlignment="1">
      <alignment horizontal="left" vertical="top" wrapText="1"/>
    </xf>
    <xf numFmtId="0" fontId="3" fillId="0" borderId="0" xfId="33" applyNumberFormat="1" applyFont="1" applyFill="1" applyBorder="1" applyAlignment="1">
      <alignment horizontal="left" vertical="top" wrapText="1"/>
    </xf>
    <xf numFmtId="0" fontId="3" fillId="0" borderId="0" xfId="58" applyNumberFormat="1" applyFont="1" applyFill="1" applyBorder="1" applyAlignment="1">
      <alignment horizontal="left" vertical="top" wrapText="1"/>
    </xf>
    <xf numFmtId="0" fontId="3" fillId="0" borderId="0" xfId="51" applyFont="1" applyAlignment="1">
      <alignment horizontal="left" vertical="top" wrapText="1"/>
    </xf>
    <xf numFmtId="0" fontId="3" fillId="0" borderId="0" xfId="34" applyNumberFormat="1" applyFont="1" applyFill="1" applyBorder="1" applyAlignment="1">
      <alignment horizontal="left" vertical="top" wrapText="1"/>
    </xf>
    <xf numFmtId="0" fontId="3" fillId="0" borderId="0" xfId="49" applyFont="1" applyAlignment="1">
      <alignment horizontal="left" vertical="top" wrapText="1"/>
    </xf>
    <xf numFmtId="0" fontId="3" fillId="0" borderId="0" xfId="59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3" fillId="0" borderId="0" xfId="35" applyNumberFormat="1" applyFont="1" applyFill="1" applyBorder="1" applyAlignment="1">
      <alignment horizontal="left" vertical="top" wrapText="1"/>
    </xf>
    <xf numFmtId="0" fontId="3" fillId="0" borderId="0" xfId="31" applyNumberFormat="1" applyFont="1" applyFill="1" applyBorder="1" applyAlignment="1">
      <alignment horizontal="left" vertical="top" wrapText="1"/>
    </xf>
    <xf numFmtId="0" fontId="3" fillId="0" borderId="0" xfId="57" applyNumberFormat="1" applyFont="1" applyFill="1" applyBorder="1" applyAlignment="1">
      <alignment horizontal="left" vertical="top" wrapText="1"/>
    </xf>
    <xf numFmtId="0" fontId="3" fillId="0" borderId="0" xfId="32" applyNumberFormat="1" applyFont="1" applyFill="1" applyBorder="1" applyAlignment="1">
      <alignment horizontal="left" vertical="top" wrapText="1"/>
    </xf>
    <xf numFmtId="0" fontId="22" fillId="0" borderId="0" xfId="28" applyNumberFormat="1" applyFont="1" applyFill="1" applyBorder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28" applyNumberFormat="1" applyFont="1" applyFill="1" applyAlignment="1">
      <alignment horizontal="left" vertical="top"/>
    </xf>
    <xf numFmtId="0" fontId="22" fillId="0" borderId="0" xfId="28" applyNumberFormat="1" applyFont="1" applyFill="1" applyBorder="1" applyAlignment="1">
      <alignment vertical="top"/>
    </xf>
    <xf numFmtId="0" fontId="22" fillId="0" borderId="0" xfId="28" applyNumberFormat="1" applyFont="1" applyFill="1" applyAlignment="1">
      <alignment vertical="top"/>
    </xf>
    <xf numFmtId="0" fontId="1" fillId="0" borderId="0" xfId="53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3" fillId="41" borderId="0" xfId="0" applyFont="1" applyFill="1" applyAlignment="1">
      <alignment vertical="top"/>
    </xf>
    <xf numFmtId="0" fontId="3" fillId="41" borderId="0" xfId="28" applyNumberFormat="1" applyFont="1" applyFill="1" applyBorder="1" applyAlignment="1">
      <alignment horizontal="left" vertical="top" wrapText="1"/>
    </xf>
    <xf numFmtId="0" fontId="3" fillId="41" borderId="0" xfId="49" applyFont="1" applyFill="1" applyAlignment="1">
      <alignment horizontal="left" vertical="top" wrapText="1"/>
    </xf>
    <xf numFmtId="0" fontId="3" fillId="34" borderId="0" xfId="0" applyFont="1" applyFill="1" applyAlignment="1">
      <alignment horizontal="left" vertical="top" wrapText="1"/>
    </xf>
    <xf numFmtId="43" fontId="22" fillId="0" borderId="0" xfId="28" applyFont="1" applyBorder="1" applyAlignment="1" applyProtection="1">
      <alignment vertical="center"/>
      <protection locked="0"/>
    </xf>
    <xf numFmtId="167" fontId="22" fillId="0" borderId="0" xfId="0" applyNumberFormat="1" applyFont="1" applyAlignment="1" applyProtection="1">
      <alignment vertical="center"/>
      <protection locked="0"/>
    </xf>
    <xf numFmtId="164" fontId="22" fillId="0" borderId="0" xfId="28" applyNumberFormat="1" applyFont="1" applyBorder="1" applyAlignment="1" applyProtection="1">
      <alignment vertical="center"/>
      <protection locked="0"/>
    </xf>
    <xf numFmtId="165" fontId="22" fillId="0" borderId="0" xfId="28" applyNumberFormat="1" applyFont="1" applyBorder="1" applyAlignment="1" applyProtection="1">
      <alignment vertical="center"/>
      <protection locked="0"/>
    </xf>
    <xf numFmtId="43" fontId="3" fillId="0" borderId="0" xfId="28" applyFont="1" applyBorder="1" applyAlignment="1" applyProtection="1">
      <alignment vertical="center"/>
      <protection locked="0"/>
    </xf>
    <xf numFmtId="166" fontId="22" fillId="0" borderId="0" xfId="28" applyNumberFormat="1" applyFont="1" applyFill="1" applyBorder="1" applyAlignment="1" applyProtection="1">
      <alignment vertical="center"/>
      <protection locked="0"/>
    </xf>
    <xf numFmtId="43" fontId="1" fillId="38" borderId="0" xfId="28" applyFont="1" applyFill="1" applyBorder="1" applyAlignment="1" applyProtection="1">
      <alignment horizontal="center" vertical="center"/>
      <protection locked="0"/>
    </xf>
    <xf numFmtId="0" fontId="3" fillId="38" borderId="0" xfId="28" applyNumberFormat="1" applyFont="1" applyFill="1" applyBorder="1" applyAlignment="1" applyProtection="1">
      <alignment horizontal="center" vertical="top" wrapText="1"/>
      <protection locked="0"/>
    </xf>
    <xf numFmtId="0" fontId="3" fillId="38" borderId="11" xfId="28" applyNumberFormat="1" applyFont="1" applyFill="1" applyBorder="1" applyAlignment="1" applyProtection="1">
      <alignment horizontal="center" vertical="top" wrapText="1"/>
      <protection locked="0"/>
    </xf>
    <xf numFmtId="43" fontId="3" fillId="35" borderId="0" xfId="28" applyFont="1" applyFill="1" applyBorder="1" applyAlignment="1" applyProtection="1">
      <alignment vertical="center"/>
      <protection locked="0"/>
    </xf>
    <xf numFmtId="0" fontId="3" fillId="0" borderId="0" xfId="49" applyFont="1" applyAlignment="1" applyProtection="1">
      <alignment horizontal="right" vertical="center"/>
      <protection locked="0"/>
    </xf>
    <xf numFmtId="168" fontId="3" fillId="0" borderId="0" xfId="49" applyNumberFormat="1" applyFont="1" applyAlignment="1" applyProtection="1">
      <alignment horizontal="right" vertical="center"/>
      <protection locked="0"/>
    </xf>
    <xf numFmtId="171" fontId="3" fillId="0" borderId="0" xfId="49" applyNumberFormat="1" applyFont="1" applyAlignment="1" applyProtection="1">
      <alignment horizontal="right" vertical="center"/>
      <protection locked="0"/>
    </xf>
    <xf numFmtId="172" fontId="3" fillId="0" borderId="0" xfId="49" applyNumberFormat="1" applyFont="1" applyAlignment="1" applyProtection="1">
      <alignment horizontal="right" vertical="center"/>
      <protection locked="0"/>
    </xf>
    <xf numFmtId="3" fontId="3" fillId="39" borderId="0" xfId="28" applyNumberFormat="1" applyFont="1" applyFill="1" applyBorder="1" applyAlignment="1" applyProtection="1">
      <alignment horizontal="right" vertical="center"/>
      <protection locked="0"/>
    </xf>
    <xf numFmtId="3" fontId="3" fillId="0" borderId="0" xfId="28" applyNumberFormat="1" applyFont="1" applyFill="1" applyBorder="1" applyAlignment="1" applyProtection="1">
      <alignment horizontal="right" vertical="center"/>
      <protection locked="0"/>
    </xf>
    <xf numFmtId="171" fontId="3" fillId="0" borderId="0" xfId="28" applyNumberFormat="1" applyFont="1" applyFill="1" applyBorder="1" applyAlignment="1" applyProtection="1">
      <alignment horizontal="right" vertical="center"/>
      <protection locked="0"/>
    </xf>
    <xf numFmtId="164" fontId="3" fillId="39" borderId="0" xfId="28" applyNumberFormat="1" applyFont="1" applyFill="1" applyBorder="1" applyAlignment="1" applyProtection="1">
      <alignment horizontal="right" vertical="center"/>
      <protection locked="0"/>
    </xf>
    <xf numFmtId="3" fontId="3" fillId="0" borderId="0" xfId="49" applyNumberFormat="1" applyFont="1" applyAlignment="1" applyProtection="1">
      <alignment horizontal="right" vertical="center"/>
      <protection locked="0"/>
    </xf>
    <xf numFmtId="3" fontId="3" fillId="0" borderId="0" xfId="0" applyNumberFormat="1" applyFont="1" applyAlignment="1" applyProtection="1">
      <alignment horizontal="right" vertical="center"/>
      <protection locked="0"/>
    </xf>
    <xf numFmtId="168" fontId="3" fillId="0" borderId="0" xfId="0" applyNumberFormat="1" applyFont="1" applyAlignment="1" applyProtection="1">
      <alignment horizontal="right" vertical="center"/>
      <protection locked="0"/>
    </xf>
    <xf numFmtId="3" fontId="3" fillId="35" borderId="0" xfId="28" applyNumberFormat="1" applyFont="1" applyFill="1" applyBorder="1" applyAlignment="1" applyProtection="1">
      <alignment horizontal="right" vertical="center"/>
      <protection locked="0"/>
    </xf>
    <xf numFmtId="171" fontId="3" fillId="35" borderId="0" xfId="28" applyNumberFormat="1" applyFont="1" applyFill="1" applyBorder="1" applyAlignment="1" applyProtection="1">
      <alignment horizontal="right" vertical="center"/>
      <protection locked="0"/>
    </xf>
    <xf numFmtId="170" fontId="3" fillId="0" borderId="0" xfId="30" applyNumberFormat="1" applyFont="1" applyFill="1" applyBorder="1" applyAlignment="1" applyProtection="1">
      <alignment horizontal="right" vertical="center"/>
      <protection locked="0"/>
    </xf>
    <xf numFmtId="43" fontId="3" fillId="0" borderId="0" xfId="28" applyFont="1" applyBorder="1" applyAlignment="1" applyProtection="1">
      <alignment horizontal="right" vertical="center"/>
      <protection locked="0"/>
    </xf>
    <xf numFmtId="43" fontId="1" fillId="0" borderId="0" xfId="28" applyFont="1" applyBorder="1" applyAlignment="1" applyProtection="1">
      <alignment horizontal="right" vertical="center"/>
      <protection locked="0"/>
    </xf>
    <xf numFmtId="3" fontId="3" fillId="37" borderId="0" xfId="28" applyNumberFormat="1" applyFont="1" applyFill="1" applyBorder="1" applyAlignment="1" applyProtection="1">
      <alignment horizontal="right" vertical="center"/>
      <protection locked="0"/>
    </xf>
    <xf numFmtId="41" fontId="3" fillId="0" borderId="0" xfId="28" applyNumberFormat="1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" fontId="3" fillId="40" borderId="0" xfId="49" applyNumberFormat="1" applyFont="1" applyFill="1" applyAlignment="1" applyProtection="1">
      <alignment horizontal="right" vertical="center"/>
      <protection locked="0"/>
    </xf>
    <xf numFmtId="168" fontId="3" fillId="40" borderId="0" xfId="49" applyNumberFormat="1" applyFont="1" applyFill="1" applyAlignment="1" applyProtection="1">
      <alignment horizontal="right" vertical="center"/>
      <protection locked="0"/>
    </xf>
    <xf numFmtId="169" fontId="3" fillId="40" borderId="0" xfId="49" applyNumberFormat="1" applyFont="1" applyFill="1" applyAlignment="1" applyProtection="1">
      <alignment horizontal="right" vertical="center"/>
      <protection locked="0"/>
    </xf>
    <xf numFmtId="172" fontId="3" fillId="40" borderId="0" xfId="49" applyNumberFormat="1" applyFont="1" applyFill="1" applyAlignment="1" applyProtection="1">
      <alignment horizontal="right" vertical="center"/>
      <protection locked="0"/>
    </xf>
    <xf numFmtId="171" fontId="3" fillId="40" borderId="0" xfId="49" applyNumberFormat="1" applyFont="1" applyFill="1" applyAlignment="1" applyProtection="1">
      <alignment horizontal="right" vertical="center"/>
      <protection locked="0"/>
    </xf>
    <xf numFmtId="3" fontId="3" fillId="40" borderId="0" xfId="49" applyNumberFormat="1" applyFont="1" applyFill="1" applyAlignment="1" applyProtection="1">
      <alignment horizontal="right" vertical="center"/>
      <protection locked="0"/>
    </xf>
    <xf numFmtId="164" fontId="3" fillId="0" borderId="0" xfId="28" applyNumberFormat="1" applyFont="1" applyBorder="1" applyAlignment="1" applyProtection="1">
      <alignment horizontal="right" vertical="center"/>
      <protection locked="0"/>
    </xf>
    <xf numFmtId="164" fontId="3" fillId="0" borderId="0" xfId="28" applyNumberFormat="1" applyFont="1" applyBorder="1" applyAlignment="1" applyProtection="1">
      <alignment vertical="center"/>
      <protection locked="0"/>
    </xf>
    <xf numFmtId="43" fontId="22" fillId="0" borderId="0" xfId="28" applyFont="1" applyBorder="1" applyAlignment="1" applyProtection="1">
      <alignment horizontal="right" vertical="center"/>
      <protection locked="0"/>
    </xf>
    <xf numFmtId="41" fontId="22" fillId="0" borderId="0" xfId="28" applyNumberFormat="1" applyFont="1" applyBorder="1" applyAlignment="1" applyProtection="1">
      <alignment vertical="center"/>
      <protection locked="0"/>
    </xf>
    <xf numFmtId="164" fontId="22" fillId="0" borderId="0" xfId="28" applyNumberFormat="1" applyFont="1" applyBorder="1" applyAlignment="1" applyProtection="1">
      <alignment horizontal="right" vertical="center"/>
      <protection locked="0"/>
    </xf>
    <xf numFmtId="43" fontId="3" fillId="0" borderId="0" xfId="28" applyFont="1" applyFill="1" applyBorder="1" applyAlignment="1" applyProtection="1">
      <alignment vertical="center"/>
      <protection locked="0"/>
    </xf>
    <xf numFmtId="0" fontId="3" fillId="35" borderId="0" xfId="28" applyNumberFormat="1" applyFont="1" applyFill="1" applyBorder="1" applyAlignment="1" applyProtection="1">
      <alignment vertical="center"/>
      <protection locked="0"/>
    </xf>
    <xf numFmtId="166" fontId="3" fillId="0" borderId="0" xfId="28" applyNumberFormat="1" applyFont="1" applyBorder="1" applyAlignment="1" applyProtection="1">
      <alignment horizontal="center" vertical="center"/>
      <protection locked="0"/>
    </xf>
    <xf numFmtId="164" fontId="22" fillId="35" borderId="0" xfId="28" applyNumberFormat="1" applyFont="1" applyFill="1" applyBorder="1" applyAlignment="1" applyProtection="1">
      <alignment vertical="center"/>
      <protection locked="0"/>
    </xf>
    <xf numFmtId="164" fontId="3" fillId="0" borderId="0" xfId="28" applyNumberFormat="1" applyFont="1" applyFill="1" applyBorder="1" applyAlignment="1" applyProtection="1">
      <alignment horizontal="right" vertical="center"/>
      <protection locked="0"/>
    </xf>
    <xf numFmtId="167" fontId="24" fillId="0" borderId="0" xfId="0" applyNumberFormat="1" applyFont="1" applyAlignment="1">
      <alignment vertical="top"/>
    </xf>
    <xf numFmtId="166" fontId="24" fillId="0" borderId="0" xfId="28" applyNumberFormat="1" applyFont="1" applyFill="1" applyBorder="1" applyAlignment="1" applyProtection="1">
      <alignment vertical="top"/>
    </xf>
    <xf numFmtId="166" fontId="24" fillId="43" borderId="0" xfId="28" applyNumberFormat="1" applyFont="1" applyFill="1" applyBorder="1" applyAlignment="1" applyProtection="1">
      <alignment vertical="top"/>
    </xf>
    <xf numFmtId="166" fontId="24" fillId="0" borderId="0" xfId="0" applyNumberFormat="1" applyFont="1" applyAlignment="1">
      <alignment vertical="top"/>
    </xf>
    <xf numFmtId="166" fontId="24" fillId="44" borderId="0" xfId="28" applyNumberFormat="1" applyFont="1" applyFill="1" applyBorder="1" applyAlignment="1" applyProtection="1">
      <alignment vertical="top"/>
    </xf>
    <xf numFmtId="166" fontId="24" fillId="41" borderId="0" xfId="28" applyNumberFormat="1" applyFont="1" applyFill="1" applyBorder="1" applyAlignment="1" applyProtection="1">
      <alignment vertical="top"/>
    </xf>
    <xf numFmtId="168" fontId="24" fillId="0" borderId="0" xfId="28" applyNumberFormat="1" applyFont="1" applyFill="1" applyBorder="1" applyAlignment="1" applyProtection="1">
      <alignment vertical="top"/>
    </xf>
    <xf numFmtId="0" fontId="3" fillId="34" borderId="0" xfId="50" applyFont="1" applyFill="1" applyAlignment="1">
      <alignment horizontal="left" vertical="top" wrapText="1"/>
    </xf>
    <xf numFmtId="0" fontId="3" fillId="41" borderId="0" xfId="50" applyFont="1" applyFill="1" applyAlignment="1">
      <alignment horizontal="left" vertical="top" wrapText="1"/>
    </xf>
    <xf numFmtId="0" fontId="3" fillId="41" borderId="0" xfId="54" applyFont="1" applyFill="1" applyAlignment="1">
      <alignment horizontal="left" vertical="top" wrapText="1"/>
    </xf>
    <xf numFmtId="0" fontId="3" fillId="42" borderId="0" xfId="0" applyFont="1" applyFill="1" applyAlignment="1">
      <alignment horizontal="left" vertical="top" wrapText="1"/>
    </xf>
    <xf numFmtId="166" fontId="25" fillId="37" borderId="0" xfId="49" applyNumberFormat="1" applyFont="1" applyFill="1" applyAlignment="1">
      <alignment vertical="top" wrapText="1"/>
    </xf>
    <xf numFmtId="0" fontId="3" fillId="45" borderId="0" xfId="0" applyFont="1" applyFill="1" applyAlignment="1">
      <alignment vertical="top"/>
    </xf>
    <xf numFmtId="171" fontId="3" fillId="39" borderId="0" xfId="28" applyNumberFormat="1" applyFont="1" applyFill="1" applyBorder="1" applyAlignment="1" applyProtection="1">
      <alignment horizontal="right" vertical="center"/>
      <protection locked="0"/>
    </xf>
    <xf numFmtId="172" fontId="22" fillId="0" borderId="0" xfId="28" applyNumberFormat="1" applyFont="1" applyBorder="1" applyAlignment="1" applyProtection="1">
      <alignment vertical="center"/>
      <protection locked="0"/>
    </xf>
    <xf numFmtId="171" fontId="22" fillId="0" borderId="0" xfId="28" applyNumberFormat="1" applyFont="1" applyBorder="1" applyAlignment="1" applyProtection="1">
      <alignment vertical="center"/>
      <protection locked="0"/>
    </xf>
    <xf numFmtId="172" fontId="3" fillId="0" borderId="0" xfId="0" applyNumberFormat="1" applyFont="1" applyAlignment="1" applyProtection="1">
      <alignment horizontal="right" vertical="center"/>
      <protection locked="0"/>
    </xf>
    <xf numFmtId="0" fontId="3" fillId="46" borderId="0" xfId="0" applyFont="1" applyFill="1" applyAlignment="1">
      <alignment horizontal="left" vertical="top" wrapText="1"/>
    </xf>
    <xf numFmtId="0" fontId="3" fillId="46" borderId="0" xfId="53" applyFont="1" applyFill="1" applyAlignment="1">
      <alignment horizontal="left" vertical="top" wrapText="1"/>
    </xf>
    <xf numFmtId="0" fontId="3" fillId="46" borderId="0" xfId="52" applyFont="1" applyFill="1" applyAlignment="1">
      <alignment horizontal="left" vertical="top" wrapText="1"/>
    </xf>
    <xf numFmtId="0" fontId="3" fillId="46" borderId="0" xfId="50" applyFont="1" applyFill="1" applyAlignment="1">
      <alignment horizontal="left" vertical="top" wrapText="1"/>
    </xf>
    <xf numFmtId="0" fontId="3" fillId="46" borderId="0" xfId="49" applyFont="1" applyFill="1" applyAlignment="1">
      <alignment horizontal="left" vertical="top" wrapText="1"/>
    </xf>
    <xf numFmtId="0" fontId="3" fillId="46" borderId="0" xfId="51" applyFont="1" applyFill="1" applyAlignment="1">
      <alignment horizontal="left" vertical="top" wrapText="1"/>
    </xf>
    <xf numFmtId="172" fontId="22" fillId="0" borderId="0" xfId="0" applyNumberFormat="1" applyFont="1" applyAlignment="1" applyProtection="1">
      <alignment vertical="center"/>
      <protection locked="0"/>
    </xf>
    <xf numFmtId="172" fontId="22" fillId="0" borderId="0" xfId="28" applyNumberFormat="1" applyFont="1" applyFill="1" applyBorder="1" applyAlignment="1" applyProtection="1">
      <alignment vertical="center"/>
      <protection locked="0"/>
    </xf>
    <xf numFmtId="172" fontId="3" fillId="0" borderId="0" xfId="29" applyNumberFormat="1" applyFont="1" applyFill="1" applyBorder="1" applyAlignment="1" applyProtection="1">
      <alignment horizontal="right" vertical="center"/>
      <protection locked="0"/>
    </xf>
    <xf numFmtId="171" fontId="22" fillId="0" borderId="0" xfId="0" applyNumberFormat="1" applyFont="1" applyAlignment="1" applyProtection="1">
      <alignment vertical="center"/>
      <protection locked="0"/>
    </xf>
    <xf numFmtId="171" fontId="22" fillId="0" borderId="0" xfId="28" applyNumberFormat="1" applyFont="1" applyFill="1" applyBorder="1" applyAlignment="1" applyProtection="1">
      <alignment vertical="center"/>
      <protection locked="0"/>
    </xf>
    <xf numFmtId="0" fontId="3" fillId="0" borderId="0" xfId="28" applyNumberFormat="1" applyFont="1" applyBorder="1" applyAlignment="1" applyProtection="1">
      <alignment vertical="top"/>
      <protection locked="0"/>
    </xf>
    <xf numFmtId="0" fontId="3" fillId="0" borderId="0" xfId="28" applyNumberFormat="1" applyFont="1" applyFill="1" applyBorder="1" applyAlignment="1" applyProtection="1">
      <alignment vertical="center"/>
      <protection locked="0"/>
    </xf>
    <xf numFmtId="0" fontId="3" fillId="0" borderId="0" xfId="28" applyNumberFormat="1" applyFont="1" applyBorder="1" applyAlignment="1" applyProtection="1">
      <alignment vertical="center"/>
      <protection locked="0"/>
    </xf>
    <xf numFmtId="171" fontId="3" fillId="36" borderId="0" xfId="28" applyNumberFormat="1" applyFont="1" applyFill="1" applyBorder="1" applyAlignment="1" applyProtection="1">
      <alignment horizontal="right" vertical="center"/>
      <protection locked="0"/>
    </xf>
    <xf numFmtId="0" fontId="26" fillId="0" borderId="0" xfId="28" applyNumberFormat="1" applyFont="1" applyBorder="1" applyAlignment="1" applyProtection="1">
      <alignment vertical="center"/>
      <protection locked="0"/>
    </xf>
    <xf numFmtId="0" fontId="27" fillId="0" borderId="0" xfId="28" applyNumberFormat="1" applyFont="1" applyBorder="1" applyAlignment="1" applyProtection="1">
      <alignment vertical="center"/>
      <protection locked="0"/>
    </xf>
    <xf numFmtId="172" fontId="3" fillId="38" borderId="12" xfId="28" applyNumberFormat="1" applyFont="1" applyFill="1" applyBorder="1" applyAlignment="1" applyProtection="1">
      <alignment horizontal="center" vertical="top" wrapText="1"/>
      <protection locked="0"/>
    </xf>
    <xf numFmtId="172" fontId="3" fillId="33" borderId="0" xfId="28" applyNumberFormat="1" applyFont="1" applyFill="1" applyBorder="1" applyAlignment="1" applyProtection="1">
      <alignment vertical="center"/>
      <protection locked="0"/>
    </xf>
    <xf numFmtId="0" fontId="3" fillId="38" borderId="13" xfId="28" applyNumberFormat="1" applyFont="1" applyFill="1" applyBorder="1" applyAlignment="1" applyProtection="1">
      <alignment horizontal="center" vertical="top" wrapText="1"/>
    </xf>
    <xf numFmtId="0" fontId="3" fillId="38" borderId="10" xfId="28" applyNumberFormat="1" applyFont="1" applyFill="1" applyBorder="1" applyAlignment="1" applyProtection="1">
      <alignment horizontal="center" vertical="top" wrapText="1"/>
    </xf>
    <xf numFmtId="0" fontId="3" fillId="38" borderId="11" xfId="28" applyNumberFormat="1" applyFont="1" applyFill="1" applyBorder="1" applyAlignment="1" applyProtection="1">
      <alignment horizontal="center" vertical="top" wrapText="1"/>
    </xf>
    <xf numFmtId="0" fontId="3" fillId="38" borderId="0" xfId="28" applyNumberFormat="1" applyFont="1" applyFill="1" applyBorder="1" applyAlignment="1" applyProtection="1">
      <alignment horizontal="center" vertical="top" wrapText="1"/>
    </xf>
    <xf numFmtId="0" fontId="3" fillId="38" borderId="12" xfId="28" applyNumberFormat="1" applyFont="1" applyFill="1" applyBorder="1" applyAlignment="1" applyProtection="1">
      <alignment horizontal="center" vertical="top" wrapText="1"/>
    </xf>
    <xf numFmtId="0" fontId="3" fillId="38" borderId="10" xfId="49" applyFont="1" applyFill="1" applyBorder="1" applyAlignment="1">
      <alignment horizontal="center" vertical="top" wrapText="1"/>
    </xf>
    <xf numFmtId="0" fontId="3" fillId="38" borderId="0" xfId="49" applyFont="1" applyFill="1" applyAlignment="1">
      <alignment horizontal="center" vertical="top" wrapText="1"/>
    </xf>
    <xf numFmtId="0" fontId="3" fillId="38" borderId="11" xfId="49" applyFont="1" applyFill="1" applyBorder="1" applyAlignment="1">
      <alignment horizontal="center" vertical="top" wrapText="1"/>
    </xf>
    <xf numFmtId="0" fontId="3" fillId="38" borderId="11" xfId="29" applyNumberFormat="1" applyFont="1" applyFill="1" applyBorder="1" applyAlignment="1" applyProtection="1">
      <alignment horizontal="center" vertical="top" wrapText="1"/>
    </xf>
    <xf numFmtId="0" fontId="3" fillId="38" borderId="0" xfId="29" applyNumberFormat="1" applyFont="1" applyFill="1" applyBorder="1" applyAlignment="1" applyProtection="1">
      <alignment horizontal="center" vertical="top" wrapText="1"/>
    </xf>
    <xf numFmtId="0" fontId="3" fillId="38" borderId="11" xfId="54" applyFont="1" applyFill="1" applyBorder="1" applyAlignment="1">
      <alignment horizontal="center" vertical="top" wrapText="1"/>
    </xf>
    <xf numFmtId="0" fontId="3" fillId="38" borderId="12" xfId="54" applyFont="1" applyFill="1" applyBorder="1" applyAlignment="1">
      <alignment horizontal="center" vertical="top" wrapText="1"/>
    </xf>
    <xf numFmtId="172" fontId="3" fillId="38" borderId="11" xfId="28" applyNumberFormat="1" applyFont="1" applyFill="1" applyBorder="1" applyAlignment="1" applyProtection="1">
      <alignment horizontal="center" vertical="top" wrapText="1"/>
    </xf>
    <xf numFmtId="171" fontId="3" fillId="38" borderId="11" xfId="28" applyNumberFormat="1" applyFont="1" applyFill="1" applyBorder="1" applyAlignment="1" applyProtection="1">
      <alignment horizontal="center" vertical="top" wrapText="1"/>
    </xf>
    <xf numFmtId="172" fontId="3" fillId="38" borderId="0" xfId="28" applyNumberFormat="1" applyFont="1" applyFill="1" applyBorder="1" applyAlignment="1" applyProtection="1">
      <alignment horizontal="center" vertical="top" wrapText="1"/>
    </xf>
    <xf numFmtId="0" fontId="3" fillId="0" borderId="0" xfId="28" applyNumberFormat="1" applyFont="1" applyBorder="1" applyAlignment="1" applyProtection="1">
      <alignment vertical="top"/>
    </xf>
    <xf numFmtId="43" fontId="3" fillId="35" borderId="0" xfId="28" applyFont="1" applyFill="1" applyBorder="1" applyAlignment="1" applyProtection="1">
      <alignment vertical="center"/>
    </xf>
    <xf numFmtId="171" fontId="3" fillId="35" borderId="0" xfId="49" applyNumberFormat="1" applyFont="1" applyFill="1" applyAlignment="1" applyProtection="1">
      <alignment horizontal="right" vertical="center"/>
      <protection locked="0"/>
    </xf>
    <xf numFmtId="172" fontId="3" fillId="36" borderId="0" xfId="28" applyNumberFormat="1" applyFont="1" applyFill="1" applyBorder="1" applyAlignment="1" applyProtection="1">
      <alignment horizontal="right" vertical="center"/>
      <protection locked="0"/>
    </xf>
    <xf numFmtId="43" fontId="1" fillId="38" borderId="11" xfId="28" applyFont="1" applyFill="1" applyBorder="1" applyAlignment="1" applyProtection="1">
      <alignment horizontal="center" vertical="center"/>
      <protection locked="0"/>
    </xf>
    <xf numFmtId="43" fontId="1" fillId="38" borderId="11" xfId="28" applyFont="1" applyFill="1" applyBorder="1" applyAlignment="1" applyProtection="1">
      <alignment horizontal="center" vertical="center" wrapText="1"/>
      <protection locked="0"/>
    </xf>
    <xf numFmtId="0" fontId="1" fillId="38" borderId="11" xfId="49" applyFont="1" applyFill="1" applyBorder="1" applyAlignment="1" applyProtection="1">
      <alignment horizontal="center" vertical="center"/>
      <protection locked="0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omma 2 2" xfId="30" xr:uid="{00000000-0005-0000-0000-00001D000000}"/>
    <cellStyle name="Comma 3" xfId="31" xr:uid="{00000000-0005-0000-0000-00001E000000}"/>
    <cellStyle name="Comma 3 2" xfId="32" xr:uid="{00000000-0005-0000-0000-00001F000000}"/>
    <cellStyle name="Comma 4" xfId="33" xr:uid="{00000000-0005-0000-0000-000020000000}"/>
    <cellStyle name="Comma 5" xfId="34" xr:uid="{00000000-0005-0000-0000-000021000000}"/>
    <cellStyle name="Comma 5 2" xfId="35" xr:uid="{00000000-0005-0000-0000-000022000000}"/>
    <cellStyle name="Comma 6" xfId="36" xr:uid="{00000000-0005-0000-0000-000023000000}"/>
    <cellStyle name="Comma 6 2" xfId="37" xr:uid="{00000000-0005-0000-0000-000024000000}"/>
    <cellStyle name="Comma 7" xfId="38" xr:uid="{00000000-0005-0000-0000-000025000000}"/>
    <cellStyle name="Explanatory Text" xfId="39" builtinId="53" customBuiltin="1"/>
    <cellStyle name="Good" xfId="40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Input" xfId="45" builtinId="20" customBuiltin="1"/>
    <cellStyle name="Linked Cell" xfId="46" builtinId="24" customBuiltin="1"/>
    <cellStyle name="Neutral" xfId="47" builtinId="28" customBuiltin="1"/>
    <cellStyle name="Normal" xfId="0" builtinId="0"/>
    <cellStyle name="Normal 11" xfId="48" xr:uid="{00000000-0005-0000-0000-000030000000}"/>
    <cellStyle name="Normal 2" xfId="49" xr:uid="{00000000-0005-0000-0000-000031000000}"/>
    <cellStyle name="Normal 3" xfId="50" xr:uid="{00000000-0005-0000-0000-000032000000}"/>
    <cellStyle name="Normal 4" xfId="51" xr:uid="{00000000-0005-0000-0000-000033000000}"/>
    <cellStyle name="Normal 5" xfId="52" xr:uid="{00000000-0005-0000-0000-000034000000}"/>
    <cellStyle name="Normal 6" xfId="53" xr:uid="{00000000-0005-0000-0000-000035000000}"/>
    <cellStyle name="Normal_COUNTRY" xfId="54" xr:uid="{00000000-0005-0000-0000-000036000000}"/>
    <cellStyle name="Note" xfId="55" builtinId="10" customBuiltin="1"/>
    <cellStyle name="Output" xfId="56" builtinId="21" customBuiltin="1"/>
    <cellStyle name="Percent 2" xfId="57" xr:uid="{00000000-0005-0000-0000-000039000000}"/>
    <cellStyle name="Percent 3" xfId="58" xr:uid="{00000000-0005-0000-0000-00003A000000}"/>
    <cellStyle name="Percent 4" xfId="59" xr:uid="{00000000-0005-0000-0000-00003B000000}"/>
    <cellStyle name="Percent 5" xfId="60" xr:uid="{00000000-0005-0000-0000-00003C000000}"/>
    <cellStyle name="Percent 6" xfId="61" xr:uid="{00000000-0005-0000-0000-00003D000000}"/>
    <cellStyle name="Title" xfId="62" builtinId="15" customBuiltin="1"/>
    <cellStyle name="Total" xfId="63" builtinId="25" customBuiltin="1"/>
    <cellStyle name="Warning Text" xfId="64" builtinId="11" customBuiltin="1"/>
  </cellStyles>
  <dxfs count="0"/>
  <tableStyles count="0" defaultTableStyle="TableStyleMedium9" defaultPivotStyle="PivotStyleLight16"/>
  <colors>
    <mruColors>
      <color rgb="FFFFFF99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Drop" dropStyle="combo" dx="22" fmlaLink="'Economy Names'!$K$1" fmlaRange="'Economy Names'!$J$1:$J$7" noThreeD="1" sel="1" val="0"/>
</file>

<file path=xl/ctrlProps/ctrlProp2.xml><?xml version="1.0" encoding="utf-8"?>
<formControlPr xmlns="http://schemas.microsoft.com/office/spreadsheetml/2009/9/main" objectType="Drop" dropStyle="combo" dx="22" fmlaLink="'Economy Names'!$K$1" fmlaRange="'Economy Names'!$J$1:$J$7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374562"/>
          <a:ext cx="0" cy="155535"/>
        </a:xfrm>
        <a:prstGeom prst="rect">
          <a:avLst/>
        </a:prstGeom>
        <a:noFill/>
        <a:ln w="127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US">
              <a:solidFill>
                <a:srgbClr val="FF0000"/>
              </a:solidFill>
            </a:rPr>
            <a:t>xxx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914400</xdr:colOff>
          <xdr:row>5</xdr:row>
          <xdr:rowOff>266700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5</xdr:row>
          <xdr:rowOff>0</xdr:rowOff>
        </xdr:from>
        <xdr:ext cx="914400" cy="266700"/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46467AC-6A28-4F93-8A0C-318F76936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Relationship Id="rId14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47"/>
  <sheetViews>
    <sheetView tabSelected="1" topLeftCell="B1" zoomScaleNormal="100" workbookViewId="0">
      <pane xSplit="1" ySplit="7" topLeftCell="C8" activePane="bottomRight" state="frozen"/>
      <selection activeCell="B1" sqref="B1"/>
      <selection pane="topRight" activeCell="C1" sqref="C1"/>
      <selection pane="bottomLeft" activeCell="B13" sqref="B13"/>
      <selection pane="bottomRight" activeCell="O13" sqref="O13"/>
    </sheetView>
  </sheetViews>
  <sheetFormatPr defaultColWidth="11.453125" defaultRowHeight="14.5" customHeight="1" x14ac:dyDescent="0.35"/>
  <cols>
    <col min="1" max="1" width="11.453125" style="40" hidden="1" customWidth="1"/>
    <col min="2" max="2" width="19.26953125" style="40" customWidth="1"/>
    <col min="3" max="3" width="11.453125" style="42"/>
    <col min="4" max="4" width="11.453125" style="42" hidden="1" customWidth="1"/>
    <col min="5" max="5" width="11.453125" style="42" customWidth="1"/>
    <col min="6" max="6" width="11.453125" style="42" hidden="1" customWidth="1"/>
    <col min="7" max="7" width="11.453125" style="40" customWidth="1"/>
    <col min="8" max="8" width="11.453125" style="40" hidden="1" customWidth="1"/>
    <col min="9" max="9" width="11.453125" style="40" customWidth="1"/>
    <col min="10" max="10" width="11.453125" style="40" hidden="1" customWidth="1"/>
    <col min="11" max="11" width="11.453125" style="40" customWidth="1"/>
    <col min="12" max="12" width="11.453125" style="40" hidden="1" customWidth="1"/>
    <col min="13" max="13" width="11.453125" style="40" customWidth="1"/>
    <col min="14" max="14" width="11.453125" style="40" hidden="1" customWidth="1"/>
    <col min="15" max="15" width="11.453125" style="40" customWidth="1"/>
    <col min="16" max="18" width="11.453125" style="40" hidden="1" customWidth="1"/>
    <col min="19" max="19" width="11.453125" style="40" customWidth="1"/>
    <col min="20" max="21" width="11.453125" style="42" customWidth="1"/>
    <col min="22" max="22" width="11.453125" style="42" hidden="1" customWidth="1"/>
    <col min="23" max="23" width="11.453125" style="42" customWidth="1"/>
    <col min="24" max="24" width="11.453125" style="42" hidden="1" customWidth="1"/>
    <col min="25" max="25" width="11.453125" style="40" customWidth="1"/>
    <col min="26" max="26" width="11.453125" style="40" hidden="1" customWidth="1"/>
    <col min="27" max="27" width="11.453125" style="40" customWidth="1"/>
    <col min="28" max="30" width="11.453125" style="40" hidden="1" customWidth="1"/>
    <col min="31" max="31" width="11.453125" style="40" customWidth="1"/>
    <col min="32" max="32" width="11.453125" style="42" customWidth="1"/>
    <col min="33" max="33" width="11.453125" style="40" customWidth="1"/>
    <col min="34" max="34" width="11.453125" style="40" hidden="1" customWidth="1"/>
    <col min="35" max="35" width="11.453125" style="40" customWidth="1"/>
    <col min="36" max="36" width="11.453125" style="40" hidden="1" customWidth="1"/>
    <col min="37" max="37" width="11.453125" style="40" customWidth="1"/>
    <col min="38" max="38" width="11.453125" style="40" hidden="1" customWidth="1"/>
    <col min="39" max="39" width="11.453125" style="40" customWidth="1"/>
    <col min="40" max="42" width="11.453125" style="40" hidden="1" customWidth="1"/>
    <col min="43" max="44" width="11.453125" style="40" customWidth="1"/>
    <col min="45" max="45" width="11.453125" style="42" customWidth="1"/>
    <col min="46" max="46" width="11.453125" style="42" hidden="1" customWidth="1"/>
    <col min="47" max="47" width="11.453125" style="42" customWidth="1"/>
    <col min="48" max="48" width="11.453125" style="42" hidden="1" customWidth="1"/>
    <col min="49" max="49" width="11.453125" style="40" customWidth="1"/>
    <col min="50" max="50" width="11.453125" style="40" hidden="1" customWidth="1"/>
    <col min="51" max="51" width="11.453125" style="40" customWidth="1"/>
    <col min="52" max="53" width="11.453125" style="40" hidden="1" customWidth="1"/>
    <col min="54" max="54" width="11.453125" style="99" hidden="1" customWidth="1"/>
    <col min="55" max="55" width="11.453125" style="100" customWidth="1"/>
    <col min="56" max="59" width="11.453125" style="42" customWidth="1"/>
    <col min="60" max="60" width="11.453125" style="42" hidden="1" customWidth="1"/>
    <col min="61" max="61" width="11.453125" style="99" hidden="1" customWidth="1"/>
    <col min="62" max="62" width="11.453125" style="100" customWidth="1"/>
    <col min="63" max="64" width="11.453125" style="42" customWidth="1"/>
    <col min="65" max="65" width="11.453125" style="42" hidden="1" customWidth="1"/>
    <col min="66" max="66" width="11.453125" style="42" customWidth="1"/>
    <col min="67" max="67" width="11.453125" style="42" hidden="1" customWidth="1"/>
    <col min="68" max="68" width="11.453125" style="42" customWidth="1"/>
    <col min="69" max="69" width="11.453125" style="42" hidden="1" customWidth="1"/>
    <col min="70" max="70" width="11.453125" style="42" customWidth="1"/>
    <col min="71" max="71" width="11.453125" style="42" hidden="1" customWidth="1"/>
    <col min="72" max="72" width="11.453125" style="42" customWidth="1"/>
    <col min="73" max="73" width="11.453125" style="42" hidden="1" customWidth="1"/>
    <col min="74" max="74" width="11.453125" style="42" customWidth="1"/>
    <col min="75" max="75" width="11.453125" style="42" hidden="1" customWidth="1"/>
    <col min="76" max="76" width="11.453125" style="40" customWidth="1"/>
    <col min="77" max="77" width="11.453125" style="40" hidden="1" customWidth="1"/>
    <col min="78" max="78" width="11.453125" style="99" hidden="1" customWidth="1"/>
    <col min="79" max="79" width="11.453125" style="100" customWidth="1"/>
    <col min="80" max="81" width="11.453125" style="42" customWidth="1"/>
    <col min="82" max="82" width="11.453125" style="42" hidden="1" customWidth="1"/>
    <col min="83" max="83" width="11.453125" style="42" customWidth="1"/>
    <col min="84" max="84" width="11.453125" style="42" hidden="1" customWidth="1"/>
    <col min="85" max="85" width="11.453125" style="43" customWidth="1"/>
    <col min="86" max="86" width="11.453125" style="43" hidden="1" customWidth="1"/>
    <col min="87" max="87" width="11.453125" style="43"/>
    <col min="88" max="88" width="11.453125" style="43" hidden="1" customWidth="1"/>
    <col min="89" max="89" width="11.453125" style="43"/>
    <col min="90" max="90" width="11.453125" style="43" hidden="1" customWidth="1"/>
    <col min="91" max="91" width="11.453125" style="43"/>
    <col min="92" max="92" width="11.453125" style="43" hidden="1" customWidth="1"/>
    <col min="93" max="93" width="11.453125" style="43"/>
    <col min="94" max="94" width="11.453125" style="43" hidden="1" customWidth="1"/>
    <col min="95" max="95" width="11.453125" style="99"/>
    <col min="96" max="97" width="11.453125" style="99" hidden="1" customWidth="1"/>
    <col min="98" max="98" width="11.453125" style="100"/>
    <col min="99" max="100" width="11.453125" style="42"/>
    <col min="101" max="101" width="11.453125" style="42" hidden="1" customWidth="1"/>
    <col min="102" max="102" width="11.453125" style="42"/>
    <col min="103" max="103" width="11.453125" style="42" hidden="1" customWidth="1"/>
    <col min="104" max="104" width="11.453125" style="42"/>
    <col min="105" max="105" width="11.453125" style="42" hidden="1" customWidth="1"/>
    <col min="106" max="106" width="11.453125" style="42"/>
    <col min="107" max="107" width="11.453125" style="42" hidden="1" customWidth="1"/>
    <col min="108" max="108" width="11.453125" style="42"/>
    <col min="109" max="109" width="11.453125" style="42" hidden="1" customWidth="1"/>
    <col min="110" max="110" width="11.453125" style="42"/>
    <col min="111" max="111" width="11.453125" style="42" hidden="1" customWidth="1"/>
    <col min="112" max="112" width="11.453125" style="42"/>
    <col min="113" max="113" width="11.453125" style="42" hidden="1" customWidth="1"/>
    <col min="114" max="114" width="11.453125" style="42"/>
    <col min="115" max="115" width="11.453125" style="42" hidden="1" customWidth="1"/>
    <col min="116" max="117" width="11.453125" style="99" hidden="1" customWidth="1"/>
    <col min="118" max="118" width="11.453125" style="100"/>
    <col min="119" max="119" width="11.453125" style="42"/>
    <col min="120" max="120" width="11.453125" style="42" customWidth="1"/>
    <col min="121" max="121" width="11.453125" style="42" hidden="1" customWidth="1"/>
    <col min="122" max="122" width="11.453125" style="40" customWidth="1"/>
    <col min="123" max="123" width="11.453125" style="40" hidden="1" customWidth="1"/>
    <col min="124" max="124" width="11.453125" style="42" customWidth="1"/>
    <col min="125" max="125" width="11.453125" style="42" hidden="1" customWidth="1"/>
    <col min="126" max="127" width="11.453125" style="99" hidden="1" customWidth="1"/>
    <col min="128" max="128" width="11.453125" style="100" customWidth="1"/>
    <col min="129" max="129" width="11.453125" style="42" customWidth="1"/>
    <col min="130" max="130" width="11.453125" style="43"/>
    <col min="131" max="131" width="11.453125" style="43" hidden="1" customWidth="1"/>
    <col min="132" max="132" width="11.453125" style="40"/>
    <col min="133" max="133" width="11.453125" style="40" hidden="1" customWidth="1"/>
    <col min="134" max="135" width="11.453125" style="99" hidden="1" customWidth="1"/>
    <col min="136" max="136" width="11.453125" style="100"/>
    <col min="137" max="137" width="11.453125" style="42"/>
    <col min="138" max="140" width="11.453125" style="40" hidden="1" customWidth="1"/>
    <col min="141" max="141" width="11.453125" style="42"/>
    <col min="142" max="142" width="11.7265625" style="100" customWidth="1"/>
    <col min="143" max="143" width="11.453125" style="42" hidden="1" customWidth="1"/>
    <col min="144" max="144" width="10.81640625" style="99" hidden="1" customWidth="1"/>
    <col min="145" max="147" width="11.453125" style="40" hidden="1" customWidth="1"/>
    <col min="148" max="149" width="11.453125" style="44" hidden="1" customWidth="1"/>
    <col min="150" max="16384" width="11.453125" style="44"/>
  </cols>
  <sheetData>
    <row r="1" spans="1:149" s="118" customFormat="1" ht="14.5" hidden="1" customHeight="1" x14ac:dyDescent="0.35">
      <c r="A1" s="117">
        <v>1</v>
      </c>
      <c r="B1" s="117">
        <f>A1+1</f>
        <v>2</v>
      </c>
      <c r="C1" s="117">
        <f t="shared" ref="C1:BN1" si="0">B1+1</f>
        <v>3</v>
      </c>
      <c r="D1" s="117">
        <f t="shared" si="0"/>
        <v>4</v>
      </c>
      <c r="E1" s="117">
        <f t="shared" si="0"/>
        <v>5</v>
      </c>
      <c r="F1" s="117">
        <f t="shared" si="0"/>
        <v>6</v>
      </c>
      <c r="G1" s="117">
        <f t="shared" si="0"/>
        <v>7</v>
      </c>
      <c r="H1" s="117">
        <f t="shared" si="0"/>
        <v>8</v>
      </c>
      <c r="I1" s="117">
        <f t="shared" si="0"/>
        <v>9</v>
      </c>
      <c r="J1" s="117">
        <f t="shared" si="0"/>
        <v>10</v>
      </c>
      <c r="K1" s="117">
        <f t="shared" si="0"/>
        <v>11</v>
      </c>
      <c r="L1" s="117">
        <f t="shared" si="0"/>
        <v>12</v>
      </c>
      <c r="M1" s="117">
        <f t="shared" si="0"/>
        <v>13</v>
      </c>
      <c r="N1" s="117">
        <f t="shared" si="0"/>
        <v>14</v>
      </c>
      <c r="O1" s="117">
        <f t="shared" si="0"/>
        <v>15</v>
      </c>
      <c r="P1" s="117">
        <f t="shared" si="0"/>
        <v>16</v>
      </c>
      <c r="Q1" s="117">
        <f t="shared" si="0"/>
        <v>17</v>
      </c>
      <c r="R1" s="117">
        <f t="shared" si="0"/>
        <v>18</v>
      </c>
      <c r="S1" s="117">
        <f t="shared" si="0"/>
        <v>19</v>
      </c>
      <c r="T1" s="117">
        <f t="shared" si="0"/>
        <v>20</v>
      </c>
      <c r="U1" s="117">
        <f t="shared" si="0"/>
        <v>21</v>
      </c>
      <c r="V1" s="117">
        <f t="shared" si="0"/>
        <v>22</v>
      </c>
      <c r="W1" s="117">
        <f t="shared" si="0"/>
        <v>23</v>
      </c>
      <c r="X1" s="117">
        <f t="shared" si="0"/>
        <v>24</v>
      </c>
      <c r="Y1" s="117">
        <f t="shared" si="0"/>
        <v>25</v>
      </c>
      <c r="Z1" s="117">
        <f t="shared" si="0"/>
        <v>26</v>
      </c>
      <c r="AA1" s="117">
        <f t="shared" si="0"/>
        <v>27</v>
      </c>
      <c r="AB1" s="117">
        <f t="shared" si="0"/>
        <v>28</v>
      </c>
      <c r="AC1" s="117">
        <f t="shared" si="0"/>
        <v>29</v>
      </c>
      <c r="AD1" s="117">
        <f t="shared" si="0"/>
        <v>30</v>
      </c>
      <c r="AE1" s="117">
        <f t="shared" si="0"/>
        <v>31</v>
      </c>
      <c r="AF1" s="117">
        <f t="shared" si="0"/>
        <v>32</v>
      </c>
      <c r="AG1" s="117">
        <f t="shared" si="0"/>
        <v>33</v>
      </c>
      <c r="AH1" s="117">
        <f t="shared" si="0"/>
        <v>34</v>
      </c>
      <c r="AI1" s="117">
        <f t="shared" si="0"/>
        <v>35</v>
      </c>
      <c r="AJ1" s="117">
        <f t="shared" si="0"/>
        <v>36</v>
      </c>
      <c r="AK1" s="117">
        <f t="shared" si="0"/>
        <v>37</v>
      </c>
      <c r="AL1" s="117">
        <f t="shared" si="0"/>
        <v>38</v>
      </c>
      <c r="AM1" s="117">
        <f t="shared" si="0"/>
        <v>39</v>
      </c>
      <c r="AN1" s="117">
        <f t="shared" si="0"/>
        <v>40</v>
      </c>
      <c r="AO1" s="117">
        <f t="shared" si="0"/>
        <v>41</v>
      </c>
      <c r="AP1" s="117">
        <f t="shared" si="0"/>
        <v>42</v>
      </c>
      <c r="AQ1" s="117">
        <f t="shared" si="0"/>
        <v>43</v>
      </c>
      <c r="AR1" s="117">
        <f t="shared" si="0"/>
        <v>44</v>
      </c>
      <c r="AS1" s="117">
        <f t="shared" si="0"/>
        <v>45</v>
      </c>
      <c r="AT1" s="117">
        <f t="shared" si="0"/>
        <v>46</v>
      </c>
      <c r="AU1" s="117">
        <f t="shared" si="0"/>
        <v>47</v>
      </c>
      <c r="AV1" s="117">
        <f t="shared" si="0"/>
        <v>48</v>
      </c>
      <c r="AW1" s="117">
        <f t="shared" si="0"/>
        <v>49</v>
      </c>
      <c r="AX1" s="117">
        <f t="shared" si="0"/>
        <v>50</v>
      </c>
      <c r="AY1" s="117">
        <f t="shared" si="0"/>
        <v>51</v>
      </c>
      <c r="AZ1" s="117">
        <f t="shared" si="0"/>
        <v>52</v>
      </c>
      <c r="BA1" s="117">
        <f t="shared" si="0"/>
        <v>53</v>
      </c>
      <c r="BB1" s="117">
        <f t="shared" si="0"/>
        <v>54</v>
      </c>
      <c r="BC1" s="117">
        <f t="shared" si="0"/>
        <v>55</v>
      </c>
      <c r="BD1" s="117">
        <f t="shared" si="0"/>
        <v>56</v>
      </c>
      <c r="BE1" s="117">
        <f t="shared" si="0"/>
        <v>57</v>
      </c>
      <c r="BF1" s="117">
        <f t="shared" si="0"/>
        <v>58</v>
      </c>
      <c r="BG1" s="117">
        <f t="shared" si="0"/>
        <v>59</v>
      </c>
      <c r="BH1" s="117">
        <f t="shared" si="0"/>
        <v>60</v>
      </c>
      <c r="BI1" s="117">
        <f t="shared" si="0"/>
        <v>61</v>
      </c>
      <c r="BJ1" s="117">
        <f t="shared" si="0"/>
        <v>62</v>
      </c>
      <c r="BK1" s="117">
        <f t="shared" si="0"/>
        <v>63</v>
      </c>
      <c r="BL1" s="117">
        <f t="shared" si="0"/>
        <v>64</v>
      </c>
      <c r="BM1" s="117">
        <f t="shared" si="0"/>
        <v>65</v>
      </c>
      <c r="BN1" s="117">
        <f t="shared" si="0"/>
        <v>66</v>
      </c>
      <c r="BO1" s="117">
        <f t="shared" ref="BO1:DZ1" si="1">BN1+1</f>
        <v>67</v>
      </c>
      <c r="BP1" s="117">
        <f t="shared" si="1"/>
        <v>68</v>
      </c>
      <c r="BQ1" s="117">
        <f t="shared" si="1"/>
        <v>69</v>
      </c>
      <c r="BR1" s="117">
        <f t="shared" si="1"/>
        <v>70</v>
      </c>
      <c r="BS1" s="117">
        <f t="shared" si="1"/>
        <v>71</v>
      </c>
      <c r="BT1" s="117">
        <f t="shared" si="1"/>
        <v>72</v>
      </c>
      <c r="BU1" s="117">
        <f t="shared" si="1"/>
        <v>73</v>
      </c>
      <c r="BV1" s="117">
        <f t="shared" si="1"/>
        <v>74</v>
      </c>
      <c r="BW1" s="117">
        <f t="shared" si="1"/>
        <v>75</v>
      </c>
      <c r="BX1" s="117">
        <f t="shared" si="1"/>
        <v>76</v>
      </c>
      <c r="BY1" s="117">
        <f t="shared" si="1"/>
        <v>77</v>
      </c>
      <c r="BZ1" s="117">
        <f t="shared" si="1"/>
        <v>78</v>
      </c>
      <c r="CA1" s="117">
        <f t="shared" si="1"/>
        <v>79</v>
      </c>
      <c r="CB1" s="117">
        <f t="shared" si="1"/>
        <v>80</v>
      </c>
      <c r="CC1" s="117">
        <f t="shared" si="1"/>
        <v>81</v>
      </c>
      <c r="CD1" s="117">
        <f t="shared" si="1"/>
        <v>82</v>
      </c>
      <c r="CE1" s="117">
        <f t="shared" si="1"/>
        <v>83</v>
      </c>
      <c r="CF1" s="117">
        <f t="shared" si="1"/>
        <v>84</v>
      </c>
      <c r="CG1" s="117">
        <f t="shared" si="1"/>
        <v>85</v>
      </c>
      <c r="CH1" s="117">
        <f t="shared" si="1"/>
        <v>86</v>
      </c>
      <c r="CI1" s="117">
        <f t="shared" si="1"/>
        <v>87</v>
      </c>
      <c r="CJ1" s="117">
        <f t="shared" si="1"/>
        <v>88</v>
      </c>
      <c r="CK1" s="117">
        <f t="shared" si="1"/>
        <v>89</v>
      </c>
      <c r="CL1" s="117">
        <f t="shared" si="1"/>
        <v>90</v>
      </c>
      <c r="CM1" s="117">
        <f t="shared" si="1"/>
        <v>91</v>
      </c>
      <c r="CN1" s="117">
        <f t="shared" si="1"/>
        <v>92</v>
      </c>
      <c r="CO1" s="117">
        <f t="shared" si="1"/>
        <v>93</v>
      </c>
      <c r="CP1" s="117">
        <f t="shared" si="1"/>
        <v>94</v>
      </c>
      <c r="CQ1" s="117">
        <f t="shared" si="1"/>
        <v>95</v>
      </c>
      <c r="CR1" s="117">
        <f t="shared" si="1"/>
        <v>96</v>
      </c>
      <c r="CS1" s="117">
        <f t="shared" si="1"/>
        <v>97</v>
      </c>
      <c r="CT1" s="117">
        <f t="shared" si="1"/>
        <v>98</v>
      </c>
      <c r="CU1" s="117">
        <f t="shared" si="1"/>
        <v>99</v>
      </c>
      <c r="CV1" s="117">
        <f t="shared" si="1"/>
        <v>100</v>
      </c>
      <c r="CW1" s="117">
        <f t="shared" si="1"/>
        <v>101</v>
      </c>
      <c r="CX1" s="117">
        <f t="shared" si="1"/>
        <v>102</v>
      </c>
      <c r="CY1" s="117">
        <f t="shared" si="1"/>
        <v>103</v>
      </c>
      <c r="CZ1" s="117">
        <f t="shared" si="1"/>
        <v>104</v>
      </c>
      <c r="DA1" s="117">
        <f t="shared" si="1"/>
        <v>105</v>
      </c>
      <c r="DB1" s="117">
        <f t="shared" si="1"/>
        <v>106</v>
      </c>
      <c r="DC1" s="117">
        <f t="shared" si="1"/>
        <v>107</v>
      </c>
      <c r="DD1" s="117">
        <f t="shared" si="1"/>
        <v>108</v>
      </c>
      <c r="DE1" s="117">
        <f t="shared" si="1"/>
        <v>109</v>
      </c>
      <c r="DF1" s="117">
        <f t="shared" si="1"/>
        <v>110</v>
      </c>
      <c r="DG1" s="117">
        <f t="shared" si="1"/>
        <v>111</v>
      </c>
      <c r="DH1" s="117">
        <f t="shared" si="1"/>
        <v>112</v>
      </c>
      <c r="DI1" s="117">
        <f t="shared" si="1"/>
        <v>113</v>
      </c>
      <c r="DJ1" s="117">
        <f t="shared" si="1"/>
        <v>114</v>
      </c>
      <c r="DK1" s="117">
        <f t="shared" si="1"/>
        <v>115</v>
      </c>
      <c r="DL1" s="117">
        <f t="shared" si="1"/>
        <v>116</v>
      </c>
      <c r="DM1" s="117">
        <f t="shared" si="1"/>
        <v>117</v>
      </c>
      <c r="DN1" s="117">
        <f t="shared" si="1"/>
        <v>118</v>
      </c>
      <c r="DO1" s="117">
        <f t="shared" si="1"/>
        <v>119</v>
      </c>
      <c r="DP1" s="117">
        <f>DU1+1</f>
        <v>122</v>
      </c>
      <c r="DQ1" s="117">
        <f t="shared" si="1"/>
        <v>123</v>
      </c>
      <c r="DR1" s="117">
        <f t="shared" si="1"/>
        <v>124</v>
      </c>
      <c r="DS1" s="117">
        <f t="shared" si="1"/>
        <v>125</v>
      </c>
      <c r="DT1" s="117">
        <f>DO1+1</f>
        <v>120</v>
      </c>
      <c r="DU1" s="117">
        <f>DT1+1</f>
        <v>121</v>
      </c>
      <c r="DV1" s="117">
        <f>DS1+1</f>
        <v>126</v>
      </c>
      <c r="DW1" s="117">
        <f t="shared" si="1"/>
        <v>127</v>
      </c>
      <c r="DX1" s="117">
        <f t="shared" si="1"/>
        <v>128</v>
      </c>
      <c r="DY1" s="117">
        <f t="shared" si="1"/>
        <v>129</v>
      </c>
      <c r="DZ1" s="117">
        <f t="shared" si="1"/>
        <v>130</v>
      </c>
      <c r="EA1" s="117">
        <f t="shared" ref="EA1:ES1" si="2">DZ1+1</f>
        <v>131</v>
      </c>
      <c r="EB1" s="117">
        <f t="shared" si="2"/>
        <v>132</v>
      </c>
      <c r="EC1" s="117">
        <f t="shared" si="2"/>
        <v>133</v>
      </c>
      <c r="ED1" s="117">
        <f t="shared" si="2"/>
        <v>134</v>
      </c>
      <c r="EE1" s="117">
        <f t="shared" si="2"/>
        <v>135</v>
      </c>
      <c r="EF1" s="117">
        <f t="shared" si="2"/>
        <v>136</v>
      </c>
      <c r="EG1" s="117">
        <f t="shared" si="2"/>
        <v>137</v>
      </c>
      <c r="EH1" s="117">
        <f t="shared" si="2"/>
        <v>138</v>
      </c>
      <c r="EI1" s="117">
        <f t="shared" si="2"/>
        <v>139</v>
      </c>
      <c r="EJ1" s="117">
        <f t="shared" si="2"/>
        <v>140</v>
      </c>
      <c r="EK1" s="117">
        <f t="shared" si="2"/>
        <v>141</v>
      </c>
      <c r="EL1" s="117">
        <f t="shared" si="2"/>
        <v>142</v>
      </c>
      <c r="EM1" s="117">
        <f t="shared" si="2"/>
        <v>143</v>
      </c>
      <c r="EN1" s="117">
        <f t="shared" si="2"/>
        <v>144</v>
      </c>
      <c r="EO1" s="117">
        <f t="shared" si="2"/>
        <v>145</v>
      </c>
      <c r="EP1" s="117">
        <f t="shared" si="2"/>
        <v>146</v>
      </c>
      <c r="EQ1" s="117">
        <f t="shared" si="2"/>
        <v>147</v>
      </c>
      <c r="ER1" s="117">
        <f t="shared" si="2"/>
        <v>148</v>
      </c>
      <c r="ES1" s="117">
        <f t="shared" si="2"/>
        <v>149</v>
      </c>
    </row>
    <row r="2" spans="1:149" ht="14.5" hidden="1" customHeight="1" x14ac:dyDescent="0.35">
      <c r="B2" s="40" t="s">
        <v>1932</v>
      </c>
      <c r="C2" s="86" t="s">
        <v>1362</v>
      </c>
      <c r="D2" s="85"/>
      <c r="E2" s="86" t="s">
        <v>1362</v>
      </c>
      <c r="F2" s="85"/>
      <c r="G2" s="86" t="s">
        <v>1362</v>
      </c>
      <c r="H2" s="85"/>
      <c r="I2" s="86" t="s">
        <v>1362</v>
      </c>
      <c r="J2" s="85"/>
      <c r="K2" s="86" t="s">
        <v>1362</v>
      </c>
      <c r="L2" s="85"/>
      <c r="M2" s="86" t="s">
        <v>1362</v>
      </c>
      <c r="N2" s="85"/>
      <c r="O2" s="86" t="s">
        <v>1362</v>
      </c>
      <c r="U2" s="86" t="s">
        <v>1362</v>
      </c>
      <c r="V2" s="85"/>
      <c r="W2" s="86" t="s">
        <v>1362</v>
      </c>
      <c r="X2" s="85"/>
      <c r="Y2" s="86" t="s">
        <v>1362</v>
      </c>
      <c r="Z2" s="85"/>
      <c r="AA2" s="86" t="s">
        <v>1363</v>
      </c>
      <c r="AG2" s="86" t="s">
        <v>1362</v>
      </c>
      <c r="AH2" s="85"/>
      <c r="AI2" s="86" t="s">
        <v>1362</v>
      </c>
      <c r="AJ2" s="85"/>
      <c r="AK2" s="86" t="s">
        <v>1362</v>
      </c>
      <c r="AL2" s="85"/>
      <c r="AM2" s="86" t="s">
        <v>1363</v>
      </c>
      <c r="AS2" s="86" t="s">
        <v>1362</v>
      </c>
      <c r="AT2" s="85"/>
      <c r="AU2" s="86" t="s">
        <v>1362</v>
      </c>
      <c r="AV2" s="85"/>
      <c r="AW2" s="86" t="s">
        <v>1362</v>
      </c>
      <c r="AX2" s="85"/>
      <c r="AY2" s="86" t="s">
        <v>1363</v>
      </c>
      <c r="BE2" s="86" t="s">
        <v>1363</v>
      </c>
      <c r="BF2" s="86" t="s">
        <v>1363</v>
      </c>
      <c r="BG2" s="86" t="s">
        <v>1363</v>
      </c>
      <c r="BH2" s="85"/>
      <c r="BL2" s="86" t="s">
        <v>1363</v>
      </c>
      <c r="BM2" s="85"/>
      <c r="BN2" s="86" t="s">
        <v>1363</v>
      </c>
      <c r="BO2" s="85"/>
      <c r="BP2" s="86" t="s">
        <v>1363</v>
      </c>
      <c r="BQ2" s="85"/>
      <c r="BR2" s="86" t="s">
        <v>1363</v>
      </c>
      <c r="BS2" s="85"/>
      <c r="BT2" s="86" t="s">
        <v>1363</v>
      </c>
      <c r="BU2" s="85"/>
      <c r="BV2" s="86" t="s">
        <v>1363</v>
      </c>
      <c r="BW2" s="85"/>
      <c r="BX2" s="86" t="s">
        <v>1363</v>
      </c>
      <c r="CC2" s="86" t="s">
        <v>1362</v>
      </c>
      <c r="CD2" s="85"/>
      <c r="CE2" s="86" t="s">
        <v>1362</v>
      </c>
      <c r="CF2" s="85"/>
      <c r="CG2" s="86" t="s">
        <v>1362</v>
      </c>
      <c r="CH2" s="85"/>
      <c r="CI2" s="86" t="s">
        <v>1362</v>
      </c>
      <c r="CJ2" s="85"/>
      <c r="CK2" s="86" t="s">
        <v>1362</v>
      </c>
      <c r="CL2" s="85"/>
      <c r="CM2" s="86" t="s">
        <v>1362</v>
      </c>
      <c r="CN2" s="85"/>
      <c r="CO2" s="86" t="s">
        <v>1362</v>
      </c>
      <c r="CP2" s="41"/>
      <c r="CQ2" s="108"/>
      <c r="CR2" s="108"/>
      <c r="CS2" s="108"/>
      <c r="CT2" s="111"/>
      <c r="CV2" s="85" t="s">
        <v>1362</v>
      </c>
      <c r="CX2" s="85" t="s">
        <v>1362</v>
      </c>
      <c r="CZ2" s="85" t="s">
        <v>1362</v>
      </c>
      <c r="DB2" s="85" t="s">
        <v>1362</v>
      </c>
      <c r="DD2" s="85" t="s">
        <v>1362</v>
      </c>
      <c r="DF2" s="85" t="s">
        <v>1362</v>
      </c>
      <c r="DH2" s="85" t="s">
        <v>1362</v>
      </c>
      <c r="DJ2" s="85" t="s">
        <v>1362</v>
      </c>
      <c r="DK2" s="85"/>
      <c r="DP2" s="86" t="s">
        <v>1362</v>
      </c>
      <c r="DR2" s="86" t="s">
        <v>1362</v>
      </c>
      <c r="DS2" s="41"/>
      <c r="DT2" s="86" t="s">
        <v>1363</v>
      </c>
      <c r="DV2" s="108"/>
      <c r="DW2" s="108"/>
      <c r="DZ2" s="86" t="s">
        <v>1363</v>
      </c>
      <c r="EB2" s="86" t="s">
        <v>1363</v>
      </c>
      <c r="EN2" s="108" t="s">
        <v>1358</v>
      </c>
    </row>
    <row r="3" spans="1:149" ht="14.5" hidden="1" customHeight="1" x14ac:dyDescent="0.35">
      <c r="B3" s="40" t="s">
        <v>1933</v>
      </c>
      <c r="C3" s="86">
        <v>1</v>
      </c>
      <c r="D3" s="86"/>
      <c r="E3" s="86">
        <v>0.5</v>
      </c>
      <c r="F3" s="86"/>
      <c r="G3" s="86">
        <v>0</v>
      </c>
      <c r="H3" s="86"/>
      <c r="I3" s="87">
        <v>1</v>
      </c>
      <c r="J3" s="86"/>
      <c r="K3" s="87">
        <v>0.5</v>
      </c>
      <c r="L3" s="86"/>
      <c r="M3" s="87">
        <v>0</v>
      </c>
      <c r="N3" s="86"/>
      <c r="O3" s="86">
        <v>0</v>
      </c>
      <c r="U3" s="86">
        <v>5</v>
      </c>
      <c r="V3" s="86"/>
      <c r="W3" s="86">
        <v>26</v>
      </c>
      <c r="X3" s="86"/>
      <c r="Y3" s="86">
        <v>0</v>
      </c>
      <c r="Z3" s="86"/>
      <c r="AA3" s="86">
        <v>15</v>
      </c>
      <c r="AG3" s="86">
        <v>3</v>
      </c>
      <c r="AH3" s="86"/>
      <c r="AI3" s="86">
        <v>18</v>
      </c>
      <c r="AJ3" s="86"/>
      <c r="AK3" s="86">
        <v>0</v>
      </c>
      <c r="AL3" s="86"/>
      <c r="AM3" s="86">
        <v>8</v>
      </c>
      <c r="AS3" s="86">
        <v>1</v>
      </c>
      <c r="AT3" s="86"/>
      <c r="AU3" s="86">
        <v>1</v>
      </c>
      <c r="AV3" s="86"/>
      <c r="AW3" s="86">
        <v>0</v>
      </c>
      <c r="AX3" s="86"/>
      <c r="AY3" s="87">
        <v>30</v>
      </c>
      <c r="BE3" s="86">
        <v>8</v>
      </c>
      <c r="BF3" s="86">
        <v>12</v>
      </c>
      <c r="BG3" s="86">
        <v>20</v>
      </c>
      <c r="BH3" s="86"/>
      <c r="BL3" s="86">
        <v>10</v>
      </c>
      <c r="BM3" s="86"/>
      <c r="BN3" s="86">
        <v>10</v>
      </c>
      <c r="BO3" s="86"/>
      <c r="BP3" s="86">
        <v>10</v>
      </c>
      <c r="BQ3" s="86"/>
      <c r="BR3" s="96">
        <v>6</v>
      </c>
      <c r="BS3" s="86"/>
      <c r="BT3" s="96">
        <v>7</v>
      </c>
      <c r="BU3" s="86"/>
      <c r="BV3" s="96">
        <v>7</v>
      </c>
      <c r="BW3" s="86"/>
      <c r="BX3" s="96">
        <v>50</v>
      </c>
      <c r="CC3" s="86">
        <v>3</v>
      </c>
      <c r="CD3" s="86"/>
      <c r="CE3" s="86">
        <v>49</v>
      </c>
      <c r="CF3" s="86"/>
      <c r="CG3" s="86">
        <v>26.1</v>
      </c>
      <c r="CH3" s="86">
        <v>0.8</v>
      </c>
      <c r="CI3" s="86">
        <v>0</v>
      </c>
      <c r="CJ3" s="86"/>
      <c r="CK3" s="89">
        <v>3.2</v>
      </c>
      <c r="CL3" s="86"/>
      <c r="CM3" s="90">
        <v>1.5</v>
      </c>
      <c r="CN3" s="86"/>
      <c r="CO3" s="86">
        <v>0</v>
      </c>
      <c r="CP3" s="45"/>
      <c r="CQ3" s="109"/>
      <c r="CR3" s="109"/>
      <c r="CS3" s="109"/>
      <c r="CV3" s="86">
        <v>1</v>
      </c>
      <c r="CX3" s="86">
        <v>1</v>
      </c>
      <c r="CZ3" s="86">
        <v>0</v>
      </c>
      <c r="DB3" s="86">
        <v>0</v>
      </c>
      <c r="DD3" s="86">
        <v>1</v>
      </c>
      <c r="DF3" s="86">
        <v>1</v>
      </c>
      <c r="DH3" s="86">
        <v>0</v>
      </c>
      <c r="DI3" s="45"/>
      <c r="DJ3" s="86">
        <v>0</v>
      </c>
      <c r="DK3" s="86"/>
      <c r="DP3" s="86">
        <v>120</v>
      </c>
      <c r="DR3" s="86">
        <v>0.1</v>
      </c>
      <c r="DS3" s="45"/>
      <c r="DT3" s="87">
        <v>18</v>
      </c>
      <c r="DV3" s="109"/>
      <c r="DW3" s="109"/>
      <c r="DZ3" s="86">
        <v>92.9</v>
      </c>
      <c r="EB3" s="86">
        <v>16</v>
      </c>
      <c r="EN3" s="108" t="s">
        <v>1359</v>
      </c>
    </row>
    <row r="4" spans="1:149" ht="14.5" hidden="1" customHeight="1" x14ac:dyDescent="0.35">
      <c r="B4" s="40" t="s">
        <v>1580</v>
      </c>
      <c r="C4" s="86">
        <v>18</v>
      </c>
      <c r="D4" s="86"/>
      <c r="E4" s="86">
        <v>100</v>
      </c>
      <c r="F4" s="86"/>
      <c r="G4" s="86">
        <v>200</v>
      </c>
      <c r="H4" s="86"/>
      <c r="I4" s="87">
        <v>18</v>
      </c>
      <c r="J4" s="86"/>
      <c r="K4" s="87">
        <v>100</v>
      </c>
      <c r="L4" s="86"/>
      <c r="M4" s="87">
        <v>200</v>
      </c>
      <c r="N4" s="86"/>
      <c r="O4" s="86">
        <v>400</v>
      </c>
      <c r="U4" s="86">
        <v>30</v>
      </c>
      <c r="V4" s="86"/>
      <c r="W4" s="86">
        <v>373</v>
      </c>
      <c r="X4" s="86"/>
      <c r="Y4" s="86">
        <v>20</v>
      </c>
      <c r="Z4" s="86"/>
      <c r="AA4" s="86">
        <v>0</v>
      </c>
      <c r="AG4" s="86">
        <v>9</v>
      </c>
      <c r="AH4" s="86"/>
      <c r="AI4" s="86">
        <v>248</v>
      </c>
      <c r="AJ4" s="86"/>
      <c r="AK4" s="86">
        <v>8100</v>
      </c>
      <c r="AL4" s="86"/>
      <c r="AM4" s="86">
        <v>0</v>
      </c>
      <c r="AS4" s="86">
        <v>13</v>
      </c>
      <c r="AT4" s="86"/>
      <c r="AU4" s="86">
        <v>210</v>
      </c>
      <c r="AV4" s="91"/>
      <c r="AW4" s="86">
        <v>15</v>
      </c>
      <c r="AX4" s="86"/>
      <c r="AY4" s="86">
        <v>0</v>
      </c>
      <c r="BE4" s="86">
        <v>0</v>
      </c>
      <c r="BF4" s="86">
        <v>0</v>
      </c>
      <c r="BG4" s="86">
        <v>0</v>
      </c>
      <c r="BH4" s="86"/>
      <c r="BL4" s="86">
        <v>0</v>
      </c>
      <c r="BM4" s="86"/>
      <c r="BN4" s="86">
        <v>0</v>
      </c>
      <c r="BO4" s="86"/>
      <c r="BP4" s="86">
        <v>0</v>
      </c>
      <c r="BQ4" s="88"/>
      <c r="BR4" s="86">
        <v>0</v>
      </c>
      <c r="BS4" s="88"/>
      <c r="BT4" s="86">
        <v>0</v>
      </c>
      <c r="BU4" s="88"/>
      <c r="BV4" s="86">
        <v>0</v>
      </c>
      <c r="BW4" s="88"/>
      <c r="BX4" s="96">
        <v>0</v>
      </c>
      <c r="CC4" s="86">
        <v>63</v>
      </c>
      <c r="CD4" s="86"/>
      <c r="CE4" s="86">
        <v>696</v>
      </c>
      <c r="CF4" s="86"/>
      <c r="CG4" s="86">
        <v>84</v>
      </c>
      <c r="CH4" s="86"/>
      <c r="CI4" s="90">
        <v>50</v>
      </c>
      <c r="CJ4" s="86"/>
      <c r="CK4" s="90">
        <v>55</v>
      </c>
      <c r="CL4" s="86"/>
      <c r="CM4" s="89">
        <v>56</v>
      </c>
      <c r="CN4" s="86"/>
      <c r="CO4" s="89">
        <v>32</v>
      </c>
      <c r="CP4" s="45"/>
      <c r="CQ4" s="109"/>
      <c r="CR4" s="109"/>
      <c r="CS4" s="109"/>
      <c r="CT4" s="112"/>
      <c r="CV4" s="86">
        <v>160</v>
      </c>
      <c r="CX4" s="86">
        <v>170</v>
      </c>
      <c r="CZ4" s="86">
        <v>1060</v>
      </c>
      <c r="DB4" s="86">
        <v>400</v>
      </c>
      <c r="DD4" s="86">
        <v>280</v>
      </c>
      <c r="DF4" s="86">
        <v>240</v>
      </c>
      <c r="DH4" s="86">
        <v>1200</v>
      </c>
      <c r="DI4" s="45"/>
      <c r="DJ4" s="86">
        <v>700</v>
      </c>
      <c r="DK4" s="86"/>
      <c r="DP4" s="86">
        <v>1340</v>
      </c>
      <c r="DR4" s="86">
        <v>89</v>
      </c>
      <c r="DS4" s="45"/>
      <c r="DT4" s="86">
        <v>0</v>
      </c>
      <c r="DV4" s="109"/>
      <c r="DW4" s="109"/>
      <c r="DZ4" s="86">
        <v>0</v>
      </c>
      <c r="EB4" s="86">
        <v>0</v>
      </c>
      <c r="EN4" s="108" t="s">
        <v>1360</v>
      </c>
    </row>
    <row r="5" spans="1:149" ht="14.5" hidden="1" customHeight="1" x14ac:dyDescent="0.35">
      <c r="B5" s="40" t="s">
        <v>1581</v>
      </c>
      <c r="C5" s="86">
        <f>C4-C3</f>
        <v>17</v>
      </c>
      <c r="D5" s="86"/>
      <c r="E5" s="86">
        <f>E4-E3</f>
        <v>99.5</v>
      </c>
      <c r="F5" s="86"/>
      <c r="G5" s="86">
        <f>G4-G3</f>
        <v>200</v>
      </c>
      <c r="H5" s="86"/>
      <c r="I5" s="86">
        <f>I4-I3</f>
        <v>17</v>
      </c>
      <c r="J5" s="86"/>
      <c r="K5" s="86">
        <f>K4-K3</f>
        <v>99.5</v>
      </c>
      <c r="L5" s="86"/>
      <c r="M5" s="86">
        <f>M4-M3</f>
        <v>200</v>
      </c>
      <c r="N5" s="86"/>
      <c r="O5" s="86">
        <f>O4-O3</f>
        <v>400</v>
      </c>
      <c r="U5" s="86">
        <f>U4-U3</f>
        <v>25</v>
      </c>
      <c r="V5" s="86"/>
      <c r="W5" s="86">
        <f>W4-W3</f>
        <v>347</v>
      </c>
      <c r="X5" s="86"/>
      <c r="Y5" s="86">
        <f>Y4-Y3</f>
        <v>20</v>
      </c>
      <c r="Z5" s="86"/>
      <c r="AA5" s="86">
        <f>AA3-AA4</f>
        <v>15</v>
      </c>
      <c r="AG5" s="86">
        <f>AG4-AG3</f>
        <v>6</v>
      </c>
      <c r="AH5" s="86"/>
      <c r="AI5" s="86">
        <f>AI4-AI3</f>
        <v>230</v>
      </c>
      <c r="AJ5" s="86"/>
      <c r="AK5" s="86">
        <f>AK4-AK3</f>
        <v>8100</v>
      </c>
      <c r="AL5" s="86"/>
      <c r="AM5" s="86">
        <f>AM3-AM4</f>
        <v>8</v>
      </c>
      <c r="AS5" s="86">
        <f>AS4-AS3</f>
        <v>12</v>
      </c>
      <c r="AT5" s="86"/>
      <c r="AU5" s="86">
        <f>AU4-AU3</f>
        <v>209</v>
      </c>
      <c r="AV5" s="86"/>
      <c r="AW5" s="86">
        <f>AW4-AW3</f>
        <v>15</v>
      </c>
      <c r="AX5" s="86"/>
      <c r="AY5" s="86">
        <f>AY3-AY4</f>
        <v>30</v>
      </c>
      <c r="BE5" s="86">
        <f t="shared" ref="BE5" si="3">BE3-BE4</f>
        <v>8</v>
      </c>
      <c r="BF5" s="86">
        <f>BF3-BF4</f>
        <v>12</v>
      </c>
      <c r="BG5" s="86">
        <f>BG3-BG4</f>
        <v>20</v>
      </c>
      <c r="BH5" s="86"/>
      <c r="BL5" s="86">
        <f>BL3-BL4</f>
        <v>10</v>
      </c>
      <c r="BM5" s="86"/>
      <c r="BN5" s="86">
        <f t="shared" ref="BN5:BP5" si="4">BN3-BN4</f>
        <v>10</v>
      </c>
      <c r="BO5" s="86"/>
      <c r="BP5" s="86">
        <f t="shared" si="4"/>
        <v>10</v>
      </c>
      <c r="BQ5" s="88"/>
      <c r="BR5" s="96">
        <f>BR3-BR4</f>
        <v>6</v>
      </c>
      <c r="BS5" s="88"/>
      <c r="BT5" s="96">
        <f>BT3-BT4</f>
        <v>7</v>
      </c>
      <c r="BU5" s="88"/>
      <c r="BV5" s="96">
        <f>BV3-BV4</f>
        <v>7</v>
      </c>
      <c r="BW5" s="88"/>
      <c r="BX5" s="96">
        <f>BX3-BX4</f>
        <v>50</v>
      </c>
      <c r="CC5" s="86">
        <f>CC4-CC3</f>
        <v>60</v>
      </c>
      <c r="CD5" s="86"/>
      <c r="CE5" s="86">
        <f>CE4-CE3</f>
        <v>647</v>
      </c>
      <c r="CF5" s="86"/>
      <c r="CG5" s="86">
        <f>CG4-CG3</f>
        <v>57.9</v>
      </c>
      <c r="CH5" s="86"/>
      <c r="CI5" s="86">
        <f>CI4-CI3</f>
        <v>50</v>
      </c>
      <c r="CJ5" s="86"/>
      <c r="CK5" s="86">
        <f>CK4-CK3</f>
        <v>51.8</v>
      </c>
      <c r="CL5" s="86"/>
      <c r="CM5" s="86">
        <f>CM4-CM3</f>
        <v>54.5</v>
      </c>
      <c r="CN5" s="86"/>
      <c r="CO5" s="86">
        <f>CO4-CO3</f>
        <v>32</v>
      </c>
      <c r="CP5" s="45"/>
      <c r="CQ5" s="109"/>
      <c r="CR5" s="109"/>
      <c r="CS5" s="109"/>
      <c r="CT5" s="112"/>
      <c r="CV5" s="86">
        <f t="shared" ref="CV5" si="5">CV4-CV3</f>
        <v>159</v>
      </c>
      <c r="CX5" s="86">
        <f t="shared" ref="CX5" si="6">CX4-CX3</f>
        <v>169</v>
      </c>
      <c r="CZ5" s="86">
        <f t="shared" ref="CZ5" si="7">CZ4-CZ3</f>
        <v>1060</v>
      </c>
      <c r="DB5" s="86">
        <f t="shared" ref="DB5" si="8">DB4-DB3</f>
        <v>400</v>
      </c>
      <c r="DD5" s="86">
        <f t="shared" ref="DD5" si="9">DD4-DD3</f>
        <v>279</v>
      </c>
      <c r="DF5" s="86">
        <f t="shared" ref="DF5" si="10">DF4-DF3</f>
        <v>239</v>
      </c>
      <c r="DH5" s="86">
        <f t="shared" ref="DH5" si="11">DH4-DH3</f>
        <v>1200</v>
      </c>
      <c r="DI5" s="45"/>
      <c r="DJ5" s="86">
        <f>DJ4-DJ3</f>
        <v>700</v>
      </c>
      <c r="DK5" s="86"/>
      <c r="DP5" s="86">
        <f>DP4-DP3</f>
        <v>1220</v>
      </c>
      <c r="DR5" s="86">
        <f>DR4-DR3</f>
        <v>88.9</v>
      </c>
      <c r="DS5" s="45"/>
      <c r="DT5" s="86">
        <f>DT3-DT4</f>
        <v>18</v>
      </c>
      <c r="DV5" s="109"/>
      <c r="DW5" s="109"/>
      <c r="DZ5" s="86">
        <f>DZ3-DZ4</f>
        <v>92.9</v>
      </c>
      <c r="EB5" s="86">
        <f>EB3-EB4</f>
        <v>16</v>
      </c>
      <c r="EN5" s="108" t="s">
        <v>1361</v>
      </c>
    </row>
    <row r="6" spans="1:149" ht="27" customHeight="1" thickBot="1" x14ac:dyDescent="0.4">
      <c r="A6" s="46"/>
      <c r="B6" s="46"/>
      <c r="C6" s="140" t="s">
        <v>1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 t="s">
        <v>1273</v>
      </c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2" t="s">
        <v>1263</v>
      </c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0" t="s">
        <v>2</v>
      </c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 t="s">
        <v>3</v>
      </c>
      <c r="BF6" s="140"/>
      <c r="BG6" s="140"/>
      <c r="BH6" s="140"/>
      <c r="BI6" s="140"/>
      <c r="BJ6" s="140"/>
      <c r="BK6" s="140"/>
      <c r="BL6" s="140" t="s">
        <v>1357</v>
      </c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 t="s">
        <v>4</v>
      </c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 t="s">
        <v>5</v>
      </c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 t="s">
        <v>6</v>
      </c>
      <c r="DQ6" s="140"/>
      <c r="DR6" s="140"/>
      <c r="DS6" s="140"/>
      <c r="DT6" s="140"/>
      <c r="DU6" s="140"/>
      <c r="DV6" s="140"/>
      <c r="DW6" s="140"/>
      <c r="DX6" s="140"/>
      <c r="DY6" s="140"/>
      <c r="DZ6" s="140" t="s">
        <v>1262</v>
      </c>
      <c r="EA6" s="140"/>
      <c r="EB6" s="140"/>
      <c r="EC6" s="140"/>
      <c r="ED6" s="140"/>
      <c r="EE6" s="140"/>
      <c r="EF6" s="140"/>
      <c r="EG6" s="140"/>
      <c r="EK6" s="141" t="s">
        <v>0</v>
      </c>
      <c r="EL6" s="141"/>
      <c r="EM6" s="141"/>
      <c r="EN6" s="141"/>
    </row>
    <row r="7" spans="1:149" s="113" customFormat="1" ht="63" customHeight="1" thickBot="1" x14ac:dyDescent="0.4">
      <c r="A7" s="47" t="s">
        <v>7</v>
      </c>
      <c r="B7" s="121" t="str">
        <f>INDEX('Column Names'!A1:A7,'Economy Names'!$K$1,1)</f>
        <v>Economy</v>
      </c>
      <c r="C7" s="122" t="str">
        <f>INDEX('Column Names'!E1:E7,'Economy Names'!$K$1,1)</f>
        <v>Procedures - Men (number)</v>
      </c>
      <c r="D7" s="123" t="s">
        <v>1875</v>
      </c>
      <c r="E7" s="123" t="str">
        <f>INDEX('Column Names'!F1:F7,'Economy Names'!$K$1,1)</f>
        <v>Time - Men (days)</v>
      </c>
      <c r="F7" s="123" t="s">
        <v>1875</v>
      </c>
      <c r="G7" s="123" t="str">
        <f>INDEX('Column Names'!G1:G7,'Economy Names'!$K$1,1)</f>
        <v>Cost - Men (% of income per capita)</v>
      </c>
      <c r="H7" s="123" t="s">
        <v>1875</v>
      </c>
      <c r="I7" s="123" t="str">
        <f>INDEX('Column Names'!H1:H7,'Economy Names'!$K$1,1)</f>
        <v>Procedures - Women (number)</v>
      </c>
      <c r="J7" s="123" t="s">
        <v>1875</v>
      </c>
      <c r="K7" s="123" t="str">
        <f>INDEX('Column Names'!I1:I7,'Economy Names'!$K$1,1)</f>
        <v>Time - Women (days)</v>
      </c>
      <c r="L7" s="123" t="s">
        <v>1875</v>
      </c>
      <c r="M7" s="123" t="str">
        <f>INDEX('Column Names'!J1:J7,'Economy Names'!$K$1,1)</f>
        <v>Cost - Women (% of income per capita)</v>
      </c>
      <c r="N7" s="124" t="s">
        <v>1875</v>
      </c>
      <c r="O7" s="123" t="str">
        <f>INDEX('Column Names'!K1:K7,'Economy Names'!$K$1,1)</f>
        <v>Paid-in Min. Capital (% of income per capita)</v>
      </c>
      <c r="P7" s="123" t="s">
        <v>1875</v>
      </c>
      <c r="Q7" s="123" t="s">
        <v>1912</v>
      </c>
      <c r="R7" s="123" t="s">
        <v>1945</v>
      </c>
      <c r="S7" s="123" t="str">
        <f>INDEX('Column Names'!L1:L7,'Economy Names'!$K$1,1)</f>
        <v>Starting a business score</v>
      </c>
      <c r="T7" s="125" t="str">
        <f>INDEX('Column Names'!M1:M7,'Economy Names'!$K$1,1)</f>
        <v>Ease of Starting RANK</v>
      </c>
      <c r="U7" s="122" t="str">
        <f>INDEX('Column Names'!N1:N7,'Economy Names'!$K$1,1)</f>
        <v>Procedures (number)</v>
      </c>
      <c r="V7" s="123" t="s">
        <v>1875</v>
      </c>
      <c r="W7" s="123" t="str">
        <f>INDEX('Column Names'!O1:O7,'Economy Names'!$K$1,1)</f>
        <v>Time (days)</v>
      </c>
      <c r="X7" s="124" t="s">
        <v>1875</v>
      </c>
      <c r="Y7" s="123" t="str">
        <f>INDEX('Column Names'!P1:P7,'Economy Names'!$K$1,1)</f>
        <v>Cost (% of warehouse value)</v>
      </c>
      <c r="Z7" s="124" t="s">
        <v>1875</v>
      </c>
      <c r="AA7" s="123" t="str">
        <f>INDEX('Column Names'!BR1:BR7,'Economy Names'!$K$1,1)</f>
        <v>Building quality control index (0-15)</v>
      </c>
      <c r="AB7" s="124" t="s">
        <v>1875</v>
      </c>
      <c r="AC7" s="123" t="s">
        <v>1912</v>
      </c>
      <c r="AD7" s="123" t="s">
        <v>1945</v>
      </c>
      <c r="AE7" s="123" t="str">
        <f>INDEX('Column Names'!Q1:Q7,'Economy Names'!$K$1,1)</f>
        <v>Ease of dealing with construction permits score</v>
      </c>
      <c r="AF7" s="125" t="str">
        <f>INDEX('Column Names'!R1:R7,'Economy Names'!$K$1,1)</f>
        <v>Ease of Construction RANK</v>
      </c>
      <c r="AG7" s="126" t="str">
        <f>INDEX('Column Names'!N1:N7,'Economy Names'!$K$1,1)</f>
        <v>Procedures (number)</v>
      </c>
      <c r="AH7" s="127" t="s">
        <v>1875</v>
      </c>
      <c r="AI7" s="128" t="str">
        <f>INDEX('Column Names'!BN1:BN7,'Economy Names'!$K$1,1)</f>
        <v>Time (days)</v>
      </c>
      <c r="AJ7" s="128" t="s">
        <v>1875</v>
      </c>
      <c r="AK7" s="129" t="str">
        <f>INDEX('Column Names'!BO1:BO7,'Economy Names'!$K$1,1)</f>
        <v>Cost (% of income per capita)</v>
      </c>
      <c r="AL7" s="129" t="s">
        <v>1875</v>
      </c>
      <c r="AM7" s="129" t="str">
        <f>INDEX('Column Names'!BS1:BS7,'Economy Names'!$K$1,1)</f>
        <v>Reliability of supply and transparency of tariff index (0–8)</v>
      </c>
      <c r="AN7" s="129" t="s">
        <v>1875</v>
      </c>
      <c r="AO7" s="129" t="s">
        <v>1912</v>
      </c>
      <c r="AP7" s="130" t="s">
        <v>1945</v>
      </c>
      <c r="AQ7" s="131" t="str">
        <f>INDEX('Column Names'!BP1:BP7,'Economy Names'!$K$1,1)</f>
        <v>Ease of getting electricity score</v>
      </c>
      <c r="AR7" s="132" t="str">
        <f>INDEX('Column Names'!BQ1:BQ7,'Economy Names'!$K$1,1)</f>
        <v>Ease of getting electricity RANK</v>
      </c>
      <c r="AS7" s="122" t="str">
        <f>INDEX('Column Names'!S1:S7,'Economy Names'!$K$1,1)</f>
        <v>Procedures (number)</v>
      </c>
      <c r="AT7" s="124" t="s">
        <v>1875</v>
      </c>
      <c r="AU7" s="123" t="str">
        <f>INDEX('Column Names'!T1:T7,'Economy Names'!$K$1,1)</f>
        <v>Time (days)</v>
      </c>
      <c r="AV7" s="123" t="s">
        <v>1875</v>
      </c>
      <c r="AW7" s="123" t="str">
        <f>INDEX('Column Names'!U1:U7,'Economy Names'!$K$1,1)</f>
        <v>Cost (% of property value)</v>
      </c>
      <c r="AX7" s="123" t="s">
        <v>1875</v>
      </c>
      <c r="AY7" s="123" t="str">
        <f>INDEX('Column Names'!BT1:BT7,'Economy Names'!$K$1,1)</f>
        <v>Quality of land administration index (0-30)</v>
      </c>
      <c r="AZ7" s="123" t="s">
        <v>1875</v>
      </c>
      <c r="BA7" s="123" t="s">
        <v>1912</v>
      </c>
      <c r="BB7" s="123" t="s">
        <v>1945</v>
      </c>
      <c r="BC7" s="123" t="str">
        <f>INDEX('Column Names'!V1:V7,'Economy Names'!$K$1,1)</f>
        <v>Ease of registering property score</v>
      </c>
      <c r="BD7" s="125" t="str">
        <f>INDEX('Column Names'!W1:W7,'Economy Names'!$K$1,1)</f>
        <v>Ease of Property RANK</v>
      </c>
      <c r="BE7" s="122" t="str">
        <f>INDEX('Column Names'!X1:X7,'Economy Names'!$K$1,1)</f>
        <v>Credit information index</v>
      </c>
      <c r="BF7" s="123" t="str">
        <f>INDEX('Column Names'!Y1:Y7,'Economy Names'!$K$1,1)</f>
        <v>Legal rights index</v>
      </c>
      <c r="BG7" s="123" t="str">
        <f>INDEX('Column Names'!Z1:Z7,'Economy Names'!$K$1,1)</f>
        <v>Sum getting credit</v>
      </c>
      <c r="BH7" s="123" t="s">
        <v>1912</v>
      </c>
      <c r="BI7" s="123" t="s">
        <v>1945</v>
      </c>
      <c r="BJ7" s="123" t="str">
        <f>INDEX('Column Names'!AA1:AA7,'Economy Names'!$K$1,1)</f>
        <v>Ease of getting credit score</v>
      </c>
      <c r="BK7" s="125" t="str">
        <f>INDEX('Column Names'!AB1:AB7,'Economy Names'!$K$1,1)</f>
        <v>Ease of Credit RANK</v>
      </c>
      <c r="BL7" s="122" t="str">
        <f>INDEX('Column Names'!AC1:AC7,'Economy Names'!$K$1,1)</f>
        <v>Disclosure index (0-10)</v>
      </c>
      <c r="BM7" s="123" t="s">
        <v>1875</v>
      </c>
      <c r="BN7" s="123" t="str">
        <f>INDEX('Column Names'!AD1:AD7,'Economy Names'!$K$1,1)</f>
        <v>Director liability index (0-10)</v>
      </c>
      <c r="BO7" s="123" t="s">
        <v>1875</v>
      </c>
      <c r="BP7" s="123" t="str">
        <f>INDEX('Column Names'!AE1:AE7,'Economy Names'!$K$1,1)</f>
        <v>Shareholder suits index (0-10)</v>
      </c>
      <c r="BQ7" s="123" t="s">
        <v>1875</v>
      </c>
      <c r="BR7" s="123" t="str">
        <f>INDEX('Column Names'!AG1:AG7,'Economy Names'!$K$1,1)</f>
        <v>Shareholder rights index (0-6)</v>
      </c>
      <c r="BS7" s="123" t="s">
        <v>1875</v>
      </c>
      <c r="BT7" s="123" t="str">
        <f>INDEX('Column Names'!AH1:AH7,'Economy Names'!$K$1,1)</f>
        <v>Ownership and control index (0-7)</v>
      </c>
      <c r="BU7" s="123" t="s">
        <v>1875</v>
      </c>
      <c r="BV7" s="123" t="str">
        <f>INDEX('Column Names'!AI1:AI7,'Economy Names'!$K$1,1)</f>
        <v>Corporate transparency index (0-7)</v>
      </c>
      <c r="BW7" s="123" t="s">
        <v>1875</v>
      </c>
      <c r="BX7" s="123" t="str">
        <f>INDEX('Column Names'!AK1:AK7,'Economy Names'!$K$1,1)</f>
        <v>Strength of minority investors protection index (0 -50)</v>
      </c>
      <c r="BY7" s="123" t="s">
        <v>1912</v>
      </c>
      <c r="BZ7" s="123" t="s">
        <v>1945</v>
      </c>
      <c r="CA7" s="123" t="str">
        <f>INDEX('Column Names'!AL1:AL7,'Economy Names'!$K$1,1)</f>
        <v>Strength of minority investors protection index score</v>
      </c>
      <c r="CB7" s="125" t="str">
        <f>INDEX('Column Names'!AM1:AM7,'Economy Names'!$K$1,1)</f>
        <v>Ease of Protecting Minority Investors RANK</v>
      </c>
      <c r="CC7" s="122" t="str">
        <f>INDEX('Column Names'!AN1:AN7,'Economy Names'!$K$1,1)</f>
        <v>Payments (number)</v>
      </c>
      <c r="CD7" s="123" t="s">
        <v>1875</v>
      </c>
      <c r="CE7" s="123" t="str">
        <f>INDEX('Column Names'!AO1:AO7,'Economy Names'!$K$1,1)</f>
        <v>Time (hours)</v>
      </c>
      <c r="CF7" s="123" t="s">
        <v>1875</v>
      </c>
      <c r="CG7" s="123" t="str">
        <f>INDEX('Column Names'!AP1:AP7,'Economy Names'!$K$1,1)</f>
        <v>Total tax and contribution rate (% of profit)</v>
      </c>
      <c r="CH7" s="123" t="s">
        <v>1875</v>
      </c>
      <c r="CI7" s="123" t="str">
        <f>INDEX('Column Names'!CC1:CC7,'Economy Names'!$K$1,1)</f>
        <v>Time to comply with VAT refund (hours)</v>
      </c>
      <c r="CJ7" s="123" t="s">
        <v>1875</v>
      </c>
      <c r="CK7" s="123" t="str">
        <f>INDEX('Column Names'!CD1:CD7,'Economy Names'!$K$1,1)</f>
        <v>Time to obtain VAT refund (weeks)</v>
      </c>
      <c r="CL7" s="123" t="s">
        <v>1875</v>
      </c>
      <c r="CM7" s="123" t="str">
        <f>INDEX('Column Names'!CE1:CE7,'Economy Names'!$K$1,1)</f>
        <v>Time to comply with corporate income tax audit (hours)</v>
      </c>
      <c r="CN7" s="123" t="s">
        <v>1875</v>
      </c>
      <c r="CO7" s="123" t="str">
        <f>INDEX('Column Names'!CF1:CF7,'Economy Names'!$K$1,1)</f>
        <v>Time to complete a corporate income tax audit (weeks)</v>
      </c>
      <c r="CP7" s="123" t="s">
        <v>1875</v>
      </c>
      <c r="CQ7" s="123" t="str">
        <f>INDEX('Column Names'!CG1:CG7,'Economy Names'!$K$1,1)</f>
        <v>Postfiling index (0-100)</v>
      </c>
      <c r="CR7" s="123" t="s">
        <v>1912</v>
      </c>
      <c r="CS7" s="123" t="s">
        <v>1945</v>
      </c>
      <c r="CT7" s="123" t="str">
        <f>INDEX('Column Names'!AR1:AR7,'Economy Names'!$K$1,1)</f>
        <v>Ease of paying taxes score</v>
      </c>
      <c r="CU7" s="125" t="str">
        <f>INDEX('Column Names'!AS1:AS7,'Economy Names'!$K$1,1)</f>
        <v>Ease of Taxes RANK</v>
      </c>
      <c r="CV7" s="122" t="str">
        <f>INDEX('Column Names'!BU1:BU7,'Economy Names'!$K$1,1)</f>
        <v>Time to export: Border compliance (hours)</v>
      </c>
      <c r="CW7" s="123" t="s">
        <v>1875</v>
      </c>
      <c r="CX7" s="123" t="str">
        <f>INDEX('Column Names'!BV1:BV7,'Economy Names'!$K$1,1)</f>
        <v>Time to export: Documentary compliance (hours)</v>
      </c>
      <c r="CY7" s="123" t="s">
        <v>1875</v>
      </c>
      <c r="CZ7" s="123" t="str">
        <f>INDEX('Column Names'!BW1:BW7,'Economy Names'!$K$1,1)</f>
        <v>Cost to export: Border compliance (US$)</v>
      </c>
      <c r="DA7" s="123" t="s">
        <v>1875</v>
      </c>
      <c r="DB7" s="123" t="str">
        <f>INDEX('Column Names'!BX1:BX7,'Economy Names'!$K$1,1)</f>
        <v>Cost to export: Documentary compliance (US$)</v>
      </c>
      <c r="DC7" s="123" t="s">
        <v>1875</v>
      </c>
      <c r="DD7" s="123" t="str">
        <f>INDEX('Column Names'!BY1:BY7,'Economy Names'!$K$1,1)</f>
        <v>Time to import: Border compliance (hours)</v>
      </c>
      <c r="DE7" s="123" t="s">
        <v>1875</v>
      </c>
      <c r="DF7" s="123" t="str">
        <f>INDEX('Column Names'!BZ1:BZ7,'Economy Names'!$K$1,1)</f>
        <v>Time to import: Documentary compliance (hours)</v>
      </c>
      <c r="DG7" s="123" t="s">
        <v>1875</v>
      </c>
      <c r="DH7" s="123" t="str">
        <f>INDEX('Column Names'!CA1:CA7,'Economy Names'!$K$1,1)</f>
        <v>Cost to import: Border compliance (US$)</v>
      </c>
      <c r="DI7" s="123" t="s">
        <v>1875</v>
      </c>
      <c r="DJ7" s="123" t="str">
        <f>INDEX('Column Names'!CB1:CB7,'Economy Names'!$K$1,1)</f>
        <v>Cost to import: Documentary compliance (US$)</v>
      </c>
      <c r="DK7" s="123" t="s">
        <v>1875</v>
      </c>
      <c r="DL7" s="123" t="s">
        <v>1912</v>
      </c>
      <c r="DM7" s="123" t="s">
        <v>1945</v>
      </c>
      <c r="DN7" s="123" t="str">
        <f>INDEX('Column Names'!AZ1:AZ7,'Economy Names'!$K$1,1)</f>
        <v>Ease of trading across borders score</v>
      </c>
      <c r="DO7" s="125" t="str">
        <f>INDEX('Column Names'!BA1:BA7,'Economy Names'!$K$1,1)</f>
        <v>Ease of Trading RANK</v>
      </c>
      <c r="DP7" s="123" t="str">
        <f>INDEX('Column Names'!BC1:BC7,'Economy Names'!$K$1,1)</f>
        <v>Time (days)</v>
      </c>
      <c r="DQ7" s="123" t="s">
        <v>1875</v>
      </c>
      <c r="DR7" s="123" t="str">
        <f>INDEX('Column Names'!BD1:BD7,'Economy Names'!$K$1,1)</f>
        <v>Cost (% of claim)</v>
      </c>
      <c r="DS7" s="123" t="s">
        <v>1875</v>
      </c>
      <c r="DT7" s="123" t="str">
        <f>INDEX('Column Names'!BM1:BM7,'Economy Names'!$K$1,1)</f>
        <v>Quality of judicial processes index (0-18)</v>
      </c>
      <c r="DU7" s="123" t="s">
        <v>1875</v>
      </c>
      <c r="DV7" s="133" t="s">
        <v>1912</v>
      </c>
      <c r="DW7" s="133" t="s">
        <v>1945</v>
      </c>
      <c r="DX7" s="134" t="str">
        <f>INDEX('Column Names'!BE1:BE7,'Economy Names'!$K$1,1)</f>
        <v>Ease of enforcing contracts score</v>
      </c>
      <c r="DY7" s="125" t="str">
        <f>INDEX('Column Names'!BF1:BF7,'Economy Names'!$K$1,1)</f>
        <v>Ease of Contracts RANK</v>
      </c>
      <c r="DZ7" s="122" t="str">
        <f>INDEX('Column Names'!BI1:BI7,'Economy Names'!$K$1,1)</f>
        <v>Recovery rate (cents on the dollar)</v>
      </c>
      <c r="EA7" s="123" t="s">
        <v>1875</v>
      </c>
      <c r="EB7" s="123" t="str">
        <f>INDEX('Column Names'!BJ1:BJ7,'Economy Names'!$K$1,1)</f>
        <v>Strength of insolvency framework index (0-16)</v>
      </c>
      <c r="EC7" s="123" t="s">
        <v>1875</v>
      </c>
      <c r="ED7" s="135" t="s">
        <v>1912</v>
      </c>
      <c r="EE7" s="133" t="s">
        <v>1945</v>
      </c>
      <c r="EF7" s="134" t="str">
        <f>INDEX('Column Names'!BK1:BK7,'Economy Names'!$K$1,1)</f>
        <v>Ease of resolving insolvency score</v>
      </c>
      <c r="EG7" s="125" t="str">
        <f>INDEX('Column Names'!BL1:BL7,'Economy Names'!$K$1,1)</f>
        <v>Ease of Resolving Insolvency RANK</v>
      </c>
      <c r="EH7" s="136"/>
      <c r="EI7" s="136" t="s">
        <v>1900</v>
      </c>
      <c r="EJ7" s="136"/>
      <c r="EK7" s="122" t="str">
        <f>INDEX('Column Names'!C1:C7,'Economy Names'!$K$1,1)</f>
        <v xml:space="preserve">Rank as of Current Data </v>
      </c>
      <c r="EL7" s="134" t="str">
        <f>INDEX('Column Names'!D1:D7,'Economy Names'!$K$1,1)</f>
        <v>Overall ease of doing business score as of current data (0-100)</v>
      </c>
      <c r="EM7" s="48" t="s">
        <v>1977</v>
      </c>
      <c r="EN7" s="119" t="s">
        <v>1978</v>
      </c>
      <c r="EO7" s="113" t="s">
        <v>1838</v>
      </c>
      <c r="EP7" s="113" t="s">
        <v>1839</v>
      </c>
      <c r="EQ7" s="113" t="s">
        <v>1839</v>
      </c>
      <c r="ES7" s="113" t="s">
        <v>1867</v>
      </c>
    </row>
    <row r="8" spans="1:149" ht="14.5" customHeight="1" x14ac:dyDescent="0.35">
      <c r="A8" s="49" t="s">
        <v>29</v>
      </c>
      <c r="B8" s="137" t="str">
        <f>INDEX('Economy Names'!$A$2:$H$213,'Economy Names'!L2,'Economy Names'!$K$1)</f>
        <v>Afghanistan</v>
      </c>
      <c r="C8" s="50">
        <v>4</v>
      </c>
      <c r="D8" s="51">
        <f t="shared" ref="D8:D19" si="12">(IF(C8=-1,0,(IF(C8&gt;C$4,0,IF(C8&lt;C$3,1,((C$4-C8)/C$5))))))*100</f>
        <v>82.35294117647058</v>
      </c>
      <c r="E8" s="50">
        <v>8</v>
      </c>
      <c r="F8" s="51">
        <f t="shared" ref="F8:F19" si="13">(IF(E8=-1,0,(IF(E8&gt;E$4,0,IF(E8&lt;E$3,1,((E$4-E8)/E$5))))))*100</f>
        <v>92.462311557788951</v>
      </c>
      <c r="G8" s="52">
        <v>6.8138079237087599</v>
      </c>
      <c r="H8" s="51">
        <f t="shared" ref="H8:H19" si="14">(IF(G8=-1,0,(IF(G8&gt;G$4,0,IF(G8&lt;G$3,1,((G$4-G8)/G$5))))))*100</f>
        <v>96.593096038145617</v>
      </c>
      <c r="I8" s="50">
        <v>5</v>
      </c>
      <c r="J8" s="51">
        <f t="shared" ref="J8:J19" si="15">(IF(I8=-1,0,(IF(I8&gt;I$4,0,IF(I8&lt;I$3,1,((I$4-I8)/I$5))))))*100</f>
        <v>76.470588235294116</v>
      </c>
      <c r="K8" s="50">
        <v>9</v>
      </c>
      <c r="L8" s="51">
        <f t="shared" ref="L8:L19" si="16">(IF(K8=-1,0,(IF(K8&gt;K$4,0,IF(K8&lt;K$3,1,((K$4-K8)/K$5))))))*100</f>
        <v>91.457286432160799</v>
      </c>
      <c r="M8" s="52">
        <v>6.8138079237087599</v>
      </c>
      <c r="N8" s="53">
        <f t="shared" ref="N8:N19" si="17">(IF(M8=-1,0,(IF(M8&gt;M$4,0,IF(M8&lt;M$3,1,((M$4-M8)/M$5))))))*100</f>
        <v>96.593096038145617</v>
      </c>
      <c r="O8" s="52">
        <v>0</v>
      </c>
      <c r="P8" s="51">
        <f t="shared" ref="P8:P19" si="18">(IF(O8=-1,0,(IF(O8&gt;O$4,0,IF(O8&lt;O$3,1,((O$4-O8)/O$5))))))*100</f>
        <v>100</v>
      </c>
      <c r="Q8" s="53">
        <f t="shared" ref="Q8:Q71" si="19">25%*P8+12.5%*D8+12.5%*F8+12.5%*H8+12.5%*J8+12.5%*L8+12.5%*N8</f>
        <v>91.991164934750714</v>
      </c>
      <c r="R8" s="53">
        <f t="shared" ref="R8:R20" si="20">+Q8</f>
        <v>91.991164934750714</v>
      </c>
      <c r="S8" s="98">
        <f t="shared" ref="S8:S71" si="21">+ROUND(Q8,1)</f>
        <v>92</v>
      </c>
      <c r="T8" s="54" t="e">
        <f t="shared" ref="T8:T20" si="22">RANK(R8,R$8:R$219)</f>
        <v>#N/A</v>
      </c>
      <c r="U8" s="55">
        <v>13</v>
      </c>
      <c r="V8" s="51">
        <f t="shared" ref="V8:V19" si="23">(IF(U8=-1,0,(IF(U8&gt;U$4,0,IF(U8&lt;U$3,1,((U$4-U8)/U$5))))))*100</f>
        <v>68</v>
      </c>
      <c r="W8" s="55">
        <v>199</v>
      </c>
      <c r="X8" s="51">
        <f t="shared" ref="X8:X19" si="24">(IF(W8=-1,0,(IF(W8&gt;W$4,0,IF(W8&lt;W$3,1,((W$4-W8)/W$5))))))*100</f>
        <v>50.144092219020173</v>
      </c>
      <c r="Y8" s="56">
        <v>75.611787175861807</v>
      </c>
      <c r="Z8" s="53">
        <f t="shared" ref="Z8:Z19" si="25">(IF(Y8=-1,0,(IF(Y8&gt;Y$4,0,IF(Y8&lt;Y$3,1,((Y$4-Y8)/Y$5))))))*100</f>
        <v>0</v>
      </c>
      <c r="AA8" s="55">
        <v>3</v>
      </c>
      <c r="AB8" s="51">
        <f t="shared" ref="AB8:AB19" si="26">IF(AA8="No Practice", 0, AA8/15*100)</f>
        <v>20</v>
      </c>
      <c r="AC8" s="53">
        <f t="shared" ref="AC8:AC71" si="27">AVERAGE(V8,X8,Z8,AB8)</f>
        <v>34.536023054755042</v>
      </c>
      <c r="AD8" s="53">
        <f t="shared" ref="AD8:AD20" si="28">+AC8</f>
        <v>34.536023054755042</v>
      </c>
      <c r="AE8" s="98">
        <f t="shared" ref="AE8:AE71" si="29">+ROUND(AC8,1)</f>
        <v>34.5</v>
      </c>
      <c r="AF8" s="57" t="e">
        <f t="shared" ref="AF8:AF20" si="30">RANK(AD8,AD$8:AD$219)</f>
        <v>#N/A</v>
      </c>
      <c r="AG8" s="55">
        <v>6</v>
      </c>
      <c r="AH8" s="51">
        <f t="shared" ref="AH8:AH19" si="31">(IF(AG8=-1,0,(IF(AG8&gt;AG$4,0,IF(AG8&lt;AG$3,1,((AG$4-AG8)/AG$5))))))*100</f>
        <v>50</v>
      </c>
      <c r="AI8" s="55">
        <v>114</v>
      </c>
      <c r="AJ8" s="51">
        <f t="shared" ref="AJ8:AJ19" si="32">(IF(AI8=-1,0,(IF(AI8&gt;AI$4,0,IF(AI8&lt;AI$3,1,((AI$4-AI8)/AI$5))))))*100</f>
        <v>58.260869565217391</v>
      </c>
      <c r="AK8" s="56">
        <v>2546.3569057365999</v>
      </c>
      <c r="AL8" s="51">
        <f t="shared" ref="AL8:AL19" si="33">(IF(AK8=-1,0,(IF(AK8&gt;AK$4,0,IF(AK8&lt;AK$3,1,((AK$4-AK8)/AK$5))))))*100</f>
        <v>68.563494990906165</v>
      </c>
      <c r="AM8" s="55">
        <v>0</v>
      </c>
      <c r="AN8" s="51">
        <f t="shared" ref="AN8:AN19" si="34">+IF(AM8="No Practice",0,AM8/8)*100</f>
        <v>0</v>
      </c>
      <c r="AO8" s="51">
        <f t="shared" ref="AO8:AO71" si="35">AVERAGE(AH8,AJ8,AL8,AN8)</f>
        <v>44.206091139030889</v>
      </c>
      <c r="AP8" s="53">
        <f t="shared" ref="AP8:AP20" si="36">+AO8</f>
        <v>44.206091139030889</v>
      </c>
      <c r="AQ8" s="98">
        <f t="shared" ref="AQ8:AQ71" si="37">+ROUND(AO8,1)</f>
        <v>44.2</v>
      </c>
      <c r="AR8" s="54" t="e">
        <f t="shared" ref="AR8:AR20" si="38">RANK(AP8,AP$8:AP$219)</f>
        <v>#N/A</v>
      </c>
      <c r="AS8" s="59">
        <v>9</v>
      </c>
      <c r="AT8" s="51">
        <f t="shared" ref="AT8:AT19" si="39">(IF(AS8=-1,0,(IF(AS8&gt;AS$4,0,IF(AS8&lt;AS$3,1,((AS$4-AS8)/AS$5))))))*100</f>
        <v>33.333333333333329</v>
      </c>
      <c r="AU8" s="59">
        <v>250</v>
      </c>
      <c r="AV8" s="51">
        <f t="shared" ref="AV8:AV19" si="40">(IF(AU8=-1,0,(IF(AU8&gt;AU$4,0,IF(AU8&lt;AU$3,1,((AU$4-AU8)/AU$5))))))*100</f>
        <v>0</v>
      </c>
      <c r="AW8" s="59">
        <v>5</v>
      </c>
      <c r="AX8" s="53">
        <f t="shared" ref="AX8:AX19" si="41">(IF(AW8=-1,0,(IF(AW8&gt;AW$4,0,IF(AW8&lt;AW$3,1,((AW$4-AW8)/AW$5))))))*100</f>
        <v>66.666666666666657</v>
      </c>
      <c r="AY8" s="59">
        <v>3</v>
      </c>
      <c r="AZ8" s="51">
        <f t="shared" ref="AZ8:AZ19" si="42">+IF(AY8="No Practice",0,AY8/30)*100</f>
        <v>10</v>
      </c>
      <c r="BA8" s="60">
        <f t="shared" ref="BA8:BA71" si="43">AVERAGE(AT8,AV8,AX8,AZ8)</f>
        <v>27.499999999999996</v>
      </c>
      <c r="BB8" s="53">
        <f t="shared" ref="BB8:BB20" si="44">+BA8</f>
        <v>27.499999999999996</v>
      </c>
      <c r="BC8" s="98">
        <f t="shared" ref="BC8:BC71" si="45">+ROUND(BA8,1)</f>
        <v>27.5</v>
      </c>
      <c r="BD8" s="54" t="e">
        <f t="shared" ref="BD8:BD20" si="46">RANK(BB8,BB$8:BB$219)</f>
        <v>#N/A</v>
      </c>
      <c r="BE8" s="58">
        <v>0</v>
      </c>
      <c r="BF8" s="58">
        <v>10</v>
      </c>
      <c r="BG8" s="61">
        <f t="shared" ref="BG8:BG71" si="47">+SUM(BE8,BF8)</f>
        <v>10</v>
      </c>
      <c r="BH8" s="60">
        <f t="shared" ref="BH8:BH71" si="48">(IF(BG8=-1,0,(IF(BG8&lt;BG$4,0,IF(BG8&gt;BG$3,1,((-BG$4+BG8)/BG$5))))))*100</f>
        <v>50</v>
      </c>
      <c r="BI8" s="101">
        <f t="shared" ref="BI8:BI20" si="49">+BH8</f>
        <v>50</v>
      </c>
      <c r="BJ8" s="98">
        <f t="shared" ref="BJ8:BJ71" si="50">ROUND(BH8,1)</f>
        <v>50</v>
      </c>
      <c r="BK8" s="54" t="e">
        <f t="shared" ref="BK8:BK20" si="51">RANK(BI8,BI$8:BI$219)</f>
        <v>#N/A</v>
      </c>
      <c r="BL8" s="58">
        <v>8</v>
      </c>
      <c r="BM8" s="53">
        <f t="shared" ref="BM8:BM19" si="52">(IF(BL8=-1,0,(IF(BL8&lt;BL$4,0,IF(BL8&gt;BL$3,1,((-BL$4+BL8)/BL$5))))))*100</f>
        <v>80</v>
      </c>
      <c r="BN8" s="58">
        <v>1</v>
      </c>
      <c r="BO8" s="53">
        <f t="shared" ref="BO8:BO19" si="53">(IF(BN8=-1,0,(IF(BN8&lt;BN$4,0,IF(BN8&gt;BN$3,1,((-BN$4+BN8)/BN$5))))))*100</f>
        <v>10</v>
      </c>
      <c r="BP8" s="58">
        <v>9</v>
      </c>
      <c r="BQ8" s="53">
        <f t="shared" ref="BQ8:BQ19" si="54">(IF(BP8=-1,0,(IF(BP8&lt;BP$4,0,IF(BP8&gt;BP$3,1,((-BP$4+BP8)/BP$5))))))*100</f>
        <v>90</v>
      </c>
      <c r="BR8" s="58">
        <v>0</v>
      </c>
      <c r="BS8" s="53">
        <f t="shared" ref="BS8:BS19" si="55">(IF(BR8=-1,0,(IF(BR8&lt;BR$4,0,IF(BR8&gt;BR$3,1,((-BR$4+BR8)/BR$5))))))*100</f>
        <v>0</v>
      </c>
      <c r="BT8" s="58">
        <v>0</v>
      </c>
      <c r="BU8" s="53">
        <f t="shared" ref="BU8:BU19" si="56">(IF(BT8=-1,0,(IF(BT8&lt;BT$4,0,IF(BT8&gt;BT$3,1,((-BT$4+BT8)/BT$5))))))*100</f>
        <v>0</v>
      </c>
      <c r="BV8" s="58">
        <v>0</v>
      </c>
      <c r="BW8" s="51">
        <f t="shared" ref="BW8:BW19" si="57">(IF(BV8=-1,0,(IF(BV8&lt;BV$4,0,IF(BV8&gt;BV$3,1,((-BV$4+BV8)/BV$5))))))*100</f>
        <v>0</v>
      </c>
      <c r="BX8" s="61">
        <f t="shared" ref="BX8:BX71" si="58">+SUM(BN8,BL8,BP8,BR8,BT8,BV8)</f>
        <v>18</v>
      </c>
      <c r="BY8" s="63">
        <f t="shared" ref="BY8:BY71" si="59">(IF(BX8=-1,0,(IF(BX8&lt;BX$4,0,IF(BX8&gt;BX$3,1,((-BX$4+BX8)/BX$5))))))*100</f>
        <v>36</v>
      </c>
      <c r="BZ8" s="53">
        <f t="shared" ref="BZ8:BZ20" si="60">+BY8</f>
        <v>36</v>
      </c>
      <c r="CA8" s="98">
        <f t="shared" ref="CA8:CA71" si="61">+ROUND(BY8,1)</f>
        <v>36</v>
      </c>
      <c r="CB8" s="57" t="e">
        <f t="shared" ref="CB8:CB20" si="62">RANK(BZ8,BZ$8:BZ$219)</f>
        <v>#N/A</v>
      </c>
      <c r="CC8" s="58">
        <v>19</v>
      </c>
      <c r="CD8" s="53">
        <f t="shared" ref="CD8:CD19" si="63">(IF(CC8=-1,0,(IF(CC8&gt;CC$4,0,IF(CC8&lt;CC$3,1,((CC$4-CC8)/CC$5))))))*100</f>
        <v>73.333333333333329</v>
      </c>
      <c r="CE8" s="58">
        <v>270</v>
      </c>
      <c r="CF8" s="51">
        <f t="shared" ref="CF8:CF19" si="64">(IF(CE8=-1,0,(IF(CE8&gt;CE$4,0,IF(CE8&lt;CE$3,1,((CE$4-CE8)/CE$5))))))*100</f>
        <v>65.842349304482227</v>
      </c>
      <c r="CG8" s="58">
        <v>71.434226182037506</v>
      </c>
      <c r="CH8" s="51">
        <f t="shared" ref="CH8:CH19" si="65">(IF(CG8=-1,0,(IF(CG8&gt;CG$4,0,IF(CG8&lt;CG$3,1,((CG$4-CG8)/CG$5)^$CH$3)))))*100</f>
        <v>29.458358261306923</v>
      </c>
      <c r="CI8" s="58" t="s">
        <v>1975</v>
      </c>
      <c r="CJ8" s="53" t="str">
        <f t="shared" ref="CJ8:CJ19" si="66">IF(CI8="NO VAT","No VAT",(IF(CI8="NO REFUND",0,(IF(CI8&gt;CI$5,0,IF(CI8&lt;CI$3,1,((CI$5-CI8)/CI$5))))))*100)</f>
        <v>No VAT</v>
      </c>
      <c r="CK8" s="58" t="s">
        <v>1975</v>
      </c>
      <c r="CL8" s="53" t="str">
        <f t="shared" ref="CL8:CL19" si="67">IF(CK8="NO VAT","No VAT",(IF(CK8="NO REFUND",0,(IF(CK8&gt;CK$4,0,IF(CK8&lt;CK$3,1,((CK$4-CK8)/CK$5))))))*100)</f>
        <v>No VAT</v>
      </c>
      <c r="CM8" s="58">
        <v>111</v>
      </c>
      <c r="CN8" s="53">
        <f t="shared" ref="CN8:CN19" si="68">IF(CM8="NO CIT","No CIT",IF(CM8&gt;CM$4,0,IF(CM8&lt;CM$3,1,((CM$4-CM8)/CM$5)))*100)</f>
        <v>0</v>
      </c>
      <c r="CO8" s="58">
        <v>33.142857142857103</v>
      </c>
      <c r="CP8" s="51">
        <f t="shared" ref="CP8:CP19" si="69">IF(CO8="NO CIT","No CIT",IF(CO8&gt;CO$4,0,IF(CO8&lt;CO$3,1,((CO$5-CO8)/CO$5)))*100)</f>
        <v>0</v>
      </c>
      <c r="CQ8" s="138">
        <f t="shared" ref="CQ8:CQ71" si="70">IF(OR(ISNUMBER(CJ8),ISNUMBER(CL8),ISNUMBER(CN8),ISNUMBER(CP8)),AVERAGE(CJ8,CL8,CN8,CP8),"")</f>
        <v>0</v>
      </c>
      <c r="CR8" s="110">
        <f t="shared" ref="CR8:CR71" si="71">AVERAGE(CD8,CF8,CH8,CQ8)</f>
        <v>42.15851022478062</v>
      </c>
      <c r="CS8" s="53">
        <f t="shared" ref="CS8:CS20" si="72">+CR8</f>
        <v>42.15851022478062</v>
      </c>
      <c r="CT8" s="98">
        <f t="shared" ref="CT8:CT71" si="73">ROUND(CR8,1)</f>
        <v>42.2</v>
      </c>
      <c r="CU8" s="54" t="e">
        <f t="shared" ref="CU8:CU20" si="74">RANK(CS8,CS$8:CS$219)</f>
        <v>#N/A</v>
      </c>
      <c r="CV8" s="58">
        <v>48</v>
      </c>
      <c r="CW8" s="53">
        <f t="shared" ref="CW8:CW19" si="75">(IF(CV8=-1,0,(IF(CV8&gt;CV$4,0,IF(CV8&lt;CV$3,1,((CV$4-CV8)/CV$5))))))*100</f>
        <v>70.440251572327043</v>
      </c>
      <c r="CX8" s="58">
        <v>228</v>
      </c>
      <c r="CY8" s="53">
        <f t="shared" ref="CY8:CY19" si="76">(IF(CX8=-1,0,(IF(CX8&gt;CX$4,0,IF(CX8&lt;CX$3,1,((CX$4-CX8)/CX$5))))))*100</f>
        <v>0</v>
      </c>
      <c r="CZ8" s="58">
        <v>452.777777777778</v>
      </c>
      <c r="DA8" s="53">
        <f t="shared" ref="DA8:DA19" si="77">(IF(CZ8=-1,0,(IF(CZ8&gt;CZ$4,0,IF(CZ8&lt;CZ$3,1,((CZ$4-CZ8)/CZ$5))))))*100</f>
        <v>57.285115303983204</v>
      </c>
      <c r="DB8" s="58">
        <v>344.444444444444</v>
      </c>
      <c r="DC8" s="53">
        <f t="shared" ref="DC8:DC19" si="78">(IF(DB8=-1,0,(IF(DB8&gt;DB$4,0,IF(DB8&lt;DB$3,1,((DB$4-DB8)/DB$5))))))*100</f>
        <v>13.888888888889001</v>
      </c>
      <c r="DD8" s="58">
        <v>96</v>
      </c>
      <c r="DE8" s="53">
        <f t="shared" ref="DE8:DE19" si="79">(IF(DD8=-1,0,(IF(DD8&gt;DD$4,0,IF(DD8&lt;DD$3,1,((DD$4-DD8)/DD$5))))))*100</f>
        <v>65.949820788530474</v>
      </c>
      <c r="DF8" s="58">
        <v>324</v>
      </c>
      <c r="DG8" s="53">
        <f t="shared" ref="DG8:DG19" si="80">(IF(DF8=-1,0,(IF(DF8&gt;DF$4,0,IF(DF8&lt;DF$3,1,((DF$4-DF8)/DF$5))))))*100</f>
        <v>0</v>
      </c>
      <c r="DH8" s="58">
        <v>750</v>
      </c>
      <c r="DI8" s="53">
        <f t="shared" ref="DI8:DI19" si="81">(IF(DH8=-1,0,(IF(DH8&gt;DH$4,0,IF(DH8&lt;DH$3,1,((DH$4-DH8)/DH$5))))))*100</f>
        <v>37.5</v>
      </c>
      <c r="DJ8" s="58">
        <v>900</v>
      </c>
      <c r="DK8" s="51">
        <f t="shared" ref="DK8:DK19" si="82">(IF(DJ8=-1,0,(IF(DJ8&gt;DJ$4,0,IF(DJ8&lt;DJ$3,1,((DJ$4-DJ8)/DJ$5))))))*100</f>
        <v>0</v>
      </c>
      <c r="DL8" s="53">
        <f t="shared" ref="DL8:DL71" si="83">AVERAGE(CW8,CY8,DA8,DC8,DE8,DG8,DI8,DK8)</f>
        <v>30.633009569216217</v>
      </c>
      <c r="DM8" s="53">
        <f t="shared" ref="DM8:DM20" si="84">+DL8</f>
        <v>30.633009569216217</v>
      </c>
      <c r="DN8" s="98">
        <f t="shared" ref="DN8:DN71" si="85">ROUND(DL8,1)</f>
        <v>30.6</v>
      </c>
      <c r="DO8" s="54" t="e">
        <f t="shared" ref="DO8:DO20" si="86">RANK(DM8,DM$8:DM$219)</f>
        <v>#N/A</v>
      </c>
      <c r="DP8" s="52">
        <v>1642</v>
      </c>
      <c r="DQ8" s="51">
        <f t="shared" ref="DQ8:DQ19" si="87">(IF(DP8=-1,0,(IF(DP8&gt;DP$4,0,IF(DP8&lt;DP$3,1,((DP$4-DP8)/DP$5))))))*100</f>
        <v>0</v>
      </c>
      <c r="DR8" s="52">
        <v>29</v>
      </c>
      <c r="DS8" s="51">
        <f t="shared" ref="DS8:DS19" si="88">(IF(DR8=-1,0,(IF(DR8&gt;DR$4,0,IF(DR8&lt;DR$3,1,((DR$4-DR8)/DR$5))))))*100</f>
        <v>67.491563554555682</v>
      </c>
      <c r="DT8" s="52">
        <v>5</v>
      </c>
      <c r="DU8" s="51">
        <f t="shared" ref="DU8:DU19" si="89">DT8/18*100</f>
        <v>27.777777777777779</v>
      </c>
      <c r="DV8" s="53">
        <f t="shared" ref="DV8:DV71" si="90">AVERAGE(DU8,DQ8,DS8)</f>
        <v>31.756447110777817</v>
      </c>
      <c r="DW8" s="53">
        <f t="shared" ref="DW8:DW20" si="91">+DV8</f>
        <v>31.756447110777817</v>
      </c>
      <c r="DX8" s="98">
        <f t="shared" ref="DX8:DX71" si="92">ROUND(DV8,1)</f>
        <v>31.8</v>
      </c>
      <c r="DY8" s="54" t="e">
        <f t="shared" ref="DY8:DY20" si="93">RANK(DW8,DW$8:DW$219)</f>
        <v>#N/A</v>
      </c>
      <c r="DZ8" s="52">
        <v>26.696668637135101</v>
      </c>
      <c r="EA8" s="53">
        <f t="shared" ref="EA8:EA19" si="94">(IF(DZ8=-1,0,(IF(DZ8&lt;DZ$4,0,IF(DZ8&gt;DZ$3,1,((-DZ$4+DZ8)/DZ$5))))))*100</f>
        <v>28.736995303697633</v>
      </c>
      <c r="EB8" s="52">
        <v>12</v>
      </c>
      <c r="EC8" s="51">
        <f t="shared" ref="EC8:EC19" si="95">(IF(EB8=-1,0,(IF(EB8&lt;EB$4,0,IF(EB8&gt;EB$3,1,((-EB$4+EB8)/EB$5))))))*100</f>
        <v>75</v>
      </c>
      <c r="ED8" s="53">
        <f t="shared" ref="ED8:ED71" si="96">AVERAGE(EA8,EC8)</f>
        <v>51.868497651848813</v>
      </c>
      <c r="EE8" s="53">
        <f t="shared" ref="EE8:EE20" si="97">+ED8</f>
        <v>51.868497651848813</v>
      </c>
      <c r="EF8" s="98">
        <f t="shared" ref="EF8:EF71" si="98">ROUND(ED8,1)</f>
        <v>51.9</v>
      </c>
      <c r="EG8" s="54" t="e">
        <f t="shared" ref="EG8:EG20" si="99">RANK(EE8,EE$8:EE$219)</f>
        <v>#N/A</v>
      </c>
      <c r="EH8" s="64"/>
      <c r="EI8" s="65"/>
      <c r="EJ8" s="64"/>
      <c r="EK8" s="66" t="e">
        <f t="shared" ref="EK8:EK20" si="100">RANK(EN8,EN$8:EN$219)</f>
        <v>#N/A</v>
      </c>
      <c r="EL8" s="116">
        <f t="shared" ref="EL8:EL71" si="101">ROUND(EM8,1)</f>
        <v>44.1</v>
      </c>
      <c r="EM8" s="139">
        <f t="shared" ref="EM8:EM71" si="102">AVERAGE(Q8,AC8,BA8,BH8,BY8,CR8,DL8,DV8,ED8,AO8)</f>
        <v>44.064974368516012</v>
      </c>
      <c r="EN8" s="120">
        <f t="shared" ref="EN8:EN20" si="103">AVERAGE(Q8,AC8,BA8,BH8,BY8,CR8,DL8,DV8,ED8,AO8)</f>
        <v>44.064974368516012</v>
      </c>
      <c r="EO8" s="67"/>
      <c r="EP8" s="68"/>
      <c r="EQ8" s="44"/>
    </row>
    <row r="9" spans="1:149" ht="14.5" customHeight="1" x14ac:dyDescent="0.35">
      <c r="A9" s="49" t="s">
        <v>30</v>
      </c>
      <c r="B9" s="137" t="str">
        <f>INDEX('Economy Names'!$A$2:$H$213,'Economy Names'!L3,'Economy Names'!$K$1)</f>
        <v>Albania</v>
      </c>
      <c r="C9" s="50">
        <v>5</v>
      </c>
      <c r="D9" s="51">
        <f t="shared" si="12"/>
        <v>76.470588235294116</v>
      </c>
      <c r="E9" s="50">
        <v>4.5</v>
      </c>
      <c r="F9" s="51">
        <f t="shared" si="13"/>
        <v>95.979899497487438</v>
      </c>
      <c r="G9" s="52">
        <v>10.8282526648415</v>
      </c>
      <c r="H9" s="51">
        <f t="shared" si="14"/>
        <v>94.58587366757925</v>
      </c>
      <c r="I9" s="50">
        <v>5</v>
      </c>
      <c r="J9" s="51">
        <f t="shared" si="15"/>
        <v>76.470588235294116</v>
      </c>
      <c r="K9" s="50">
        <v>4.5</v>
      </c>
      <c r="L9" s="51">
        <f t="shared" si="16"/>
        <v>95.979899497487438</v>
      </c>
      <c r="M9" s="52">
        <v>10.8282526648415</v>
      </c>
      <c r="N9" s="53">
        <f t="shared" si="17"/>
        <v>94.58587366757925</v>
      </c>
      <c r="O9" s="52">
        <v>0</v>
      </c>
      <c r="P9" s="51">
        <f t="shared" si="18"/>
        <v>100</v>
      </c>
      <c r="Q9" s="53">
        <f t="shared" si="19"/>
        <v>91.759090350090204</v>
      </c>
      <c r="R9" s="53">
        <f t="shared" si="20"/>
        <v>91.759090350090204</v>
      </c>
      <c r="S9" s="98">
        <f t="shared" si="21"/>
        <v>91.8</v>
      </c>
      <c r="T9" s="54" t="e">
        <f t="shared" si="22"/>
        <v>#N/A</v>
      </c>
      <c r="U9" s="55">
        <v>19</v>
      </c>
      <c r="V9" s="51">
        <f t="shared" si="23"/>
        <v>44</v>
      </c>
      <c r="W9" s="55">
        <v>324</v>
      </c>
      <c r="X9" s="51">
        <f t="shared" si="24"/>
        <v>14.121037463976945</v>
      </c>
      <c r="Y9" s="56">
        <v>6.8158176079728499</v>
      </c>
      <c r="Z9" s="53">
        <f t="shared" si="25"/>
        <v>65.920911960135754</v>
      </c>
      <c r="AA9" s="55">
        <v>13</v>
      </c>
      <c r="AB9" s="51">
        <f t="shared" si="26"/>
        <v>86.666666666666671</v>
      </c>
      <c r="AC9" s="53">
        <f t="shared" si="27"/>
        <v>52.677154022694843</v>
      </c>
      <c r="AD9" s="53">
        <f t="shared" si="28"/>
        <v>52.677154022694843</v>
      </c>
      <c r="AE9" s="98">
        <f t="shared" si="29"/>
        <v>52.7</v>
      </c>
      <c r="AF9" s="57" t="e">
        <f t="shared" si="30"/>
        <v>#N/A</v>
      </c>
      <c r="AG9" s="55">
        <v>6</v>
      </c>
      <c r="AH9" s="51">
        <f t="shared" si="31"/>
        <v>50</v>
      </c>
      <c r="AI9" s="55">
        <v>71</v>
      </c>
      <c r="AJ9" s="51">
        <f t="shared" si="32"/>
        <v>76.956521739130437</v>
      </c>
      <c r="AK9" s="56">
        <v>448.64201323347203</v>
      </c>
      <c r="AL9" s="51">
        <f t="shared" si="33"/>
        <v>94.461209713167008</v>
      </c>
      <c r="AM9" s="55">
        <v>5</v>
      </c>
      <c r="AN9" s="51">
        <f t="shared" si="34"/>
        <v>62.5</v>
      </c>
      <c r="AO9" s="51">
        <f t="shared" si="35"/>
        <v>70.979432863074365</v>
      </c>
      <c r="AP9" s="53">
        <f t="shared" si="36"/>
        <v>70.979432863074365</v>
      </c>
      <c r="AQ9" s="98">
        <f t="shared" si="37"/>
        <v>71</v>
      </c>
      <c r="AR9" s="54" t="e">
        <f t="shared" si="38"/>
        <v>#N/A</v>
      </c>
      <c r="AS9" s="59">
        <v>5</v>
      </c>
      <c r="AT9" s="51">
        <f t="shared" si="39"/>
        <v>66.666666666666657</v>
      </c>
      <c r="AU9" s="59">
        <v>19</v>
      </c>
      <c r="AV9" s="51">
        <f t="shared" si="40"/>
        <v>91.387559808612437</v>
      </c>
      <c r="AW9" s="59">
        <v>8.9316409309580695</v>
      </c>
      <c r="AX9" s="53">
        <f t="shared" si="41"/>
        <v>40.455727126946201</v>
      </c>
      <c r="AY9" s="59">
        <v>16.5</v>
      </c>
      <c r="AZ9" s="51">
        <f t="shared" si="42"/>
        <v>55.000000000000007</v>
      </c>
      <c r="BA9" s="60">
        <f t="shared" si="43"/>
        <v>63.377488400556331</v>
      </c>
      <c r="BB9" s="53">
        <f t="shared" si="44"/>
        <v>63.377488400556331</v>
      </c>
      <c r="BC9" s="98">
        <f t="shared" si="45"/>
        <v>63.4</v>
      </c>
      <c r="BD9" s="54" t="e">
        <f t="shared" si="46"/>
        <v>#N/A</v>
      </c>
      <c r="BE9" s="58">
        <v>6</v>
      </c>
      <c r="BF9" s="58">
        <v>8</v>
      </c>
      <c r="BG9" s="61">
        <f t="shared" si="47"/>
        <v>14</v>
      </c>
      <c r="BH9" s="60">
        <f t="shared" si="48"/>
        <v>70</v>
      </c>
      <c r="BI9" s="101">
        <f t="shared" si="49"/>
        <v>70</v>
      </c>
      <c r="BJ9" s="98">
        <f t="shared" si="50"/>
        <v>70</v>
      </c>
      <c r="BK9" s="54" t="e">
        <f t="shared" si="51"/>
        <v>#N/A</v>
      </c>
      <c r="BL9" s="58">
        <v>9</v>
      </c>
      <c r="BM9" s="53">
        <f t="shared" si="52"/>
        <v>90</v>
      </c>
      <c r="BN9" s="58">
        <v>7</v>
      </c>
      <c r="BO9" s="53">
        <f t="shared" si="53"/>
        <v>70</v>
      </c>
      <c r="BP9" s="58">
        <v>7</v>
      </c>
      <c r="BQ9" s="53">
        <f t="shared" si="54"/>
        <v>70</v>
      </c>
      <c r="BR9" s="58">
        <v>0</v>
      </c>
      <c r="BS9" s="53">
        <f t="shared" si="55"/>
        <v>0</v>
      </c>
      <c r="BT9" s="58">
        <v>0</v>
      </c>
      <c r="BU9" s="53">
        <f t="shared" si="56"/>
        <v>0</v>
      </c>
      <c r="BV9" s="58">
        <v>0</v>
      </c>
      <c r="BW9" s="51">
        <f t="shared" si="57"/>
        <v>0</v>
      </c>
      <c r="BX9" s="61">
        <f t="shared" si="58"/>
        <v>23</v>
      </c>
      <c r="BY9" s="63">
        <f t="shared" si="59"/>
        <v>46</v>
      </c>
      <c r="BZ9" s="53">
        <f t="shared" si="60"/>
        <v>46</v>
      </c>
      <c r="CA9" s="98">
        <f t="shared" si="61"/>
        <v>46</v>
      </c>
      <c r="CB9" s="57" t="e">
        <f t="shared" si="62"/>
        <v>#N/A</v>
      </c>
      <c r="CC9" s="58">
        <v>35</v>
      </c>
      <c r="CD9" s="53">
        <f t="shared" si="63"/>
        <v>46.666666666666664</v>
      </c>
      <c r="CE9" s="58">
        <v>252</v>
      </c>
      <c r="CF9" s="51">
        <f t="shared" si="64"/>
        <v>68.624420401854707</v>
      </c>
      <c r="CG9" s="58">
        <v>36.599662289946203</v>
      </c>
      <c r="CH9" s="51">
        <f t="shared" si="65"/>
        <v>85.208377887439497</v>
      </c>
      <c r="CI9" s="58">
        <v>9</v>
      </c>
      <c r="CJ9" s="53">
        <f t="shared" si="66"/>
        <v>82</v>
      </c>
      <c r="CK9" s="58">
        <v>37.023809523809497</v>
      </c>
      <c r="CL9" s="53">
        <f t="shared" si="67"/>
        <v>34.703070417356187</v>
      </c>
      <c r="CM9" s="58">
        <v>18</v>
      </c>
      <c r="CN9" s="53">
        <f t="shared" si="68"/>
        <v>69.724770642201833</v>
      </c>
      <c r="CO9" s="58">
        <v>14.714285714285699</v>
      </c>
      <c r="CP9" s="51">
        <f t="shared" si="69"/>
        <v>54.017857142857181</v>
      </c>
      <c r="CQ9" s="138">
        <f t="shared" si="70"/>
        <v>60.1114245506038</v>
      </c>
      <c r="CR9" s="110">
        <f t="shared" si="71"/>
        <v>65.152722376641165</v>
      </c>
      <c r="CS9" s="53">
        <f t="shared" si="72"/>
        <v>65.152722376641165</v>
      </c>
      <c r="CT9" s="98">
        <f t="shared" si="73"/>
        <v>65.2</v>
      </c>
      <c r="CU9" s="54" t="e">
        <f t="shared" si="74"/>
        <v>#N/A</v>
      </c>
      <c r="CV9" s="58">
        <v>9</v>
      </c>
      <c r="CW9" s="53">
        <f t="shared" si="75"/>
        <v>94.968553459119505</v>
      </c>
      <c r="CX9" s="58">
        <v>6</v>
      </c>
      <c r="CY9" s="53">
        <f t="shared" si="76"/>
        <v>97.041420118343197</v>
      </c>
      <c r="CZ9" s="58">
        <v>54.67</v>
      </c>
      <c r="DA9" s="53">
        <f t="shared" si="77"/>
        <v>94.842452830188677</v>
      </c>
      <c r="DB9" s="58">
        <v>10</v>
      </c>
      <c r="DC9" s="53">
        <f t="shared" si="78"/>
        <v>97.5</v>
      </c>
      <c r="DD9" s="58">
        <v>10</v>
      </c>
      <c r="DE9" s="53">
        <f t="shared" si="79"/>
        <v>96.774193548387103</v>
      </c>
      <c r="DF9" s="58">
        <v>8</v>
      </c>
      <c r="DG9" s="53">
        <f t="shared" si="80"/>
        <v>97.071129707112974</v>
      </c>
      <c r="DH9" s="58">
        <v>77.3</v>
      </c>
      <c r="DI9" s="53">
        <f t="shared" si="81"/>
        <v>93.558333333333337</v>
      </c>
      <c r="DJ9" s="58">
        <v>10</v>
      </c>
      <c r="DK9" s="51">
        <f t="shared" si="82"/>
        <v>98.571428571428584</v>
      </c>
      <c r="DL9" s="53">
        <f t="shared" si="83"/>
        <v>96.290938945989168</v>
      </c>
      <c r="DM9" s="53">
        <f t="shared" si="84"/>
        <v>96.290938945989168</v>
      </c>
      <c r="DN9" s="98">
        <f t="shared" si="85"/>
        <v>96.3</v>
      </c>
      <c r="DO9" s="54" t="e">
        <f t="shared" si="86"/>
        <v>#N/A</v>
      </c>
      <c r="DP9" s="52">
        <v>525</v>
      </c>
      <c r="DQ9" s="51">
        <f t="shared" si="87"/>
        <v>66.803278688524586</v>
      </c>
      <c r="DR9" s="52">
        <v>42.7</v>
      </c>
      <c r="DS9" s="51">
        <f t="shared" si="88"/>
        <v>52.080989876265463</v>
      </c>
      <c r="DT9" s="52">
        <v>7.5</v>
      </c>
      <c r="DU9" s="51">
        <f t="shared" si="89"/>
        <v>41.666666666666671</v>
      </c>
      <c r="DV9" s="53">
        <f t="shared" si="90"/>
        <v>53.516978410485571</v>
      </c>
      <c r="DW9" s="53">
        <f t="shared" si="91"/>
        <v>53.516978410485571</v>
      </c>
      <c r="DX9" s="98">
        <f t="shared" si="92"/>
        <v>53.5</v>
      </c>
      <c r="DY9" s="54" t="e">
        <f t="shared" si="93"/>
        <v>#N/A</v>
      </c>
      <c r="DZ9" s="52">
        <v>44.556550482967999</v>
      </c>
      <c r="EA9" s="53">
        <f t="shared" si="94"/>
        <v>47.961841208792244</v>
      </c>
      <c r="EB9" s="52">
        <v>14</v>
      </c>
      <c r="EC9" s="51">
        <f t="shared" si="95"/>
        <v>87.5</v>
      </c>
      <c r="ED9" s="53">
        <f t="shared" si="96"/>
        <v>67.730920604396118</v>
      </c>
      <c r="EE9" s="53">
        <f t="shared" si="97"/>
        <v>67.730920604396118</v>
      </c>
      <c r="EF9" s="98">
        <f t="shared" si="98"/>
        <v>67.7</v>
      </c>
      <c r="EG9" s="54" t="e">
        <f t="shared" si="99"/>
        <v>#N/A</v>
      </c>
      <c r="EH9" s="64"/>
      <c r="EI9" s="64"/>
      <c r="EJ9" s="64"/>
      <c r="EK9" s="66" t="e">
        <f t="shared" si="100"/>
        <v>#N/A</v>
      </c>
      <c r="EL9" s="116">
        <f t="shared" si="101"/>
        <v>67.7</v>
      </c>
      <c r="EM9" s="139">
        <f t="shared" si="102"/>
        <v>67.748472597392791</v>
      </c>
      <c r="EN9" s="120">
        <f t="shared" si="103"/>
        <v>67.748472597392791</v>
      </c>
      <c r="EO9" s="67"/>
      <c r="EP9" s="68"/>
      <c r="EQ9" s="44"/>
    </row>
    <row r="10" spans="1:149" ht="14.5" customHeight="1" x14ac:dyDescent="0.35">
      <c r="A10" s="49" t="s">
        <v>31</v>
      </c>
      <c r="B10" s="137" t="str">
        <f>INDEX('Economy Names'!$A$2:$H$213,'Economy Names'!L4,'Economy Names'!$K$1)</f>
        <v>Algeria</v>
      </c>
      <c r="C10" s="50">
        <v>12</v>
      </c>
      <c r="D10" s="51">
        <f t="shared" si="12"/>
        <v>35.294117647058826</v>
      </c>
      <c r="E10" s="50">
        <v>18</v>
      </c>
      <c r="F10" s="51">
        <f t="shared" si="13"/>
        <v>82.412060301507537</v>
      </c>
      <c r="G10" s="52">
        <v>11.301499521425299</v>
      </c>
      <c r="H10" s="51">
        <f t="shared" si="14"/>
        <v>94.349250239287358</v>
      </c>
      <c r="I10" s="50">
        <v>12</v>
      </c>
      <c r="J10" s="51">
        <f t="shared" si="15"/>
        <v>35.294117647058826</v>
      </c>
      <c r="K10" s="50">
        <v>18</v>
      </c>
      <c r="L10" s="51">
        <f t="shared" si="16"/>
        <v>82.412060301507537</v>
      </c>
      <c r="M10" s="52">
        <v>11.301499521425299</v>
      </c>
      <c r="N10" s="53">
        <f t="shared" si="17"/>
        <v>94.349250239287358</v>
      </c>
      <c r="O10" s="52">
        <v>0</v>
      </c>
      <c r="P10" s="51">
        <f t="shared" si="18"/>
        <v>100</v>
      </c>
      <c r="Q10" s="53">
        <f t="shared" si="19"/>
        <v>78.013857046963437</v>
      </c>
      <c r="R10" s="53">
        <f t="shared" si="20"/>
        <v>78.013857046963437</v>
      </c>
      <c r="S10" s="98">
        <f t="shared" si="21"/>
        <v>78</v>
      </c>
      <c r="T10" s="54" t="e">
        <f t="shared" si="22"/>
        <v>#N/A</v>
      </c>
      <c r="U10" s="55">
        <v>19</v>
      </c>
      <c r="V10" s="51">
        <f t="shared" si="23"/>
        <v>44</v>
      </c>
      <c r="W10" s="55">
        <v>131</v>
      </c>
      <c r="X10" s="51">
        <f t="shared" si="24"/>
        <v>69.740634005763695</v>
      </c>
      <c r="Y10" s="56">
        <v>6.5383360948779101</v>
      </c>
      <c r="Z10" s="53">
        <f t="shared" si="25"/>
        <v>67.308319525610443</v>
      </c>
      <c r="AA10" s="55">
        <v>12</v>
      </c>
      <c r="AB10" s="51">
        <f t="shared" si="26"/>
        <v>80</v>
      </c>
      <c r="AC10" s="53">
        <f t="shared" si="27"/>
        <v>65.262238382843535</v>
      </c>
      <c r="AD10" s="53">
        <f t="shared" si="28"/>
        <v>65.262238382843535</v>
      </c>
      <c r="AE10" s="98">
        <f t="shared" si="29"/>
        <v>65.3</v>
      </c>
      <c r="AF10" s="57" t="e">
        <f t="shared" si="30"/>
        <v>#N/A</v>
      </c>
      <c r="AG10" s="55">
        <v>5</v>
      </c>
      <c r="AH10" s="51">
        <f t="shared" si="31"/>
        <v>66.666666666666657</v>
      </c>
      <c r="AI10" s="55">
        <v>84</v>
      </c>
      <c r="AJ10" s="51">
        <f t="shared" si="32"/>
        <v>71.304347826086953</v>
      </c>
      <c r="AK10" s="56">
        <v>967.01837037159601</v>
      </c>
      <c r="AL10" s="51">
        <f t="shared" si="33"/>
        <v>88.061501600350667</v>
      </c>
      <c r="AM10" s="55">
        <v>5</v>
      </c>
      <c r="AN10" s="51">
        <f t="shared" si="34"/>
        <v>62.5</v>
      </c>
      <c r="AO10" s="51">
        <f t="shared" si="35"/>
        <v>72.133129023276069</v>
      </c>
      <c r="AP10" s="53">
        <f t="shared" si="36"/>
        <v>72.133129023276069</v>
      </c>
      <c r="AQ10" s="98">
        <f t="shared" si="37"/>
        <v>72.099999999999994</v>
      </c>
      <c r="AR10" s="54" t="e">
        <f t="shared" si="38"/>
        <v>#N/A</v>
      </c>
      <c r="AS10" s="59">
        <v>10</v>
      </c>
      <c r="AT10" s="51">
        <f t="shared" si="39"/>
        <v>25</v>
      </c>
      <c r="AU10" s="59">
        <v>55</v>
      </c>
      <c r="AV10" s="51">
        <f t="shared" si="40"/>
        <v>74.162679425837325</v>
      </c>
      <c r="AW10" s="59">
        <v>7.0635997167972597</v>
      </c>
      <c r="AX10" s="53">
        <f t="shared" si="41"/>
        <v>52.909335221351604</v>
      </c>
      <c r="AY10" s="59">
        <v>7.5</v>
      </c>
      <c r="AZ10" s="51">
        <f t="shared" si="42"/>
        <v>25</v>
      </c>
      <c r="BA10" s="60">
        <f t="shared" si="43"/>
        <v>44.268003661797231</v>
      </c>
      <c r="BB10" s="53">
        <f t="shared" si="44"/>
        <v>44.268003661797231</v>
      </c>
      <c r="BC10" s="98">
        <f t="shared" si="45"/>
        <v>44.3</v>
      </c>
      <c r="BD10" s="54" t="e">
        <f t="shared" si="46"/>
        <v>#N/A</v>
      </c>
      <c r="BE10" s="58">
        <v>0</v>
      </c>
      <c r="BF10" s="58">
        <v>2</v>
      </c>
      <c r="BG10" s="61">
        <f t="shared" si="47"/>
        <v>2</v>
      </c>
      <c r="BH10" s="60">
        <f t="shared" si="48"/>
        <v>10</v>
      </c>
      <c r="BI10" s="101">
        <f t="shared" si="49"/>
        <v>10</v>
      </c>
      <c r="BJ10" s="98">
        <f t="shared" si="50"/>
        <v>10</v>
      </c>
      <c r="BK10" s="54" t="e">
        <f t="shared" si="51"/>
        <v>#N/A</v>
      </c>
      <c r="BL10" s="58">
        <v>4</v>
      </c>
      <c r="BM10" s="53">
        <f t="shared" si="52"/>
        <v>40</v>
      </c>
      <c r="BN10" s="58">
        <v>1</v>
      </c>
      <c r="BO10" s="53">
        <f t="shared" si="53"/>
        <v>10</v>
      </c>
      <c r="BP10" s="58">
        <v>5</v>
      </c>
      <c r="BQ10" s="53">
        <f t="shared" si="54"/>
        <v>50</v>
      </c>
      <c r="BR10" s="58">
        <v>0</v>
      </c>
      <c r="BS10" s="53">
        <f t="shared" si="55"/>
        <v>0</v>
      </c>
      <c r="BT10" s="58">
        <v>0</v>
      </c>
      <c r="BU10" s="53">
        <f t="shared" si="56"/>
        <v>0</v>
      </c>
      <c r="BV10" s="58">
        <v>0</v>
      </c>
      <c r="BW10" s="51">
        <f t="shared" si="57"/>
        <v>0</v>
      </c>
      <c r="BX10" s="61">
        <f t="shared" si="58"/>
        <v>10</v>
      </c>
      <c r="BY10" s="63">
        <f t="shared" si="59"/>
        <v>20</v>
      </c>
      <c r="BZ10" s="53">
        <f t="shared" si="60"/>
        <v>20</v>
      </c>
      <c r="CA10" s="98">
        <f t="shared" si="61"/>
        <v>20</v>
      </c>
      <c r="CB10" s="57" t="e">
        <f t="shared" si="62"/>
        <v>#N/A</v>
      </c>
      <c r="CC10" s="58">
        <v>27</v>
      </c>
      <c r="CD10" s="53">
        <f t="shared" si="63"/>
        <v>60</v>
      </c>
      <c r="CE10" s="58">
        <v>265</v>
      </c>
      <c r="CF10" s="51">
        <f t="shared" si="64"/>
        <v>66.61514683153014</v>
      </c>
      <c r="CG10" s="58">
        <v>66.143941304313998</v>
      </c>
      <c r="CH10" s="51">
        <f t="shared" si="65"/>
        <v>39.019853356084184</v>
      </c>
      <c r="CI10" s="58" t="s">
        <v>1974</v>
      </c>
      <c r="CJ10" s="53">
        <f t="shared" si="66"/>
        <v>0</v>
      </c>
      <c r="CK10" s="58" t="s">
        <v>1974</v>
      </c>
      <c r="CL10" s="53">
        <f t="shared" si="67"/>
        <v>0</v>
      </c>
      <c r="CM10" s="58">
        <v>2</v>
      </c>
      <c r="CN10" s="53">
        <f t="shared" si="68"/>
        <v>99.082568807339456</v>
      </c>
      <c r="CO10" s="58">
        <v>0</v>
      </c>
      <c r="CP10" s="51">
        <f t="shared" si="69"/>
        <v>100</v>
      </c>
      <c r="CQ10" s="138">
        <f t="shared" si="70"/>
        <v>49.77064220183486</v>
      </c>
      <c r="CR10" s="110">
        <f t="shared" si="71"/>
        <v>53.851410597362289</v>
      </c>
      <c r="CS10" s="53">
        <f t="shared" si="72"/>
        <v>53.851410597362289</v>
      </c>
      <c r="CT10" s="98">
        <f t="shared" si="73"/>
        <v>53.9</v>
      </c>
      <c r="CU10" s="54" t="e">
        <f t="shared" si="74"/>
        <v>#N/A</v>
      </c>
      <c r="CV10" s="58">
        <v>80</v>
      </c>
      <c r="CW10" s="53">
        <f t="shared" si="75"/>
        <v>50.314465408805034</v>
      </c>
      <c r="CX10" s="58">
        <v>149.142857142857</v>
      </c>
      <c r="CY10" s="53">
        <f t="shared" si="76"/>
        <v>12.341504649197043</v>
      </c>
      <c r="CZ10" s="58">
        <v>592.88888888888903</v>
      </c>
      <c r="DA10" s="53">
        <f t="shared" si="77"/>
        <v>44.06708595387839</v>
      </c>
      <c r="DB10" s="58">
        <v>374.444444444444</v>
      </c>
      <c r="DC10" s="53">
        <f t="shared" si="78"/>
        <v>6.3888888888889994</v>
      </c>
      <c r="DD10" s="58">
        <v>209.57142857142901</v>
      </c>
      <c r="DE10" s="53">
        <f t="shared" si="79"/>
        <v>25.243215565796049</v>
      </c>
      <c r="DF10" s="58">
        <v>96</v>
      </c>
      <c r="DG10" s="53">
        <f t="shared" si="80"/>
        <v>60.251046025104607</v>
      </c>
      <c r="DH10" s="58">
        <v>408.777777777778</v>
      </c>
      <c r="DI10" s="53">
        <f t="shared" si="81"/>
        <v>65.935185185185162</v>
      </c>
      <c r="DJ10" s="58">
        <v>399.777777777778</v>
      </c>
      <c r="DK10" s="51">
        <f t="shared" si="82"/>
        <v>42.888888888888857</v>
      </c>
      <c r="DL10" s="53">
        <f t="shared" si="83"/>
        <v>38.428785070718014</v>
      </c>
      <c r="DM10" s="53">
        <f t="shared" si="84"/>
        <v>38.428785070718014</v>
      </c>
      <c r="DN10" s="98">
        <f t="shared" si="85"/>
        <v>38.4</v>
      </c>
      <c r="DO10" s="54" t="e">
        <f t="shared" si="86"/>
        <v>#N/A</v>
      </c>
      <c r="DP10" s="52">
        <v>630</v>
      </c>
      <c r="DQ10" s="51">
        <f t="shared" si="87"/>
        <v>58.196721311475407</v>
      </c>
      <c r="DR10" s="52">
        <v>21.8</v>
      </c>
      <c r="DS10" s="51">
        <f t="shared" si="88"/>
        <v>75.590551181102356</v>
      </c>
      <c r="DT10" s="52">
        <v>5.5</v>
      </c>
      <c r="DU10" s="51">
        <f t="shared" si="89"/>
        <v>30.555555555555557</v>
      </c>
      <c r="DV10" s="53">
        <f t="shared" si="90"/>
        <v>54.7809426827111</v>
      </c>
      <c r="DW10" s="53">
        <f t="shared" si="91"/>
        <v>54.7809426827111</v>
      </c>
      <c r="DX10" s="98">
        <f t="shared" si="92"/>
        <v>54.8</v>
      </c>
      <c r="DY10" s="54" t="e">
        <f t="shared" si="93"/>
        <v>#N/A</v>
      </c>
      <c r="DZ10" s="52">
        <v>50.839403061520002</v>
      </c>
      <c r="EA10" s="53">
        <f t="shared" si="94"/>
        <v>54.724868742217438</v>
      </c>
      <c r="EB10" s="52">
        <v>7</v>
      </c>
      <c r="EC10" s="51">
        <f t="shared" si="95"/>
        <v>43.75</v>
      </c>
      <c r="ED10" s="53">
        <f t="shared" si="96"/>
        <v>49.237434371108719</v>
      </c>
      <c r="EE10" s="53">
        <f t="shared" si="97"/>
        <v>49.237434371108719</v>
      </c>
      <c r="EF10" s="98">
        <f t="shared" si="98"/>
        <v>49.2</v>
      </c>
      <c r="EG10" s="54" t="e">
        <f t="shared" si="99"/>
        <v>#N/A</v>
      </c>
      <c r="EH10" s="64"/>
      <c r="EI10" s="64"/>
      <c r="EJ10" s="64"/>
      <c r="EK10" s="66" t="e">
        <f t="shared" si="100"/>
        <v>#N/A</v>
      </c>
      <c r="EL10" s="116">
        <f t="shared" si="101"/>
        <v>48.6</v>
      </c>
      <c r="EM10" s="139">
        <f t="shared" si="102"/>
        <v>48.597580083678032</v>
      </c>
      <c r="EN10" s="120">
        <f t="shared" si="103"/>
        <v>48.597580083678032</v>
      </c>
      <c r="EO10" s="67"/>
      <c r="EP10" s="68"/>
      <c r="EQ10" s="44"/>
    </row>
    <row r="11" spans="1:149" ht="14.5" customHeight="1" x14ac:dyDescent="0.35">
      <c r="A11" s="49" t="s">
        <v>32</v>
      </c>
      <c r="B11" s="137" t="str">
        <f>INDEX('Economy Names'!$A$2:$H$213,'Economy Names'!L5,'Economy Names'!$K$1)</f>
        <v>Angola</v>
      </c>
      <c r="C11" s="50">
        <v>8</v>
      </c>
      <c r="D11" s="51">
        <f t="shared" si="12"/>
        <v>58.82352941176471</v>
      </c>
      <c r="E11" s="50">
        <v>36</v>
      </c>
      <c r="F11" s="51">
        <f t="shared" si="13"/>
        <v>64.321608040200999</v>
      </c>
      <c r="G11" s="52">
        <v>11.085500223691</v>
      </c>
      <c r="H11" s="51">
        <f t="shared" si="14"/>
        <v>94.457249888154507</v>
      </c>
      <c r="I11" s="50">
        <v>8</v>
      </c>
      <c r="J11" s="51">
        <f t="shared" si="15"/>
        <v>58.82352941176471</v>
      </c>
      <c r="K11" s="50">
        <v>36</v>
      </c>
      <c r="L11" s="51">
        <f t="shared" si="16"/>
        <v>64.321608040200999</v>
      </c>
      <c r="M11" s="52">
        <v>11.085500223691</v>
      </c>
      <c r="N11" s="53">
        <f t="shared" si="17"/>
        <v>94.457249888154507</v>
      </c>
      <c r="O11" s="52">
        <v>0</v>
      </c>
      <c r="P11" s="51">
        <f t="shared" si="18"/>
        <v>100</v>
      </c>
      <c r="Q11" s="53">
        <f t="shared" si="19"/>
        <v>79.400596835030044</v>
      </c>
      <c r="R11" s="53">
        <f t="shared" si="20"/>
        <v>79.400596835030044</v>
      </c>
      <c r="S11" s="98">
        <f t="shared" si="21"/>
        <v>79.400000000000006</v>
      </c>
      <c r="T11" s="54" t="e">
        <f t="shared" si="22"/>
        <v>#N/A</v>
      </c>
      <c r="U11" s="55">
        <v>12</v>
      </c>
      <c r="V11" s="51">
        <f t="shared" si="23"/>
        <v>72</v>
      </c>
      <c r="W11" s="55">
        <v>184</v>
      </c>
      <c r="X11" s="51">
        <f t="shared" si="24"/>
        <v>54.466858789625363</v>
      </c>
      <c r="Y11" s="56">
        <v>1.02942476481042</v>
      </c>
      <c r="Z11" s="53">
        <f t="shared" si="25"/>
        <v>94.852876175947884</v>
      </c>
      <c r="AA11" s="55">
        <v>6</v>
      </c>
      <c r="AB11" s="51">
        <f t="shared" si="26"/>
        <v>40</v>
      </c>
      <c r="AC11" s="53">
        <f t="shared" si="27"/>
        <v>65.329933741393319</v>
      </c>
      <c r="AD11" s="53">
        <f t="shared" si="28"/>
        <v>65.329933741393319</v>
      </c>
      <c r="AE11" s="98">
        <f t="shared" si="29"/>
        <v>65.3</v>
      </c>
      <c r="AF11" s="57" t="e">
        <f t="shared" si="30"/>
        <v>#N/A</v>
      </c>
      <c r="AG11" s="55">
        <v>7</v>
      </c>
      <c r="AH11" s="51">
        <f t="shared" si="31"/>
        <v>33.333333333333329</v>
      </c>
      <c r="AI11" s="55">
        <v>97</v>
      </c>
      <c r="AJ11" s="51">
        <f t="shared" si="32"/>
        <v>65.65217391304347</v>
      </c>
      <c r="AK11" s="56">
        <v>623.25260969444298</v>
      </c>
      <c r="AL11" s="51">
        <f t="shared" si="33"/>
        <v>92.30552333710564</v>
      </c>
      <c r="AM11" s="55">
        <v>2</v>
      </c>
      <c r="AN11" s="51">
        <f t="shared" si="34"/>
        <v>25</v>
      </c>
      <c r="AO11" s="51">
        <f t="shared" si="35"/>
        <v>54.07275764587061</v>
      </c>
      <c r="AP11" s="53">
        <f t="shared" si="36"/>
        <v>54.07275764587061</v>
      </c>
      <c r="AQ11" s="98">
        <f t="shared" si="37"/>
        <v>54.1</v>
      </c>
      <c r="AR11" s="54" t="e">
        <f t="shared" si="38"/>
        <v>#N/A</v>
      </c>
      <c r="AS11" s="59">
        <v>6</v>
      </c>
      <c r="AT11" s="51">
        <f t="shared" si="39"/>
        <v>58.333333333333336</v>
      </c>
      <c r="AU11" s="59">
        <v>190</v>
      </c>
      <c r="AV11" s="51">
        <f t="shared" si="40"/>
        <v>9.5693779904306222</v>
      </c>
      <c r="AW11" s="59">
        <v>2.7163737597528499</v>
      </c>
      <c r="AX11" s="53">
        <f t="shared" si="41"/>
        <v>81.890841601647665</v>
      </c>
      <c r="AY11" s="59">
        <v>7</v>
      </c>
      <c r="AZ11" s="51">
        <f t="shared" si="42"/>
        <v>23.333333333333332</v>
      </c>
      <c r="BA11" s="60">
        <f t="shared" si="43"/>
        <v>43.281721564686244</v>
      </c>
      <c r="BB11" s="53">
        <f t="shared" si="44"/>
        <v>43.281721564686244</v>
      </c>
      <c r="BC11" s="98">
        <f t="shared" si="45"/>
        <v>43.3</v>
      </c>
      <c r="BD11" s="54" t="e">
        <f t="shared" si="46"/>
        <v>#N/A</v>
      </c>
      <c r="BE11" s="58">
        <v>0</v>
      </c>
      <c r="BF11" s="58">
        <v>1</v>
      </c>
      <c r="BG11" s="61">
        <f t="shared" si="47"/>
        <v>1</v>
      </c>
      <c r="BH11" s="60">
        <f t="shared" si="48"/>
        <v>5</v>
      </c>
      <c r="BI11" s="101">
        <f t="shared" si="49"/>
        <v>5</v>
      </c>
      <c r="BJ11" s="98">
        <f t="shared" si="50"/>
        <v>5</v>
      </c>
      <c r="BK11" s="54" t="e">
        <f t="shared" si="51"/>
        <v>#N/A</v>
      </c>
      <c r="BL11" s="58">
        <v>4</v>
      </c>
      <c r="BM11" s="53">
        <f t="shared" si="52"/>
        <v>40</v>
      </c>
      <c r="BN11" s="58">
        <v>6</v>
      </c>
      <c r="BO11" s="53">
        <f t="shared" si="53"/>
        <v>60</v>
      </c>
      <c r="BP11" s="58">
        <v>6</v>
      </c>
      <c r="BQ11" s="53">
        <f t="shared" si="54"/>
        <v>60</v>
      </c>
      <c r="BR11" s="58">
        <v>0</v>
      </c>
      <c r="BS11" s="53">
        <f t="shared" si="55"/>
        <v>0</v>
      </c>
      <c r="BT11" s="58">
        <v>0</v>
      </c>
      <c r="BU11" s="53">
        <f t="shared" si="56"/>
        <v>0</v>
      </c>
      <c r="BV11" s="58">
        <v>0</v>
      </c>
      <c r="BW11" s="51">
        <f t="shared" si="57"/>
        <v>0</v>
      </c>
      <c r="BX11" s="61">
        <f t="shared" si="58"/>
        <v>16</v>
      </c>
      <c r="BY11" s="63">
        <f t="shared" si="59"/>
        <v>32</v>
      </c>
      <c r="BZ11" s="53">
        <f t="shared" si="60"/>
        <v>32</v>
      </c>
      <c r="CA11" s="98">
        <f t="shared" si="61"/>
        <v>32</v>
      </c>
      <c r="CB11" s="57" t="e">
        <f t="shared" si="62"/>
        <v>#N/A</v>
      </c>
      <c r="CC11" s="58">
        <v>31</v>
      </c>
      <c r="CD11" s="53">
        <f t="shared" si="63"/>
        <v>53.333333333333336</v>
      </c>
      <c r="CE11" s="58">
        <v>287</v>
      </c>
      <c r="CF11" s="51">
        <f t="shared" si="64"/>
        <v>63.214837712519326</v>
      </c>
      <c r="CG11" s="58">
        <v>49.134743205841502</v>
      </c>
      <c r="CH11" s="51">
        <f t="shared" si="65"/>
        <v>66.645594082433831</v>
      </c>
      <c r="CI11" s="58" t="s">
        <v>1975</v>
      </c>
      <c r="CJ11" s="53" t="str">
        <f t="shared" si="66"/>
        <v>No VAT</v>
      </c>
      <c r="CK11" s="58" t="s">
        <v>1975</v>
      </c>
      <c r="CL11" s="53" t="str">
        <f t="shared" si="67"/>
        <v>No VAT</v>
      </c>
      <c r="CM11" s="58">
        <v>7</v>
      </c>
      <c r="CN11" s="53">
        <f t="shared" si="68"/>
        <v>89.908256880733944</v>
      </c>
      <c r="CO11" s="58">
        <v>0</v>
      </c>
      <c r="CP11" s="51">
        <f t="shared" si="69"/>
        <v>100</v>
      </c>
      <c r="CQ11" s="138">
        <f t="shared" si="70"/>
        <v>94.954128440366972</v>
      </c>
      <c r="CR11" s="110">
        <f t="shared" si="71"/>
        <v>69.536973392163361</v>
      </c>
      <c r="CS11" s="53">
        <f t="shared" si="72"/>
        <v>69.536973392163361</v>
      </c>
      <c r="CT11" s="98">
        <f t="shared" si="73"/>
        <v>69.5</v>
      </c>
      <c r="CU11" s="54" t="e">
        <f t="shared" si="74"/>
        <v>#N/A</v>
      </c>
      <c r="CV11" s="58">
        <v>164</v>
      </c>
      <c r="CW11" s="53">
        <f t="shared" si="75"/>
        <v>0</v>
      </c>
      <c r="CX11" s="58">
        <v>96</v>
      </c>
      <c r="CY11" s="53">
        <f t="shared" si="76"/>
        <v>43.786982248520715</v>
      </c>
      <c r="CZ11" s="58">
        <v>825</v>
      </c>
      <c r="DA11" s="53">
        <f t="shared" si="77"/>
        <v>22.169811320754718</v>
      </c>
      <c r="DB11" s="58">
        <v>240</v>
      </c>
      <c r="DC11" s="53">
        <f t="shared" si="78"/>
        <v>40</v>
      </c>
      <c r="DD11" s="58">
        <v>72</v>
      </c>
      <c r="DE11" s="53">
        <f t="shared" si="79"/>
        <v>74.551971326164875</v>
      </c>
      <c r="DF11" s="58">
        <v>96</v>
      </c>
      <c r="DG11" s="53">
        <f t="shared" si="80"/>
        <v>60.251046025104607</v>
      </c>
      <c r="DH11" s="58">
        <v>1030</v>
      </c>
      <c r="DI11" s="53">
        <f t="shared" si="81"/>
        <v>14.166666666666666</v>
      </c>
      <c r="DJ11" s="58">
        <v>460</v>
      </c>
      <c r="DK11" s="51">
        <f t="shared" si="82"/>
        <v>34.285714285714285</v>
      </c>
      <c r="DL11" s="53">
        <f t="shared" si="83"/>
        <v>36.151523984115734</v>
      </c>
      <c r="DM11" s="53">
        <f t="shared" si="84"/>
        <v>36.151523984115734</v>
      </c>
      <c r="DN11" s="98">
        <f t="shared" si="85"/>
        <v>36.200000000000003</v>
      </c>
      <c r="DO11" s="54" t="e">
        <f t="shared" si="86"/>
        <v>#N/A</v>
      </c>
      <c r="DP11" s="52">
        <v>1296</v>
      </c>
      <c r="DQ11" s="51">
        <f t="shared" si="87"/>
        <v>3.6065573770491808</v>
      </c>
      <c r="DR11" s="52">
        <v>44.4</v>
      </c>
      <c r="DS11" s="51">
        <f t="shared" si="88"/>
        <v>50.168728908886386</v>
      </c>
      <c r="DT11" s="52">
        <v>5.5</v>
      </c>
      <c r="DU11" s="51">
        <f t="shared" si="89"/>
        <v>30.555555555555557</v>
      </c>
      <c r="DV11" s="53">
        <f t="shared" si="90"/>
        <v>28.110280613830373</v>
      </c>
      <c r="DW11" s="53">
        <f t="shared" si="91"/>
        <v>28.110280613830373</v>
      </c>
      <c r="DX11" s="98">
        <f t="shared" si="92"/>
        <v>28.1</v>
      </c>
      <c r="DY11" s="54" t="e">
        <f t="shared" si="93"/>
        <v>#N/A</v>
      </c>
      <c r="DZ11" s="52">
        <v>0</v>
      </c>
      <c r="EA11" s="53">
        <f t="shared" si="94"/>
        <v>0</v>
      </c>
      <c r="EB11" s="52">
        <v>0</v>
      </c>
      <c r="EC11" s="51">
        <f t="shared" si="95"/>
        <v>0</v>
      </c>
      <c r="ED11" s="53">
        <f t="shared" si="96"/>
        <v>0</v>
      </c>
      <c r="EE11" s="53">
        <f t="shared" si="97"/>
        <v>0</v>
      </c>
      <c r="EF11" s="98">
        <f t="shared" si="98"/>
        <v>0</v>
      </c>
      <c r="EG11" s="54" t="e">
        <f t="shared" si="99"/>
        <v>#N/A</v>
      </c>
      <c r="EH11" s="64"/>
      <c r="EI11" s="64"/>
      <c r="EJ11" s="64"/>
      <c r="EK11" s="66" t="e">
        <f t="shared" si="100"/>
        <v>#N/A</v>
      </c>
      <c r="EL11" s="116">
        <f t="shared" si="101"/>
        <v>41.3</v>
      </c>
      <c r="EM11" s="139">
        <f t="shared" si="102"/>
        <v>41.288378777708964</v>
      </c>
      <c r="EN11" s="120">
        <f t="shared" si="103"/>
        <v>41.288378777708964</v>
      </c>
      <c r="EO11" s="67"/>
      <c r="EP11" s="68"/>
      <c r="EQ11" s="44"/>
    </row>
    <row r="12" spans="1:149" ht="14.5" customHeight="1" x14ac:dyDescent="0.35">
      <c r="A12" s="49" t="s">
        <v>33</v>
      </c>
      <c r="B12" s="137" t="str">
        <f>INDEX('Economy Names'!$A$2:$H$213,'Economy Names'!L6,'Economy Names'!$K$1)</f>
        <v>Antigua and Barbuda</v>
      </c>
      <c r="C12" s="50">
        <v>9</v>
      </c>
      <c r="D12" s="51">
        <f t="shared" si="12"/>
        <v>52.941176470588239</v>
      </c>
      <c r="E12" s="50">
        <v>19</v>
      </c>
      <c r="F12" s="51">
        <f t="shared" si="13"/>
        <v>81.4070351758794</v>
      </c>
      <c r="G12" s="52">
        <v>8.0162133983248793</v>
      </c>
      <c r="H12" s="51">
        <f t="shared" si="14"/>
        <v>95.99189330083756</v>
      </c>
      <c r="I12" s="50">
        <v>9</v>
      </c>
      <c r="J12" s="51">
        <f t="shared" si="15"/>
        <v>52.941176470588239</v>
      </c>
      <c r="K12" s="50">
        <v>19</v>
      </c>
      <c r="L12" s="51">
        <f t="shared" si="16"/>
        <v>81.4070351758794</v>
      </c>
      <c r="M12" s="52">
        <v>8.0162133983248793</v>
      </c>
      <c r="N12" s="53">
        <f t="shared" si="17"/>
        <v>95.99189330083756</v>
      </c>
      <c r="O12" s="52">
        <v>0</v>
      </c>
      <c r="P12" s="51">
        <f t="shared" si="18"/>
        <v>100</v>
      </c>
      <c r="Q12" s="53">
        <f t="shared" si="19"/>
        <v>82.585026236826295</v>
      </c>
      <c r="R12" s="53">
        <f t="shared" si="20"/>
        <v>82.585026236826295</v>
      </c>
      <c r="S12" s="98">
        <f t="shared" si="21"/>
        <v>82.6</v>
      </c>
      <c r="T12" s="54" t="e">
        <f t="shared" si="22"/>
        <v>#N/A</v>
      </c>
      <c r="U12" s="55">
        <v>19</v>
      </c>
      <c r="V12" s="51">
        <f t="shared" si="23"/>
        <v>44</v>
      </c>
      <c r="W12" s="55">
        <v>144</v>
      </c>
      <c r="X12" s="51">
        <f t="shared" si="24"/>
        <v>65.994236311239192</v>
      </c>
      <c r="Y12" s="56">
        <v>1.4096867148157499</v>
      </c>
      <c r="Z12" s="53">
        <f t="shared" si="25"/>
        <v>92.951566425921257</v>
      </c>
      <c r="AA12" s="55">
        <v>9</v>
      </c>
      <c r="AB12" s="51">
        <f t="shared" si="26"/>
        <v>60</v>
      </c>
      <c r="AC12" s="53">
        <f t="shared" si="27"/>
        <v>65.736450684290105</v>
      </c>
      <c r="AD12" s="53">
        <f t="shared" si="28"/>
        <v>65.736450684290105</v>
      </c>
      <c r="AE12" s="98">
        <f t="shared" si="29"/>
        <v>65.7</v>
      </c>
      <c r="AF12" s="57" t="e">
        <f t="shared" si="30"/>
        <v>#N/A</v>
      </c>
      <c r="AG12" s="55">
        <v>4</v>
      </c>
      <c r="AH12" s="51">
        <f t="shared" si="31"/>
        <v>83.333333333333343</v>
      </c>
      <c r="AI12" s="55">
        <v>42</v>
      </c>
      <c r="AJ12" s="51">
        <f t="shared" si="32"/>
        <v>89.565217391304358</v>
      </c>
      <c r="AK12" s="56">
        <v>101.281997521775</v>
      </c>
      <c r="AL12" s="51">
        <f t="shared" si="33"/>
        <v>98.749604968866961</v>
      </c>
      <c r="AM12" s="55">
        <v>5</v>
      </c>
      <c r="AN12" s="51">
        <f t="shared" si="34"/>
        <v>62.5</v>
      </c>
      <c r="AO12" s="51">
        <f t="shared" si="35"/>
        <v>83.537038923376159</v>
      </c>
      <c r="AP12" s="53">
        <f t="shared" si="36"/>
        <v>83.537038923376159</v>
      </c>
      <c r="AQ12" s="98">
        <f t="shared" si="37"/>
        <v>83.5</v>
      </c>
      <c r="AR12" s="54" t="e">
        <f t="shared" si="38"/>
        <v>#N/A</v>
      </c>
      <c r="AS12" s="59">
        <v>7</v>
      </c>
      <c r="AT12" s="51">
        <f t="shared" si="39"/>
        <v>50</v>
      </c>
      <c r="AU12" s="59">
        <v>32</v>
      </c>
      <c r="AV12" s="51">
        <f t="shared" si="40"/>
        <v>85.167464114832541</v>
      </c>
      <c r="AW12" s="59">
        <v>10.7725745924088</v>
      </c>
      <c r="AX12" s="53">
        <f t="shared" si="41"/>
        <v>28.182836050608</v>
      </c>
      <c r="AY12" s="59">
        <v>19</v>
      </c>
      <c r="AZ12" s="51">
        <f t="shared" si="42"/>
        <v>63.333333333333329</v>
      </c>
      <c r="BA12" s="60">
        <f t="shared" si="43"/>
        <v>56.670908374693468</v>
      </c>
      <c r="BB12" s="53">
        <f t="shared" si="44"/>
        <v>56.670908374693468</v>
      </c>
      <c r="BC12" s="98">
        <f t="shared" si="45"/>
        <v>56.7</v>
      </c>
      <c r="BD12" s="54" t="e">
        <f t="shared" si="46"/>
        <v>#N/A</v>
      </c>
      <c r="BE12" s="58">
        <v>0</v>
      </c>
      <c r="BF12" s="58">
        <v>5</v>
      </c>
      <c r="BG12" s="61">
        <f t="shared" si="47"/>
        <v>5</v>
      </c>
      <c r="BH12" s="60">
        <f t="shared" si="48"/>
        <v>25</v>
      </c>
      <c r="BI12" s="101">
        <f t="shared" si="49"/>
        <v>25</v>
      </c>
      <c r="BJ12" s="98">
        <f t="shared" si="50"/>
        <v>25</v>
      </c>
      <c r="BK12" s="54" t="e">
        <f t="shared" si="51"/>
        <v>#N/A</v>
      </c>
      <c r="BL12" s="58">
        <v>4</v>
      </c>
      <c r="BM12" s="53">
        <f t="shared" si="52"/>
        <v>40</v>
      </c>
      <c r="BN12" s="58">
        <v>8</v>
      </c>
      <c r="BO12" s="53">
        <f t="shared" si="53"/>
        <v>80</v>
      </c>
      <c r="BP12" s="58">
        <v>8</v>
      </c>
      <c r="BQ12" s="53">
        <f t="shared" si="54"/>
        <v>80</v>
      </c>
      <c r="BR12" s="58">
        <v>3</v>
      </c>
      <c r="BS12" s="53">
        <f t="shared" si="55"/>
        <v>50</v>
      </c>
      <c r="BT12" s="58">
        <v>4</v>
      </c>
      <c r="BU12" s="53">
        <f t="shared" si="56"/>
        <v>57.142857142857139</v>
      </c>
      <c r="BV12" s="58">
        <v>2</v>
      </c>
      <c r="BW12" s="51">
        <f t="shared" si="57"/>
        <v>28.571428571428569</v>
      </c>
      <c r="BX12" s="61">
        <f t="shared" si="58"/>
        <v>29</v>
      </c>
      <c r="BY12" s="63">
        <f t="shared" si="59"/>
        <v>57.999999999999993</v>
      </c>
      <c r="BZ12" s="53">
        <f t="shared" si="60"/>
        <v>57.999999999999993</v>
      </c>
      <c r="CA12" s="98">
        <f t="shared" si="61"/>
        <v>58</v>
      </c>
      <c r="CB12" s="57" t="e">
        <f t="shared" si="62"/>
        <v>#N/A</v>
      </c>
      <c r="CC12" s="58">
        <v>57</v>
      </c>
      <c r="CD12" s="53">
        <f t="shared" si="63"/>
        <v>10</v>
      </c>
      <c r="CE12" s="58">
        <v>177</v>
      </c>
      <c r="CF12" s="51">
        <f t="shared" si="64"/>
        <v>80.216383307573409</v>
      </c>
      <c r="CG12" s="58">
        <v>42.981823416001397</v>
      </c>
      <c r="CH12" s="51">
        <f t="shared" si="65"/>
        <v>75.899380183896994</v>
      </c>
      <c r="CI12" s="58">
        <v>12</v>
      </c>
      <c r="CJ12" s="53">
        <f t="shared" si="66"/>
        <v>76</v>
      </c>
      <c r="CK12" s="58">
        <v>52.738095238095198</v>
      </c>
      <c r="CL12" s="53">
        <f t="shared" si="67"/>
        <v>4.3666115094687301</v>
      </c>
      <c r="CM12" s="58">
        <v>3</v>
      </c>
      <c r="CN12" s="53">
        <f t="shared" si="68"/>
        <v>97.247706422018354</v>
      </c>
      <c r="CO12" s="58">
        <v>0</v>
      </c>
      <c r="CP12" s="51">
        <f t="shared" si="69"/>
        <v>100</v>
      </c>
      <c r="CQ12" s="138">
        <f t="shared" si="70"/>
        <v>69.403579482871777</v>
      </c>
      <c r="CR12" s="110">
        <f t="shared" si="71"/>
        <v>58.879835743585545</v>
      </c>
      <c r="CS12" s="53">
        <f t="shared" si="72"/>
        <v>58.879835743585545</v>
      </c>
      <c r="CT12" s="98">
        <f t="shared" si="73"/>
        <v>58.9</v>
      </c>
      <c r="CU12" s="54" t="e">
        <f t="shared" si="74"/>
        <v>#N/A</v>
      </c>
      <c r="CV12" s="58">
        <v>61.3333333333333</v>
      </c>
      <c r="CW12" s="53">
        <f t="shared" si="75"/>
        <v>62.054507337526218</v>
      </c>
      <c r="CX12" s="58">
        <v>50.6666666666667</v>
      </c>
      <c r="CY12" s="53">
        <f t="shared" si="76"/>
        <v>70.611439842209052</v>
      </c>
      <c r="CZ12" s="58">
        <v>546.38888888888903</v>
      </c>
      <c r="DA12" s="53">
        <f t="shared" si="77"/>
        <v>48.453878406708583</v>
      </c>
      <c r="DB12" s="58">
        <v>120.833333333333</v>
      </c>
      <c r="DC12" s="53">
        <f t="shared" si="78"/>
        <v>69.791666666666742</v>
      </c>
      <c r="DD12" s="58">
        <v>61.3333333333333</v>
      </c>
      <c r="DE12" s="53">
        <f t="shared" si="79"/>
        <v>78.375149342891277</v>
      </c>
      <c r="DF12" s="58">
        <v>48</v>
      </c>
      <c r="DG12" s="53">
        <f t="shared" si="80"/>
        <v>80.3347280334728</v>
      </c>
      <c r="DH12" s="58">
        <v>546.38888888888903</v>
      </c>
      <c r="DI12" s="53">
        <f t="shared" si="81"/>
        <v>54.467592592592581</v>
      </c>
      <c r="DJ12" s="58">
        <v>100</v>
      </c>
      <c r="DK12" s="51">
        <f t="shared" si="82"/>
        <v>85.714285714285708</v>
      </c>
      <c r="DL12" s="53">
        <f t="shared" si="83"/>
        <v>68.725405992044116</v>
      </c>
      <c r="DM12" s="53">
        <f t="shared" si="84"/>
        <v>68.725405992044116</v>
      </c>
      <c r="DN12" s="98">
        <f t="shared" si="85"/>
        <v>68.7</v>
      </c>
      <c r="DO12" s="54" t="e">
        <f t="shared" si="86"/>
        <v>#N/A</v>
      </c>
      <c r="DP12" s="52">
        <v>476</v>
      </c>
      <c r="DQ12" s="51">
        <f t="shared" si="87"/>
        <v>70.819672131147541</v>
      </c>
      <c r="DR12" s="52">
        <v>27.1</v>
      </c>
      <c r="DS12" s="51">
        <f t="shared" si="88"/>
        <v>69.628796400449929</v>
      </c>
      <c r="DT12" s="52">
        <v>11.5</v>
      </c>
      <c r="DU12" s="51">
        <f t="shared" si="89"/>
        <v>63.888888888888886</v>
      </c>
      <c r="DV12" s="53">
        <f t="shared" si="90"/>
        <v>68.112452473495452</v>
      </c>
      <c r="DW12" s="53">
        <f t="shared" si="91"/>
        <v>68.112452473495452</v>
      </c>
      <c r="DX12" s="98">
        <f t="shared" si="92"/>
        <v>68.099999999999994</v>
      </c>
      <c r="DY12" s="54" t="e">
        <f t="shared" si="93"/>
        <v>#N/A</v>
      </c>
      <c r="DZ12" s="52">
        <v>37.089471176163002</v>
      </c>
      <c r="EA12" s="53">
        <f t="shared" si="94"/>
        <v>39.924080921596342</v>
      </c>
      <c r="EB12" s="52">
        <v>5</v>
      </c>
      <c r="EC12" s="51">
        <f t="shared" si="95"/>
        <v>31.25</v>
      </c>
      <c r="ED12" s="53">
        <f t="shared" si="96"/>
        <v>35.587040460798171</v>
      </c>
      <c r="EE12" s="53">
        <f t="shared" si="97"/>
        <v>35.587040460798171</v>
      </c>
      <c r="EF12" s="98">
        <f t="shared" si="98"/>
        <v>35.6</v>
      </c>
      <c r="EG12" s="54" t="e">
        <f t="shared" si="99"/>
        <v>#N/A</v>
      </c>
      <c r="EH12" s="64"/>
      <c r="EI12" s="64"/>
      <c r="EJ12" s="64"/>
      <c r="EK12" s="66" t="e">
        <f t="shared" si="100"/>
        <v>#N/A</v>
      </c>
      <c r="EL12" s="116">
        <f t="shared" si="101"/>
        <v>60.3</v>
      </c>
      <c r="EM12" s="139">
        <f t="shared" si="102"/>
        <v>60.28341588891093</v>
      </c>
      <c r="EN12" s="120">
        <f t="shared" si="103"/>
        <v>60.28341588891093</v>
      </c>
      <c r="EO12" s="67"/>
      <c r="EP12" s="68"/>
      <c r="EQ12" s="44"/>
    </row>
    <row r="13" spans="1:149" ht="14.5" customHeight="1" x14ac:dyDescent="0.35">
      <c r="A13" s="49" t="s">
        <v>34</v>
      </c>
      <c r="B13" s="137" t="str">
        <f>INDEX('Economy Names'!$A$2:$H$213,'Economy Names'!L7,'Economy Names'!$K$1)</f>
        <v>Argentina</v>
      </c>
      <c r="C13" s="50">
        <v>12</v>
      </c>
      <c r="D13" s="51">
        <f t="shared" si="12"/>
        <v>35.294117647058826</v>
      </c>
      <c r="E13" s="50">
        <v>11.5</v>
      </c>
      <c r="F13" s="51">
        <f t="shared" si="13"/>
        <v>88.94472361809045</v>
      </c>
      <c r="G13" s="52">
        <v>5.0100981269898801</v>
      </c>
      <c r="H13" s="51">
        <f t="shared" si="14"/>
        <v>97.494950936505063</v>
      </c>
      <c r="I13" s="50">
        <v>12</v>
      </c>
      <c r="J13" s="51">
        <f t="shared" si="15"/>
        <v>35.294117647058826</v>
      </c>
      <c r="K13" s="50">
        <v>11.5</v>
      </c>
      <c r="L13" s="51">
        <f t="shared" si="16"/>
        <v>88.94472361809045</v>
      </c>
      <c r="M13" s="52">
        <v>5.0100981269898801</v>
      </c>
      <c r="N13" s="53">
        <f t="shared" si="17"/>
        <v>97.494950936505063</v>
      </c>
      <c r="O13" s="52">
        <v>0</v>
      </c>
      <c r="P13" s="51">
        <f t="shared" si="18"/>
        <v>100</v>
      </c>
      <c r="Q13" s="53">
        <f t="shared" si="19"/>
        <v>80.433448050413602</v>
      </c>
      <c r="R13" s="53">
        <f t="shared" si="20"/>
        <v>80.433448050413602</v>
      </c>
      <c r="S13" s="98">
        <f t="shared" si="21"/>
        <v>80.400000000000006</v>
      </c>
      <c r="T13" s="54" t="e">
        <f t="shared" si="22"/>
        <v>#N/A</v>
      </c>
      <c r="U13" s="55">
        <v>17</v>
      </c>
      <c r="V13" s="51">
        <f t="shared" si="23"/>
        <v>52</v>
      </c>
      <c r="W13" s="55">
        <v>318</v>
      </c>
      <c r="X13" s="51">
        <f t="shared" si="24"/>
        <v>15.85014409221902</v>
      </c>
      <c r="Y13" s="56">
        <v>3.08457624282627</v>
      </c>
      <c r="Z13" s="53">
        <f t="shared" si="25"/>
        <v>84.577118785868649</v>
      </c>
      <c r="AA13" s="55">
        <v>11</v>
      </c>
      <c r="AB13" s="51">
        <f t="shared" si="26"/>
        <v>73.333333333333329</v>
      </c>
      <c r="AC13" s="53">
        <f t="shared" si="27"/>
        <v>56.440149052855247</v>
      </c>
      <c r="AD13" s="53">
        <f t="shared" si="28"/>
        <v>56.440149052855247</v>
      </c>
      <c r="AE13" s="98">
        <f t="shared" si="29"/>
        <v>56.4</v>
      </c>
      <c r="AF13" s="57" t="e">
        <f t="shared" si="30"/>
        <v>#N/A</v>
      </c>
      <c r="AG13" s="55">
        <v>6</v>
      </c>
      <c r="AH13" s="51">
        <f t="shared" si="31"/>
        <v>50</v>
      </c>
      <c r="AI13" s="55">
        <v>92</v>
      </c>
      <c r="AJ13" s="51">
        <f t="shared" si="32"/>
        <v>67.826086956521735</v>
      </c>
      <c r="AK13" s="56">
        <v>15.512576927885</v>
      </c>
      <c r="AL13" s="51">
        <f t="shared" si="33"/>
        <v>99.808486704594017</v>
      </c>
      <c r="AM13" s="55">
        <v>5</v>
      </c>
      <c r="AN13" s="51">
        <f t="shared" si="34"/>
        <v>62.5</v>
      </c>
      <c r="AO13" s="51">
        <f t="shared" si="35"/>
        <v>70.033643415278931</v>
      </c>
      <c r="AP13" s="53">
        <f t="shared" si="36"/>
        <v>70.033643415278931</v>
      </c>
      <c r="AQ13" s="98">
        <f t="shared" si="37"/>
        <v>70</v>
      </c>
      <c r="AR13" s="54" t="e">
        <f t="shared" si="38"/>
        <v>#N/A</v>
      </c>
      <c r="AS13" s="59">
        <v>7</v>
      </c>
      <c r="AT13" s="51">
        <f t="shared" si="39"/>
        <v>50</v>
      </c>
      <c r="AU13" s="59">
        <v>51.5</v>
      </c>
      <c r="AV13" s="51">
        <f t="shared" si="40"/>
        <v>75.837320574162675</v>
      </c>
      <c r="AW13" s="59">
        <v>6.5858384730986499</v>
      </c>
      <c r="AX13" s="53">
        <f t="shared" si="41"/>
        <v>56.094410179342326</v>
      </c>
      <c r="AY13" s="59">
        <v>13.5</v>
      </c>
      <c r="AZ13" s="51">
        <f t="shared" si="42"/>
        <v>45</v>
      </c>
      <c r="BA13" s="60">
        <f t="shared" si="43"/>
        <v>56.732932688376252</v>
      </c>
      <c r="BB13" s="53">
        <f t="shared" si="44"/>
        <v>56.732932688376252</v>
      </c>
      <c r="BC13" s="98">
        <f t="shared" si="45"/>
        <v>56.7</v>
      </c>
      <c r="BD13" s="54" t="e">
        <f t="shared" si="46"/>
        <v>#N/A</v>
      </c>
      <c r="BE13" s="58">
        <v>8</v>
      </c>
      <c r="BF13" s="58">
        <v>2</v>
      </c>
      <c r="BG13" s="61">
        <f t="shared" si="47"/>
        <v>10</v>
      </c>
      <c r="BH13" s="60">
        <f t="shared" si="48"/>
        <v>50</v>
      </c>
      <c r="BI13" s="101">
        <f t="shared" si="49"/>
        <v>50</v>
      </c>
      <c r="BJ13" s="98">
        <f t="shared" si="50"/>
        <v>50</v>
      </c>
      <c r="BK13" s="54" t="e">
        <f t="shared" si="51"/>
        <v>#N/A</v>
      </c>
      <c r="BL13" s="58">
        <v>7</v>
      </c>
      <c r="BM13" s="53">
        <f t="shared" si="52"/>
        <v>70</v>
      </c>
      <c r="BN13" s="58">
        <v>2</v>
      </c>
      <c r="BO13" s="53">
        <f t="shared" si="53"/>
        <v>20</v>
      </c>
      <c r="BP13" s="58">
        <v>6</v>
      </c>
      <c r="BQ13" s="53">
        <f t="shared" si="54"/>
        <v>60</v>
      </c>
      <c r="BR13" s="58">
        <v>6</v>
      </c>
      <c r="BS13" s="53">
        <f t="shared" si="55"/>
        <v>100</v>
      </c>
      <c r="BT13" s="58">
        <v>5</v>
      </c>
      <c r="BU13" s="53">
        <f t="shared" si="56"/>
        <v>71.428571428571431</v>
      </c>
      <c r="BV13" s="58">
        <v>5</v>
      </c>
      <c r="BW13" s="51">
        <f t="shared" si="57"/>
        <v>71.428571428571431</v>
      </c>
      <c r="BX13" s="61">
        <f t="shared" si="58"/>
        <v>31</v>
      </c>
      <c r="BY13" s="63">
        <f t="shared" si="59"/>
        <v>62</v>
      </c>
      <c r="BZ13" s="53">
        <f t="shared" si="60"/>
        <v>62</v>
      </c>
      <c r="CA13" s="98">
        <f t="shared" si="61"/>
        <v>62</v>
      </c>
      <c r="CB13" s="57" t="e">
        <f t="shared" si="62"/>
        <v>#N/A</v>
      </c>
      <c r="CC13" s="58">
        <v>9</v>
      </c>
      <c r="CD13" s="53">
        <f t="shared" si="63"/>
        <v>90</v>
      </c>
      <c r="CE13" s="58">
        <v>311.5</v>
      </c>
      <c r="CF13" s="51">
        <f t="shared" si="64"/>
        <v>59.428129829984542</v>
      </c>
      <c r="CG13" s="58">
        <v>106.270705963729</v>
      </c>
      <c r="CH13" s="51">
        <f t="shared" si="65"/>
        <v>0</v>
      </c>
      <c r="CI13" s="58" t="s">
        <v>1974</v>
      </c>
      <c r="CJ13" s="53">
        <f t="shared" si="66"/>
        <v>0</v>
      </c>
      <c r="CK13" s="58" t="s">
        <v>1974</v>
      </c>
      <c r="CL13" s="53">
        <f t="shared" si="67"/>
        <v>0</v>
      </c>
      <c r="CM13" s="58">
        <v>6</v>
      </c>
      <c r="CN13" s="53">
        <f t="shared" si="68"/>
        <v>91.743119266055047</v>
      </c>
      <c r="CO13" s="58">
        <v>0</v>
      </c>
      <c r="CP13" s="51">
        <f t="shared" si="69"/>
        <v>100</v>
      </c>
      <c r="CQ13" s="138">
        <f t="shared" si="70"/>
        <v>47.935779816513758</v>
      </c>
      <c r="CR13" s="110">
        <f t="shared" si="71"/>
        <v>49.340977411624571</v>
      </c>
      <c r="CS13" s="53">
        <f t="shared" si="72"/>
        <v>49.340977411624571</v>
      </c>
      <c r="CT13" s="98">
        <f t="shared" si="73"/>
        <v>49.3</v>
      </c>
      <c r="CU13" s="54" t="e">
        <f t="shared" si="74"/>
        <v>#N/A</v>
      </c>
      <c r="CV13" s="58">
        <v>21</v>
      </c>
      <c r="CW13" s="53">
        <f t="shared" si="75"/>
        <v>87.421383647798748</v>
      </c>
      <c r="CX13" s="58">
        <v>25</v>
      </c>
      <c r="CY13" s="53">
        <f t="shared" si="76"/>
        <v>85.798816568047343</v>
      </c>
      <c r="CZ13" s="58">
        <v>150</v>
      </c>
      <c r="DA13" s="53">
        <f t="shared" si="77"/>
        <v>85.84905660377359</v>
      </c>
      <c r="DB13" s="58">
        <v>60</v>
      </c>
      <c r="DC13" s="53">
        <f t="shared" si="78"/>
        <v>85</v>
      </c>
      <c r="DD13" s="58">
        <v>60</v>
      </c>
      <c r="DE13" s="53">
        <f t="shared" si="79"/>
        <v>78.853046594982075</v>
      </c>
      <c r="DF13" s="58">
        <v>166</v>
      </c>
      <c r="DG13" s="53">
        <f t="shared" si="80"/>
        <v>30.962343096234306</v>
      </c>
      <c r="DH13" s="58">
        <v>1200</v>
      </c>
      <c r="DI13" s="53">
        <f t="shared" si="81"/>
        <v>0</v>
      </c>
      <c r="DJ13" s="58">
        <v>120</v>
      </c>
      <c r="DK13" s="51">
        <f t="shared" si="82"/>
        <v>82.857142857142861</v>
      </c>
      <c r="DL13" s="53">
        <f t="shared" si="83"/>
        <v>67.092723670997358</v>
      </c>
      <c r="DM13" s="53">
        <f t="shared" si="84"/>
        <v>67.092723670997358</v>
      </c>
      <c r="DN13" s="98">
        <f t="shared" si="85"/>
        <v>67.099999999999994</v>
      </c>
      <c r="DO13" s="54" t="e">
        <f t="shared" si="86"/>
        <v>#N/A</v>
      </c>
      <c r="DP13" s="52">
        <v>995</v>
      </c>
      <c r="DQ13" s="51">
        <f t="shared" si="87"/>
        <v>28.278688524590162</v>
      </c>
      <c r="DR13" s="52">
        <v>22.5</v>
      </c>
      <c r="DS13" s="51">
        <f t="shared" si="88"/>
        <v>74.803149606299215</v>
      </c>
      <c r="DT13" s="52">
        <v>12.5</v>
      </c>
      <c r="DU13" s="51">
        <f t="shared" si="89"/>
        <v>69.444444444444443</v>
      </c>
      <c r="DV13" s="53">
        <f t="shared" si="90"/>
        <v>57.50876085844461</v>
      </c>
      <c r="DW13" s="53">
        <f t="shared" si="91"/>
        <v>57.50876085844461</v>
      </c>
      <c r="DX13" s="98">
        <f t="shared" si="92"/>
        <v>57.5</v>
      </c>
      <c r="DY13" s="54" t="e">
        <f t="shared" si="93"/>
        <v>#N/A</v>
      </c>
      <c r="DZ13" s="52">
        <v>19.220914428421999</v>
      </c>
      <c r="EA13" s="53">
        <f t="shared" si="94"/>
        <v>20.68989712424327</v>
      </c>
      <c r="EB13" s="52">
        <v>9.5</v>
      </c>
      <c r="EC13" s="51">
        <f t="shared" si="95"/>
        <v>59.375</v>
      </c>
      <c r="ED13" s="53">
        <f t="shared" si="96"/>
        <v>40.032448562121637</v>
      </c>
      <c r="EE13" s="53">
        <f t="shared" si="97"/>
        <v>40.032448562121637</v>
      </c>
      <c r="EF13" s="98">
        <f t="shared" si="98"/>
        <v>40</v>
      </c>
      <c r="EG13" s="54" t="e">
        <f t="shared" si="99"/>
        <v>#N/A</v>
      </c>
      <c r="EH13" s="64"/>
      <c r="EI13" s="64"/>
      <c r="EJ13" s="64"/>
      <c r="EK13" s="66" t="e">
        <f t="shared" si="100"/>
        <v>#N/A</v>
      </c>
      <c r="EL13" s="116">
        <f t="shared" si="101"/>
        <v>59</v>
      </c>
      <c r="EM13" s="139">
        <f t="shared" si="102"/>
        <v>58.96150837101122</v>
      </c>
      <c r="EN13" s="120">
        <f t="shared" si="103"/>
        <v>58.96150837101122</v>
      </c>
      <c r="EO13" s="67"/>
      <c r="EP13" s="68"/>
      <c r="EQ13" s="44"/>
    </row>
    <row r="14" spans="1:149" ht="14.5" customHeight="1" x14ac:dyDescent="0.35">
      <c r="A14" s="49" t="s">
        <v>35</v>
      </c>
      <c r="B14" s="137" t="str">
        <f>INDEX('Economy Names'!$A$2:$H$213,'Economy Names'!L8,'Economy Names'!$K$1)</f>
        <v>Armenia</v>
      </c>
      <c r="C14" s="50">
        <v>3</v>
      </c>
      <c r="D14" s="51">
        <f t="shared" si="12"/>
        <v>88.235294117647058</v>
      </c>
      <c r="E14" s="50">
        <v>4</v>
      </c>
      <c r="F14" s="51">
        <f t="shared" si="13"/>
        <v>96.482412060301499</v>
      </c>
      <c r="G14" s="52">
        <v>0.75147070801214</v>
      </c>
      <c r="H14" s="51">
        <f t="shared" si="14"/>
        <v>99.624264645993932</v>
      </c>
      <c r="I14" s="50">
        <v>3</v>
      </c>
      <c r="J14" s="51">
        <f t="shared" si="15"/>
        <v>88.235294117647058</v>
      </c>
      <c r="K14" s="50">
        <v>4</v>
      </c>
      <c r="L14" s="51">
        <f t="shared" si="16"/>
        <v>96.482412060301499</v>
      </c>
      <c r="M14" s="52">
        <v>0.75147070801214</v>
      </c>
      <c r="N14" s="53">
        <f t="shared" si="17"/>
        <v>99.624264645993932</v>
      </c>
      <c r="O14" s="52">
        <v>0</v>
      </c>
      <c r="P14" s="51">
        <f t="shared" si="18"/>
        <v>100</v>
      </c>
      <c r="Q14" s="53">
        <f t="shared" si="19"/>
        <v>96.085492705985615</v>
      </c>
      <c r="R14" s="53">
        <f t="shared" si="20"/>
        <v>96.085492705985615</v>
      </c>
      <c r="S14" s="98">
        <f t="shared" si="21"/>
        <v>96.1</v>
      </c>
      <c r="T14" s="54" t="e">
        <f t="shared" si="22"/>
        <v>#N/A</v>
      </c>
      <c r="U14" s="55">
        <v>20</v>
      </c>
      <c r="V14" s="51">
        <f t="shared" si="23"/>
        <v>40</v>
      </c>
      <c r="W14" s="55">
        <v>99</v>
      </c>
      <c r="X14" s="51">
        <f t="shared" si="24"/>
        <v>78.962536023054753</v>
      </c>
      <c r="Y14" s="56">
        <v>1.3496724200577499</v>
      </c>
      <c r="Z14" s="53">
        <f t="shared" si="25"/>
        <v>93.251637899711255</v>
      </c>
      <c r="AA14" s="55">
        <v>12</v>
      </c>
      <c r="AB14" s="51">
        <f t="shared" si="26"/>
        <v>80</v>
      </c>
      <c r="AC14" s="53">
        <f t="shared" si="27"/>
        <v>73.053543480691502</v>
      </c>
      <c r="AD14" s="53">
        <f t="shared" si="28"/>
        <v>73.053543480691502</v>
      </c>
      <c r="AE14" s="98">
        <f t="shared" si="29"/>
        <v>73.099999999999994</v>
      </c>
      <c r="AF14" s="57" t="e">
        <f t="shared" si="30"/>
        <v>#N/A</v>
      </c>
      <c r="AG14" s="55">
        <v>2</v>
      </c>
      <c r="AH14" s="51">
        <f t="shared" si="31"/>
        <v>100</v>
      </c>
      <c r="AI14" s="55">
        <v>72</v>
      </c>
      <c r="AJ14" s="51">
        <f t="shared" si="32"/>
        <v>76.521739130434781</v>
      </c>
      <c r="AK14" s="56">
        <v>67.591962231731003</v>
      </c>
      <c r="AL14" s="51">
        <f t="shared" si="33"/>
        <v>99.165531330472461</v>
      </c>
      <c r="AM14" s="55">
        <v>6</v>
      </c>
      <c r="AN14" s="51">
        <f t="shared" si="34"/>
        <v>75</v>
      </c>
      <c r="AO14" s="51">
        <f t="shared" si="35"/>
        <v>87.671817615226814</v>
      </c>
      <c r="AP14" s="53">
        <f t="shared" si="36"/>
        <v>87.671817615226814</v>
      </c>
      <c r="AQ14" s="98">
        <f t="shared" si="37"/>
        <v>87.7</v>
      </c>
      <c r="AR14" s="54" t="e">
        <f t="shared" si="38"/>
        <v>#N/A</v>
      </c>
      <c r="AS14" s="59">
        <v>3</v>
      </c>
      <c r="AT14" s="51">
        <f t="shared" si="39"/>
        <v>83.333333333333343</v>
      </c>
      <c r="AU14" s="59">
        <v>8</v>
      </c>
      <c r="AV14" s="51">
        <f t="shared" si="40"/>
        <v>96.650717703349287</v>
      </c>
      <c r="AW14" s="59">
        <v>9.2115764207940001E-2</v>
      </c>
      <c r="AX14" s="53">
        <f t="shared" si="41"/>
        <v>99.385894905280409</v>
      </c>
      <c r="AY14" s="59">
        <v>22.5</v>
      </c>
      <c r="AZ14" s="51">
        <f t="shared" si="42"/>
        <v>75</v>
      </c>
      <c r="BA14" s="60">
        <f t="shared" si="43"/>
        <v>88.592486485490753</v>
      </c>
      <c r="BB14" s="53">
        <f t="shared" si="44"/>
        <v>88.592486485490753</v>
      </c>
      <c r="BC14" s="98">
        <f t="shared" si="45"/>
        <v>88.6</v>
      </c>
      <c r="BD14" s="54" t="e">
        <f t="shared" si="46"/>
        <v>#N/A</v>
      </c>
      <c r="BE14" s="58">
        <v>8</v>
      </c>
      <c r="BF14" s="58">
        <v>6</v>
      </c>
      <c r="BG14" s="61">
        <f t="shared" si="47"/>
        <v>14</v>
      </c>
      <c r="BH14" s="60">
        <f t="shared" si="48"/>
        <v>70</v>
      </c>
      <c r="BI14" s="101">
        <f t="shared" si="49"/>
        <v>70</v>
      </c>
      <c r="BJ14" s="98">
        <f t="shared" si="50"/>
        <v>70</v>
      </c>
      <c r="BK14" s="54" t="e">
        <f t="shared" si="51"/>
        <v>#N/A</v>
      </c>
      <c r="BL14" s="58">
        <v>7</v>
      </c>
      <c r="BM14" s="53">
        <f t="shared" si="52"/>
        <v>70</v>
      </c>
      <c r="BN14" s="58">
        <v>6</v>
      </c>
      <c r="BO14" s="53">
        <f t="shared" si="53"/>
        <v>60</v>
      </c>
      <c r="BP14" s="58">
        <v>8</v>
      </c>
      <c r="BQ14" s="53">
        <f t="shared" si="54"/>
        <v>80</v>
      </c>
      <c r="BR14" s="58">
        <v>0</v>
      </c>
      <c r="BS14" s="53">
        <f t="shared" si="55"/>
        <v>0</v>
      </c>
      <c r="BT14" s="58">
        <v>0</v>
      </c>
      <c r="BU14" s="53">
        <f t="shared" si="56"/>
        <v>0</v>
      </c>
      <c r="BV14" s="58">
        <v>0</v>
      </c>
      <c r="BW14" s="51">
        <f t="shared" si="57"/>
        <v>0</v>
      </c>
      <c r="BX14" s="61">
        <f t="shared" si="58"/>
        <v>21</v>
      </c>
      <c r="BY14" s="63">
        <f t="shared" si="59"/>
        <v>42</v>
      </c>
      <c r="BZ14" s="53">
        <f t="shared" si="60"/>
        <v>42</v>
      </c>
      <c r="CA14" s="98">
        <f t="shared" si="61"/>
        <v>42</v>
      </c>
      <c r="CB14" s="57" t="e">
        <f t="shared" si="62"/>
        <v>#N/A</v>
      </c>
      <c r="CC14" s="58">
        <v>15</v>
      </c>
      <c r="CD14" s="53">
        <f t="shared" si="63"/>
        <v>80</v>
      </c>
      <c r="CE14" s="58">
        <v>264</v>
      </c>
      <c r="CF14" s="51">
        <f t="shared" si="64"/>
        <v>66.76970633693972</v>
      </c>
      <c r="CG14" s="58">
        <v>22.613935056238201</v>
      </c>
      <c r="CH14" s="51">
        <f t="shared" si="65"/>
        <v>100</v>
      </c>
      <c r="CI14" s="58">
        <v>14.75</v>
      </c>
      <c r="CJ14" s="53">
        <f t="shared" si="66"/>
        <v>70.5</v>
      </c>
      <c r="CK14" s="58">
        <v>28.6428571428571</v>
      </c>
      <c r="CL14" s="53">
        <f t="shared" si="67"/>
        <v>50.882515168229538</v>
      </c>
      <c r="CM14" s="58">
        <v>3.5</v>
      </c>
      <c r="CN14" s="53">
        <f t="shared" si="68"/>
        <v>96.330275229357795</v>
      </c>
      <c r="CO14" s="58">
        <v>0</v>
      </c>
      <c r="CP14" s="51">
        <f t="shared" si="69"/>
        <v>100</v>
      </c>
      <c r="CQ14" s="138">
        <f t="shared" si="70"/>
        <v>79.428197599396839</v>
      </c>
      <c r="CR14" s="110">
        <f t="shared" si="71"/>
        <v>81.54947598408414</v>
      </c>
      <c r="CS14" s="53">
        <f t="shared" si="72"/>
        <v>81.54947598408414</v>
      </c>
      <c r="CT14" s="98">
        <f t="shared" si="73"/>
        <v>81.5</v>
      </c>
      <c r="CU14" s="54" t="e">
        <f t="shared" si="74"/>
        <v>#N/A</v>
      </c>
      <c r="CV14" s="58">
        <v>26.538461538461501</v>
      </c>
      <c r="CW14" s="53">
        <f t="shared" si="75"/>
        <v>83.938074504112265</v>
      </c>
      <c r="CX14" s="58">
        <v>2</v>
      </c>
      <c r="CY14" s="53">
        <f t="shared" si="76"/>
        <v>99.408284023668642</v>
      </c>
      <c r="CZ14" s="58">
        <v>100</v>
      </c>
      <c r="DA14" s="53">
        <f t="shared" si="77"/>
        <v>90.566037735849065</v>
      </c>
      <c r="DB14" s="58">
        <v>100</v>
      </c>
      <c r="DC14" s="53">
        <f t="shared" si="78"/>
        <v>75</v>
      </c>
      <c r="DD14" s="58">
        <v>2.5384615384615401</v>
      </c>
      <c r="DE14" s="53">
        <f t="shared" si="79"/>
        <v>99.448580093741384</v>
      </c>
      <c r="DF14" s="58">
        <v>1.6153846153846201</v>
      </c>
      <c r="DG14" s="53">
        <f t="shared" si="80"/>
        <v>99.742516897328613</v>
      </c>
      <c r="DH14" s="58">
        <v>0</v>
      </c>
      <c r="DI14" s="53">
        <f t="shared" si="81"/>
        <v>100</v>
      </c>
      <c r="DJ14" s="58">
        <v>100</v>
      </c>
      <c r="DK14" s="51">
        <f t="shared" si="82"/>
        <v>85.714285714285708</v>
      </c>
      <c r="DL14" s="53">
        <f t="shared" si="83"/>
        <v>91.727222371123204</v>
      </c>
      <c r="DM14" s="53">
        <f t="shared" si="84"/>
        <v>91.727222371123204</v>
      </c>
      <c r="DN14" s="98">
        <f t="shared" si="85"/>
        <v>91.7</v>
      </c>
      <c r="DO14" s="54" t="e">
        <f t="shared" si="86"/>
        <v>#N/A</v>
      </c>
      <c r="DP14" s="52">
        <v>570</v>
      </c>
      <c r="DQ14" s="51">
        <f t="shared" si="87"/>
        <v>63.114754098360656</v>
      </c>
      <c r="DR14" s="52">
        <v>16</v>
      </c>
      <c r="DS14" s="51">
        <f t="shared" si="88"/>
        <v>82.114735658042733</v>
      </c>
      <c r="DT14" s="52">
        <v>11.5</v>
      </c>
      <c r="DU14" s="51">
        <f t="shared" si="89"/>
        <v>63.888888888888886</v>
      </c>
      <c r="DV14" s="53">
        <f t="shared" si="90"/>
        <v>69.706126215097427</v>
      </c>
      <c r="DW14" s="53">
        <f t="shared" si="91"/>
        <v>69.706126215097427</v>
      </c>
      <c r="DX14" s="98">
        <f t="shared" si="92"/>
        <v>69.7</v>
      </c>
      <c r="DY14" s="54" t="e">
        <f t="shared" si="93"/>
        <v>#N/A</v>
      </c>
      <c r="DZ14" s="52">
        <v>39.234280052313302</v>
      </c>
      <c r="EA14" s="53">
        <f t="shared" si="94"/>
        <v>42.232809528862539</v>
      </c>
      <c r="EB14" s="52">
        <v>7.5</v>
      </c>
      <c r="EC14" s="51">
        <f t="shared" si="95"/>
        <v>46.875</v>
      </c>
      <c r="ED14" s="53">
        <f t="shared" si="96"/>
        <v>44.553904764431266</v>
      </c>
      <c r="EE14" s="53">
        <f t="shared" si="97"/>
        <v>44.553904764431266</v>
      </c>
      <c r="EF14" s="98">
        <f t="shared" si="98"/>
        <v>44.6</v>
      </c>
      <c r="EG14" s="54" t="e">
        <f t="shared" si="99"/>
        <v>#N/A</v>
      </c>
      <c r="EH14" s="64"/>
      <c r="EI14" s="64"/>
      <c r="EJ14" s="64"/>
      <c r="EK14" s="66" t="e">
        <f t="shared" si="100"/>
        <v>#N/A</v>
      </c>
      <c r="EL14" s="116">
        <f t="shared" si="101"/>
        <v>74.5</v>
      </c>
      <c r="EM14" s="139">
        <f t="shared" si="102"/>
        <v>74.494006962213092</v>
      </c>
      <c r="EN14" s="120">
        <f t="shared" si="103"/>
        <v>74.494006962213092</v>
      </c>
      <c r="EO14" s="67"/>
      <c r="EP14" s="68"/>
      <c r="EQ14" s="44"/>
    </row>
    <row r="15" spans="1:149" ht="14.5" customHeight="1" x14ac:dyDescent="0.35">
      <c r="A15" s="49" t="s">
        <v>36</v>
      </c>
      <c r="B15" s="137" t="str">
        <f>INDEX('Economy Names'!$A$2:$H$213,'Economy Names'!L9,'Economy Names'!$K$1)</f>
        <v>Australia</v>
      </c>
      <c r="C15" s="50">
        <v>3</v>
      </c>
      <c r="D15" s="51">
        <f t="shared" si="12"/>
        <v>88.235294117647058</v>
      </c>
      <c r="E15" s="50">
        <v>2</v>
      </c>
      <c r="F15" s="51">
        <f t="shared" si="13"/>
        <v>98.492462311557787</v>
      </c>
      <c r="G15" s="52">
        <v>0.68147884588899998</v>
      </c>
      <c r="H15" s="51">
        <f t="shared" si="14"/>
        <v>99.659260577055505</v>
      </c>
      <c r="I15" s="50">
        <v>3</v>
      </c>
      <c r="J15" s="51">
        <f t="shared" si="15"/>
        <v>88.235294117647058</v>
      </c>
      <c r="K15" s="50">
        <v>2</v>
      </c>
      <c r="L15" s="51">
        <f t="shared" si="16"/>
        <v>98.492462311557787</v>
      </c>
      <c r="M15" s="52">
        <v>0.68147884588899998</v>
      </c>
      <c r="N15" s="53">
        <f t="shared" si="17"/>
        <v>99.659260577055505</v>
      </c>
      <c r="O15" s="52">
        <v>0</v>
      </c>
      <c r="P15" s="51">
        <f t="shared" si="18"/>
        <v>100</v>
      </c>
      <c r="Q15" s="53">
        <f t="shared" si="19"/>
        <v>96.596754251565102</v>
      </c>
      <c r="R15" s="53">
        <f t="shared" si="20"/>
        <v>96.596754251565102</v>
      </c>
      <c r="S15" s="98">
        <f t="shared" si="21"/>
        <v>96.6</v>
      </c>
      <c r="T15" s="54" t="e">
        <f t="shared" si="22"/>
        <v>#N/A</v>
      </c>
      <c r="U15" s="55">
        <v>11</v>
      </c>
      <c r="V15" s="51">
        <f t="shared" si="23"/>
        <v>76</v>
      </c>
      <c r="W15" s="56">
        <v>120.5</v>
      </c>
      <c r="X15" s="51">
        <f t="shared" si="24"/>
        <v>72.766570605187326</v>
      </c>
      <c r="Y15" s="56">
        <v>0.62563570038573002</v>
      </c>
      <c r="Z15" s="53">
        <f t="shared" si="25"/>
        <v>96.871821498071355</v>
      </c>
      <c r="AA15" s="55">
        <v>14</v>
      </c>
      <c r="AB15" s="51">
        <f t="shared" si="26"/>
        <v>93.333333333333329</v>
      </c>
      <c r="AC15" s="53">
        <f t="shared" si="27"/>
        <v>84.742931359148002</v>
      </c>
      <c r="AD15" s="53">
        <f t="shared" si="28"/>
        <v>84.742931359148002</v>
      </c>
      <c r="AE15" s="98">
        <f t="shared" si="29"/>
        <v>84.7</v>
      </c>
      <c r="AF15" s="57" t="e">
        <f t="shared" si="30"/>
        <v>#N/A</v>
      </c>
      <c r="AG15" s="55">
        <v>5</v>
      </c>
      <c r="AH15" s="51">
        <f t="shared" si="31"/>
        <v>66.666666666666657</v>
      </c>
      <c r="AI15" s="55">
        <v>75</v>
      </c>
      <c r="AJ15" s="51">
        <f t="shared" si="32"/>
        <v>75.217391304347828</v>
      </c>
      <c r="AK15" s="56">
        <v>12.077955717642199</v>
      </c>
      <c r="AL15" s="51">
        <f t="shared" si="33"/>
        <v>99.850889435584662</v>
      </c>
      <c r="AM15" s="55">
        <v>7</v>
      </c>
      <c r="AN15" s="51">
        <f t="shared" si="34"/>
        <v>87.5</v>
      </c>
      <c r="AO15" s="51">
        <f t="shared" si="35"/>
        <v>82.308736851649797</v>
      </c>
      <c r="AP15" s="53">
        <f t="shared" si="36"/>
        <v>82.308736851649797</v>
      </c>
      <c r="AQ15" s="98">
        <f t="shared" si="37"/>
        <v>82.3</v>
      </c>
      <c r="AR15" s="54" t="e">
        <f t="shared" si="38"/>
        <v>#N/A</v>
      </c>
      <c r="AS15" s="59">
        <v>4</v>
      </c>
      <c r="AT15" s="51">
        <f t="shared" si="39"/>
        <v>75</v>
      </c>
      <c r="AU15" s="59">
        <v>4.5</v>
      </c>
      <c r="AV15" s="51">
        <f t="shared" si="40"/>
        <v>98.325358851674636</v>
      </c>
      <c r="AW15" s="59">
        <v>5.3504561548946699</v>
      </c>
      <c r="AX15" s="53">
        <f t="shared" si="41"/>
        <v>64.330292300702212</v>
      </c>
      <c r="AY15" s="59">
        <v>19.5</v>
      </c>
      <c r="AZ15" s="51">
        <f t="shared" si="42"/>
        <v>65</v>
      </c>
      <c r="BA15" s="60">
        <f t="shared" si="43"/>
        <v>75.663912788094223</v>
      </c>
      <c r="BB15" s="53">
        <f t="shared" si="44"/>
        <v>75.663912788094223</v>
      </c>
      <c r="BC15" s="98">
        <f t="shared" si="45"/>
        <v>75.7</v>
      </c>
      <c r="BD15" s="54" t="e">
        <f t="shared" si="46"/>
        <v>#N/A</v>
      </c>
      <c r="BE15" s="58">
        <v>8</v>
      </c>
      <c r="BF15" s="58">
        <v>11</v>
      </c>
      <c r="BG15" s="61">
        <f t="shared" si="47"/>
        <v>19</v>
      </c>
      <c r="BH15" s="60">
        <f t="shared" si="48"/>
        <v>95</v>
      </c>
      <c r="BI15" s="101">
        <f t="shared" si="49"/>
        <v>95</v>
      </c>
      <c r="BJ15" s="98">
        <f t="shared" si="50"/>
        <v>95</v>
      </c>
      <c r="BK15" s="54" t="e">
        <f t="shared" si="51"/>
        <v>#N/A</v>
      </c>
      <c r="BL15" s="58">
        <v>8</v>
      </c>
      <c r="BM15" s="53">
        <f t="shared" si="52"/>
        <v>80</v>
      </c>
      <c r="BN15" s="58">
        <v>2</v>
      </c>
      <c r="BO15" s="53">
        <f t="shared" si="53"/>
        <v>20</v>
      </c>
      <c r="BP15" s="58">
        <v>8</v>
      </c>
      <c r="BQ15" s="53">
        <f t="shared" si="54"/>
        <v>80</v>
      </c>
      <c r="BR15" s="58">
        <v>4</v>
      </c>
      <c r="BS15" s="53">
        <f t="shared" si="55"/>
        <v>66.666666666666657</v>
      </c>
      <c r="BT15" s="58">
        <v>3</v>
      </c>
      <c r="BU15" s="53">
        <f t="shared" si="56"/>
        <v>42.857142857142854</v>
      </c>
      <c r="BV15" s="58">
        <v>7</v>
      </c>
      <c r="BW15" s="51">
        <f t="shared" si="57"/>
        <v>100</v>
      </c>
      <c r="BX15" s="61">
        <f t="shared" si="58"/>
        <v>32</v>
      </c>
      <c r="BY15" s="63">
        <f t="shared" si="59"/>
        <v>64</v>
      </c>
      <c r="BZ15" s="53">
        <f t="shared" si="60"/>
        <v>64</v>
      </c>
      <c r="CA15" s="98">
        <f t="shared" si="61"/>
        <v>64</v>
      </c>
      <c r="CB15" s="57" t="e">
        <f t="shared" si="62"/>
        <v>#N/A</v>
      </c>
      <c r="CC15" s="58">
        <v>11</v>
      </c>
      <c r="CD15" s="53">
        <f t="shared" si="63"/>
        <v>86.666666666666671</v>
      </c>
      <c r="CE15" s="58">
        <v>105</v>
      </c>
      <c r="CF15" s="51">
        <f t="shared" si="64"/>
        <v>91.344667697063358</v>
      </c>
      <c r="CG15" s="58">
        <v>47.362849690256603</v>
      </c>
      <c r="CH15" s="51">
        <f t="shared" si="65"/>
        <v>69.341702122476292</v>
      </c>
      <c r="CI15" s="58">
        <v>4.5</v>
      </c>
      <c r="CJ15" s="53">
        <f t="shared" si="66"/>
        <v>91</v>
      </c>
      <c r="CK15" s="58">
        <v>7.9523809523809499</v>
      </c>
      <c r="CL15" s="53">
        <f t="shared" si="67"/>
        <v>90.825519396947982</v>
      </c>
      <c r="CM15" s="58">
        <v>1.75</v>
      </c>
      <c r="CN15" s="53">
        <f t="shared" si="68"/>
        <v>99.541284403669721</v>
      </c>
      <c r="CO15" s="58">
        <v>0</v>
      </c>
      <c r="CP15" s="51">
        <f t="shared" si="69"/>
        <v>100</v>
      </c>
      <c r="CQ15" s="138">
        <f t="shared" si="70"/>
        <v>95.341700950154433</v>
      </c>
      <c r="CR15" s="110">
        <f t="shared" si="71"/>
        <v>85.673684359090203</v>
      </c>
      <c r="CS15" s="53">
        <f t="shared" si="72"/>
        <v>85.673684359090203</v>
      </c>
      <c r="CT15" s="98">
        <f t="shared" si="73"/>
        <v>85.7</v>
      </c>
      <c r="CU15" s="54" t="e">
        <f t="shared" si="74"/>
        <v>#N/A</v>
      </c>
      <c r="CV15" s="58">
        <v>35.5</v>
      </c>
      <c r="CW15" s="53">
        <f t="shared" si="75"/>
        <v>78.301886792452834</v>
      </c>
      <c r="CX15" s="58">
        <v>7</v>
      </c>
      <c r="CY15" s="53">
        <f t="shared" si="76"/>
        <v>96.449704142011839</v>
      </c>
      <c r="CZ15" s="58">
        <v>766</v>
      </c>
      <c r="DA15" s="53">
        <f t="shared" si="77"/>
        <v>27.735849056603772</v>
      </c>
      <c r="DB15" s="58">
        <v>264</v>
      </c>
      <c r="DC15" s="53">
        <f t="shared" si="78"/>
        <v>34</v>
      </c>
      <c r="DD15" s="58">
        <v>39</v>
      </c>
      <c r="DE15" s="53">
        <f t="shared" si="79"/>
        <v>86.379928315412187</v>
      </c>
      <c r="DF15" s="58">
        <v>4</v>
      </c>
      <c r="DG15" s="53">
        <f t="shared" si="80"/>
        <v>98.744769874476987</v>
      </c>
      <c r="DH15" s="58">
        <v>539</v>
      </c>
      <c r="DI15" s="53">
        <f t="shared" si="81"/>
        <v>55.083333333333329</v>
      </c>
      <c r="DJ15" s="58">
        <v>100</v>
      </c>
      <c r="DK15" s="51">
        <f t="shared" si="82"/>
        <v>85.714285714285708</v>
      </c>
      <c r="DL15" s="53">
        <f t="shared" si="83"/>
        <v>70.301219653572076</v>
      </c>
      <c r="DM15" s="53">
        <f t="shared" si="84"/>
        <v>70.301219653572076</v>
      </c>
      <c r="DN15" s="98">
        <f t="shared" si="85"/>
        <v>70.3</v>
      </c>
      <c r="DO15" s="54" t="e">
        <f t="shared" si="86"/>
        <v>#N/A</v>
      </c>
      <c r="DP15" s="52">
        <v>402</v>
      </c>
      <c r="DQ15" s="51">
        <f t="shared" si="87"/>
        <v>76.885245901639337</v>
      </c>
      <c r="DR15" s="52">
        <v>23.2</v>
      </c>
      <c r="DS15" s="51">
        <f t="shared" si="88"/>
        <v>74.015748031496059</v>
      </c>
      <c r="DT15" s="52">
        <v>15.5</v>
      </c>
      <c r="DU15" s="51">
        <f t="shared" si="89"/>
        <v>86.111111111111114</v>
      </c>
      <c r="DV15" s="53">
        <f t="shared" si="90"/>
        <v>79.004035014748837</v>
      </c>
      <c r="DW15" s="53">
        <f t="shared" si="91"/>
        <v>79.004035014748837</v>
      </c>
      <c r="DX15" s="98">
        <f t="shared" si="92"/>
        <v>79</v>
      </c>
      <c r="DY15" s="54" t="e">
        <f t="shared" si="93"/>
        <v>#N/A</v>
      </c>
      <c r="DZ15" s="52">
        <v>82.651825227807095</v>
      </c>
      <c r="EA15" s="53">
        <f t="shared" si="94"/>
        <v>88.968595508941974</v>
      </c>
      <c r="EB15" s="52">
        <v>11</v>
      </c>
      <c r="EC15" s="51">
        <f t="shared" si="95"/>
        <v>68.75</v>
      </c>
      <c r="ED15" s="53">
        <f t="shared" si="96"/>
        <v>78.859297754470987</v>
      </c>
      <c r="EE15" s="53">
        <f t="shared" si="97"/>
        <v>78.859297754470987</v>
      </c>
      <c r="EF15" s="98">
        <f t="shared" si="98"/>
        <v>78.900000000000006</v>
      </c>
      <c r="EG15" s="54" t="e">
        <f t="shared" si="99"/>
        <v>#N/A</v>
      </c>
      <c r="EH15" s="64"/>
      <c r="EI15" s="64"/>
      <c r="EJ15" s="64"/>
      <c r="EK15" s="66" t="e">
        <f t="shared" si="100"/>
        <v>#N/A</v>
      </c>
      <c r="EL15" s="116">
        <f t="shared" si="101"/>
        <v>81.2</v>
      </c>
      <c r="EM15" s="139">
        <f t="shared" si="102"/>
        <v>81.215057203233911</v>
      </c>
      <c r="EN15" s="120">
        <f t="shared" si="103"/>
        <v>81.215057203233911</v>
      </c>
      <c r="EO15" s="67"/>
      <c r="EP15" s="68"/>
      <c r="EQ15" s="44"/>
    </row>
    <row r="16" spans="1:149" ht="14.5" customHeight="1" x14ac:dyDescent="0.35">
      <c r="A16" s="49" t="s">
        <v>37</v>
      </c>
      <c r="B16" s="137" t="str">
        <f>INDEX('Economy Names'!$A$2:$H$213,'Economy Names'!L10,'Economy Names'!$K$1)</f>
        <v>Austria</v>
      </c>
      <c r="C16" s="50">
        <v>8</v>
      </c>
      <c r="D16" s="51">
        <f t="shared" si="12"/>
        <v>58.82352941176471</v>
      </c>
      <c r="E16" s="50">
        <v>21</v>
      </c>
      <c r="F16" s="51">
        <f t="shared" si="13"/>
        <v>79.396984924623112</v>
      </c>
      <c r="G16" s="52">
        <v>4.6852317654302302</v>
      </c>
      <c r="H16" s="51">
        <f t="shared" si="14"/>
        <v>97.657384117284892</v>
      </c>
      <c r="I16" s="50">
        <v>8</v>
      </c>
      <c r="J16" s="51">
        <f t="shared" si="15"/>
        <v>58.82352941176471</v>
      </c>
      <c r="K16" s="50">
        <v>21</v>
      </c>
      <c r="L16" s="51">
        <f t="shared" si="16"/>
        <v>79.396984924623112</v>
      </c>
      <c r="M16" s="52">
        <v>4.6852317654302302</v>
      </c>
      <c r="N16" s="53">
        <f t="shared" si="17"/>
        <v>97.657384117284892</v>
      </c>
      <c r="O16" s="52">
        <v>11.5172855590714</v>
      </c>
      <c r="P16" s="51">
        <f t="shared" si="18"/>
        <v>97.120678610232147</v>
      </c>
      <c r="Q16" s="53">
        <f t="shared" si="19"/>
        <v>83.249644265976215</v>
      </c>
      <c r="R16" s="53">
        <f t="shared" si="20"/>
        <v>83.249644265976215</v>
      </c>
      <c r="S16" s="98">
        <f t="shared" si="21"/>
        <v>83.2</v>
      </c>
      <c r="T16" s="54" t="e">
        <f t="shared" si="22"/>
        <v>#N/A</v>
      </c>
      <c r="U16" s="55">
        <v>11</v>
      </c>
      <c r="V16" s="51">
        <f t="shared" si="23"/>
        <v>76</v>
      </c>
      <c r="W16" s="55">
        <v>222</v>
      </c>
      <c r="X16" s="51">
        <f t="shared" si="24"/>
        <v>43.515850144092219</v>
      </c>
      <c r="Y16" s="56">
        <v>1.1360360239871901</v>
      </c>
      <c r="Z16" s="53">
        <f t="shared" si="25"/>
        <v>94.319819880064031</v>
      </c>
      <c r="AA16" s="55">
        <v>13</v>
      </c>
      <c r="AB16" s="51">
        <f t="shared" si="26"/>
        <v>86.666666666666671</v>
      </c>
      <c r="AC16" s="53">
        <f t="shared" si="27"/>
        <v>75.125584172705729</v>
      </c>
      <c r="AD16" s="53">
        <f t="shared" si="28"/>
        <v>75.125584172705729</v>
      </c>
      <c r="AE16" s="98">
        <f t="shared" si="29"/>
        <v>75.099999999999994</v>
      </c>
      <c r="AF16" s="57" t="e">
        <f t="shared" si="30"/>
        <v>#N/A</v>
      </c>
      <c r="AG16" s="55">
        <v>5</v>
      </c>
      <c r="AH16" s="51">
        <f t="shared" si="31"/>
        <v>66.666666666666657</v>
      </c>
      <c r="AI16" s="55">
        <v>23</v>
      </c>
      <c r="AJ16" s="51">
        <f t="shared" si="32"/>
        <v>97.826086956521735</v>
      </c>
      <c r="AK16" s="56">
        <v>85.820822997709101</v>
      </c>
      <c r="AL16" s="51">
        <f t="shared" si="33"/>
        <v>98.940483666694959</v>
      </c>
      <c r="AM16" s="55">
        <v>7</v>
      </c>
      <c r="AN16" s="51">
        <f t="shared" si="34"/>
        <v>87.5</v>
      </c>
      <c r="AO16" s="51">
        <f t="shared" si="35"/>
        <v>87.733309322470831</v>
      </c>
      <c r="AP16" s="53">
        <f t="shared" si="36"/>
        <v>87.733309322470831</v>
      </c>
      <c r="AQ16" s="98">
        <f t="shared" si="37"/>
        <v>87.7</v>
      </c>
      <c r="AR16" s="54" t="e">
        <f t="shared" si="38"/>
        <v>#N/A</v>
      </c>
      <c r="AS16" s="59">
        <v>3</v>
      </c>
      <c r="AT16" s="51">
        <f t="shared" si="39"/>
        <v>83.333333333333343</v>
      </c>
      <c r="AU16" s="59">
        <v>20.5</v>
      </c>
      <c r="AV16" s="51">
        <f t="shared" si="40"/>
        <v>90.669856459330148</v>
      </c>
      <c r="AW16" s="59">
        <v>4.6151198924819496</v>
      </c>
      <c r="AX16" s="53">
        <f t="shared" si="41"/>
        <v>69.232534050120336</v>
      </c>
      <c r="AY16" s="59">
        <v>23</v>
      </c>
      <c r="AZ16" s="51">
        <f t="shared" si="42"/>
        <v>76.666666666666671</v>
      </c>
      <c r="BA16" s="60">
        <f t="shared" si="43"/>
        <v>79.975597627362617</v>
      </c>
      <c r="BB16" s="53">
        <f t="shared" si="44"/>
        <v>79.975597627362617</v>
      </c>
      <c r="BC16" s="98">
        <f t="shared" si="45"/>
        <v>80</v>
      </c>
      <c r="BD16" s="54" t="e">
        <f t="shared" si="46"/>
        <v>#N/A</v>
      </c>
      <c r="BE16" s="58">
        <v>7</v>
      </c>
      <c r="BF16" s="58">
        <v>4</v>
      </c>
      <c r="BG16" s="61">
        <f t="shared" si="47"/>
        <v>11</v>
      </c>
      <c r="BH16" s="60">
        <f t="shared" si="48"/>
        <v>55.000000000000007</v>
      </c>
      <c r="BI16" s="101">
        <f t="shared" si="49"/>
        <v>55.000000000000007</v>
      </c>
      <c r="BJ16" s="98">
        <f t="shared" si="50"/>
        <v>55</v>
      </c>
      <c r="BK16" s="54" t="e">
        <f t="shared" si="51"/>
        <v>#N/A</v>
      </c>
      <c r="BL16" s="58">
        <v>5</v>
      </c>
      <c r="BM16" s="53">
        <f t="shared" si="52"/>
        <v>50</v>
      </c>
      <c r="BN16" s="58">
        <v>5</v>
      </c>
      <c r="BO16" s="53">
        <f t="shared" si="53"/>
        <v>50</v>
      </c>
      <c r="BP16" s="58">
        <v>7</v>
      </c>
      <c r="BQ16" s="53">
        <f t="shared" si="54"/>
        <v>70</v>
      </c>
      <c r="BR16" s="58">
        <v>5</v>
      </c>
      <c r="BS16" s="53">
        <f t="shared" si="55"/>
        <v>83.333333333333343</v>
      </c>
      <c r="BT16" s="58">
        <v>7</v>
      </c>
      <c r="BU16" s="53">
        <f t="shared" si="56"/>
        <v>100</v>
      </c>
      <c r="BV16" s="58">
        <v>6</v>
      </c>
      <c r="BW16" s="51">
        <f t="shared" si="57"/>
        <v>85.714285714285708</v>
      </c>
      <c r="BX16" s="61">
        <f t="shared" si="58"/>
        <v>35</v>
      </c>
      <c r="BY16" s="63">
        <f t="shared" si="59"/>
        <v>70</v>
      </c>
      <c r="BZ16" s="53">
        <f t="shared" si="60"/>
        <v>70</v>
      </c>
      <c r="CA16" s="98">
        <f t="shared" si="61"/>
        <v>70</v>
      </c>
      <c r="CB16" s="57" t="e">
        <f t="shared" si="62"/>
        <v>#N/A</v>
      </c>
      <c r="CC16" s="58">
        <v>12</v>
      </c>
      <c r="CD16" s="53">
        <f t="shared" si="63"/>
        <v>85</v>
      </c>
      <c r="CE16" s="58">
        <v>131</v>
      </c>
      <c r="CF16" s="51">
        <f t="shared" si="64"/>
        <v>87.326120556414224</v>
      </c>
      <c r="CG16" s="58">
        <v>51.429479570478499</v>
      </c>
      <c r="CH16" s="51">
        <f t="shared" si="65"/>
        <v>63.112721431126026</v>
      </c>
      <c r="CI16" s="58">
        <v>2</v>
      </c>
      <c r="CJ16" s="53">
        <f t="shared" si="66"/>
        <v>96</v>
      </c>
      <c r="CK16" s="58">
        <v>3.1666666666666701</v>
      </c>
      <c r="CL16" s="53">
        <f t="shared" si="67"/>
        <v>100</v>
      </c>
      <c r="CM16" s="58">
        <v>2.5</v>
      </c>
      <c r="CN16" s="53">
        <f t="shared" si="68"/>
        <v>98.165137614678898</v>
      </c>
      <c r="CO16" s="58">
        <v>0</v>
      </c>
      <c r="CP16" s="51">
        <f t="shared" si="69"/>
        <v>100</v>
      </c>
      <c r="CQ16" s="138">
        <f t="shared" si="70"/>
        <v>98.541284403669721</v>
      </c>
      <c r="CR16" s="110">
        <f t="shared" si="71"/>
        <v>83.495031597802495</v>
      </c>
      <c r="CS16" s="53">
        <f t="shared" si="72"/>
        <v>83.495031597802495</v>
      </c>
      <c r="CT16" s="98">
        <f t="shared" si="73"/>
        <v>83.5</v>
      </c>
      <c r="CU16" s="54" t="e">
        <f t="shared" si="74"/>
        <v>#N/A</v>
      </c>
      <c r="CV16" s="58">
        <v>0</v>
      </c>
      <c r="CW16" s="53">
        <f t="shared" si="75"/>
        <v>100</v>
      </c>
      <c r="CX16" s="58">
        <v>0.5</v>
      </c>
      <c r="CY16" s="53">
        <f t="shared" si="76"/>
        <v>100</v>
      </c>
      <c r="CZ16" s="58">
        <v>0</v>
      </c>
      <c r="DA16" s="53">
        <f t="shared" si="77"/>
        <v>100</v>
      </c>
      <c r="DB16" s="58">
        <v>0</v>
      </c>
      <c r="DC16" s="53">
        <f t="shared" si="78"/>
        <v>100</v>
      </c>
      <c r="DD16" s="58">
        <v>0</v>
      </c>
      <c r="DE16" s="53">
        <f t="shared" si="79"/>
        <v>100</v>
      </c>
      <c r="DF16" s="58">
        <v>0.5</v>
      </c>
      <c r="DG16" s="53">
        <f t="shared" si="80"/>
        <v>100</v>
      </c>
      <c r="DH16" s="58">
        <v>0</v>
      </c>
      <c r="DI16" s="53">
        <f t="shared" si="81"/>
        <v>100</v>
      </c>
      <c r="DJ16" s="58">
        <v>0</v>
      </c>
      <c r="DK16" s="51">
        <f t="shared" si="82"/>
        <v>100</v>
      </c>
      <c r="DL16" s="53">
        <f t="shared" si="83"/>
        <v>100</v>
      </c>
      <c r="DM16" s="53">
        <f t="shared" si="84"/>
        <v>100</v>
      </c>
      <c r="DN16" s="98">
        <f t="shared" si="85"/>
        <v>100</v>
      </c>
      <c r="DO16" s="54" t="e">
        <f t="shared" si="86"/>
        <v>#N/A</v>
      </c>
      <c r="DP16" s="52">
        <v>397</v>
      </c>
      <c r="DQ16" s="51">
        <f t="shared" si="87"/>
        <v>77.295081967213122</v>
      </c>
      <c r="DR16" s="52">
        <v>20.6</v>
      </c>
      <c r="DS16" s="51">
        <f t="shared" si="88"/>
        <v>76.940382452193475</v>
      </c>
      <c r="DT16" s="52">
        <v>13</v>
      </c>
      <c r="DU16" s="51">
        <f t="shared" si="89"/>
        <v>72.222222222222214</v>
      </c>
      <c r="DV16" s="53">
        <f t="shared" si="90"/>
        <v>75.485895547209608</v>
      </c>
      <c r="DW16" s="53">
        <f t="shared" si="91"/>
        <v>75.485895547209608</v>
      </c>
      <c r="DX16" s="98">
        <f t="shared" si="92"/>
        <v>75.5</v>
      </c>
      <c r="DY16" s="54" t="e">
        <f t="shared" si="93"/>
        <v>#N/A</v>
      </c>
      <c r="DZ16" s="52">
        <v>79.921489987690506</v>
      </c>
      <c r="EA16" s="53">
        <f t="shared" si="94"/>
        <v>86.029590944769112</v>
      </c>
      <c r="EB16" s="52">
        <v>11</v>
      </c>
      <c r="EC16" s="51">
        <f t="shared" si="95"/>
        <v>68.75</v>
      </c>
      <c r="ED16" s="53">
        <f t="shared" si="96"/>
        <v>77.389795472384549</v>
      </c>
      <c r="EE16" s="53">
        <f t="shared" si="97"/>
        <v>77.389795472384549</v>
      </c>
      <c r="EF16" s="98">
        <f t="shared" si="98"/>
        <v>77.400000000000006</v>
      </c>
      <c r="EG16" s="54" t="e">
        <f t="shared" si="99"/>
        <v>#N/A</v>
      </c>
      <c r="EH16" s="64"/>
      <c r="EI16" s="64"/>
      <c r="EJ16" s="64"/>
      <c r="EK16" s="66" t="e">
        <f t="shared" si="100"/>
        <v>#N/A</v>
      </c>
      <c r="EL16" s="116">
        <f t="shared" si="101"/>
        <v>78.7</v>
      </c>
      <c r="EM16" s="139">
        <f t="shared" si="102"/>
        <v>78.745485800591197</v>
      </c>
      <c r="EN16" s="120">
        <f t="shared" si="103"/>
        <v>78.745485800591197</v>
      </c>
      <c r="EO16" s="67"/>
      <c r="EP16" s="68"/>
      <c r="EQ16" s="44"/>
    </row>
    <row r="17" spans="1:149" ht="14.5" customHeight="1" x14ac:dyDescent="0.35">
      <c r="A17" s="49" t="s">
        <v>38</v>
      </c>
      <c r="B17" s="137" t="str">
        <f>INDEX('Economy Names'!$A$2:$H$213,'Economy Names'!L11,'Economy Names'!$K$1)</f>
        <v>Azerbaijan</v>
      </c>
      <c r="C17" s="50">
        <v>3</v>
      </c>
      <c r="D17" s="51">
        <f t="shared" si="12"/>
        <v>88.235294117647058</v>
      </c>
      <c r="E17" s="50">
        <v>3.5</v>
      </c>
      <c r="F17" s="51">
        <f t="shared" si="13"/>
        <v>96.984924623115575</v>
      </c>
      <c r="G17" s="52">
        <v>1.1831687385084599</v>
      </c>
      <c r="H17" s="51">
        <f t="shared" si="14"/>
        <v>99.408415630745765</v>
      </c>
      <c r="I17" s="50">
        <v>3</v>
      </c>
      <c r="J17" s="51">
        <f t="shared" si="15"/>
        <v>88.235294117647058</v>
      </c>
      <c r="K17" s="50">
        <v>3.5</v>
      </c>
      <c r="L17" s="51">
        <f t="shared" si="16"/>
        <v>96.984924623115575</v>
      </c>
      <c r="M17" s="52">
        <v>1.1831687385084599</v>
      </c>
      <c r="N17" s="53">
        <f t="shared" si="17"/>
        <v>99.408415630745765</v>
      </c>
      <c r="O17" s="52">
        <v>0</v>
      </c>
      <c r="P17" s="51">
        <f t="shared" si="18"/>
        <v>100</v>
      </c>
      <c r="Q17" s="53">
        <f t="shared" si="19"/>
        <v>96.157158592877096</v>
      </c>
      <c r="R17" s="53">
        <f t="shared" si="20"/>
        <v>96.157158592877096</v>
      </c>
      <c r="S17" s="98">
        <f t="shared" si="21"/>
        <v>96.2</v>
      </c>
      <c r="T17" s="54" t="e">
        <f t="shared" si="22"/>
        <v>#N/A</v>
      </c>
      <c r="U17" s="55">
        <v>18</v>
      </c>
      <c r="V17" s="51">
        <f t="shared" si="23"/>
        <v>48</v>
      </c>
      <c r="W17" s="55">
        <v>116</v>
      </c>
      <c r="X17" s="51">
        <f t="shared" si="24"/>
        <v>74.063400576368878</v>
      </c>
      <c r="Y17" s="56">
        <v>1.7264035745795001</v>
      </c>
      <c r="Z17" s="53">
        <f t="shared" si="25"/>
        <v>91.367982127102493</v>
      </c>
      <c r="AA17" s="55">
        <v>12</v>
      </c>
      <c r="AB17" s="51">
        <f t="shared" si="26"/>
        <v>80</v>
      </c>
      <c r="AC17" s="53">
        <f t="shared" si="27"/>
        <v>73.35784567586785</v>
      </c>
      <c r="AD17" s="53">
        <f t="shared" si="28"/>
        <v>73.35784567586785</v>
      </c>
      <c r="AE17" s="98">
        <f t="shared" si="29"/>
        <v>73.400000000000006</v>
      </c>
      <c r="AF17" s="57" t="e">
        <f t="shared" si="30"/>
        <v>#N/A</v>
      </c>
      <c r="AG17" s="55">
        <v>7</v>
      </c>
      <c r="AH17" s="51">
        <f t="shared" si="31"/>
        <v>33.333333333333329</v>
      </c>
      <c r="AI17" s="55">
        <v>41</v>
      </c>
      <c r="AJ17" s="51">
        <f t="shared" si="32"/>
        <v>90</v>
      </c>
      <c r="AK17" s="56">
        <v>125.71167846652401</v>
      </c>
      <c r="AL17" s="51">
        <f t="shared" si="33"/>
        <v>98.448003969549077</v>
      </c>
      <c r="AM17" s="55">
        <v>7</v>
      </c>
      <c r="AN17" s="51">
        <f t="shared" si="34"/>
        <v>87.5</v>
      </c>
      <c r="AO17" s="51">
        <f t="shared" si="35"/>
        <v>77.320334325720609</v>
      </c>
      <c r="AP17" s="53">
        <f t="shared" si="36"/>
        <v>77.320334325720609</v>
      </c>
      <c r="AQ17" s="98">
        <f t="shared" si="37"/>
        <v>77.3</v>
      </c>
      <c r="AR17" s="54" t="e">
        <f t="shared" si="38"/>
        <v>#N/A</v>
      </c>
      <c r="AS17" s="59">
        <v>4</v>
      </c>
      <c r="AT17" s="51">
        <f t="shared" si="39"/>
        <v>75</v>
      </c>
      <c r="AU17" s="59">
        <v>4.5</v>
      </c>
      <c r="AV17" s="51">
        <f t="shared" si="40"/>
        <v>98.325358851674636</v>
      </c>
      <c r="AW17" s="59">
        <v>7.0348567100561104</v>
      </c>
      <c r="AX17" s="53">
        <f t="shared" si="41"/>
        <v>53.100955266292594</v>
      </c>
      <c r="AY17" s="59">
        <v>22.5</v>
      </c>
      <c r="AZ17" s="51">
        <f t="shared" si="42"/>
        <v>75</v>
      </c>
      <c r="BA17" s="60">
        <f t="shared" si="43"/>
        <v>75.356578529491813</v>
      </c>
      <c r="BB17" s="53">
        <f t="shared" si="44"/>
        <v>75.356578529491813</v>
      </c>
      <c r="BC17" s="98">
        <f t="shared" si="45"/>
        <v>75.400000000000006</v>
      </c>
      <c r="BD17" s="54" t="e">
        <f t="shared" si="46"/>
        <v>#N/A</v>
      </c>
      <c r="BE17" s="58">
        <v>8</v>
      </c>
      <c r="BF17" s="58">
        <v>12</v>
      </c>
      <c r="BG17" s="61">
        <f t="shared" si="47"/>
        <v>20</v>
      </c>
      <c r="BH17" s="60">
        <f t="shared" si="48"/>
        <v>100</v>
      </c>
      <c r="BI17" s="101">
        <f t="shared" si="49"/>
        <v>100</v>
      </c>
      <c r="BJ17" s="98">
        <f t="shared" si="50"/>
        <v>100</v>
      </c>
      <c r="BK17" s="54" t="e">
        <f t="shared" si="51"/>
        <v>#N/A</v>
      </c>
      <c r="BL17" s="58">
        <v>10</v>
      </c>
      <c r="BM17" s="53">
        <f t="shared" si="52"/>
        <v>100</v>
      </c>
      <c r="BN17" s="58">
        <v>7</v>
      </c>
      <c r="BO17" s="53">
        <f t="shared" si="53"/>
        <v>70</v>
      </c>
      <c r="BP17" s="58">
        <v>8</v>
      </c>
      <c r="BQ17" s="53">
        <f t="shared" si="54"/>
        <v>80</v>
      </c>
      <c r="BR17" s="58">
        <v>0</v>
      </c>
      <c r="BS17" s="53">
        <f t="shared" si="55"/>
        <v>0</v>
      </c>
      <c r="BT17" s="58">
        <v>0</v>
      </c>
      <c r="BU17" s="53">
        <f t="shared" si="56"/>
        <v>0</v>
      </c>
      <c r="BV17" s="58">
        <v>0</v>
      </c>
      <c r="BW17" s="51">
        <f t="shared" si="57"/>
        <v>0</v>
      </c>
      <c r="BX17" s="61">
        <f t="shared" si="58"/>
        <v>25</v>
      </c>
      <c r="BY17" s="63">
        <f t="shared" si="59"/>
        <v>50</v>
      </c>
      <c r="BZ17" s="53">
        <f t="shared" si="60"/>
        <v>50</v>
      </c>
      <c r="CA17" s="98">
        <f t="shared" si="61"/>
        <v>50</v>
      </c>
      <c r="CB17" s="57" t="e">
        <f t="shared" si="62"/>
        <v>#N/A</v>
      </c>
      <c r="CC17" s="58">
        <v>9</v>
      </c>
      <c r="CD17" s="53">
        <f t="shared" si="63"/>
        <v>90</v>
      </c>
      <c r="CE17" s="58">
        <v>159</v>
      </c>
      <c r="CF17" s="51">
        <f t="shared" si="64"/>
        <v>82.998454404945903</v>
      </c>
      <c r="CG17" s="58">
        <v>40.678477071212001</v>
      </c>
      <c r="CH17" s="51">
        <f t="shared" si="65"/>
        <v>79.290311016786418</v>
      </c>
      <c r="CI17" s="58">
        <v>7.5</v>
      </c>
      <c r="CJ17" s="53">
        <f t="shared" si="66"/>
        <v>85</v>
      </c>
      <c r="CK17" s="58">
        <v>27.595238095238098</v>
      </c>
      <c r="CL17" s="53">
        <f t="shared" si="67"/>
        <v>52.904945762088616</v>
      </c>
      <c r="CM17" s="58">
        <v>3</v>
      </c>
      <c r="CN17" s="53">
        <f t="shared" si="68"/>
        <v>97.247706422018354</v>
      </c>
      <c r="CO17" s="58">
        <v>0</v>
      </c>
      <c r="CP17" s="51">
        <f t="shared" si="69"/>
        <v>100</v>
      </c>
      <c r="CQ17" s="138">
        <f t="shared" si="70"/>
        <v>83.788163046026739</v>
      </c>
      <c r="CR17" s="110">
        <f t="shared" si="71"/>
        <v>84.019232116939762</v>
      </c>
      <c r="CS17" s="53">
        <f t="shared" si="72"/>
        <v>84.019232116939762</v>
      </c>
      <c r="CT17" s="98">
        <f t="shared" si="73"/>
        <v>84</v>
      </c>
      <c r="CU17" s="54" t="e">
        <f t="shared" si="74"/>
        <v>#N/A</v>
      </c>
      <c r="CV17" s="58">
        <v>17.4444444444445</v>
      </c>
      <c r="CW17" s="53">
        <f t="shared" si="75"/>
        <v>89.657582110412264</v>
      </c>
      <c r="CX17" s="58">
        <v>33</v>
      </c>
      <c r="CY17" s="53">
        <f t="shared" si="76"/>
        <v>81.065088757396452</v>
      </c>
      <c r="CZ17" s="58">
        <v>214.142857142857</v>
      </c>
      <c r="DA17" s="53">
        <f t="shared" si="77"/>
        <v>79.797843665768212</v>
      </c>
      <c r="DB17" s="58">
        <v>250</v>
      </c>
      <c r="DC17" s="53">
        <f t="shared" si="78"/>
        <v>37.5</v>
      </c>
      <c r="DD17" s="58">
        <v>14.1428571428571</v>
      </c>
      <c r="DE17" s="53">
        <f t="shared" si="79"/>
        <v>95.289298515104974</v>
      </c>
      <c r="DF17" s="58">
        <v>33</v>
      </c>
      <c r="DG17" s="53">
        <f t="shared" si="80"/>
        <v>86.610878661087867</v>
      </c>
      <c r="DH17" s="58">
        <v>300</v>
      </c>
      <c r="DI17" s="53">
        <f t="shared" si="81"/>
        <v>75</v>
      </c>
      <c r="DJ17" s="58">
        <v>200</v>
      </c>
      <c r="DK17" s="51">
        <f t="shared" si="82"/>
        <v>71.428571428571431</v>
      </c>
      <c r="DL17" s="53">
        <f t="shared" si="83"/>
        <v>77.043657892292657</v>
      </c>
      <c r="DM17" s="53">
        <f t="shared" si="84"/>
        <v>77.043657892292657</v>
      </c>
      <c r="DN17" s="98">
        <f t="shared" si="85"/>
        <v>77</v>
      </c>
      <c r="DO17" s="54" t="e">
        <f t="shared" si="86"/>
        <v>#N/A</v>
      </c>
      <c r="DP17" s="52">
        <v>277</v>
      </c>
      <c r="DQ17" s="51">
        <f t="shared" si="87"/>
        <v>87.131147540983605</v>
      </c>
      <c r="DR17" s="52">
        <v>18.5</v>
      </c>
      <c r="DS17" s="51">
        <f t="shared" si="88"/>
        <v>79.302587176602927</v>
      </c>
      <c r="DT17" s="52">
        <v>8</v>
      </c>
      <c r="DU17" s="51">
        <f t="shared" si="89"/>
        <v>44.444444444444443</v>
      </c>
      <c r="DV17" s="53">
        <f t="shared" si="90"/>
        <v>70.292726387343649</v>
      </c>
      <c r="DW17" s="53">
        <f t="shared" si="91"/>
        <v>70.292726387343649</v>
      </c>
      <c r="DX17" s="98">
        <f t="shared" si="92"/>
        <v>70.3</v>
      </c>
      <c r="DY17" s="54" t="e">
        <f t="shared" si="93"/>
        <v>#N/A</v>
      </c>
      <c r="DZ17" s="52">
        <v>39.675379612140397</v>
      </c>
      <c r="EA17" s="53">
        <f t="shared" si="94"/>
        <v>42.707620680452521</v>
      </c>
      <c r="EB17" s="52">
        <v>13.5</v>
      </c>
      <c r="EC17" s="51">
        <f t="shared" si="95"/>
        <v>84.375</v>
      </c>
      <c r="ED17" s="53">
        <f t="shared" si="96"/>
        <v>63.541310340226261</v>
      </c>
      <c r="EE17" s="53">
        <f t="shared" si="97"/>
        <v>63.541310340226261</v>
      </c>
      <c r="EF17" s="98">
        <f t="shared" si="98"/>
        <v>63.5</v>
      </c>
      <c r="EG17" s="54" t="e">
        <f t="shared" si="99"/>
        <v>#N/A</v>
      </c>
      <c r="EH17" s="64"/>
      <c r="EI17" s="64"/>
      <c r="EJ17" s="64"/>
      <c r="EK17" s="66" t="e">
        <f t="shared" si="100"/>
        <v>#N/A</v>
      </c>
      <c r="EL17" s="116">
        <f t="shared" si="101"/>
        <v>76.7</v>
      </c>
      <c r="EM17" s="139">
        <f t="shared" si="102"/>
        <v>76.708884386075979</v>
      </c>
      <c r="EN17" s="120">
        <f t="shared" si="103"/>
        <v>76.708884386075979</v>
      </c>
      <c r="EO17" s="67"/>
      <c r="EP17" s="68"/>
      <c r="EQ17" s="44"/>
    </row>
    <row r="18" spans="1:149" ht="14.5" customHeight="1" x14ac:dyDescent="0.35">
      <c r="A18" s="49" t="s">
        <v>39</v>
      </c>
      <c r="B18" s="137" t="str">
        <f>INDEX('Economy Names'!$A$2:$H$213,'Economy Names'!L12,'Economy Names'!$K$1)</f>
        <v>Bahamas, The</v>
      </c>
      <c r="C18" s="50">
        <v>7</v>
      </c>
      <c r="D18" s="51">
        <f t="shared" si="12"/>
        <v>64.705882352941174</v>
      </c>
      <c r="E18" s="50">
        <v>11.5</v>
      </c>
      <c r="F18" s="51">
        <f t="shared" si="13"/>
        <v>88.94472361809045</v>
      </c>
      <c r="G18" s="52">
        <v>11.042421505292999</v>
      </c>
      <c r="H18" s="51">
        <f t="shared" si="14"/>
        <v>94.478789247353504</v>
      </c>
      <c r="I18" s="50">
        <v>7</v>
      </c>
      <c r="J18" s="51">
        <f t="shared" si="15"/>
        <v>64.705882352941174</v>
      </c>
      <c r="K18" s="50">
        <v>11.5</v>
      </c>
      <c r="L18" s="51">
        <f t="shared" si="16"/>
        <v>88.94472361809045</v>
      </c>
      <c r="M18" s="52">
        <v>11.042421505292999</v>
      </c>
      <c r="N18" s="53">
        <f t="shared" si="17"/>
        <v>94.478789247353504</v>
      </c>
      <c r="O18" s="52">
        <v>0</v>
      </c>
      <c r="P18" s="51">
        <f t="shared" si="18"/>
        <v>100</v>
      </c>
      <c r="Q18" s="53">
        <f t="shared" si="19"/>
        <v>87.032348804596268</v>
      </c>
      <c r="R18" s="53">
        <f t="shared" si="20"/>
        <v>87.032348804596268</v>
      </c>
      <c r="S18" s="98">
        <f t="shared" si="21"/>
        <v>87</v>
      </c>
      <c r="T18" s="54" t="e">
        <f t="shared" si="22"/>
        <v>#N/A</v>
      </c>
      <c r="U18" s="55">
        <v>17</v>
      </c>
      <c r="V18" s="51">
        <f t="shared" si="23"/>
        <v>52</v>
      </c>
      <c r="W18" s="55">
        <v>180</v>
      </c>
      <c r="X18" s="51">
        <f t="shared" si="24"/>
        <v>55.619596541786741</v>
      </c>
      <c r="Y18" s="56">
        <v>0.80240723292087002</v>
      </c>
      <c r="Z18" s="53">
        <f t="shared" si="25"/>
        <v>95.987963835395647</v>
      </c>
      <c r="AA18" s="55">
        <v>12</v>
      </c>
      <c r="AB18" s="51">
        <f t="shared" si="26"/>
        <v>80</v>
      </c>
      <c r="AC18" s="53">
        <f t="shared" si="27"/>
        <v>70.901890094295595</v>
      </c>
      <c r="AD18" s="53">
        <f t="shared" si="28"/>
        <v>70.901890094295595</v>
      </c>
      <c r="AE18" s="98">
        <f t="shared" si="29"/>
        <v>70.900000000000006</v>
      </c>
      <c r="AF18" s="57" t="e">
        <f t="shared" si="30"/>
        <v>#N/A</v>
      </c>
      <c r="AG18" s="55">
        <v>5</v>
      </c>
      <c r="AH18" s="51">
        <f t="shared" si="31"/>
        <v>66.666666666666657</v>
      </c>
      <c r="AI18" s="55">
        <v>67</v>
      </c>
      <c r="AJ18" s="51">
        <f t="shared" si="32"/>
        <v>78.695652173913047</v>
      </c>
      <c r="AK18" s="56">
        <v>87.122722731007997</v>
      </c>
      <c r="AL18" s="51">
        <f t="shared" si="33"/>
        <v>98.924410830481378</v>
      </c>
      <c r="AM18" s="55">
        <v>5</v>
      </c>
      <c r="AN18" s="51">
        <f t="shared" si="34"/>
        <v>62.5</v>
      </c>
      <c r="AO18" s="51">
        <f t="shared" si="35"/>
        <v>76.69668241776526</v>
      </c>
      <c r="AP18" s="53">
        <f t="shared" si="36"/>
        <v>76.69668241776526</v>
      </c>
      <c r="AQ18" s="98">
        <f t="shared" si="37"/>
        <v>76.7</v>
      </c>
      <c r="AR18" s="54" t="e">
        <f t="shared" si="38"/>
        <v>#N/A</v>
      </c>
      <c r="AS18" s="59">
        <v>7</v>
      </c>
      <c r="AT18" s="51">
        <f t="shared" si="39"/>
        <v>50</v>
      </c>
      <c r="AU18" s="59">
        <v>122</v>
      </c>
      <c r="AV18" s="51">
        <f t="shared" si="40"/>
        <v>42.105263157894733</v>
      </c>
      <c r="AW18" s="59">
        <v>11.823514547279901</v>
      </c>
      <c r="AX18" s="53">
        <f t="shared" si="41"/>
        <v>21.176569684800661</v>
      </c>
      <c r="AY18" s="59">
        <v>3</v>
      </c>
      <c r="AZ18" s="51">
        <f t="shared" si="42"/>
        <v>10</v>
      </c>
      <c r="BA18" s="60">
        <f t="shared" si="43"/>
        <v>30.820458210673848</v>
      </c>
      <c r="BB18" s="53">
        <f t="shared" si="44"/>
        <v>30.820458210673848</v>
      </c>
      <c r="BC18" s="98">
        <f t="shared" si="45"/>
        <v>30.8</v>
      </c>
      <c r="BD18" s="54" t="e">
        <f t="shared" si="46"/>
        <v>#N/A</v>
      </c>
      <c r="BE18" s="58">
        <v>0</v>
      </c>
      <c r="BF18" s="58">
        <v>6</v>
      </c>
      <c r="BG18" s="61">
        <f t="shared" si="47"/>
        <v>6</v>
      </c>
      <c r="BH18" s="60">
        <f t="shared" si="48"/>
        <v>30</v>
      </c>
      <c r="BI18" s="101">
        <f t="shared" si="49"/>
        <v>30</v>
      </c>
      <c r="BJ18" s="98">
        <f t="shared" si="50"/>
        <v>30</v>
      </c>
      <c r="BK18" s="54" t="e">
        <f t="shared" si="51"/>
        <v>#N/A</v>
      </c>
      <c r="BL18" s="58">
        <v>3</v>
      </c>
      <c r="BM18" s="53">
        <f t="shared" si="52"/>
        <v>30</v>
      </c>
      <c r="BN18" s="58">
        <v>5</v>
      </c>
      <c r="BO18" s="53">
        <f t="shared" si="53"/>
        <v>50</v>
      </c>
      <c r="BP18" s="58">
        <v>8</v>
      </c>
      <c r="BQ18" s="53">
        <f t="shared" si="54"/>
        <v>80</v>
      </c>
      <c r="BR18" s="58">
        <v>5</v>
      </c>
      <c r="BS18" s="53">
        <f t="shared" si="55"/>
        <v>83.333333333333343</v>
      </c>
      <c r="BT18" s="58">
        <v>4</v>
      </c>
      <c r="BU18" s="53">
        <f t="shared" si="56"/>
        <v>57.142857142857139</v>
      </c>
      <c r="BV18" s="58">
        <v>3</v>
      </c>
      <c r="BW18" s="51">
        <f t="shared" si="57"/>
        <v>42.857142857142854</v>
      </c>
      <c r="BX18" s="61">
        <f t="shared" si="58"/>
        <v>28</v>
      </c>
      <c r="BY18" s="63">
        <f t="shared" si="59"/>
        <v>56.000000000000007</v>
      </c>
      <c r="BZ18" s="53">
        <f t="shared" si="60"/>
        <v>56.000000000000007</v>
      </c>
      <c r="CA18" s="98">
        <f t="shared" si="61"/>
        <v>56</v>
      </c>
      <c r="CB18" s="57" t="e">
        <f t="shared" si="62"/>
        <v>#N/A</v>
      </c>
      <c r="CC18" s="58">
        <v>20</v>
      </c>
      <c r="CD18" s="53">
        <f t="shared" si="63"/>
        <v>71.666666666666671</v>
      </c>
      <c r="CE18" s="58">
        <v>155</v>
      </c>
      <c r="CF18" s="51">
        <f t="shared" si="64"/>
        <v>83.616692426584237</v>
      </c>
      <c r="CG18" s="58">
        <v>33.795957415852698</v>
      </c>
      <c r="CH18" s="51">
        <f t="shared" si="65"/>
        <v>89.217099597808939</v>
      </c>
      <c r="CI18" s="58">
        <v>2</v>
      </c>
      <c r="CJ18" s="53">
        <f t="shared" si="66"/>
        <v>96</v>
      </c>
      <c r="CK18" s="58">
        <v>19.5</v>
      </c>
      <c r="CL18" s="53">
        <f t="shared" si="67"/>
        <v>68.532818532818538</v>
      </c>
      <c r="CM18" s="58" t="s">
        <v>1976</v>
      </c>
      <c r="CN18" s="53" t="str">
        <f t="shared" si="68"/>
        <v>No CIT</v>
      </c>
      <c r="CO18" s="58" t="s">
        <v>1976</v>
      </c>
      <c r="CP18" s="51" t="str">
        <f t="shared" si="69"/>
        <v>No CIT</v>
      </c>
      <c r="CQ18" s="138">
        <f t="shared" si="70"/>
        <v>82.266409266409269</v>
      </c>
      <c r="CR18" s="110">
        <f t="shared" si="71"/>
        <v>81.691716989367279</v>
      </c>
      <c r="CS18" s="53">
        <f t="shared" si="72"/>
        <v>81.691716989367279</v>
      </c>
      <c r="CT18" s="98">
        <f t="shared" si="73"/>
        <v>81.7</v>
      </c>
      <c r="CU18" s="54" t="e">
        <f t="shared" si="74"/>
        <v>#N/A</v>
      </c>
      <c r="CV18" s="58">
        <v>36</v>
      </c>
      <c r="CW18" s="53">
        <f t="shared" si="75"/>
        <v>77.987421383647799</v>
      </c>
      <c r="CX18" s="58">
        <v>12</v>
      </c>
      <c r="CY18" s="53">
        <f t="shared" si="76"/>
        <v>93.491124260355036</v>
      </c>
      <c r="CZ18" s="58">
        <v>512</v>
      </c>
      <c r="DA18" s="53">
        <f t="shared" si="77"/>
        <v>51.698113207547166</v>
      </c>
      <c r="DB18" s="58">
        <v>550</v>
      </c>
      <c r="DC18" s="53">
        <f t="shared" si="78"/>
        <v>0</v>
      </c>
      <c r="DD18" s="58">
        <v>51</v>
      </c>
      <c r="DE18" s="53">
        <f t="shared" si="79"/>
        <v>82.078853046594986</v>
      </c>
      <c r="DF18" s="58">
        <v>6</v>
      </c>
      <c r="DG18" s="53">
        <f t="shared" si="80"/>
        <v>97.907949790794973</v>
      </c>
      <c r="DH18" s="58">
        <v>1385</v>
      </c>
      <c r="DI18" s="53">
        <f t="shared" si="81"/>
        <v>0</v>
      </c>
      <c r="DJ18" s="58">
        <v>550</v>
      </c>
      <c r="DK18" s="51">
        <f t="shared" si="82"/>
        <v>21.428571428571427</v>
      </c>
      <c r="DL18" s="53">
        <f t="shared" si="83"/>
        <v>53.074004139688931</v>
      </c>
      <c r="DM18" s="53">
        <f t="shared" si="84"/>
        <v>53.074004139688931</v>
      </c>
      <c r="DN18" s="98">
        <f t="shared" si="85"/>
        <v>53.1</v>
      </c>
      <c r="DO18" s="54" t="e">
        <f t="shared" si="86"/>
        <v>#N/A</v>
      </c>
      <c r="DP18" s="52">
        <v>545</v>
      </c>
      <c r="DQ18" s="51">
        <f t="shared" si="87"/>
        <v>65.163934426229503</v>
      </c>
      <c r="DR18" s="52">
        <v>28.9</v>
      </c>
      <c r="DS18" s="51">
        <f t="shared" si="88"/>
        <v>67.604049493813264</v>
      </c>
      <c r="DT18" s="52">
        <v>8</v>
      </c>
      <c r="DU18" s="51">
        <f t="shared" si="89"/>
        <v>44.444444444444443</v>
      </c>
      <c r="DV18" s="53">
        <f t="shared" si="90"/>
        <v>59.070809454829067</v>
      </c>
      <c r="DW18" s="53">
        <f t="shared" si="91"/>
        <v>59.070809454829067</v>
      </c>
      <c r="DX18" s="98">
        <f t="shared" si="92"/>
        <v>59.1</v>
      </c>
      <c r="DY18" s="54" t="e">
        <f t="shared" si="93"/>
        <v>#N/A</v>
      </c>
      <c r="DZ18" s="52">
        <v>64.430969931712994</v>
      </c>
      <c r="EA18" s="53">
        <f t="shared" si="94"/>
        <v>69.355188301090408</v>
      </c>
      <c r="EB18" s="52">
        <v>6</v>
      </c>
      <c r="EC18" s="51">
        <f t="shared" si="95"/>
        <v>37.5</v>
      </c>
      <c r="ED18" s="53">
        <f t="shared" si="96"/>
        <v>53.427594150545204</v>
      </c>
      <c r="EE18" s="53">
        <f t="shared" si="97"/>
        <v>53.427594150545204</v>
      </c>
      <c r="EF18" s="98">
        <f t="shared" si="98"/>
        <v>53.4</v>
      </c>
      <c r="EG18" s="54" t="e">
        <f t="shared" si="99"/>
        <v>#N/A</v>
      </c>
      <c r="EH18" s="64"/>
      <c r="EI18" s="64"/>
      <c r="EJ18" s="64"/>
      <c r="EK18" s="66" t="e">
        <f t="shared" si="100"/>
        <v>#N/A</v>
      </c>
      <c r="EL18" s="116">
        <f t="shared" si="101"/>
        <v>59.9</v>
      </c>
      <c r="EM18" s="139">
        <f t="shared" si="102"/>
        <v>59.871550426176157</v>
      </c>
      <c r="EN18" s="120">
        <f t="shared" si="103"/>
        <v>59.871550426176157</v>
      </c>
      <c r="EO18" s="67"/>
      <c r="EP18" s="68"/>
      <c r="EQ18" s="44"/>
    </row>
    <row r="19" spans="1:149" ht="14.5" customHeight="1" x14ac:dyDescent="0.35">
      <c r="A19" s="49" t="s">
        <v>40</v>
      </c>
      <c r="B19" s="137" t="str">
        <f>INDEX('Economy Names'!$A$2:$H$213,'Economy Names'!L13,'Economy Names'!$K$1)</f>
        <v>Bahrain</v>
      </c>
      <c r="C19" s="50">
        <v>6</v>
      </c>
      <c r="D19" s="51">
        <f t="shared" si="12"/>
        <v>70.588235294117652</v>
      </c>
      <c r="E19" s="50">
        <v>8</v>
      </c>
      <c r="F19" s="51">
        <f t="shared" si="13"/>
        <v>92.462311557788951</v>
      </c>
      <c r="G19" s="52">
        <v>1.0182556699310199</v>
      </c>
      <c r="H19" s="51">
        <f t="shared" si="14"/>
        <v>99.490872165034489</v>
      </c>
      <c r="I19" s="50">
        <v>7</v>
      </c>
      <c r="J19" s="51">
        <f t="shared" si="15"/>
        <v>64.705882352941174</v>
      </c>
      <c r="K19" s="50">
        <v>9</v>
      </c>
      <c r="L19" s="51">
        <f t="shared" si="16"/>
        <v>91.457286432160799</v>
      </c>
      <c r="M19" s="52">
        <v>1.0182556699310199</v>
      </c>
      <c r="N19" s="53">
        <f t="shared" si="17"/>
        <v>99.490872165034489</v>
      </c>
      <c r="O19" s="52">
        <v>2.9260220400316599</v>
      </c>
      <c r="P19" s="51">
        <f t="shared" si="18"/>
        <v>99.268494489992079</v>
      </c>
      <c r="Q19" s="53">
        <f t="shared" si="19"/>
        <v>89.591556118382712</v>
      </c>
      <c r="R19" s="53">
        <f t="shared" si="20"/>
        <v>89.591556118382712</v>
      </c>
      <c r="S19" s="98">
        <f t="shared" si="21"/>
        <v>89.6</v>
      </c>
      <c r="T19" s="54" t="e">
        <f t="shared" si="22"/>
        <v>#N/A</v>
      </c>
      <c r="U19" s="55">
        <v>9</v>
      </c>
      <c r="V19" s="51">
        <f t="shared" si="23"/>
        <v>84</v>
      </c>
      <c r="W19" s="55">
        <v>71</v>
      </c>
      <c r="X19" s="51">
        <f t="shared" si="24"/>
        <v>87.031700288184439</v>
      </c>
      <c r="Y19" s="56">
        <v>3.7040461506772799</v>
      </c>
      <c r="Z19" s="53">
        <f t="shared" si="25"/>
        <v>81.479769246613614</v>
      </c>
      <c r="AA19" s="55">
        <v>12</v>
      </c>
      <c r="AB19" s="51">
        <f t="shared" si="26"/>
        <v>80</v>
      </c>
      <c r="AC19" s="53">
        <f t="shared" si="27"/>
        <v>83.12786738369951</v>
      </c>
      <c r="AD19" s="53">
        <f t="shared" si="28"/>
        <v>83.12786738369951</v>
      </c>
      <c r="AE19" s="98">
        <f t="shared" si="29"/>
        <v>83.1</v>
      </c>
      <c r="AF19" s="57" t="e">
        <f t="shared" si="30"/>
        <v>#N/A</v>
      </c>
      <c r="AG19" s="55">
        <v>5</v>
      </c>
      <c r="AH19" s="51">
        <f t="shared" si="31"/>
        <v>66.666666666666657</v>
      </c>
      <c r="AI19" s="55">
        <v>69</v>
      </c>
      <c r="AJ19" s="51">
        <f t="shared" si="32"/>
        <v>77.826086956521735</v>
      </c>
      <c r="AK19" s="56">
        <v>57.350031984620401</v>
      </c>
      <c r="AL19" s="51">
        <f t="shared" si="33"/>
        <v>99.291974913770105</v>
      </c>
      <c r="AM19" s="55">
        <v>6</v>
      </c>
      <c r="AN19" s="51">
        <f t="shared" si="34"/>
        <v>75</v>
      </c>
      <c r="AO19" s="51">
        <f t="shared" si="35"/>
        <v>79.696182134239621</v>
      </c>
      <c r="AP19" s="53">
        <f t="shared" si="36"/>
        <v>79.696182134239621</v>
      </c>
      <c r="AQ19" s="98">
        <f t="shared" si="37"/>
        <v>79.7</v>
      </c>
      <c r="AR19" s="54" t="e">
        <f t="shared" si="38"/>
        <v>#N/A</v>
      </c>
      <c r="AS19" s="59">
        <v>2</v>
      </c>
      <c r="AT19" s="51">
        <f t="shared" si="39"/>
        <v>91.666666666666657</v>
      </c>
      <c r="AU19" s="59">
        <v>2</v>
      </c>
      <c r="AV19" s="51">
        <f t="shared" si="40"/>
        <v>99.52153110047847</v>
      </c>
      <c r="AW19" s="59">
        <v>1.7037453082112399</v>
      </c>
      <c r="AX19" s="53">
        <f t="shared" si="41"/>
        <v>88.6416979452584</v>
      </c>
      <c r="AY19" s="59">
        <v>19.5</v>
      </c>
      <c r="AZ19" s="51">
        <f t="shared" si="42"/>
        <v>65</v>
      </c>
      <c r="BA19" s="60">
        <f t="shared" si="43"/>
        <v>86.207473928100882</v>
      </c>
      <c r="BB19" s="53">
        <f t="shared" si="44"/>
        <v>86.207473928100882</v>
      </c>
      <c r="BC19" s="98">
        <f t="shared" si="45"/>
        <v>86.2</v>
      </c>
      <c r="BD19" s="54" t="e">
        <f t="shared" si="46"/>
        <v>#N/A</v>
      </c>
      <c r="BE19" s="58">
        <v>8</v>
      </c>
      <c r="BF19" s="58">
        <v>3</v>
      </c>
      <c r="BG19" s="61">
        <f t="shared" si="47"/>
        <v>11</v>
      </c>
      <c r="BH19" s="60">
        <f t="shared" si="48"/>
        <v>55.000000000000007</v>
      </c>
      <c r="BI19" s="101">
        <f t="shared" si="49"/>
        <v>55.000000000000007</v>
      </c>
      <c r="BJ19" s="98">
        <f t="shared" si="50"/>
        <v>55</v>
      </c>
      <c r="BK19" s="54" t="e">
        <f t="shared" si="51"/>
        <v>#N/A</v>
      </c>
      <c r="BL19" s="58">
        <v>8</v>
      </c>
      <c r="BM19" s="53">
        <f t="shared" si="52"/>
        <v>80</v>
      </c>
      <c r="BN19" s="58">
        <v>4</v>
      </c>
      <c r="BO19" s="53">
        <f t="shared" si="53"/>
        <v>40</v>
      </c>
      <c r="BP19" s="58">
        <v>5</v>
      </c>
      <c r="BQ19" s="53">
        <f t="shared" si="54"/>
        <v>50</v>
      </c>
      <c r="BR19" s="58">
        <v>5</v>
      </c>
      <c r="BS19" s="53">
        <f t="shared" si="55"/>
        <v>83.333333333333343</v>
      </c>
      <c r="BT19" s="58">
        <v>7</v>
      </c>
      <c r="BU19" s="53">
        <f t="shared" si="56"/>
        <v>100</v>
      </c>
      <c r="BV19" s="58">
        <v>4</v>
      </c>
      <c r="BW19" s="51">
        <f t="shared" si="57"/>
        <v>57.142857142857139</v>
      </c>
      <c r="BX19" s="61">
        <f t="shared" si="58"/>
        <v>33</v>
      </c>
      <c r="BY19" s="63">
        <f t="shared" si="59"/>
        <v>66</v>
      </c>
      <c r="BZ19" s="53">
        <f t="shared" si="60"/>
        <v>66</v>
      </c>
      <c r="CA19" s="98">
        <f t="shared" si="61"/>
        <v>66</v>
      </c>
      <c r="CB19" s="57" t="e">
        <f t="shared" si="62"/>
        <v>#N/A</v>
      </c>
      <c r="CC19" s="58">
        <v>3</v>
      </c>
      <c r="CD19" s="53">
        <f t="shared" si="63"/>
        <v>100</v>
      </c>
      <c r="CE19" s="58">
        <v>22.5</v>
      </c>
      <c r="CF19" s="51">
        <f t="shared" si="64"/>
        <v>100</v>
      </c>
      <c r="CG19" s="58">
        <v>13.79334175969</v>
      </c>
      <c r="CH19" s="51">
        <f t="shared" si="65"/>
        <v>100</v>
      </c>
      <c r="CI19" s="58" t="s">
        <v>1975</v>
      </c>
      <c r="CJ19" s="53" t="str">
        <f t="shared" si="66"/>
        <v>No VAT</v>
      </c>
      <c r="CK19" s="58" t="s">
        <v>1975</v>
      </c>
      <c r="CL19" s="53" t="str">
        <f t="shared" si="67"/>
        <v>No VAT</v>
      </c>
      <c r="CM19" s="58" t="s">
        <v>1976</v>
      </c>
      <c r="CN19" s="53" t="str">
        <f t="shared" si="68"/>
        <v>No CIT</v>
      </c>
      <c r="CO19" s="58" t="s">
        <v>1976</v>
      </c>
      <c r="CP19" s="51" t="str">
        <f t="shared" si="69"/>
        <v>No CIT</v>
      </c>
      <c r="CQ19" s="138" t="str">
        <f t="shared" si="70"/>
        <v/>
      </c>
      <c r="CR19" s="110">
        <f t="shared" si="71"/>
        <v>100</v>
      </c>
      <c r="CS19" s="53">
        <f t="shared" si="72"/>
        <v>100</v>
      </c>
      <c r="CT19" s="98">
        <f t="shared" si="73"/>
        <v>100</v>
      </c>
      <c r="CU19" s="54" t="e">
        <f t="shared" si="74"/>
        <v>#N/A</v>
      </c>
      <c r="CV19" s="58">
        <v>59</v>
      </c>
      <c r="CW19" s="53">
        <f t="shared" si="75"/>
        <v>63.522012578616348</v>
      </c>
      <c r="CX19" s="58">
        <v>24</v>
      </c>
      <c r="CY19" s="53">
        <f t="shared" si="76"/>
        <v>86.390532544378701</v>
      </c>
      <c r="CZ19" s="58">
        <v>47.2222222222222</v>
      </c>
      <c r="DA19" s="53">
        <f t="shared" si="77"/>
        <v>95.545073375262064</v>
      </c>
      <c r="DB19" s="58">
        <v>100</v>
      </c>
      <c r="DC19" s="53">
        <f t="shared" si="78"/>
        <v>75</v>
      </c>
      <c r="DD19" s="58">
        <v>42</v>
      </c>
      <c r="DE19" s="53">
        <f t="shared" si="79"/>
        <v>85.304659498207883</v>
      </c>
      <c r="DF19" s="58">
        <v>60</v>
      </c>
      <c r="DG19" s="53">
        <f t="shared" si="80"/>
        <v>75.313807531380746</v>
      </c>
      <c r="DH19" s="58">
        <v>397</v>
      </c>
      <c r="DI19" s="53">
        <f t="shared" si="81"/>
        <v>66.916666666666671</v>
      </c>
      <c r="DJ19" s="58">
        <v>130</v>
      </c>
      <c r="DK19" s="51">
        <f t="shared" si="82"/>
        <v>81.428571428571431</v>
      </c>
      <c r="DL19" s="53">
        <f t="shared" si="83"/>
        <v>78.677665452885492</v>
      </c>
      <c r="DM19" s="53">
        <f t="shared" si="84"/>
        <v>78.677665452885492</v>
      </c>
      <c r="DN19" s="98">
        <f t="shared" si="85"/>
        <v>78.7</v>
      </c>
      <c r="DO19" s="54" t="e">
        <f t="shared" si="86"/>
        <v>#N/A</v>
      </c>
      <c r="DP19" s="52">
        <v>635</v>
      </c>
      <c r="DQ19" s="51">
        <f t="shared" si="87"/>
        <v>57.786885245901644</v>
      </c>
      <c r="DR19" s="52">
        <v>14.7</v>
      </c>
      <c r="DS19" s="51">
        <f t="shared" si="88"/>
        <v>83.577052868391448</v>
      </c>
      <c r="DT19" s="52">
        <v>9</v>
      </c>
      <c r="DU19" s="51">
        <f t="shared" si="89"/>
        <v>50</v>
      </c>
      <c r="DV19" s="53">
        <f t="shared" si="90"/>
        <v>63.787979371431028</v>
      </c>
      <c r="DW19" s="53">
        <f t="shared" si="91"/>
        <v>63.787979371431028</v>
      </c>
      <c r="DX19" s="98">
        <f t="shared" si="92"/>
        <v>63.8</v>
      </c>
      <c r="DY19" s="54" t="e">
        <f t="shared" si="93"/>
        <v>#N/A</v>
      </c>
      <c r="DZ19" s="52">
        <v>41.322402461263401</v>
      </c>
      <c r="EA19" s="53">
        <f t="shared" si="94"/>
        <v>44.480519333975671</v>
      </c>
      <c r="EB19" s="52">
        <v>11.5</v>
      </c>
      <c r="EC19" s="51">
        <f t="shared" si="95"/>
        <v>71.875</v>
      </c>
      <c r="ED19" s="53">
        <f t="shared" si="96"/>
        <v>58.177759666987839</v>
      </c>
      <c r="EE19" s="53">
        <f t="shared" si="97"/>
        <v>58.177759666987839</v>
      </c>
      <c r="EF19" s="98">
        <f t="shared" si="98"/>
        <v>58.2</v>
      </c>
      <c r="EG19" s="54" t="e">
        <f t="shared" si="99"/>
        <v>#N/A</v>
      </c>
      <c r="EH19" s="64"/>
      <c r="EI19" s="64"/>
      <c r="EJ19" s="64"/>
      <c r="EK19" s="66" t="e">
        <f t="shared" si="100"/>
        <v>#N/A</v>
      </c>
      <c r="EL19" s="116">
        <f t="shared" si="101"/>
        <v>76</v>
      </c>
      <c r="EM19" s="139">
        <f t="shared" si="102"/>
        <v>76.026648405572715</v>
      </c>
      <c r="EN19" s="120">
        <f t="shared" si="103"/>
        <v>76.026648405572715</v>
      </c>
      <c r="EO19" s="67"/>
      <c r="EP19" s="68"/>
      <c r="EQ19" s="44"/>
    </row>
    <row r="20" spans="1:149" ht="14.5" customHeight="1" x14ac:dyDescent="0.35">
      <c r="A20" s="49" t="s">
        <v>41</v>
      </c>
      <c r="B20" s="137" t="str">
        <f>INDEX('Economy Names'!$A$2:$H$213,'Economy Names'!L14,'Economy Names'!$K$1)</f>
        <v>Bangladesh</v>
      </c>
      <c r="C20" s="69" t="e">
        <f>VLOOKUP($C$223,$A$7:$EH$220,C$221,0)*$D$223+VLOOKUP($C$224,$A$7:$EH$220,C$221,0)*$D$224</f>
        <v>#N/A</v>
      </c>
      <c r="D20" s="70" t="e">
        <f>VLOOKUP($C$223,$A$7:$EG$220,D$221,0)*$D$223+VLOOKUP($C$224,$A$7:$EG$220,D$221,0)*$D$224</f>
        <v>#N/A</v>
      </c>
      <c r="E20" s="71" t="e">
        <f>VLOOKUP($C$223,$A$7:$EH$220,E$221,0)*$D$223+VLOOKUP($C$224,$A$7:$EH$220,E$221,0)*$D$224</f>
        <v>#N/A</v>
      </c>
      <c r="F20" s="70" t="e">
        <f>VLOOKUP($C$223,$A$7:$EG$220,F$221,0)*$D$223+VLOOKUP($C$224,$A$7:$EG$220,F$221,0)*$D$224</f>
        <v>#N/A</v>
      </c>
      <c r="G20" s="73" t="e">
        <f>VLOOKUP($C$223,$A$7:$EH$220,G$221,0)*$D$223+VLOOKUP($C$224,$A$7:$EH$220,G$221,0)*$D$224</f>
        <v>#N/A</v>
      </c>
      <c r="H20" s="70" t="e">
        <f>VLOOKUP($C$223,$A$7:$EG$220,H$221,0)*$D$223+VLOOKUP($C$224,$A$7:$EG$220,H$221,0)*$D$224</f>
        <v>#N/A</v>
      </c>
      <c r="I20" s="69" t="e">
        <f>VLOOKUP($C$223,$A$7:$EH$220,I$221,0)*$D$223+VLOOKUP($C$224,$A$7:$EH$220,I$221,0)*$D$224</f>
        <v>#N/A</v>
      </c>
      <c r="J20" s="70" t="e">
        <f>VLOOKUP($C$223,$A$7:$EG$220,J$221,0)*$D$223+VLOOKUP($C$224,$A$7:$EG$220,J$221,0)*$D$224</f>
        <v>#N/A</v>
      </c>
      <c r="K20" s="71" t="e">
        <f>VLOOKUP($C$223,$A$7:$EH$220,K$221,0)*$D$223+VLOOKUP($C$224,$A$7:$EH$220,K$221,0)*$D$224</f>
        <v>#N/A</v>
      </c>
      <c r="L20" s="70" t="e">
        <f>VLOOKUP($C$223,$A$7:$EG$220,L$221,0)*$D$223+VLOOKUP($C$224,$A$7:$EG$220,L$221,0)*$D$224</f>
        <v>#N/A</v>
      </c>
      <c r="M20" s="73" t="e">
        <f>VLOOKUP($C$223,$A$7:$EH$220,M$221,0)*$D$223+VLOOKUP($C$224,$A$7:$EH$220,M$221,0)*$D$224</f>
        <v>#N/A</v>
      </c>
      <c r="N20" s="72" t="e">
        <f>VLOOKUP($C$223,$A$7:$EG$220,N$221,0)*$D$223+VLOOKUP($C$224,$A$7:$EG$220,N$221,0)*$D$224</f>
        <v>#N/A</v>
      </c>
      <c r="O20" s="73" t="e">
        <f>VLOOKUP($C$223,$A$7:$EH$220,O$221,0)*$D$223+VLOOKUP($C$224,$A$7:$EH$220,O$221,0)*$D$224</f>
        <v>#N/A</v>
      </c>
      <c r="P20" s="70" t="e">
        <f>VLOOKUP($C$223,$A$7:$EG$220,P$221,0)*$D$223+VLOOKUP($C$224,$A$7:$EG$220,P$221,0)*$D$224</f>
        <v>#N/A</v>
      </c>
      <c r="Q20" s="53" t="e">
        <f t="shared" si="19"/>
        <v>#N/A</v>
      </c>
      <c r="R20" s="53" t="e">
        <f t="shared" si="20"/>
        <v>#N/A</v>
      </c>
      <c r="S20" s="98" t="e">
        <f t="shared" si="21"/>
        <v>#N/A</v>
      </c>
      <c r="T20" s="54" t="e">
        <f t="shared" si="22"/>
        <v>#N/A</v>
      </c>
      <c r="U20" s="71" t="e">
        <f>VLOOKUP($C$223,$A$7:$EH$220,U$221,0)*$D$223+VLOOKUP($C$224,$A$7:$EH$220,U$221,0)*$D$224</f>
        <v>#N/A</v>
      </c>
      <c r="V20" s="70" t="e">
        <f>VLOOKUP($C$223,$A$7:$EG$220,V$221,0)*$D$223+VLOOKUP($C$224,$A$7:$EG$220,V$221,0)*$D$224</f>
        <v>#N/A</v>
      </c>
      <c r="W20" s="73" t="e">
        <f>VLOOKUP($C$223,$A$7:$EH$220,W$221,0)*$D$223+VLOOKUP($C$224,$A$7:$EH$220,W$221,0)*$D$224</f>
        <v>#N/A</v>
      </c>
      <c r="X20" s="70" t="e">
        <f>VLOOKUP($C$223,$A$7:$EG$220,X$221,0)*$D$223+VLOOKUP($C$224,$A$7:$EG$220,X$221,0)*$D$224</f>
        <v>#N/A</v>
      </c>
      <c r="Y20" s="73" t="e">
        <f>VLOOKUP($C$223,$A$7:$EH$220,Y$221,0)*$D$223+VLOOKUP($C$224,$A$7:$EH$220,Y$221,0)*$D$224</f>
        <v>#N/A</v>
      </c>
      <c r="Z20" s="72" t="e">
        <f>VLOOKUP($C$223,$A$7:$EG$220,Z$221,0)*$D$223+VLOOKUP($C$224,$A$7:$EG$220,Z$221,0)*$D$224</f>
        <v>#N/A</v>
      </c>
      <c r="AA20" s="74" t="e">
        <f>VLOOKUP($C$223,$A$7:$EH$220,AA$221,0)*$D$223+VLOOKUP($C$224,$A$7:$EH$220,AA$221,0)*$D$224</f>
        <v>#N/A</v>
      </c>
      <c r="AB20" s="70" t="e">
        <f>VLOOKUP($C$223,$A$7:$EG$220,AB$221,0)*$D$223+VLOOKUP($C$224,$A$7:$EG$220,AB$221,0)*$D$224</f>
        <v>#N/A</v>
      </c>
      <c r="AC20" s="53" t="e">
        <f t="shared" si="27"/>
        <v>#N/A</v>
      </c>
      <c r="AD20" s="53" t="e">
        <f t="shared" si="28"/>
        <v>#N/A</v>
      </c>
      <c r="AE20" s="98" t="e">
        <f t="shared" si="29"/>
        <v>#N/A</v>
      </c>
      <c r="AF20" s="57" t="e">
        <f t="shared" si="30"/>
        <v>#N/A</v>
      </c>
      <c r="AG20" s="69" t="e">
        <f>VLOOKUP($C$223,$A$7:$EH$220,AG$221,0)*$D$223+VLOOKUP($C$224,$A$7:$EH$220,AG$221,0)*$D$224</f>
        <v>#N/A</v>
      </c>
      <c r="AH20" s="70" t="e">
        <f>VLOOKUP($C$223,$A$7:$EG$220,AH$221,0)*$D$223+VLOOKUP($C$224,$A$7:$EG$220,AH$221,0)*$D$224</f>
        <v>#N/A</v>
      </c>
      <c r="AI20" s="71" t="e">
        <f>VLOOKUP($C$223,$A$7:$EH$220,AI$221,0)*$D$223+VLOOKUP($C$224,$A$7:$EH$220,AI$221,0)*$D$224</f>
        <v>#N/A</v>
      </c>
      <c r="AJ20" s="70" t="e">
        <f>VLOOKUP($C$223,$A$7:$EG$220,AJ$221,0)*$D$223+VLOOKUP($C$224,$A$7:$EG$220,AJ$221,0)*$D$224</f>
        <v>#N/A</v>
      </c>
      <c r="AK20" s="73" t="e">
        <f>VLOOKUP($C$223,$A$7:$EH$220,AK$221,0)*$D$223+VLOOKUP($C$224,$A$7:$EH$220,AK$221,0)*$D$224</f>
        <v>#N/A</v>
      </c>
      <c r="AL20" s="70" t="e">
        <f>VLOOKUP($C$223,$A$7:$EG$220,AL$221,0)*$D$223+VLOOKUP($C$224,$A$7:$EG$220,AL$221,0)*$D$224</f>
        <v>#N/A</v>
      </c>
      <c r="AM20" s="69" t="e">
        <f>VLOOKUP($C$223,$A$7:$EH$220,AM$221,0)*$D$223+VLOOKUP($C$224,$A$7:$EH$220,AM$221,0)*$D$224</f>
        <v>#N/A</v>
      </c>
      <c r="AN20" s="70" t="e">
        <f>VLOOKUP($C$223,$A$7:$EG$220,AN$221,0)*$D$223+VLOOKUP($C$224,$A$7:$EG$220,AN$221,0)*$D$224</f>
        <v>#N/A</v>
      </c>
      <c r="AO20" s="51" t="e">
        <f t="shared" si="35"/>
        <v>#N/A</v>
      </c>
      <c r="AP20" s="53" t="e">
        <f t="shared" si="36"/>
        <v>#N/A</v>
      </c>
      <c r="AQ20" s="98" t="e">
        <f t="shared" si="37"/>
        <v>#N/A</v>
      </c>
      <c r="AR20" s="54" t="e">
        <f t="shared" si="38"/>
        <v>#N/A</v>
      </c>
      <c r="AS20" s="69" t="e">
        <f>VLOOKUP($C$223,$A$7:$EH$220,AS$221,0)*$D$223+VLOOKUP($C$224,$A$7:$EH$220,AS$221,0)*$D$224</f>
        <v>#N/A</v>
      </c>
      <c r="AT20" s="70" t="e">
        <f>VLOOKUP($C$223,$A$7:$EG$220,AT$221,0)*$D$223+VLOOKUP($C$224,$A$7:$EG$220,AT$221,0)*$D$224</f>
        <v>#N/A</v>
      </c>
      <c r="AU20" s="69" t="e">
        <f>VLOOKUP($C$223,$A$7:$EH$220,AU$221,0)*$D$223+VLOOKUP($C$224,$A$7:$EH$220,AU$221,0)*$D$224</f>
        <v>#N/A</v>
      </c>
      <c r="AV20" s="70" t="e">
        <f>VLOOKUP($C$223,$A$7:$EG$220,AV$221,0)*$D$223+VLOOKUP($C$224,$A$7:$EG$220,AV$221,0)*$D$224</f>
        <v>#N/A</v>
      </c>
      <c r="AW20" s="71" t="e">
        <f>VLOOKUP($C$223,$A$7:$EH$220,AW$221,0)*$D$223+VLOOKUP($C$224,$A$7:$EH$220,AW$221,0)*$D$224</f>
        <v>#N/A</v>
      </c>
      <c r="AX20" s="72" t="e">
        <f>VLOOKUP($C$223,$A$7:$EG$220,AX$221,0)*$D$223+VLOOKUP($C$224,$A$7:$EG$220,AX$221,0)*$D$224</f>
        <v>#N/A</v>
      </c>
      <c r="AY20" s="71" t="e">
        <f>VLOOKUP($C$223,$A$7:$EH$220,AY$221,0)*$D$223+VLOOKUP($C$224,$A$7:$EH$220,AY$221,0)*$D$224</f>
        <v>#N/A</v>
      </c>
      <c r="AZ20" s="70" t="e">
        <f>VLOOKUP($C$223,$A$7:$EG$220,AZ$221,0)*$D$223+VLOOKUP($C$224,$A$7:$EG$220,AZ$221,0)*$D$224</f>
        <v>#N/A</v>
      </c>
      <c r="BA20" s="60" t="e">
        <f t="shared" si="43"/>
        <v>#N/A</v>
      </c>
      <c r="BB20" s="53" t="e">
        <f t="shared" si="44"/>
        <v>#N/A</v>
      </c>
      <c r="BC20" s="98" t="e">
        <f t="shared" si="45"/>
        <v>#N/A</v>
      </c>
      <c r="BD20" s="54" t="e">
        <f t="shared" si="46"/>
        <v>#N/A</v>
      </c>
      <c r="BE20" s="69" t="e">
        <f>VLOOKUP($C$223,$A$7:$EH$220,BE$221,0)*$D$223+VLOOKUP($C$224,$A$7:$EH$220,BE$221,0)*$D$224</f>
        <v>#N/A</v>
      </c>
      <c r="BF20" s="69" t="e">
        <f>VLOOKUP($C$223,$A$7:$EH$220,BF$221,0)*$D$223+VLOOKUP($C$224,$A$7:$EH$220,BF$221,0)*$D$224</f>
        <v>#N/A</v>
      </c>
      <c r="BG20" s="61" t="e">
        <f t="shared" si="47"/>
        <v>#N/A</v>
      </c>
      <c r="BH20" s="60" t="e">
        <f t="shared" si="48"/>
        <v>#N/A</v>
      </c>
      <c r="BI20" s="101" t="e">
        <f t="shared" si="49"/>
        <v>#N/A</v>
      </c>
      <c r="BJ20" s="98" t="e">
        <f t="shared" si="50"/>
        <v>#N/A</v>
      </c>
      <c r="BK20" s="54" t="e">
        <f t="shared" si="51"/>
        <v>#N/A</v>
      </c>
      <c r="BL20" s="69" t="e">
        <f>VLOOKUP($C$223,$A$7:$EH$220,BL$221,0)*$D$223+VLOOKUP($C$224,$A$7:$EH$220,BL$221,0)*$D$224</f>
        <v>#N/A</v>
      </c>
      <c r="BM20" s="72" t="e">
        <f>VLOOKUP($C$223,$A$7:$EG$220,BM$221,0)*$D$223+VLOOKUP($C$224,$A$7:$EG$220,BM$221,0)*$D$224</f>
        <v>#N/A</v>
      </c>
      <c r="BN20" s="69" t="e">
        <f>VLOOKUP($C$223,$A$7:$EH$220,BN$221,0)*$D$223+VLOOKUP($C$224,$A$7:$EH$220,BN$221,0)*$D$224</f>
        <v>#N/A</v>
      </c>
      <c r="BO20" s="72" t="e">
        <f>VLOOKUP($C$223,$A$7:$EG$220,BO$221,0)*$D$223+VLOOKUP($C$224,$A$7:$EG$220,BO$221,0)*$D$224</f>
        <v>#N/A</v>
      </c>
      <c r="BP20" s="69" t="e">
        <f>VLOOKUP($C$223,$A$7:$EH$220,BP$221,0)*$D$223+VLOOKUP($C$224,$A$7:$EH$220,BP$221,0)*$D$224</f>
        <v>#N/A</v>
      </c>
      <c r="BQ20" s="72" t="e">
        <f>VLOOKUP($C$223,$A$7:$EG$220,BQ$221,0)*$D$223+VLOOKUP($C$224,$A$7:$EG$220,BQ$221,0)*$D$224</f>
        <v>#N/A</v>
      </c>
      <c r="BR20" s="69" t="e">
        <f>VLOOKUP($C$223,$A$7:$EH$220,BR$221,0)*$D$223+VLOOKUP($C$224,$A$7:$EH$220,BR$221,0)*$D$224</f>
        <v>#N/A</v>
      </c>
      <c r="BS20" s="72" t="e">
        <f>VLOOKUP($C$223,$A$7:$EG$220,BS$221,0)*$D$223+VLOOKUP($C$224,$A$7:$EG$220,BS$221,0)*$D$224</f>
        <v>#N/A</v>
      </c>
      <c r="BT20" s="69" t="e">
        <f>VLOOKUP($C$223,$A$7:$EH$220,BT$221,0)*$D$223+VLOOKUP($C$224,$A$7:$EH$220,BT$221,0)*$D$224</f>
        <v>#N/A</v>
      </c>
      <c r="BU20" s="72" t="e">
        <f>VLOOKUP($C$223,$A$7:$EG$220,BU$221,0)*$D$223+VLOOKUP($C$224,$A$7:$EG$220,BU$221,0)*$D$224</f>
        <v>#N/A</v>
      </c>
      <c r="BV20" s="69" t="e">
        <f>VLOOKUP($C$223,$A$7:$EH$220,BV$221,0)*$D$223+VLOOKUP($C$224,$A$7:$EH$220,BV$221,0)*$D$224</f>
        <v>#N/A</v>
      </c>
      <c r="BW20" s="70" t="e">
        <f>VLOOKUP($C$223,$A$7:$EG$220,BW$221,0)*$D$223+VLOOKUP($C$224,$A$7:$EG$220,BW$221,0)*$D$224</f>
        <v>#N/A</v>
      </c>
      <c r="BX20" s="61" t="e">
        <f t="shared" si="58"/>
        <v>#N/A</v>
      </c>
      <c r="BY20" s="63" t="e">
        <f t="shared" si="59"/>
        <v>#N/A</v>
      </c>
      <c r="BZ20" s="53" t="e">
        <f t="shared" si="60"/>
        <v>#N/A</v>
      </c>
      <c r="CA20" s="98" t="e">
        <f t="shared" si="61"/>
        <v>#N/A</v>
      </c>
      <c r="CB20" s="57" t="e">
        <f t="shared" si="62"/>
        <v>#N/A</v>
      </c>
      <c r="CC20" s="69" t="e">
        <f>VLOOKUP($C$223,$A$7:$EH$220,CC$221,0)*$D$223+VLOOKUP($C$224,$A$7:$EH$220,CC$221,0)*$D$224</f>
        <v>#N/A</v>
      </c>
      <c r="CD20" s="72" t="e">
        <f>VLOOKUP($C$223,$A$7:$EG$220,CD$221,0)*$D$223+VLOOKUP($C$224,$A$7:$EG$220,CD$221,0)*$D$224</f>
        <v>#N/A</v>
      </c>
      <c r="CE20" s="69" t="e">
        <f>VLOOKUP($C$223,$A$7:$EH$220,CE$221,0)*$D$223+VLOOKUP($C$224,$A$7:$EH$220,CE$221,0)*$D$224</f>
        <v>#N/A</v>
      </c>
      <c r="CF20" s="70" t="e">
        <f>VLOOKUP($C$223,$A$7:$EG$220,CF$221,0)*$D$223+VLOOKUP($C$224,$A$7:$EG$220,CF$221,0)*$D$224</f>
        <v>#N/A</v>
      </c>
      <c r="CG20" s="71" t="e">
        <f>VLOOKUP($C$223,$A$7:$EH$220,CG$221,0)*$D$223+VLOOKUP($C$224,$A$7:$EH$220,CG$221,0)*$D$224</f>
        <v>#N/A</v>
      </c>
      <c r="CH20" s="70" t="e">
        <f>VLOOKUP($C$223,$A$7:$EG$220,CH$221,0)*$D$223+VLOOKUP($C$224,$A$7:$EG$220,CH$221,0)*$D$224</f>
        <v>#N/A</v>
      </c>
      <c r="CI20" s="73" t="e">
        <f>IF(OR(VLOOKUP($C$223,$A$7:$EH$220,CI$221,0)="NO VAT",VLOOKUP($C$224,$A$7:$EH$220,CI$221,0)="NO VAT"), "NO VAT", (IF(OR(VLOOKUP($C$223,$A$7:$EH$220,CI$221,0)="NO REFUND", VLOOKUP($C$224,$A$7:$EH$220,CI$221,0)="NO REFUND"), "NO REFUND", VLOOKUP($C$223,$A$7:$EH$220,CI$221,0)*$D$223+VLOOKUP($C$224,$A$7:$EH$220,CI$221,0)*$D$224)))</f>
        <v>#N/A</v>
      </c>
      <c r="CJ20" s="72" t="e">
        <f>IF(OR(VLOOKUP($C$223,$A$7:$EH$220,CJ$221,0)="NO VAT",VLOOKUP($C$224,$A$7:$EH$220,CJ$221,0)="NO VAT"), "NO VAT", (IF(OR(VLOOKUP($C$223,$A$7:$EH$220,CJ$221,0)="NO REFUND", VLOOKUP($C$224,$A$7:$EH$220,CJ$221,0)="NO REFUND"), "NO REFUND", VLOOKUP($C$223,$A$7:$EH$220,CJ$221,0)*$D$223+VLOOKUP($C$224,$A$7:$EH$220,CJ$221,0)*$D$224)))</f>
        <v>#N/A</v>
      </c>
      <c r="CK20" s="73" t="e">
        <f>IF(OR(VLOOKUP($C$223,$A$7:$EH$220,CK$221,0)="NO VAT",VLOOKUP($C$224,$A$7:$EH$220,CK$221,0)="NO VAT"), "NO VAT", (IF(OR(VLOOKUP($C$223,$A$7:$EH$220,CK$221,0)="NO REFUND", VLOOKUP($C$224,$A$7:$EH$220,CK$221,0)="NO REFUND"), "NO REFUND", VLOOKUP($C$223,$A$7:$EH$220,CK$221,0)*$D$223+VLOOKUP($C$224,$A$7:$EH$220,CK$221,0)*$D$224)))</f>
        <v>#N/A</v>
      </c>
      <c r="CL20" s="72" t="e">
        <f>IF(OR(VLOOKUP($C$223,$A$7:$EH$220,CL$221,0)="NO VAT",VLOOKUP($C$224,$A$7:$EH$220,CL$221,0)="NO VAT"), "NO VAT", (IF(OR(VLOOKUP($C$223,$A$7:$EH$220,CL$221,0)="NO REFUND", VLOOKUP($C$224,$A$7:$EH$220,CL$221,0)="NO REFUND"), "NO REFUND", VLOOKUP($C$223,$A$7:$EH$220,CL$221,0)*$D$223+VLOOKUP($C$224,$A$7:$EH$220,CL$221,0)*$D$224)))</f>
        <v>#N/A</v>
      </c>
      <c r="CM20" s="73" t="e">
        <f>IF(OR(VLOOKUP($C$223,$A$7:$EH$220,CM$221,0)="NO CIT",VLOOKUP($C$224,$A$7:$EH$220,CM$221,0)="NO CIT"), "NO CIT",VLOOKUP($C$223,$A$7:$EH$220,CM$221,0)*$D$223+VLOOKUP($C$224,$A$7:$EH$220,CM$221,0)*$D$224)</f>
        <v>#N/A</v>
      </c>
      <c r="CN20" s="72" t="e">
        <f>IF(OR(VLOOKUP($C$223,$A$7:$EH$220,CN$221,0)="NO CIT",VLOOKUP($C$224,$A$7:$EH$220,CN$221,0)="NO CIT"), "NO CIT",VLOOKUP($C$223,$A$7:$EH$220,CN$221,0)*$D$223+VLOOKUP($C$224,$A$7:$EH$220,CN$221,0)*$D$224)</f>
        <v>#N/A</v>
      </c>
      <c r="CO20" s="73" t="e">
        <f>IF(OR(VLOOKUP($C$223,$A$7:$EH$220,CO$221,0)="NO CIT",VLOOKUP($C$224,$A$7:$EH$220,CO$221,0)="NO CIT"), "NO CIT",VLOOKUP($C$223,$A$7:$EH$220,CO$221,0)*$D$223+VLOOKUP($C$224,$A$7:$EH$220,CO$221,0)*$D$224)</f>
        <v>#N/A</v>
      </c>
      <c r="CP20" s="73" t="e">
        <f>IF(OR(VLOOKUP($C$223,$A$7:$EH$220,CP$221,0)="NO CIT",VLOOKUP($C$224,$A$7:$EH$220,CP$221,0)="NO CIT"), "NO CIT",VLOOKUP($C$223,$A$7:$EH$220,CP$221,0)*$D$223+VLOOKUP($C$224,$A$7:$EH$220,CP$221,0)*$D$224)</f>
        <v>#N/A</v>
      </c>
      <c r="CQ20" s="138" t="str">
        <f t="shared" si="70"/>
        <v/>
      </c>
      <c r="CR20" s="110" t="e">
        <f t="shared" si="71"/>
        <v>#N/A</v>
      </c>
      <c r="CS20" s="53" t="e">
        <f t="shared" si="72"/>
        <v>#N/A</v>
      </c>
      <c r="CT20" s="98" t="e">
        <f t="shared" si="73"/>
        <v>#N/A</v>
      </c>
      <c r="CU20" s="54" t="e">
        <f t="shared" si="74"/>
        <v>#N/A</v>
      </c>
      <c r="CV20" s="69" t="e">
        <f>VLOOKUP($C$223,$A$7:$EH$220,CV$221,0)*$D$223+VLOOKUP($C$224,$A$7:$EH$220,CV$221,0)*$D$224</f>
        <v>#N/A</v>
      </c>
      <c r="CW20" s="72" t="e">
        <f>VLOOKUP($C$223,$A$7:$EG$220,CW$221,0)*$D$223+VLOOKUP($C$224,$A$7:$EG$220,CW$221,0)*$D$224</f>
        <v>#N/A</v>
      </c>
      <c r="CX20" s="69" t="e">
        <f>VLOOKUP($C$223,$A$7:$EH$220,CX$221,0)*$D$223+VLOOKUP($C$224,$A$7:$EH$220,CX$221,0)*$D$224</f>
        <v>#N/A</v>
      </c>
      <c r="CY20" s="72" t="e">
        <f>VLOOKUP($C$223,$A$7:$EG$220,CY$221,0)*$D$223+VLOOKUP($C$224,$A$7:$EG$220,CY$221,0)*$D$224</f>
        <v>#N/A</v>
      </c>
      <c r="CZ20" s="71" t="e">
        <f>VLOOKUP($C$223,$A$7:$EH$220,CZ$221,0)*$D$223+VLOOKUP($C$224,$A$7:$EH$220,CZ$221,0)*$D$224</f>
        <v>#N/A</v>
      </c>
      <c r="DA20" s="72" t="e">
        <f>VLOOKUP($C$223,$A$7:$EG$220,DA$221,0)*$D$223+VLOOKUP($C$224,$A$7:$EG$220,DA$221,0)*$D$224</f>
        <v>#N/A</v>
      </c>
      <c r="DB20" s="69" t="e">
        <f>VLOOKUP($C$223,$A$7:$EH$220,DB$221,0)*$D$223+VLOOKUP($C$224,$A$7:$EH$220,DB$221,0)*$D$224</f>
        <v>#N/A</v>
      </c>
      <c r="DC20" s="72" t="e">
        <f>VLOOKUP($C$223,$A$7:$EG$220,DC$221,0)*$D$223+VLOOKUP($C$224,$A$7:$EG$220,DC$221,0)*$D$224</f>
        <v>#N/A</v>
      </c>
      <c r="DD20" s="69" t="e">
        <f>VLOOKUP($C$223,$A$7:$EH$220,DD$221,0)*$D$223+VLOOKUP($C$224,$A$7:$EH$220,DD$221,0)*$D$224</f>
        <v>#N/A</v>
      </c>
      <c r="DE20" s="72" t="e">
        <f>VLOOKUP($C$223,$A$7:$EG$220,DE$221,0)*$D$223+VLOOKUP($C$224,$A$7:$EG$220,DE$221,0)*$D$224</f>
        <v>#N/A</v>
      </c>
      <c r="DF20" s="69" t="e">
        <f>VLOOKUP($C$223,$A$7:$EH$220,DF$221,0)*$D$223+VLOOKUP($C$224,$A$7:$EH$220,DF$221,0)*$D$224</f>
        <v>#N/A</v>
      </c>
      <c r="DG20" s="72" t="e">
        <f>VLOOKUP($C$223,$A$7:$EG$220,DG$221,0)*$D$223+VLOOKUP($C$224,$A$7:$EG$220,DG$221,0)*$D$224</f>
        <v>#N/A</v>
      </c>
      <c r="DH20" s="74" t="e">
        <f>VLOOKUP($C$223,$A$7:$EH$220,DH$221,0)*$D$223+VLOOKUP($C$224,$A$7:$EH$220,DH$221,0)*$D$224</f>
        <v>#N/A</v>
      </c>
      <c r="DI20" s="72" t="e">
        <f>VLOOKUP($C$223,$A$7:$EG$220,DI$221,0)*$D$223+VLOOKUP($C$224,$A$7:$EG$220,DI$221,0)*$D$224</f>
        <v>#N/A</v>
      </c>
      <c r="DJ20" s="69" t="e">
        <f>VLOOKUP($C$223,$A$7:$EH$220,DJ$221,0)*$D$223+VLOOKUP($C$224,$A$7:$EH$220,DJ$221,0)*$D$224</f>
        <v>#N/A</v>
      </c>
      <c r="DK20" s="70" t="e">
        <f>VLOOKUP($C$223,$A$7:$EG$220,DK$221,0)*$D$223+VLOOKUP($C$224,$A$7:$EG$220,DK$221,0)*$D$224</f>
        <v>#N/A</v>
      </c>
      <c r="DL20" s="53" t="e">
        <f t="shared" si="83"/>
        <v>#N/A</v>
      </c>
      <c r="DM20" s="53" t="e">
        <f t="shared" si="84"/>
        <v>#N/A</v>
      </c>
      <c r="DN20" s="98" t="e">
        <f t="shared" si="85"/>
        <v>#N/A</v>
      </c>
      <c r="DO20" s="54" t="e">
        <f t="shared" si="86"/>
        <v>#N/A</v>
      </c>
      <c r="DP20" s="73" t="e">
        <f>VLOOKUP($C$223,$A$7:$EH$220,DP$221,0)*$D$223+VLOOKUP($C$224,$A$7:$EH$220,DP$221,0)*$D$224</f>
        <v>#N/A</v>
      </c>
      <c r="DQ20" s="70" t="e">
        <f>VLOOKUP($C$223,$A$7:$EG$220,DQ$221,0)*$D$223+VLOOKUP($C$224,$A$7:$EG$220,DQ$221,0)*$D$224</f>
        <v>#N/A</v>
      </c>
      <c r="DR20" s="71" t="e">
        <f>VLOOKUP($C$223,$A$7:$EH$220,DR$221,0)*$D$223+VLOOKUP($C$224,$A$7:$EH$220,DR$221,0)*$D$224</f>
        <v>#N/A</v>
      </c>
      <c r="DS20" s="70" t="e">
        <f>VLOOKUP($C$223,$A$7:$EG$220,DS$221,0)*$D$223+VLOOKUP($C$224,$A$7:$EG$220,DS$221,0)*$D$224</f>
        <v>#N/A</v>
      </c>
      <c r="DT20" s="71" t="e">
        <f>VLOOKUP($C$223,$A$7:$EH$220,DT$221,0)*$D$223+VLOOKUP($C$224,$A$7:$EH$220,DT$221,0)*$D$224</f>
        <v>#N/A</v>
      </c>
      <c r="DU20" s="70" t="e">
        <f>VLOOKUP($C$223,$A$7:$EG$220,DU$221,0)*$D$223+VLOOKUP($C$224,$A$7:$EG$220,DU$221,0)*$D$224</f>
        <v>#N/A</v>
      </c>
      <c r="DV20" s="53" t="e">
        <f t="shared" si="90"/>
        <v>#N/A</v>
      </c>
      <c r="DW20" s="53" t="e">
        <f t="shared" si="91"/>
        <v>#N/A</v>
      </c>
      <c r="DX20" s="98" t="e">
        <f t="shared" si="92"/>
        <v>#N/A</v>
      </c>
      <c r="DY20" s="54" t="e">
        <f t="shared" si="93"/>
        <v>#N/A</v>
      </c>
      <c r="DZ20" s="71" t="e">
        <f>VLOOKUP($C$223,$A$7:$EH$220,DZ$221,0)*$D$223+VLOOKUP($C$224,$A$7:$EH$220,DZ$221,0)*$D$224</f>
        <v>#N/A</v>
      </c>
      <c r="EA20" s="72" t="e">
        <f>VLOOKUP($C$223,$A$7:$EG$220,EA$221,0)*$D$223+VLOOKUP($C$224,$A$7:$EG$220,EA$221,0)*$D$224</f>
        <v>#N/A</v>
      </c>
      <c r="EB20" s="73" t="e">
        <f>VLOOKUP($C$223,$A$7:$EG$219,EB$221,FALSE)*$D$223+VLOOKUP($C$224,$A$7:$EG$219,EB$221,FALSE)*$D$224</f>
        <v>#N/A</v>
      </c>
      <c r="EC20" s="70" t="e">
        <f>VLOOKUP($C$223,$A$7:$EG$220,EC$221,0)*$D$223+VLOOKUP($C$224,$A$7:$EG$220,EC$221,0)*$D$224</f>
        <v>#N/A</v>
      </c>
      <c r="ED20" s="53" t="e">
        <f t="shared" si="96"/>
        <v>#N/A</v>
      </c>
      <c r="EE20" s="53" t="e">
        <f t="shared" si="97"/>
        <v>#N/A</v>
      </c>
      <c r="EF20" s="98" t="e">
        <f t="shared" si="98"/>
        <v>#N/A</v>
      </c>
      <c r="EG20" s="54" t="e">
        <f t="shared" si="99"/>
        <v>#N/A</v>
      </c>
      <c r="EH20" s="64"/>
      <c r="EI20" s="75">
        <v>2</v>
      </c>
      <c r="EJ20" s="64"/>
      <c r="EK20" s="66" t="e">
        <f t="shared" si="100"/>
        <v>#N/A</v>
      </c>
      <c r="EL20" s="116" t="e">
        <f t="shared" si="101"/>
        <v>#N/A</v>
      </c>
      <c r="EM20" s="139" t="e">
        <f t="shared" si="102"/>
        <v>#N/A</v>
      </c>
      <c r="EN20" s="120" t="e">
        <f t="shared" si="103"/>
        <v>#N/A</v>
      </c>
      <c r="EO20" s="67">
        <v>1</v>
      </c>
      <c r="EP20" s="68"/>
      <c r="EQ20" s="44"/>
      <c r="ES20" s="67">
        <v>1</v>
      </c>
    </row>
    <row r="21" spans="1:149" ht="14.5" customHeight="1" x14ac:dyDescent="0.35">
      <c r="A21" s="49" t="s">
        <v>1880</v>
      </c>
      <c r="B21" s="137" t="str">
        <f>INDEX('Economy Names'!$A$2:$H$213,'Economy Names'!L15,'Economy Names'!$K$1)</f>
        <v>Bangladesh Chittagong</v>
      </c>
      <c r="C21" s="50">
        <v>9</v>
      </c>
      <c r="D21" s="51">
        <f t="shared" ref="D21:D31" si="104">(IF(C21=-1,0,(IF(C21&gt;C$4,0,IF(C21&lt;C$3,1,((C$4-C21)/C$5))))))*100</f>
        <v>52.941176470588239</v>
      </c>
      <c r="E21" s="50">
        <v>19.5</v>
      </c>
      <c r="F21" s="51">
        <f t="shared" ref="F21:F31" si="105">(IF(E21=-1,0,(IF(E21&gt;E$4,0,IF(E21&lt;E$3,1,((E$4-E21)/E$5))))))*100</f>
        <v>80.904522613065325</v>
      </c>
      <c r="G21" s="52">
        <v>8.73928256084141</v>
      </c>
      <c r="H21" s="51">
        <f t="shared" ref="H21:H31" si="106">(IF(G21=-1,0,(IF(G21&gt;G$4,0,IF(G21&lt;G$3,1,((G$4-G21)/G$5))))))*100</f>
        <v>95.630358719579291</v>
      </c>
      <c r="I21" s="50">
        <v>9</v>
      </c>
      <c r="J21" s="51">
        <f t="shared" ref="J21:J31" si="107">(IF(I21=-1,0,(IF(I21&gt;I$4,0,IF(I21&lt;I$3,1,((I$4-I21)/I$5))))))*100</f>
        <v>52.941176470588239</v>
      </c>
      <c r="K21" s="50">
        <v>19.5</v>
      </c>
      <c r="L21" s="51">
        <f t="shared" ref="L21:L31" si="108">(IF(K21=-1,0,(IF(K21&gt;K$4,0,IF(K21&lt;K$3,1,((K$4-K21)/K$5))))))*100</f>
        <v>80.904522613065325</v>
      </c>
      <c r="M21" s="52">
        <v>8.73928256084141</v>
      </c>
      <c r="N21" s="53">
        <f t="shared" ref="N21:N31" si="109">(IF(M21=-1,0,(IF(M21&gt;M$4,0,IF(M21&lt;M$3,1,((M$4-M21)/M$5))))))*100</f>
        <v>95.630358719579291</v>
      </c>
      <c r="O21" s="52">
        <v>0</v>
      </c>
      <c r="P21" s="51">
        <f t="shared" ref="P21:P31" si="110">(IF(O21=-1,0,(IF(O21&gt;O$4,0,IF(O21&lt;O$3,1,((O$4-O21)/O$5))))))*100</f>
        <v>100</v>
      </c>
      <c r="Q21" s="53">
        <f t="shared" si="19"/>
        <v>82.369014450808208</v>
      </c>
      <c r="R21" s="53"/>
      <c r="S21" s="98">
        <f t="shared" si="21"/>
        <v>82.4</v>
      </c>
      <c r="T21" s="54" t="e">
        <f>+VLOOKUP($F$223,$A$8:$DI$219,T$221,0)</f>
        <v>#N/A</v>
      </c>
      <c r="U21" s="55">
        <v>15</v>
      </c>
      <c r="V21" s="51">
        <f t="shared" ref="V21:V31" si="111">(IF(U21=-1,0,(IF(U21&gt;U$4,0,IF(U21&lt;U$3,1,((U$4-U21)/U$5))))))*100</f>
        <v>60</v>
      </c>
      <c r="W21" s="55">
        <v>247</v>
      </c>
      <c r="X21" s="51">
        <f t="shared" ref="X21:X31" si="112">(IF(W21=-1,0,(IF(W21&gt;W$4,0,IF(W21&lt;W$3,1,((W$4-W21)/W$5))))))*100</f>
        <v>36.311239193083573</v>
      </c>
      <c r="Y21" s="56">
        <v>1.5362234156714201</v>
      </c>
      <c r="Z21" s="53">
        <f t="shared" ref="Z21:Z31" si="113">(IF(Y21=-1,0,(IF(Y21&gt;Y$4,0,IF(Y21&lt;Y$3,1,((Y$4-Y21)/Y$5))))))*100</f>
        <v>92.31888292164291</v>
      </c>
      <c r="AA21" s="55">
        <v>10</v>
      </c>
      <c r="AB21" s="51">
        <f t="shared" ref="AB21:AB31" si="114">IF(AA21="No Practice", 0, AA21/15*100)</f>
        <v>66.666666666666657</v>
      </c>
      <c r="AC21" s="53">
        <f t="shared" si="27"/>
        <v>63.824197195348283</v>
      </c>
      <c r="AD21" s="53"/>
      <c r="AE21" s="98">
        <f t="shared" si="29"/>
        <v>63.8</v>
      </c>
      <c r="AF21" s="57" t="e">
        <f>+VLOOKUP($F$223,$A$8:$DI$219,AF$221,0)</f>
        <v>#N/A</v>
      </c>
      <c r="AG21" s="55">
        <v>7</v>
      </c>
      <c r="AH21" s="51">
        <f t="shared" ref="AH21:AH31" si="115">(IF(AG21=-1,0,(IF(AG21&gt;AG$4,0,IF(AG21&lt;AG$3,1,((AG$4-AG21)/AG$5))))))*100</f>
        <v>33.333333333333329</v>
      </c>
      <c r="AI21" s="55">
        <v>158</v>
      </c>
      <c r="AJ21" s="51">
        <f t="shared" ref="AJ21:AJ31" si="116">(IF(AI21=-1,0,(IF(AI21&gt;AI$4,0,IF(AI21&lt;AI$3,1,((AI$4-AI21)/AI$5))))))*100</f>
        <v>39.130434782608695</v>
      </c>
      <c r="AK21" s="56">
        <v>1620.93015174166</v>
      </c>
      <c r="AL21" s="51">
        <f t="shared" ref="AL21:AL31" si="117">(IF(AK21=-1,0,(IF(AK21&gt;AK$4,0,IF(AK21&lt;AK$3,1,((AK$4-AK21)/AK$5))))))*100</f>
        <v>79.988516645164694</v>
      </c>
      <c r="AM21" s="55">
        <v>0</v>
      </c>
      <c r="AN21" s="51">
        <f t="shared" ref="AN21:AN31" si="118">+IF(AM21="No Practice",0,AM21/8)*100</f>
        <v>0</v>
      </c>
      <c r="AO21" s="51">
        <f t="shared" si="35"/>
        <v>38.113071190276685</v>
      </c>
      <c r="AP21" s="53"/>
      <c r="AQ21" s="98">
        <f t="shared" si="37"/>
        <v>38.1</v>
      </c>
      <c r="AR21" s="54" t="e">
        <f>+VLOOKUP($F$223,$A$8:$DI$219,AR$221,0)</f>
        <v>#N/A</v>
      </c>
      <c r="AS21" s="59">
        <v>8</v>
      </c>
      <c r="AT21" s="51">
        <f t="shared" ref="AT21:AT31" si="119">(IF(AS21=-1,0,(IF(AS21&gt;AS$4,0,IF(AS21&lt;AS$3,1,((AS$4-AS21)/AS$5))))))*100</f>
        <v>41.666666666666671</v>
      </c>
      <c r="AU21" s="59">
        <v>295</v>
      </c>
      <c r="AV21" s="51">
        <f t="shared" ref="AV21:AV31" si="120">(IF(AU21=-1,0,(IF(AU21&gt;AU$4,0,IF(AU21&lt;AU$3,1,((AU$4-AU21)/AU$5))))))*100</f>
        <v>0</v>
      </c>
      <c r="AW21" s="59">
        <v>7.1580741704578497</v>
      </c>
      <c r="AX21" s="53">
        <f t="shared" ref="AX21:AX31" si="121">(IF(AW21=-1,0,(IF(AW21&gt;AW$4,0,IF(AW21&lt;AW$3,1,((AW$4-AW21)/AW$5))))))*100</f>
        <v>52.279505530281</v>
      </c>
      <c r="AY21" s="59">
        <v>6.5</v>
      </c>
      <c r="AZ21" s="51">
        <f t="shared" ref="AZ21:AZ31" si="122">+IF(AY21="No Practice",0,AY21/30)*100</f>
        <v>21.666666666666668</v>
      </c>
      <c r="BA21" s="60">
        <f t="shared" si="43"/>
        <v>28.903209715903586</v>
      </c>
      <c r="BB21" s="53"/>
      <c r="BC21" s="98">
        <f t="shared" si="45"/>
        <v>28.9</v>
      </c>
      <c r="BD21" s="54" t="e">
        <f>+VLOOKUP($F$223,$A$8:$DI$219,BD$221,0)</f>
        <v>#N/A</v>
      </c>
      <c r="BE21" s="58">
        <v>4</v>
      </c>
      <c r="BF21" s="58">
        <v>5</v>
      </c>
      <c r="BG21" s="61">
        <f t="shared" si="47"/>
        <v>9</v>
      </c>
      <c r="BH21" s="60">
        <f t="shared" si="48"/>
        <v>45</v>
      </c>
      <c r="BI21" s="101"/>
      <c r="BJ21" s="98">
        <f t="shared" si="50"/>
        <v>45</v>
      </c>
      <c r="BK21" s="54" t="e">
        <f>+VLOOKUP($F$223,$A$8:$DI$219,BK$221,0)</f>
        <v>#N/A</v>
      </c>
      <c r="BL21" s="58">
        <v>6</v>
      </c>
      <c r="BM21" s="53">
        <f t="shared" ref="BM21:BM31" si="123">(IF(BL21=-1,0,(IF(BL21&lt;BL$4,0,IF(BL21&gt;BL$3,1,((-BL$4+BL21)/BL$5))))))*100</f>
        <v>60</v>
      </c>
      <c r="BN21" s="58">
        <v>7</v>
      </c>
      <c r="BO21" s="53">
        <f t="shared" ref="BO21:BO31" si="124">(IF(BN21=-1,0,(IF(BN21&lt;BN$4,0,IF(BN21&gt;BN$3,1,((-BN$4+BN21)/BN$5))))))*100</f>
        <v>70</v>
      </c>
      <c r="BP21" s="58">
        <v>7</v>
      </c>
      <c r="BQ21" s="53">
        <f t="shared" ref="BQ21:BQ31" si="125">(IF(BP21=-1,0,(IF(BP21&lt;BP$4,0,IF(BP21&gt;BP$3,1,((-BP$4+BP21)/BP$5))))))*100</f>
        <v>70</v>
      </c>
      <c r="BR21" s="58">
        <v>4</v>
      </c>
      <c r="BS21" s="53">
        <f t="shared" ref="BS21:BS31" si="126">(IF(BR21=-1,0,(IF(BR21&lt;BR$4,0,IF(BR21&gt;BR$3,1,((-BR$4+BR21)/BR$5))))))*100</f>
        <v>66.666666666666657</v>
      </c>
      <c r="BT21" s="58">
        <v>3</v>
      </c>
      <c r="BU21" s="53">
        <f t="shared" ref="BU21:BU31" si="127">(IF(BT21=-1,0,(IF(BT21&lt;BT$4,0,IF(BT21&gt;BT$3,1,((-BT$4+BT21)/BT$5))))))*100</f>
        <v>42.857142857142854</v>
      </c>
      <c r="BV21" s="58">
        <v>3</v>
      </c>
      <c r="BW21" s="51">
        <f t="shared" ref="BW21:BW31" si="128">(IF(BV21=-1,0,(IF(BV21&lt;BV$4,0,IF(BV21&gt;BV$3,1,((-BV$4+BV21)/BV$5))))))*100</f>
        <v>42.857142857142854</v>
      </c>
      <c r="BX21" s="61">
        <f t="shared" si="58"/>
        <v>30</v>
      </c>
      <c r="BY21" s="63">
        <f t="shared" si="59"/>
        <v>60</v>
      </c>
      <c r="BZ21" s="53"/>
      <c r="CA21" s="98">
        <f t="shared" si="61"/>
        <v>60</v>
      </c>
      <c r="CB21" s="57" t="e">
        <f>+VLOOKUP($F$223,$A$8:$DI$219,CB$221,0)</f>
        <v>#N/A</v>
      </c>
      <c r="CC21" s="58">
        <v>33</v>
      </c>
      <c r="CD21" s="53">
        <f t="shared" ref="CD21:CD31" si="129">(IF(CC21=-1,0,(IF(CC21&gt;CC$4,0,IF(CC21&lt;CC$3,1,((CC$4-CC21)/CC$5))))))*100</f>
        <v>50</v>
      </c>
      <c r="CE21" s="58">
        <v>435</v>
      </c>
      <c r="CF21" s="51">
        <f t="shared" ref="CF21:CF31" si="130">(IF(CE21=-1,0,(IF(CE21&gt;CE$4,0,IF(CE21&lt;CE$3,1,((CE$4-CE21)/CE$5))))))*100</f>
        <v>40.340030911901081</v>
      </c>
      <c r="CG21" s="58">
        <v>33.381072535379602</v>
      </c>
      <c r="CH21" s="51">
        <f t="shared" ref="CH21:CH31" si="131">(IF(CG21=-1,0,(IF(CG21&gt;CG$4,0,IF(CG21&lt;CG$3,1,((CG$4-CG21)/CG$5)^$CH$3)))))*100</f>
        <v>89.806443969335504</v>
      </c>
      <c r="CI21" s="58">
        <v>58</v>
      </c>
      <c r="CJ21" s="53">
        <f t="shared" ref="CJ21:CJ31" si="132">IF(CI21="NO VAT","No VAT",(IF(CI21="NO REFUND",0,(IF(CI21&gt;CI$5,0,IF(CI21&lt;CI$3,1,((CI$5-CI21)/CI$5))))))*100)</f>
        <v>0</v>
      </c>
      <c r="CK21" s="58">
        <v>18.023809523809501</v>
      </c>
      <c r="CL21" s="53">
        <f t="shared" ref="CL21:CL31" si="133">IF(CK21="NO VAT","No VAT",(IF(CK21="NO REFUND",0,(IF(CK21&gt;CK$4,0,IF(CK21&lt;CK$3,1,((CK$4-CK21)/CK$5))))))*100)</f>
        <v>71.382607096892855</v>
      </c>
      <c r="CM21" s="58">
        <v>37</v>
      </c>
      <c r="CN21" s="53">
        <f t="shared" ref="CN21:CN31" si="134">IF(CM21="NO CIT","No CIT",IF(CM21&gt;CM$4,0,IF(CM21&lt;CM$3,1,((CM$4-CM21)/CM$5)))*100)</f>
        <v>34.862385321100916</v>
      </c>
      <c r="CO21" s="58">
        <v>9.2857142857142794</v>
      </c>
      <c r="CP21" s="51">
        <f t="shared" ref="CP21:CP31" si="135">IF(CO21="NO CIT","No CIT",IF(CO21&gt;CO$4,0,IF(CO21&lt;CO$3,1,((CO$5-CO21)/CO$5)))*100)</f>
        <v>70.98214285714289</v>
      </c>
      <c r="CQ21" s="138">
        <f t="shared" si="70"/>
        <v>44.306783818784169</v>
      </c>
      <c r="CR21" s="110">
        <f t="shared" si="71"/>
        <v>56.113314675005192</v>
      </c>
      <c r="CS21" s="53"/>
      <c r="CT21" s="98">
        <f t="shared" si="73"/>
        <v>56.1</v>
      </c>
      <c r="CU21" s="54" t="e">
        <f>+VLOOKUP($F$223,$A$8:$EL$219,CU$221,0)</f>
        <v>#N/A</v>
      </c>
      <c r="CV21" s="58">
        <v>168</v>
      </c>
      <c r="CW21" s="53">
        <f t="shared" ref="CW21:CW31" si="136">(IF(CV21=-1,0,(IF(CV21&gt;CV$4,0,IF(CV21&lt;CV$3,1,((CV$4-CV21)/CV$5))))))*100</f>
        <v>0</v>
      </c>
      <c r="CX21" s="58">
        <v>147</v>
      </c>
      <c r="CY21" s="53">
        <f t="shared" ref="CY21:CY31" si="137">(IF(CX21=-1,0,(IF(CX21&gt;CX$4,0,IF(CX21&lt;CX$3,1,((CX$4-CX21)/CX$5))))))*100</f>
        <v>13.609467455621301</v>
      </c>
      <c r="CZ21" s="58">
        <v>408.17307692307702</v>
      </c>
      <c r="DA21" s="53">
        <f t="shared" ref="DA21:DA31" si="138">(IF(CZ21=-1,0,(IF(CZ21&gt;CZ$4,0,IF(CZ21&lt;CZ$3,1,((CZ$4-CZ21)/CZ$5))))))*100</f>
        <v>61.493105950653117</v>
      </c>
      <c r="DB21" s="58">
        <v>225</v>
      </c>
      <c r="DC21" s="53">
        <f t="shared" ref="DC21:DC31" si="139">(IF(DB21=-1,0,(IF(DB21&gt;DB$4,0,IF(DB21&lt;DB$3,1,((DB$4-DB21)/DB$5))))))*100</f>
        <v>43.75</v>
      </c>
      <c r="DD21" s="58">
        <v>216</v>
      </c>
      <c r="DE21" s="53">
        <f t="shared" ref="DE21:DE31" si="140">(IF(DD21=-1,0,(IF(DD21&gt;DD$4,0,IF(DD21&lt;DD$3,1,((DD$4-DD21)/DD$5))))))*100</f>
        <v>22.939068100358423</v>
      </c>
      <c r="DF21" s="58">
        <v>144</v>
      </c>
      <c r="DG21" s="53">
        <f t="shared" ref="DG21:DG31" si="141">(IF(DF21=-1,0,(IF(DF21&gt;DF$4,0,IF(DF21&lt;DF$3,1,((DF$4-DF21)/DF$5))))))*100</f>
        <v>40.1673640167364</v>
      </c>
      <c r="DH21" s="58">
        <v>900</v>
      </c>
      <c r="DI21" s="53">
        <f t="shared" ref="DI21:DI31" si="142">(IF(DH21=-1,0,(IF(DH21&gt;DH$4,0,IF(DH21&lt;DH$3,1,((DH$4-DH21)/DH$5))))))*100</f>
        <v>25</v>
      </c>
      <c r="DJ21" s="58">
        <v>370</v>
      </c>
      <c r="DK21" s="51">
        <f t="shared" ref="DK21:DK31" si="143">(IF(DJ21=-1,0,(IF(DJ21&gt;DJ$4,0,IF(DJ21&lt;DJ$3,1,((DJ$4-DJ21)/DJ$5))))))*100</f>
        <v>47.142857142857139</v>
      </c>
      <c r="DL21" s="53">
        <f t="shared" si="83"/>
        <v>31.762732833278296</v>
      </c>
      <c r="DM21" s="53"/>
      <c r="DN21" s="98">
        <f t="shared" si="85"/>
        <v>31.8</v>
      </c>
      <c r="DO21" s="54" t="e">
        <f>+VLOOKUP($F$223,$A$8:$EL$219,DO$221,0)</f>
        <v>#N/A</v>
      </c>
      <c r="DP21" s="52">
        <v>1442</v>
      </c>
      <c r="DQ21" s="51">
        <f t="shared" ref="DQ21:DQ31" si="144">(IF(DP21=-1,0,(IF(DP21&gt;DP$4,0,IF(DP21&lt;DP$3,1,((DP$4-DP21)/DP$5))))))*100</f>
        <v>0</v>
      </c>
      <c r="DR21" s="52">
        <v>66.8</v>
      </c>
      <c r="DS21" s="51">
        <f t="shared" ref="DS21:DS31" si="145">(IF(DR21=-1,0,(IF(DR21&gt;DR$4,0,IF(DR21&lt;DR$3,1,((DR$4-DR21)/DR$5))))))*100</f>
        <v>24.971878515185601</v>
      </c>
      <c r="DT21" s="52">
        <v>7.5</v>
      </c>
      <c r="DU21" s="51">
        <f t="shared" ref="DU21:DU31" si="146">DT21/18*100</f>
        <v>41.666666666666671</v>
      </c>
      <c r="DV21" s="53">
        <f t="shared" si="90"/>
        <v>22.212848393950754</v>
      </c>
      <c r="DW21" s="53"/>
      <c r="DX21" s="98">
        <f t="shared" si="92"/>
        <v>22.2</v>
      </c>
      <c r="DY21" s="54" t="e">
        <f>+VLOOKUP($F$223,$A$8:$EL$219,DY$221,0)</f>
        <v>#N/A</v>
      </c>
      <c r="DZ21" s="52">
        <v>29.0537064308072</v>
      </c>
      <c r="EA21" s="53">
        <f t="shared" ref="EA21:EA31" si="147">(IF(DZ21=-1,0,(IF(DZ21&lt;DZ$4,0,IF(DZ21&gt;DZ$3,1,((-DZ$4+DZ21)/DZ$5))))))*100</f>
        <v>31.274172691934549</v>
      </c>
      <c r="EB21" s="52">
        <v>4</v>
      </c>
      <c r="EC21" s="51">
        <f t="shared" ref="EC21:EC31" si="148">(IF(EB21=-1,0,(IF(EB21&lt;EB$4,0,IF(EB21&gt;EB$3,1,((-EB$4+EB21)/EB$5))))))*100</f>
        <v>25</v>
      </c>
      <c r="ED21" s="53">
        <f t="shared" si="96"/>
        <v>28.137086345967276</v>
      </c>
      <c r="EE21" s="53"/>
      <c r="EF21" s="98">
        <f t="shared" si="98"/>
        <v>28.1</v>
      </c>
      <c r="EG21" s="54" t="e">
        <f>+VLOOKUP($F$223,$A$8:$EL$219,EG$221,0)</f>
        <v>#N/A</v>
      </c>
      <c r="EH21" s="64"/>
      <c r="EI21" s="75">
        <v>1</v>
      </c>
      <c r="EJ21" s="64"/>
      <c r="EK21" s="66" t="e">
        <f>+VLOOKUP($F$223,$A$8:$EL$219,EK$221,0)</f>
        <v>#N/A</v>
      </c>
      <c r="EL21" s="116">
        <f t="shared" si="101"/>
        <v>45.6</v>
      </c>
      <c r="EM21" s="139">
        <f t="shared" si="102"/>
        <v>45.643547480053833</v>
      </c>
      <c r="EN21" s="120"/>
      <c r="EO21" s="67"/>
      <c r="EP21" s="68">
        <v>1</v>
      </c>
      <c r="EQ21" s="49" t="s">
        <v>1364</v>
      </c>
      <c r="ES21" s="76">
        <v>1</v>
      </c>
    </row>
    <row r="22" spans="1:149" ht="14.5" customHeight="1" x14ac:dyDescent="0.35">
      <c r="A22" s="49" t="s">
        <v>1879</v>
      </c>
      <c r="B22" s="137" t="str">
        <f>INDEX('Economy Names'!$A$2:$H$213,'Economy Names'!L16,'Economy Names'!$K$1)</f>
        <v>Bangladesh Dhaka</v>
      </c>
      <c r="C22" s="50">
        <v>9</v>
      </c>
      <c r="D22" s="51">
        <f t="shared" si="104"/>
        <v>52.941176470588239</v>
      </c>
      <c r="E22" s="50">
        <v>19.5</v>
      </c>
      <c r="F22" s="51">
        <f t="shared" si="105"/>
        <v>80.904522613065325</v>
      </c>
      <c r="G22" s="52">
        <v>8.73928256084141</v>
      </c>
      <c r="H22" s="51">
        <f t="shared" si="106"/>
        <v>95.630358719579291</v>
      </c>
      <c r="I22" s="50">
        <v>9</v>
      </c>
      <c r="J22" s="51">
        <f t="shared" si="107"/>
        <v>52.941176470588239</v>
      </c>
      <c r="K22" s="50">
        <v>19.5</v>
      </c>
      <c r="L22" s="51">
        <f t="shared" si="108"/>
        <v>80.904522613065325</v>
      </c>
      <c r="M22" s="52">
        <v>8.73928256084141</v>
      </c>
      <c r="N22" s="53">
        <f t="shared" si="109"/>
        <v>95.630358719579291</v>
      </c>
      <c r="O22" s="52">
        <v>0</v>
      </c>
      <c r="P22" s="51">
        <f t="shared" si="110"/>
        <v>100</v>
      </c>
      <c r="Q22" s="53">
        <f t="shared" si="19"/>
        <v>82.369014450808208</v>
      </c>
      <c r="R22" s="53"/>
      <c r="S22" s="98">
        <f t="shared" si="21"/>
        <v>82.4</v>
      </c>
      <c r="T22" s="54" t="e">
        <f>+VLOOKUP($F$223,$A$8:$DI$219,T$221,0)</f>
        <v>#N/A</v>
      </c>
      <c r="U22" s="55">
        <v>16</v>
      </c>
      <c r="V22" s="51">
        <f t="shared" si="111"/>
        <v>56.000000000000007</v>
      </c>
      <c r="W22" s="55">
        <v>281</v>
      </c>
      <c r="X22" s="51">
        <f t="shared" si="112"/>
        <v>26.512968299711815</v>
      </c>
      <c r="Y22" s="56">
        <v>1.6184110259614599</v>
      </c>
      <c r="Z22" s="53">
        <f t="shared" si="113"/>
        <v>91.907944870192694</v>
      </c>
      <c r="AA22" s="55">
        <v>10</v>
      </c>
      <c r="AB22" s="51">
        <f t="shared" si="114"/>
        <v>66.666666666666657</v>
      </c>
      <c r="AC22" s="53">
        <f t="shared" si="27"/>
        <v>60.271894959142791</v>
      </c>
      <c r="AD22" s="53"/>
      <c r="AE22" s="98">
        <f t="shared" si="29"/>
        <v>60.3</v>
      </c>
      <c r="AF22" s="57" t="e">
        <f>+VLOOKUP($F$223,$A$8:$DI$219,AF$221,0)</f>
        <v>#N/A</v>
      </c>
      <c r="AG22" s="55">
        <v>9</v>
      </c>
      <c r="AH22" s="51">
        <f t="shared" si="115"/>
        <v>0</v>
      </c>
      <c r="AI22" s="55">
        <v>115</v>
      </c>
      <c r="AJ22" s="51">
        <f t="shared" si="116"/>
        <v>57.826086956521735</v>
      </c>
      <c r="AK22" s="56">
        <v>1781.07271039182</v>
      </c>
      <c r="AL22" s="51">
        <f t="shared" si="117"/>
        <v>78.011448019854086</v>
      </c>
      <c r="AM22" s="55">
        <v>0</v>
      </c>
      <c r="AN22" s="51">
        <f t="shared" si="118"/>
        <v>0</v>
      </c>
      <c r="AO22" s="51">
        <f t="shared" si="35"/>
        <v>33.959383744093955</v>
      </c>
      <c r="AP22" s="53"/>
      <c r="AQ22" s="98">
        <f t="shared" si="37"/>
        <v>34</v>
      </c>
      <c r="AR22" s="54" t="e">
        <f>+VLOOKUP($F$223,$A$8:$DI$219,AR$221,0)</f>
        <v>#N/A</v>
      </c>
      <c r="AS22" s="59">
        <v>8</v>
      </c>
      <c r="AT22" s="51">
        <f t="shared" si="119"/>
        <v>41.666666666666671</v>
      </c>
      <c r="AU22" s="59">
        <v>264</v>
      </c>
      <c r="AV22" s="51">
        <f t="shared" si="120"/>
        <v>0</v>
      </c>
      <c r="AW22" s="59">
        <v>7.1209527664768499</v>
      </c>
      <c r="AX22" s="53">
        <f t="shared" si="121"/>
        <v>52.526981556820992</v>
      </c>
      <c r="AY22" s="59">
        <v>6.5</v>
      </c>
      <c r="AZ22" s="51">
        <f t="shared" si="122"/>
        <v>21.666666666666668</v>
      </c>
      <c r="BA22" s="60">
        <f t="shared" si="43"/>
        <v>28.965078722538582</v>
      </c>
      <c r="BB22" s="53"/>
      <c r="BC22" s="98">
        <f t="shared" si="45"/>
        <v>29</v>
      </c>
      <c r="BD22" s="54" t="e">
        <f>+VLOOKUP($F$223,$A$8:$DI$219,BD$221,0)</f>
        <v>#N/A</v>
      </c>
      <c r="BE22" s="58">
        <v>4</v>
      </c>
      <c r="BF22" s="58">
        <v>5</v>
      </c>
      <c r="BG22" s="61">
        <f t="shared" si="47"/>
        <v>9</v>
      </c>
      <c r="BH22" s="60">
        <f t="shared" si="48"/>
        <v>45</v>
      </c>
      <c r="BI22" s="101"/>
      <c r="BJ22" s="98">
        <f t="shared" si="50"/>
        <v>45</v>
      </c>
      <c r="BK22" s="54" t="e">
        <f>+VLOOKUP($F$223,$A$8:$DI$219,BK$221,0)</f>
        <v>#N/A</v>
      </c>
      <c r="BL22" s="58">
        <v>6</v>
      </c>
      <c r="BM22" s="53">
        <f t="shared" si="123"/>
        <v>60</v>
      </c>
      <c r="BN22" s="58">
        <v>7</v>
      </c>
      <c r="BO22" s="53">
        <f t="shared" si="124"/>
        <v>70</v>
      </c>
      <c r="BP22" s="58">
        <v>7</v>
      </c>
      <c r="BQ22" s="53">
        <f t="shared" si="125"/>
        <v>70</v>
      </c>
      <c r="BR22" s="58">
        <v>4</v>
      </c>
      <c r="BS22" s="53">
        <f t="shared" si="126"/>
        <v>66.666666666666657</v>
      </c>
      <c r="BT22" s="58">
        <v>3</v>
      </c>
      <c r="BU22" s="53">
        <f t="shared" si="127"/>
        <v>42.857142857142854</v>
      </c>
      <c r="BV22" s="58">
        <v>3</v>
      </c>
      <c r="BW22" s="51">
        <f t="shared" si="128"/>
        <v>42.857142857142854</v>
      </c>
      <c r="BX22" s="61">
        <f t="shared" si="58"/>
        <v>30</v>
      </c>
      <c r="BY22" s="63">
        <f t="shared" si="59"/>
        <v>60</v>
      </c>
      <c r="BZ22" s="53"/>
      <c r="CA22" s="98">
        <f t="shared" si="61"/>
        <v>60</v>
      </c>
      <c r="CB22" s="57" t="e">
        <f>+VLOOKUP($F$223,$A$8:$DI$219,CB$221,0)</f>
        <v>#N/A</v>
      </c>
      <c r="CC22" s="58">
        <v>33</v>
      </c>
      <c r="CD22" s="53">
        <f t="shared" si="129"/>
        <v>50</v>
      </c>
      <c r="CE22" s="58">
        <v>435</v>
      </c>
      <c r="CF22" s="51">
        <f t="shared" si="130"/>
        <v>40.340030911901081</v>
      </c>
      <c r="CG22" s="58">
        <v>33.381072535379602</v>
      </c>
      <c r="CH22" s="51">
        <f t="shared" si="131"/>
        <v>89.806443969335504</v>
      </c>
      <c r="CI22" s="58">
        <v>58</v>
      </c>
      <c r="CJ22" s="53">
        <f t="shared" si="132"/>
        <v>0</v>
      </c>
      <c r="CK22" s="58">
        <v>17.880952380952401</v>
      </c>
      <c r="CL22" s="53">
        <f t="shared" si="133"/>
        <v>71.65839308696448</v>
      </c>
      <c r="CM22" s="58">
        <v>37</v>
      </c>
      <c r="CN22" s="53">
        <f t="shared" si="134"/>
        <v>34.862385321100916</v>
      </c>
      <c r="CO22" s="58">
        <v>9.2857142857142794</v>
      </c>
      <c r="CP22" s="51">
        <f t="shared" si="135"/>
        <v>70.98214285714289</v>
      </c>
      <c r="CQ22" s="138">
        <f t="shared" si="70"/>
        <v>44.375730316302068</v>
      </c>
      <c r="CR22" s="110">
        <f t="shared" si="71"/>
        <v>56.130551299384663</v>
      </c>
      <c r="CS22" s="53"/>
      <c r="CT22" s="98">
        <f t="shared" si="73"/>
        <v>56.1</v>
      </c>
      <c r="CU22" s="54" t="e">
        <f>+VLOOKUP($F$223,$A$8:$EL$219,CU$221,0)</f>
        <v>#N/A</v>
      </c>
      <c r="CV22" s="58">
        <v>168</v>
      </c>
      <c r="CW22" s="53">
        <f t="shared" si="136"/>
        <v>0</v>
      </c>
      <c r="CX22" s="58">
        <v>147</v>
      </c>
      <c r="CY22" s="53">
        <f t="shared" si="137"/>
        <v>13.609467455621301</v>
      </c>
      <c r="CZ22" s="58">
        <v>408.17307692307702</v>
      </c>
      <c r="DA22" s="53">
        <f t="shared" si="138"/>
        <v>61.493105950653117</v>
      </c>
      <c r="DB22" s="58">
        <v>225</v>
      </c>
      <c r="DC22" s="53">
        <f t="shared" si="139"/>
        <v>43.75</v>
      </c>
      <c r="DD22" s="58">
        <v>216</v>
      </c>
      <c r="DE22" s="53">
        <f t="shared" si="140"/>
        <v>22.939068100358423</v>
      </c>
      <c r="DF22" s="58">
        <v>144</v>
      </c>
      <c r="DG22" s="53">
        <f t="shared" si="141"/>
        <v>40.1673640167364</v>
      </c>
      <c r="DH22" s="58">
        <v>900</v>
      </c>
      <c r="DI22" s="53">
        <f t="shared" si="142"/>
        <v>25</v>
      </c>
      <c r="DJ22" s="58">
        <v>370</v>
      </c>
      <c r="DK22" s="51">
        <f t="shared" si="143"/>
        <v>47.142857142857139</v>
      </c>
      <c r="DL22" s="53">
        <f t="shared" si="83"/>
        <v>31.762732833278296</v>
      </c>
      <c r="DM22" s="53"/>
      <c r="DN22" s="98">
        <f t="shared" si="85"/>
        <v>31.8</v>
      </c>
      <c r="DO22" s="54" t="e">
        <f>+VLOOKUP($F$223,$A$8:$EL$219,DO$221,0)</f>
        <v>#N/A</v>
      </c>
      <c r="DP22" s="52">
        <v>1442</v>
      </c>
      <c r="DQ22" s="51">
        <f t="shared" si="144"/>
        <v>0</v>
      </c>
      <c r="DR22" s="52">
        <v>66.8</v>
      </c>
      <c r="DS22" s="51">
        <f t="shared" si="145"/>
        <v>24.971878515185601</v>
      </c>
      <c r="DT22" s="52">
        <v>7.5</v>
      </c>
      <c r="DU22" s="51">
        <f t="shared" si="146"/>
        <v>41.666666666666671</v>
      </c>
      <c r="DV22" s="53">
        <f t="shared" si="90"/>
        <v>22.212848393950754</v>
      </c>
      <c r="DW22" s="53"/>
      <c r="DX22" s="98">
        <f t="shared" si="92"/>
        <v>22.2</v>
      </c>
      <c r="DY22" s="54" t="e">
        <f>+VLOOKUP($F$223,$A$8:$EL$219,DY$221,0)</f>
        <v>#N/A</v>
      </c>
      <c r="DZ22" s="52">
        <v>29.0537064308072</v>
      </c>
      <c r="EA22" s="53">
        <f t="shared" si="147"/>
        <v>31.274172691934549</v>
      </c>
      <c r="EB22" s="52">
        <v>4</v>
      </c>
      <c r="EC22" s="51">
        <f t="shared" si="148"/>
        <v>25</v>
      </c>
      <c r="ED22" s="53">
        <f t="shared" si="96"/>
        <v>28.137086345967276</v>
      </c>
      <c r="EE22" s="53"/>
      <c r="EF22" s="98">
        <f t="shared" si="98"/>
        <v>28.1</v>
      </c>
      <c r="EG22" s="54" t="e">
        <f>+VLOOKUP($F$223,$A$8:$EL$219,EG$221,0)</f>
        <v>#N/A</v>
      </c>
      <c r="EH22" s="64"/>
      <c r="EI22" s="75">
        <v>1</v>
      </c>
      <c r="EJ22" s="64"/>
      <c r="EK22" s="66" t="e">
        <f>+VLOOKUP($F$223,$A$8:$EL$219,EK$221,0)</f>
        <v>#N/A</v>
      </c>
      <c r="EL22" s="116">
        <f t="shared" si="101"/>
        <v>44.9</v>
      </c>
      <c r="EM22" s="139">
        <f t="shared" si="102"/>
        <v>44.880859074916444</v>
      </c>
      <c r="EN22" s="120"/>
      <c r="EO22" s="67"/>
      <c r="EP22" s="68">
        <v>1</v>
      </c>
      <c r="EQ22" s="49" t="s">
        <v>1365</v>
      </c>
      <c r="ES22" s="76">
        <v>1</v>
      </c>
    </row>
    <row r="23" spans="1:149" ht="14.5" customHeight="1" x14ac:dyDescent="0.35">
      <c r="A23" s="49" t="s">
        <v>1309</v>
      </c>
      <c r="B23" s="137" t="str">
        <f>INDEX('Economy Names'!$A$2:$H$213,'Economy Names'!L17,'Economy Names'!$K$1)</f>
        <v>Barbados</v>
      </c>
      <c r="C23" s="50">
        <v>7</v>
      </c>
      <c r="D23" s="51">
        <f t="shared" si="104"/>
        <v>64.705882352941174</v>
      </c>
      <c r="E23" s="50">
        <v>16</v>
      </c>
      <c r="F23" s="51">
        <f t="shared" si="105"/>
        <v>84.422110552763812</v>
      </c>
      <c r="G23" s="52">
        <v>7.3201139440662599</v>
      </c>
      <c r="H23" s="51">
        <f t="shared" si="106"/>
        <v>96.339943027966868</v>
      </c>
      <c r="I23" s="50">
        <v>7</v>
      </c>
      <c r="J23" s="51">
        <f t="shared" si="107"/>
        <v>64.705882352941174</v>
      </c>
      <c r="K23" s="50">
        <v>16</v>
      </c>
      <c r="L23" s="51">
        <f t="shared" si="108"/>
        <v>84.422110552763812</v>
      </c>
      <c r="M23" s="52">
        <v>7.3201139440662599</v>
      </c>
      <c r="N23" s="53">
        <f t="shared" si="109"/>
        <v>96.339943027966868</v>
      </c>
      <c r="O23" s="52">
        <v>0</v>
      </c>
      <c r="P23" s="51">
        <f t="shared" si="110"/>
        <v>100</v>
      </c>
      <c r="Q23" s="53">
        <f t="shared" si="19"/>
        <v>86.366983983417967</v>
      </c>
      <c r="R23" s="53">
        <f t="shared" ref="R23:R32" si="149">+Q23</f>
        <v>86.366983983417967</v>
      </c>
      <c r="S23" s="98">
        <f t="shared" si="21"/>
        <v>86.4</v>
      </c>
      <c r="T23" s="54" t="e">
        <f t="shared" ref="T23:T32" si="150">RANK(R23,R$8:R$219)</f>
        <v>#N/A</v>
      </c>
      <c r="U23" s="55">
        <v>9</v>
      </c>
      <c r="V23" s="51">
        <f t="shared" si="111"/>
        <v>84</v>
      </c>
      <c r="W23" s="55">
        <v>377</v>
      </c>
      <c r="X23" s="51">
        <f t="shared" si="112"/>
        <v>0</v>
      </c>
      <c r="Y23" s="56">
        <v>0.15603517344126</v>
      </c>
      <c r="Z23" s="53">
        <f t="shared" si="113"/>
        <v>99.219824132793704</v>
      </c>
      <c r="AA23" s="56">
        <v>6.5</v>
      </c>
      <c r="AB23" s="51">
        <f t="shared" si="114"/>
        <v>43.333333333333336</v>
      </c>
      <c r="AC23" s="53">
        <f t="shared" si="27"/>
        <v>56.638289366531758</v>
      </c>
      <c r="AD23" s="53">
        <f t="shared" ref="AD23:AD32" si="151">+AC23</f>
        <v>56.638289366531758</v>
      </c>
      <c r="AE23" s="98">
        <f t="shared" si="29"/>
        <v>56.6</v>
      </c>
      <c r="AF23" s="57" t="e">
        <f t="shared" ref="AF23:AF32" si="152">RANK(AD23,AD$8:AD$219)</f>
        <v>#N/A</v>
      </c>
      <c r="AG23" s="55">
        <v>8</v>
      </c>
      <c r="AH23" s="51">
        <f t="shared" si="115"/>
        <v>16.666666666666664</v>
      </c>
      <c r="AI23" s="55">
        <v>78</v>
      </c>
      <c r="AJ23" s="51">
        <f t="shared" si="116"/>
        <v>73.91304347826086</v>
      </c>
      <c r="AK23" s="56">
        <v>61.579676491001898</v>
      </c>
      <c r="AL23" s="51">
        <f t="shared" si="117"/>
        <v>99.239757080358004</v>
      </c>
      <c r="AM23" s="55">
        <v>6</v>
      </c>
      <c r="AN23" s="51">
        <f t="shared" si="118"/>
        <v>75</v>
      </c>
      <c r="AO23" s="51">
        <f t="shared" si="35"/>
        <v>66.204866806321377</v>
      </c>
      <c r="AP23" s="53">
        <f t="shared" ref="AP23:AP32" si="153">+AO23</f>
        <v>66.204866806321377</v>
      </c>
      <c r="AQ23" s="98">
        <f t="shared" si="37"/>
        <v>66.2</v>
      </c>
      <c r="AR23" s="54" t="e">
        <f t="shared" ref="AR23:AR32" si="154">RANK(AP23,AP$8:AP$219)</f>
        <v>#N/A</v>
      </c>
      <c r="AS23" s="59">
        <v>7</v>
      </c>
      <c r="AT23" s="51">
        <f t="shared" si="119"/>
        <v>50</v>
      </c>
      <c r="AU23" s="59">
        <v>50</v>
      </c>
      <c r="AV23" s="51">
        <f t="shared" si="120"/>
        <v>76.555023923444978</v>
      </c>
      <c r="AW23" s="59">
        <v>4.4612304393274496</v>
      </c>
      <c r="AX23" s="53">
        <f t="shared" si="121"/>
        <v>70.258463737816996</v>
      </c>
      <c r="AY23" s="59">
        <v>10.5</v>
      </c>
      <c r="AZ23" s="51">
        <f t="shared" si="122"/>
        <v>35</v>
      </c>
      <c r="BA23" s="60">
        <f t="shared" si="43"/>
        <v>57.953371915315493</v>
      </c>
      <c r="BB23" s="53">
        <f t="shared" ref="BB23:BB32" si="155">+BA23</f>
        <v>57.953371915315493</v>
      </c>
      <c r="BC23" s="98">
        <f t="shared" si="45"/>
        <v>58</v>
      </c>
      <c r="BD23" s="54" t="e">
        <f t="shared" ref="BD23:BD32" si="156">RANK(BB23,BB$8:BB$219)</f>
        <v>#N/A</v>
      </c>
      <c r="BE23" s="58">
        <v>0</v>
      </c>
      <c r="BF23" s="58">
        <v>6</v>
      </c>
      <c r="BG23" s="61">
        <f t="shared" si="47"/>
        <v>6</v>
      </c>
      <c r="BH23" s="60">
        <f t="shared" si="48"/>
        <v>30</v>
      </c>
      <c r="BI23" s="101">
        <f t="shared" ref="BI23:BI32" si="157">+BH23</f>
        <v>30</v>
      </c>
      <c r="BJ23" s="98">
        <f t="shared" si="50"/>
        <v>30</v>
      </c>
      <c r="BK23" s="54" t="e">
        <f t="shared" ref="BK23:BK32" si="158">RANK(BI23,BI$8:BI$219)</f>
        <v>#N/A</v>
      </c>
      <c r="BL23" s="58">
        <v>2</v>
      </c>
      <c r="BM23" s="53">
        <f t="shared" si="123"/>
        <v>20</v>
      </c>
      <c r="BN23" s="58">
        <v>2</v>
      </c>
      <c r="BO23" s="53">
        <f t="shared" si="124"/>
        <v>20</v>
      </c>
      <c r="BP23" s="58">
        <v>7</v>
      </c>
      <c r="BQ23" s="53">
        <f t="shared" si="125"/>
        <v>70</v>
      </c>
      <c r="BR23" s="58">
        <v>3</v>
      </c>
      <c r="BS23" s="53">
        <f t="shared" si="126"/>
        <v>50</v>
      </c>
      <c r="BT23" s="58">
        <v>1</v>
      </c>
      <c r="BU23" s="53">
        <f t="shared" si="127"/>
        <v>14.285714285714285</v>
      </c>
      <c r="BV23" s="58">
        <v>4</v>
      </c>
      <c r="BW23" s="51">
        <f t="shared" si="128"/>
        <v>57.142857142857139</v>
      </c>
      <c r="BX23" s="61">
        <f t="shared" si="58"/>
        <v>19</v>
      </c>
      <c r="BY23" s="63">
        <f t="shared" si="59"/>
        <v>38</v>
      </c>
      <c r="BZ23" s="53">
        <f t="shared" ref="BZ23:BZ32" si="159">+BY23</f>
        <v>38</v>
      </c>
      <c r="CA23" s="98">
        <f t="shared" si="61"/>
        <v>38</v>
      </c>
      <c r="CB23" s="57" t="e">
        <f t="shared" ref="CB23:CB32" si="160">RANK(BZ23,BZ$8:BZ$219)</f>
        <v>#N/A</v>
      </c>
      <c r="CC23" s="58">
        <v>28</v>
      </c>
      <c r="CD23" s="53">
        <f t="shared" si="129"/>
        <v>58.333333333333336</v>
      </c>
      <c r="CE23" s="58">
        <v>241</v>
      </c>
      <c r="CF23" s="51">
        <f t="shared" si="130"/>
        <v>70.324574961360113</v>
      </c>
      <c r="CG23" s="58">
        <v>35.596277334544602</v>
      </c>
      <c r="CH23" s="51">
        <f t="shared" si="131"/>
        <v>86.648322683277939</v>
      </c>
      <c r="CI23" s="58">
        <v>0</v>
      </c>
      <c r="CJ23" s="53">
        <f t="shared" si="132"/>
        <v>100</v>
      </c>
      <c r="CK23" s="58">
        <v>56.3333333333333</v>
      </c>
      <c r="CL23" s="53">
        <f t="shared" si="133"/>
        <v>0</v>
      </c>
      <c r="CM23" s="58">
        <v>3.5</v>
      </c>
      <c r="CN23" s="53">
        <f t="shared" si="134"/>
        <v>96.330275229357795</v>
      </c>
      <c r="CO23" s="58">
        <v>0</v>
      </c>
      <c r="CP23" s="51">
        <f t="shared" si="135"/>
        <v>100</v>
      </c>
      <c r="CQ23" s="138">
        <f t="shared" si="70"/>
        <v>74.082568807339442</v>
      </c>
      <c r="CR23" s="110">
        <f t="shared" si="71"/>
        <v>72.347199946327706</v>
      </c>
      <c r="CS23" s="53">
        <f t="shared" ref="CS23:CS32" si="161">+CR23</f>
        <v>72.347199946327706</v>
      </c>
      <c r="CT23" s="98">
        <f t="shared" si="73"/>
        <v>72.3</v>
      </c>
      <c r="CU23" s="54" t="e">
        <f t="shared" ref="CU23:CU32" si="162">RANK(CS23,CS$8:CS$219)</f>
        <v>#N/A</v>
      </c>
      <c r="CV23" s="58">
        <v>41.3846153846155</v>
      </c>
      <c r="CW23" s="53">
        <f t="shared" si="136"/>
        <v>74.600870827285846</v>
      </c>
      <c r="CX23" s="58">
        <v>48</v>
      </c>
      <c r="CY23" s="53">
        <f t="shared" si="137"/>
        <v>72.189349112426044</v>
      </c>
      <c r="CZ23" s="58">
        <v>486</v>
      </c>
      <c r="DA23" s="53">
        <f t="shared" si="138"/>
        <v>54.150943396226417</v>
      </c>
      <c r="DB23" s="58">
        <v>117</v>
      </c>
      <c r="DC23" s="53">
        <f t="shared" si="139"/>
        <v>70.75</v>
      </c>
      <c r="DD23" s="58">
        <v>81</v>
      </c>
      <c r="DE23" s="53">
        <f t="shared" si="140"/>
        <v>71.326164874551964</v>
      </c>
      <c r="DF23" s="58">
        <v>46</v>
      </c>
      <c r="DG23" s="53">
        <f t="shared" si="141"/>
        <v>81.171548117154813</v>
      </c>
      <c r="DH23" s="58">
        <v>1776</v>
      </c>
      <c r="DI23" s="53">
        <f t="shared" si="142"/>
        <v>0</v>
      </c>
      <c r="DJ23" s="58">
        <v>150</v>
      </c>
      <c r="DK23" s="51">
        <f t="shared" si="143"/>
        <v>78.571428571428569</v>
      </c>
      <c r="DL23" s="53">
        <f t="shared" si="83"/>
        <v>62.845038112384209</v>
      </c>
      <c r="DM23" s="53">
        <f t="shared" ref="DM23:DM32" si="163">+DL23</f>
        <v>62.845038112384209</v>
      </c>
      <c r="DN23" s="98">
        <f t="shared" si="85"/>
        <v>62.8</v>
      </c>
      <c r="DO23" s="54" t="e">
        <f t="shared" ref="DO23:DO32" si="164">RANK(DM23,DM$8:DM$219)</f>
        <v>#N/A</v>
      </c>
      <c r="DP23" s="52">
        <v>1340</v>
      </c>
      <c r="DQ23" s="51">
        <f t="shared" si="144"/>
        <v>0</v>
      </c>
      <c r="DR23" s="52">
        <v>19.7</v>
      </c>
      <c r="DS23" s="51">
        <f t="shared" si="145"/>
        <v>77.952755905511808</v>
      </c>
      <c r="DT23" s="52">
        <v>7</v>
      </c>
      <c r="DU23" s="51">
        <f t="shared" si="146"/>
        <v>38.888888888888893</v>
      </c>
      <c r="DV23" s="53">
        <f t="shared" si="90"/>
        <v>38.947214931466902</v>
      </c>
      <c r="DW23" s="53">
        <f t="shared" ref="DW23:DW32" si="165">+DV23</f>
        <v>38.947214931466902</v>
      </c>
      <c r="DX23" s="98">
        <f t="shared" si="92"/>
        <v>38.9</v>
      </c>
      <c r="DY23" s="54" t="e">
        <f t="shared" ref="DY23:DY32" si="166">RANK(DW23,DW$8:DW$219)</f>
        <v>#N/A</v>
      </c>
      <c r="DZ23" s="52">
        <v>65.742524066652095</v>
      </c>
      <c r="EA23" s="53">
        <f t="shared" si="147"/>
        <v>70.766979619647032</v>
      </c>
      <c r="EB23" s="52">
        <v>11</v>
      </c>
      <c r="EC23" s="51">
        <f t="shared" si="148"/>
        <v>68.75</v>
      </c>
      <c r="ED23" s="53">
        <f t="shared" si="96"/>
        <v>69.758489809823516</v>
      </c>
      <c r="EE23" s="53">
        <f t="shared" ref="EE23:EE32" si="167">+ED23</f>
        <v>69.758489809823516</v>
      </c>
      <c r="EF23" s="98">
        <f t="shared" si="98"/>
        <v>69.8</v>
      </c>
      <c r="EG23" s="54" t="e">
        <f t="shared" ref="EG23:EG32" si="168">RANK(EE23,EE$8:EE$219)</f>
        <v>#N/A</v>
      </c>
      <c r="EH23" s="64"/>
      <c r="EI23" s="64"/>
      <c r="EJ23" s="64"/>
      <c r="EK23" s="66" t="e">
        <f t="shared" ref="EK23:EK32" si="169">RANK(EN23,EN$8:EN$219)</f>
        <v>#N/A</v>
      </c>
      <c r="EL23" s="116">
        <f t="shared" si="101"/>
        <v>57.9</v>
      </c>
      <c r="EM23" s="139">
        <f t="shared" si="102"/>
        <v>57.906145487158895</v>
      </c>
      <c r="EN23" s="120">
        <f t="shared" ref="EN23:EN32" si="170">AVERAGE(Q23,AC23,BA23,BH23,BY23,CR23,DL23,DV23,ED23,AO23)</f>
        <v>57.906145487158895</v>
      </c>
      <c r="EO23" s="67"/>
      <c r="EP23" s="68"/>
      <c r="EQ23" s="44"/>
    </row>
    <row r="24" spans="1:149" ht="14.5" customHeight="1" x14ac:dyDescent="0.35">
      <c r="A24" s="49" t="s">
        <v>42</v>
      </c>
      <c r="B24" s="137" t="str">
        <f>INDEX('Economy Names'!$A$2:$H$213,'Economy Names'!L18,'Economy Names'!$K$1)</f>
        <v>Belarus</v>
      </c>
      <c r="C24" s="50">
        <v>4</v>
      </c>
      <c r="D24" s="51">
        <f t="shared" si="104"/>
        <v>82.35294117647058</v>
      </c>
      <c r="E24" s="50">
        <v>8.5</v>
      </c>
      <c r="F24" s="51">
        <f t="shared" si="105"/>
        <v>91.959798994974875</v>
      </c>
      <c r="G24" s="52">
        <v>0.45040838159948998</v>
      </c>
      <c r="H24" s="51">
        <f t="shared" si="106"/>
        <v>99.774795809200256</v>
      </c>
      <c r="I24" s="50">
        <v>4</v>
      </c>
      <c r="J24" s="51">
        <f t="shared" si="107"/>
        <v>82.35294117647058</v>
      </c>
      <c r="K24" s="50">
        <v>8.5</v>
      </c>
      <c r="L24" s="51">
        <f t="shared" si="108"/>
        <v>91.959798994974875</v>
      </c>
      <c r="M24" s="52">
        <v>0.45040838159948998</v>
      </c>
      <c r="N24" s="53">
        <f t="shared" si="109"/>
        <v>99.774795809200256</v>
      </c>
      <c r="O24" s="52">
        <v>0</v>
      </c>
      <c r="P24" s="51">
        <f t="shared" si="110"/>
        <v>100</v>
      </c>
      <c r="Q24" s="53">
        <f t="shared" si="19"/>
        <v>93.521883995161431</v>
      </c>
      <c r="R24" s="53">
        <f t="shared" si="149"/>
        <v>93.521883995161431</v>
      </c>
      <c r="S24" s="98">
        <f t="shared" si="21"/>
        <v>93.5</v>
      </c>
      <c r="T24" s="54" t="e">
        <f t="shared" si="150"/>
        <v>#N/A</v>
      </c>
      <c r="U24" s="55">
        <v>15</v>
      </c>
      <c r="V24" s="51">
        <f t="shared" si="111"/>
        <v>60</v>
      </c>
      <c r="W24" s="55">
        <v>158</v>
      </c>
      <c r="X24" s="51">
        <f t="shared" si="112"/>
        <v>61.959654178674349</v>
      </c>
      <c r="Y24" s="56">
        <v>1.5840126078472501</v>
      </c>
      <c r="Z24" s="53">
        <f t="shared" si="113"/>
        <v>92.079936960763746</v>
      </c>
      <c r="AA24" s="55">
        <v>13</v>
      </c>
      <c r="AB24" s="51">
        <f t="shared" si="114"/>
        <v>86.666666666666671</v>
      </c>
      <c r="AC24" s="53">
        <f t="shared" si="27"/>
        <v>75.17656445152619</v>
      </c>
      <c r="AD24" s="53">
        <f t="shared" si="151"/>
        <v>75.17656445152619</v>
      </c>
      <c r="AE24" s="98">
        <f t="shared" si="29"/>
        <v>75.2</v>
      </c>
      <c r="AF24" s="57" t="e">
        <f t="shared" si="152"/>
        <v>#N/A</v>
      </c>
      <c r="AG24" s="55">
        <v>3</v>
      </c>
      <c r="AH24" s="51">
        <f t="shared" si="115"/>
        <v>100</v>
      </c>
      <c r="AI24" s="55">
        <v>105</v>
      </c>
      <c r="AJ24" s="51">
        <f t="shared" si="116"/>
        <v>62.173913043478258</v>
      </c>
      <c r="AK24" s="56">
        <v>84.433311750650603</v>
      </c>
      <c r="AL24" s="51">
        <f t="shared" si="117"/>
        <v>98.957613435177166</v>
      </c>
      <c r="AM24" s="55">
        <v>8</v>
      </c>
      <c r="AN24" s="51">
        <f t="shared" si="118"/>
        <v>100</v>
      </c>
      <c r="AO24" s="51">
        <f t="shared" si="35"/>
        <v>90.282881619663854</v>
      </c>
      <c r="AP24" s="53">
        <f t="shared" si="153"/>
        <v>90.282881619663854</v>
      </c>
      <c r="AQ24" s="98">
        <f t="shared" si="37"/>
        <v>90.3</v>
      </c>
      <c r="AR24" s="54" t="e">
        <f t="shared" si="154"/>
        <v>#N/A</v>
      </c>
      <c r="AS24" s="59">
        <v>4</v>
      </c>
      <c r="AT24" s="51">
        <f t="shared" si="119"/>
        <v>75</v>
      </c>
      <c r="AU24" s="59">
        <v>5</v>
      </c>
      <c r="AV24" s="51">
        <f t="shared" si="120"/>
        <v>98.086124401913878</v>
      </c>
      <c r="AW24" s="59">
        <v>3.8905545610590002E-2</v>
      </c>
      <c r="AX24" s="53">
        <f t="shared" si="121"/>
        <v>99.7406296959294</v>
      </c>
      <c r="AY24" s="59">
        <v>23.5</v>
      </c>
      <c r="AZ24" s="51">
        <f t="shared" si="122"/>
        <v>78.333333333333329</v>
      </c>
      <c r="BA24" s="60">
        <f t="shared" si="43"/>
        <v>87.790021857794144</v>
      </c>
      <c r="BB24" s="53">
        <f t="shared" si="155"/>
        <v>87.790021857794144</v>
      </c>
      <c r="BC24" s="98">
        <f t="shared" si="45"/>
        <v>87.8</v>
      </c>
      <c r="BD24" s="54" t="e">
        <f t="shared" si="156"/>
        <v>#N/A</v>
      </c>
      <c r="BE24" s="58">
        <v>7</v>
      </c>
      <c r="BF24" s="58">
        <v>3</v>
      </c>
      <c r="BG24" s="61">
        <f t="shared" si="47"/>
        <v>10</v>
      </c>
      <c r="BH24" s="60">
        <f t="shared" si="48"/>
        <v>50</v>
      </c>
      <c r="BI24" s="101">
        <f t="shared" si="157"/>
        <v>50</v>
      </c>
      <c r="BJ24" s="98">
        <f t="shared" si="50"/>
        <v>50</v>
      </c>
      <c r="BK24" s="54" t="e">
        <f t="shared" si="158"/>
        <v>#N/A</v>
      </c>
      <c r="BL24" s="58">
        <v>6</v>
      </c>
      <c r="BM24" s="53">
        <f t="shared" si="123"/>
        <v>60</v>
      </c>
      <c r="BN24" s="58">
        <v>2</v>
      </c>
      <c r="BO24" s="53">
        <f t="shared" si="124"/>
        <v>20</v>
      </c>
      <c r="BP24" s="58">
        <v>8</v>
      </c>
      <c r="BQ24" s="53">
        <f t="shared" si="125"/>
        <v>80</v>
      </c>
      <c r="BR24" s="58">
        <v>3</v>
      </c>
      <c r="BS24" s="53">
        <f t="shared" si="126"/>
        <v>50</v>
      </c>
      <c r="BT24" s="58">
        <v>5</v>
      </c>
      <c r="BU24" s="53">
        <f t="shared" si="127"/>
        <v>71.428571428571431</v>
      </c>
      <c r="BV24" s="58">
        <v>5</v>
      </c>
      <c r="BW24" s="51">
        <f t="shared" si="128"/>
        <v>71.428571428571431</v>
      </c>
      <c r="BX24" s="61">
        <f t="shared" si="58"/>
        <v>29</v>
      </c>
      <c r="BY24" s="63">
        <f t="shared" si="59"/>
        <v>57.999999999999993</v>
      </c>
      <c r="BZ24" s="53">
        <f t="shared" si="159"/>
        <v>57.999999999999993</v>
      </c>
      <c r="CA24" s="98">
        <f t="shared" si="61"/>
        <v>58</v>
      </c>
      <c r="CB24" s="57" t="e">
        <f t="shared" si="160"/>
        <v>#N/A</v>
      </c>
      <c r="CC24" s="58">
        <v>7</v>
      </c>
      <c r="CD24" s="53">
        <f t="shared" si="129"/>
        <v>93.333333333333329</v>
      </c>
      <c r="CE24" s="58">
        <v>170</v>
      </c>
      <c r="CF24" s="51">
        <f t="shared" si="130"/>
        <v>81.298299845440496</v>
      </c>
      <c r="CG24" s="58">
        <v>53.345108670544001</v>
      </c>
      <c r="CH24" s="51">
        <f t="shared" si="131"/>
        <v>60.125260877111565</v>
      </c>
      <c r="CI24" s="58" t="s">
        <v>1974</v>
      </c>
      <c r="CJ24" s="53">
        <f t="shared" si="132"/>
        <v>0</v>
      </c>
      <c r="CK24" s="58" t="s">
        <v>1974</v>
      </c>
      <c r="CL24" s="53">
        <f t="shared" si="133"/>
        <v>0</v>
      </c>
      <c r="CM24" s="58">
        <v>1</v>
      </c>
      <c r="CN24" s="53">
        <f t="shared" si="134"/>
        <v>100</v>
      </c>
      <c r="CO24" s="58">
        <v>0</v>
      </c>
      <c r="CP24" s="51">
        <f t="shared" si="135"/>
        <v>100</v>
      </c>
      <c r="CQ24" s="138">
        <f t="shared" si="70"/>
        <v>50</v>
      </c>
      <c r="CR24" s="110">
        <f t="shared" si="71"/>
        <v>71.189223513971342</v>
      </c>
      <c r="CS24" s="53">
        <f t="shared" si="161"/>
        <v>71.189223513971342</v>
      </c>
      <c r="CT24" s="98">
        <f t="shared" si="73"/>
        <v>71.2</v>
      </c>
      <c r="CU24" s="54" t="e">
        <f t="shared" si="162"/>
        <v>#N/A</v>
      </c>
      <c r="CV24" s="58">
        <v>7.3461538461538503</v>
      </c>
      <c r="CW24" s="53">
        <f t="shared" si="136"/>
        <v>96.008708272859224</v>
      </c>
      <c r="CX24" s="58">
        <v>4</v>
      </c>
      <c r="CY24" s="53">
        <f t="shared" si="137"/>
        <v>98.224852071005913</v>
      </c>
      <c r="CZ24" s="58">
        <v>65</v>
      </c>
      <c r="DA24" s="53">
        <f t="shared" si="138"/>
        <v>93.867924528301884</v>
      </c>
      <c r="DB24" s="58">
        <v>60</v>
      </c>
      <c r="DC24" s="53">
        <f t="shared" si="139"/>
        <v>85</v>
      </c>
      <c r="DD24" s="58">
        <v>0</v>
      </c>
      <c r="DE24" s="53">
        <f t="shared" si="140"/>
        <v>100</v>
      </c>
      <c r="DF24" s="58">
        <v>3.5</v>
      </c>
      <c r="DG24" s="53">
        <f t="shared" si="141"/>
        <v>98.953974895397494</v>
      </c>
      <c r="DH24" s="58">
        <v>0</v>
      </c>
      <c r="DI24" s="53">
        <f t="shared" si="142"/>
        <v>100</v>
      </c>
      <c r="DJ24" s="58">
        <v>0</v>
      </c>
      <c r="DK24" s="51">
        <f t="shared" si="143"/>
        <v>100</v>
      </c>
      <c r="DL24" s="53">
        <f t="shared" si="83"/>
        <v>96.506932470945571</v>
      </c>
      <c r="DM24" s="53">
        <f t="shared" si="163"/>
        <v>96.506932470945571</v>
      </c>
      <c r="DN24" s="98">
        <f t="shared" si="85"/>
        <v>96.5</v>
      </c>
      <c r="DO24" s="54" t="e">
        <f t="shared" si="164"/>
        <v>#N/A</v>
      </c>
      <c r="DP24" s="52">
        <v>275</v>
      </c>
      <c r="DQ24" s="51">
        <f t="shared" si="144"/>
        <v>87.295081967213122</v>
      </c>
      <c r="DR24" s="52">
        <v>23.4</v>
      </c>
      <c r="DS24" s="51">
        <f t="shared" si="145"/>
        <v>73.790776152980868</v>
      </c>
      <c r="DT24" s="52">
        <v>7.5</v>
      </c>
      <c r="DU24" s="51">
        <f t="shared" si="146"/>
        <v>41.666666666666671</v>
      </c>
      <c r="DV24" s="53">
        <f t="shared" si="90"/>
        <v>67.584174928953544</v>
      </c>
      <c r="DW24" s="53">
        <f t="shared" si="165"/>
        <v>67.584174928953544</v>
      </c>
      <c r="DX24" s="98">
        <f t="shared" si="92"/>
        <v>67.599999999999994</v>
      </c>
      <c r="DY24" s="54" t="e">
        <f t="shared" si="166"/>
        <v>#N/A</v>
      </c>
      <c r="DZ24" s="52">
        <v>40.150601136629398</v>
      </c>
      <c r="EA24" s="53">
        <f t="shared" si="147"/>
        <v>43.219161611011195</v>
      </c>
      <c r="EB24" s="52">
        <v>10</v>
      </c>
      <c r="EC24" s="51">
        <f t="shared" si="148"/>
        <v>62.5</v>
      </c>
      <c r="ED24" s="53">
        <f t="shared" si="96"/>
        <v>52.859580805505601</v>
      </c>
      <c r="EE24" s="53">
        <f t="shared" si="167"/>
        <v>52.859580805505601</v>
      </c>
      <c r="EF24" s="98">
        <f t="shared" si="98"/>
        <v>52.9</v>
      </c>
      <c r="EG24" s="54" t="e">
        <f t="shared" si="168"/>
        <v>#N/A</v>
      </c>
      <c r="EH24" s="64"/>
      <c r="EI24" s="64"/>
      <c r="EJ24" s="64"/>
      <c r="EK24" s="66" t="e">
        <f t="shared" si="169"/>
        <v>#N/A</v>
      </c>
      <c r="EL24" s="116">
        <f t="shared" si="101"/>
        <v>74.3</v>
      </c>
      <c r="EM24" s="139">
        <f t="shared" si="102"/>
        <v>74.291126364352166</v>
      </c>
      <c r="EN24" s="120">
        <f t="shared" si="170"/>
        <v>74.291126364352166</v>
      </c>
      <c r="EO24" s="67"/>
      <c r="EP24" s="68"/>
      <c r="EQ24" s="44"/>
    </row>
    <row r="25" spans="1:149" ht="14.5" customHeight="1" x14ac:dyDescent="0.35">
      <c r="A25" s="49" t="s">
        <v>43</v>
      </c>
      <c r="B25" s="137" t="str">
        <f>INDEX('Economy Names'!$A$2:$H$213,'Economy Names'!L19,'Economy Names'!$K$1)</f>
        <v>Belgium</v>
      </c>
      <c r="C25" s="50">
        <v>5</v>
      </c>
      <c r="D25" s="51">
        <f t="shared" si="104"/>
        <v>76.470588235294116</v>
      </c>
      <c r="E25" s="50">
        <v>5</v>
      </c>
      <c r="F25" s="51">
        <f t="shared" si="105"/>
        <v>95.477386934673376</v>
      </c>
      <c r="G25" s="52">
        <v>5.3346288193718703</v>
      </c>
      <c r="H25" s="51">
        <f t="shared" si="106"/>
        <v>97.332685590314071</v>
      </c>
      <c r="I25" s="50">
        <v>5</v>
      </c>
      <c r="J25" s="51">
        <f t="shared" si="107"/>
        <v>76.470588235294116</v>
      </c>
      <c r="K25" s="50">
        <v>5</v>
      </c>
      <c r="L25" s="51">
        <f t="shared" si="108"/>
        <v>95.477386934673376</v>
      </c>
      <c r="M25" s="52">
        <v>5.3346288193718703</v>
      </c>
      <c r="N25" s="53">
        <f t="shared" si="109"/>
        <v>97.332685590314071</v>
      </c>
      <c r="O25" s="52">
        <v>0</v>
      </c>
      <c r="P25" s="51">
        <f t="shared" si="110"/>
        <v>100</v>
      </c>
      <c r="Q25" s="53">
        <f t="shared" si="19"/>
        <v>92.320165190070412</v>
      </c>
      <c r="R25" s="53">
        <f t="shared" si="149"/>
        <v>92.320165190070412</v>
      </c>
      <c r="S25" s="98">
        <f t="shared" si="21"/>
        <v>92.3</v>
      </c>
      <c r="T25" s="54" t="e">
        <f t="shared" si="150"/>
        <v>#N/A</v>
      </c>
      <c r="U25" s="55">
        <v>10</v>
      </c>
      <c r="V25" s="51">
        <f t="shared" si="111"/>
        <v>80</v>
      </c>
      <c r="W25" s="55">
        <v>212</v>
      </c>
      <c r="X25" s="51">
        <f t="shared" si="112"/>
        <v>46.397694524495677</v>
      </c>
      <c r="Y25" s="56">
        <v>0.91747697778256998</v>
      </c>
      <c r="Z25" s="53">
        <f t="shared" si="113"/>
        <v>95.412615111087149</v>
      </c>
      <c r="AA25" s="55">
        <v>12</v>
      </c>
      <c r="AB25" s="51">
        <f t="shared" si="114"/>
        <v>80</v>
      </c>
      <c r="AC25" s="53">
        <f t="shared" si="27"/>
        <v>75.452577408895706</v>
      </c>
      <c r="AD25" s="53">
        <f t="shared" si="151"/>
        <v>75.452577408895706</v>
      </c>
      <c r="AE25" s="98">
        <f t="shared" si="29"/>
        <v>75.5</v>
      </c>
      <c r="AF25" s="57" t="e">
        <f t="shared" si="152"/>
        <v>#N/A</v>
      </c>
      <c r="AG25" s="55">
        <v>6</v>
      </c>
      <c r="AH25" s="51">
        <f t="shared" si="115"/>
        <v>50</v>
      </c>
      <c r="AI25" s="55">
        <v>171</v>
      </c>
      <c r="AJ25" s="51">
        <f t="shared" si="116"/>
        <v>33.478260869565219</v>
      </c>
      <c r="AK25" s="56">
        <v>93.273403041934401</v>
      </c>
      <c r="AL25" s="51">
        <f t="shared" si="117"/>
        <v>98.848476505655142</v>
      </c>
      <c r="AM25" s="55">
        <v>8</v>
      </c>
      <c r="AN25" s="51">
        <f t="shared" si="118"/>
        <v>100</v>
      </c>
      <c r="AO25" s="51">
        <f t="shared" si="35"/>
        <v>70.581684343805094</v>
      </c>
      <c r="AP25" s="53">
        <f t="shared" si="153"/>
        <v>70.581684343805094</v>
      </c>
      <c r="AQ25" s="98">
        <f t="shared" si="37"/>
        <v>70.599999999999994</v>
      </c>
      <c r="AR25" s="54" t="e">
        <f t="shared" si="154"/>
        <v>#N/A</v>
      </c>
      <c r="AS25" s="59">
        <v>8</v>
      </c>
      <c r="AT25" s="51">
        <f t="shared" si="119"/>
        <v>41.666666666666671</v>
      </c>
      <c r="AU25" s="59">
        <v>49</v>
      </c>
      <c r="AV25" s="51">
        <f t="shared" si="120"/>
        <v>77.033492822966508</v>
      </c>
      <c r="AW25" s="59">
        <v>12.702215818477301</v>
      </c>
      <c r="AX25" s="53">
        <f t="shared" si="121"/>
        <v>15.318561210151326</v>
      </c>
      <c r="AY25" s="59">
        <v>22</v>
      </c>
      <c r="AZ25" s="51">
        <f t="shared" si="122"/>
        <v>73.333333333333329</v>
      </c>
      <c r="BA25" s="60">
        <f t="shared" si="43"/>
        <v>51.83801350827946</v>
      </c>
      <c r="BB25" s="53">
        <f t="shared" si="155"/>
        <v>51.83801350827946</v>
      </c>
      <c r="BC25" s="98">
        <f t="shared" si="45"/>
        <v>51.8</v>
      </c>
      <c r="BD25" s="54" t="e">
        <f t="shared" si="156"/>
        <v>#N/A</v>
      </c>
      <c r="BE25" s="58">
        <v>5</v>
      </c>
      <c r="BF25" s="58">
        <v>8</v>
      </c>
      <c r="BG25" s="61">
        <f t="shared" si="47"/>
        <v>13</v>
      </c>
      <c r="BH25" s="60">
        <f t="shared" si="48"/>
        <v>65</v>
      </c>
      <c r="BI25" s="101">
        <f t="shared" si="157"/>
        <v>65</v>
      </c>
      <c r="BJ25" s="98">
        <f t="shared" si="50"/>
        <v>65</v>
      </c>
      <c r="BK25" s="54" t="e">
        <f t="shared" si="158"/>
        <v>#N/A</v>
      </c>
      <c r="BL25" s="58">
        <v>8</v>
      </c>
      <c r="BM25" s="53">
        <f t="shared" si="123"/>
        <v>80</v>
      </c>
      <c r="BN25" s="58">
        <v>6</v>
      </c>
      <c r="BO25" s="53">
        <f t="shared" si="124"/>
        <v>60</v>
      </c>
      <c r="BP25" s="58">
        <v>7</v>
      </c>
      <c r="BQ25" s="53">
        <f t="shared" si="125"/>
        <v>70</v>
      </c>
      <c r="BR25" s="58">
        <v>4</v>
      </c>
      <c r="BS25" s="53">
        <f t="shared" si="126"/>
        <v>66.666666666666657</v>
      </c>
      <c r="BT25" s="58">
        <v>3</v>
      </c>
      <c r="BU25" s="53">
        <f t="shared" si="127"/>
        <v>42.857142857142854</v>
      </c>
      <c r="BV25" s="58">
        <v>6</v>
      </c>
      <c r="BW25" s="51">
        <f t="shared" si="128"/>
        <v>85.714285714285708</v>
      </c>
      <c r="BX25" s="61">
        <f t="shared" si="58"/>
        <v>34</v>
      </c>
      <c r="BY25" s="63">
        <f t="shared" si="59"/>
        <v>68</v>
      </c>
      <c r="BZ25" s="53">
        <f t="shared" si="159"/>
        <v>68</v>
      </c>
      <c r="CA25" s="98">
        <f t="shared" si="61"/>
        <v>68</v>
      </c>
      <c r="CB25" s="57" t="e">
        <f t="shared" si="160"/>
        <v>#N/A</v>
      </c>
      <c r="CC25" s="58">
        <v>11</v>
      </c>
      <c r="CD25" s="53">
        <f t="shared" si="129"/>
        <v>86.666666666666671</v>
      </c>
      <c r="CE25" s="58">
        <v>136</v>
      </c>
      <c r="CF25" s="51">
        <f t="shared" si="130"/>
        <v>86.553323029366297</v>
      </c>
      <c r="CG25" s="58">
        <v>55.418197632456</v>
      </c>
      <c r="CH25" s="51">
        <f t="shared" si="131"/>
        <v>56.849786568155224</v>
      </c>
      <c r="CI25" s="58">
        <v>5</v>
      </c>
      <c r="CJ25" s="53">
        <f t="shared" si="132"/>
        <v>90</v>
      </c>
      <c r="CK25" s="58">
        <v>28.5</v>
      </c>
      <c r="CL25" s="53">
        <f t="shared" si="133"/>
        <v>51.158301158301157</v>
      </c>
      <c r="CM25" s="58">
        <v>5.5</v>
      </c>
      <c r="CN25" s="53">
        <f t="shared" si="134"/>
        <v>92.660550458715591</v>
      </c>
      <c r="CO25" s="58">
        <v>0</v>
      </c>
      <c r="CP25" s="51">
        <f t="shared" si="135"/>
        <v>100</v>
      </c>
      <c r="CQ25" s="138">
        <f t="shared" si="70"/>
        <v>83.454712904254194</v>
      </c>
      <c r="CR25" s="110">
        <f t="shared" si="71"/>
        <v>78.381122292110604</v>
      </c>
      <c r="CS25" s="53">
        <f t="shared" si="161"/>
        <v>78.381122292110604</v>
      </c>
      <c r="CT25" s="98">
        <f t="shared" si="73"/>
        <v>78.400000000000006</v>
      </c>
      <c r="CU25" s="54" t="e">
        <f t="shared" si="162"/>
        <v>#N/A</v>
      </c>
      <c r="CV25" s="58">
        <v>0</v>
      </c>
      <c r="CW25" s="53">
        <f t="shared" si="136"/>
        <v>100</v>
      </c>
      <c r="CX25" s="58">
        <v>0.5</v>
      </c>
      <c r="CY25" s="53">
        <f t="shared" si="137"/>
        <v>100</v>
      </c>
      <c r="CZ25" s="58">
        <v>0</v>
      </c>
      <c r="DA25" s="53">
        <f t="shared" si="138"/>
        <v>100</v>
      </c>
      <c r="DB25" s="58">
        <v>0</v>
      </c>
      <c r="DC25" s="53">
        <f t="shared" si="139"/>
        <v>100</v>
      </c>
      <c r="DD25" s="58">
        <v>0</v>
      </c>
      <c r="DE25" s="53">
        <f t="shared" si="140"/>
        <v>100</v>
      </c>
      <c r="DF25" s="58">
        <v>0.5</v>
      </c>
      <c r="DG25" s="53">
        <f t="shared" si="141"/>
        <v>100</v>
      </c>
      <c r="DH25" s="58">
        <v>0</v>
      </c>
      <c r="DI25" s="53">
        <f t="shared" si="142"/>
        <v>100</v>
      </c>
      <c r="DJ25" s="58">
        <v>0</v>
      </c>
      <c r="DK25" s="51">
        <f t="shared" si="143"/>
        <v>100</v>
      </c>
      <c r="DL25" s="53">
        <f t="shared" si="83"/>
        <v>100</v>
      </c>
      <c r="DM25" s="53">
        <f t="shared" si="163"/>
        <v>100</v>
      </c>
      <c r="DN25" s="98">
        <f t="shared" si="85"/>
        <v>100</v>
      </c>
      <c r="DO25" s="54" t="e">
        <f t="shared" si="164"/>
        <v>#N/A</v>
      </c>
      <c r="DP25" s="52">
        <v>505</v>
      </c>
      <c r="DQ25" s="51">
        <f t="shared" si="144"/>
        <v>68.442622950819683</v>
      </c>
      <c r="DR25" s="52">
        <v>18</v>
      </c>
      <c r="DS25" s="51">
        <f t="shared" si="145"/>
        <v>79.865016872890877</v>
      </c>
      <c r="DT25" s="52">
        <v>8</v>
      </c>
      <c r="DU25" s="51">
        <f t="shared" si="146"/>
        <v>44.444444444444443</v>
      </c>
      <c r="DV25" s="53">
        <f t="shared" si="90"/>
        <v>64.250694756051658</v>
      </c>
      <c r="DW25" s="53">
        <f t="shared" si="165"/>
        <v>64.250694756051658</v>
      </c>
      <c r="DX25" s="98">
        <f t="shared" si="92"/>
        <v>64.3</v>
      </c>
      <c r="DY25" s="54" t="e">
        <f t="shared" si="166"/>
        <v>#N/A</v>
      </c>
      <c r="DZ25" s="52">
        <v>89.423095669570301</v>
      </c>
      <c r="EA25" s="53">
        <f t="shared" si="147"/>
        <v>96.257368858525609</v>
      </c>
      <c r="EB25" s="52">
        <v>11.5</v>
      </c>
      <c r="EC25" s="51">
        <f t="shared" si="148"/>
        <v>71.875</v>
      </c>
      <c r="ED25" s="53">
        <f t="shared" si="96"/>
        <v>84.066184429262805</v>
      </c>
      <c r="EE25" s="53">
        <f t="shared" si="167"/>
        <v>84.066184429262805</v>
      </c>
      <c r="EF25" s="98">
        <f t="shared" si="98"/>
        <v>84.1</v>
      </c>
      <c r="EG25" s="54" t="e">
        <f t="shared" si="168"/>
        <v>#N/A</v>
      </c>
      <c r="EH25" s="64"/>
      <c r="EI25" s="64"/>
      <c r="EJ25" s="64"/>
      <c r="EK25" s="66" t="e">
        <f t="shared" si="169"/>
        <v>#N/A</v>
      </c>
      <c r="EL25" s="116">
        <f t="shared" si="101"/>
        <v>75</v>
      </c>
      <c r="EM25" s="139">
        <f t="shared" si="102"/>
        <v>74.989044192847572</v>
      </c>
      <c r="EN25" s="120">
        <f t="shared" si="170"/>
        <v>74.989044192847572</v>
      </c>
      <c r="EO25" s="67"/>
      <c r="EP25" s="68"/>
      <c r="EQ25" s="44"/>
    </row>
    <row r="26" spans="1:149" ht="14.5" customHeight="1" x14ac:dyDescent="0.35">
      <c r="A26" s="49" t="s">
        <v>44</v>
      </c>
      <c r="B26" s="137" t="str">
        <f>INDEX('Economy Names'!$A$2:$H$213,'Economy Names'!L20,'Economy Names'!$K$1)</f>
        <v>Belize</v>
      </c>
      <c r="C26" s="50">
        <v>9</v>
      </c>
      <c r="D26" s="51">
        <f t="shared" si="104"/>
        <v>52.941176470588239</v>
      </c>
      <c r="E26" s="50">
        <v>48</v>
      </c>
      <c r="F26" s="51">
        <f t="shared" si="105"/>
        <v>52.261306532663319</v>
      </c>
      <c r="G26" s="52">
        <v>34.286453709121197</v>
      </c>
      <c r="H26" s="51">
        <f t="shared" si="106"/>
        <v>82.856773145439405</v>
      </c>
      <c r="I26" s="50">
        <v>9</v>
      </c>
      <c r="J26" s="51">
        <f t="shared" si="107"/>
        <v>52.941176470588239</v>
      </c>
      <c r="K26" s="50">
        <v>48</v>
      </c>
      <c r="L26" s="51">
        <f t="shared" si="108"/>
        <v>52.261306532663319</v>
      </c>
      <c r="M26" s="52">
        <v>34.286453709121197</v>
      </c>
      <c r="N26" s="53">
        <f t="shared" si="109"/>
        <v>82.856773145439405</v>
      </c>
      <c r="O26" s="52">
        <v>0</v>
      </c>
      <c r="P26" s="51">
        <f t="shared" si="110"/>
        <v>100</v>
      </c>
      <c r="Q26" s="53">
        <f t="shared" si="19"/>
        <v>72.014814037172727</v>
      </c>
      <c r="R26" s="53">
        <f t="shared" si="149"/>
        <v>72.014814037172727</v>
      </c>
      <c r="S26" s="98">
        <f t="shared" si="21"/>
        <v>72</v>
      </c>
      <c r="T26" s="54" t="e">
        <f t="shared" si="150"/>
        <v>#N/A</v>
      </c>
      <c r="U26" s="55">
        <v>16</v>
      </c>
      <c r="V26" s="51">
        <f t="shared" si="111"/>
        <v>56.000000000000007</v>
      </c>
      <c r="W26" s="55">
        <v>142</v>
      </c>
      <c r="X26" s="51">
        <f t="shared" si="112"/>
        <v>66.570605187319885</v>
      </c>
      <c r="Y26" s="56">
        <v>2.41852481346494</v>
      </c>
      <c r="Z26" s="53">
        <f t="shared" si="113"/>
        <v>87.907375932675293</v>
      </c>
      <c r="AA26" s="55">
        <v>7</v>
      </c>
      <c r="AB26" s="51">
        <f t="shared" si="114"/>
        <v>46.666666666666664</v>
      </c>
      <c r="AC26" s="53">
        <f t="shared" si="27"/>
        <v>64.286161946665473</v>
      </c>
      <c r="AD26" s="53">
        <f t="shared" si="151"/>
        <v>64.286161946665473</v>
      </c>
      <c r="AE26" s="98">
        <f t="shared" si="29"/>
        <v>64.3</v>
      </c>
      <c r="AF26" s="57" t="e">
        <f t="shared" si="152"/>
        <v>#N/A</v>
      </c>
      <c r="AG26" s="55">
        <v>5</v>
      </c>
      <c r="AH26" s="51">
        <f t="shared" si="115"/>
        <v>66.666666666666657</v>
      </c>
      <c r="AI26" s="55">
        <v>60</v>
      </c>
      <c r="AJ26" s="51">
        <f t="shared" si="116"/>
        <v>81.739130434782609</v>
      </c>
      <c r="AK26" s="56">
        <v>307.24313822245898</v>
      </c>
      <c r="AL26" s="51">
        <f t="shared" si="117"/>
        <v>96.206874836759766</v>
      </c>
      <c r="AM26" s="55">
        <v>4</v>
      </c>
      <c r="AN26" s="51">
        <f t="shared" si="118"/>
        <v>50</v>
      </c>
      <c r="AO26" s="51">
        <f t="shared" si="35"/>
        <v>73.653167984552255</v>
      </c>
      <c r="AP26" s="53">
        <f t="shared" si="153"/>
        <v>73.653167984552255</v>
      </c>
      <c r="AQ26" s="98">
        <f t="shared" si="37"/>
        <v>73.7</v>
      </c>
      <c r="AR26" s="54" t="e">
        <f t="shared" si="154"/>
        <v>#N/A</v>
      </c>
      <c r="AS26" s="59">
        <v>9</v>
      </c>
      <c r="AT26" s="51">
        <f t="shared" si="119"/>
        <v>33.333333333333329</v>
      </c>
      <c r="AU26" s="59">
        <v>60</v>
      </c>
      <c r="AV26" s="51">
        <f t="shared" si="120"/>
        <v>71.770334928229659</v>
      </c>
      <c r="AW26" s="59">
        <v>4.8198087193138299</v>
      </c>
      <c r="AX26" s="53">
        <f t="shared" si="121"/>
        <v>67.867941871241129</v>
      </c>
      <c r="AY26" s="59">
        <v>11</v>
      </c>
      <c r="AZ26" s="51">
        <f t="shared" si="122"/>
        <v>36.666666666666664</v>
      </c>
      <c r="BA26" s="60">
        <f t="shared" si="43"/>
        <v>52.409569199867697</v>
      </c>
      <c r="BB26" s="53">
        <f t="shared" si="155"/>
        <v>52.409569199867697</v>
      </c>
      <c r="BC26" s="98">
        <f t="shared" si="45"/>
        <v>52.4</v>
      </c>
      <c r="BD26" s="54" t="e">
        <f t="shared" si="156"/>
        <v>#N/A</v>
      </c>
      <c r="BE26" s="58">
        <v>0</v>
      </c>
      <c r="BF26" s="58">
        <v>4</v>
      </c>
      <c r="BG26" s="61">
        <f t="shared" si="47"/>
        <v>4</v>
      </c>
      <c r="BH26" s="60">
        <f t="shared" si="48"/>
        <v>20</v>
      </c>
      <c r="BI26" s="101">
        <f t="shared" si="157"/>
        <v>20</v>
      </c>
      <c r="BJ26" s="98">
        <f t="shared" si="50"/>
        <v>20</v>
      </c>
      <c r="BK26" s="54" t="e">
        <f t="shared" si="158"/>
        <v>#N/A</v>
      </c>
      <c r="BL26" s="58">
        <v>3</v>
      </c>
      <c r="BM26" s="53">
        <f t="shared" si="123"/>
        <v>30</v>
      </c>
      <c r="BN26" s="58">
        <v>4</v>
      </c>
      <c r="BO26" s="53">
        <f t="shared" si="124"/>
        <v>40</v>
      </c>
      <c r="BP26" s="58">
        <v>7</v>
      </c>
      <c r="BQ26" s="53">
        <f t="shared" si="125"/>
        <v>70</v>
      </c>
      <c r="BR26" s="58">
        <v>0</v>
      </c>
      <c r="BS26" s="53">
        <f t="shared" si="126"/>
        <v>0</v>
      </c>
      <c r="BT26" s="58">
        <v>0</v>
      </c>
      <c r="BU26" s="53">
        <f t="shared" si="127"/>
        <v>0</v>
      </c>
      <c r="BV26" s="58">
        <v>0</v>
      </c>
      <c r="BW26" s="51">
        <f t="shared" si="128"/>
        <v>0</v>
      </c>
      <c r="BX26" s="61">
        <f t="shared" si="58"/>
        <v>14</v>
      </c>
      <c r="BY26" s="63">
        <f t="shared" si="59"/>
        <v>28.000000000000004</v>
      </c>
      <c r="BZ26" s="53">
        <f t="shared" si="159"/>
        <v>28.000000000000004</v>
      </c>
      <c r="CA26" s="98">
        <f t="shared" si="61"/>
        <v>28</v>
      </c>
      <c r="CB26" s="57" t="e">
        <f t="shared" si="160"/>
        <v>#N/A</v>
      </c>
      <c r="CC26" s="58">
        <v>29</v>
      </c>
      <c r="CD26" s="53">
        <f t="shared" si="129"/>
        <v>56.666666666666664</v>
      </c>
      <c r="CE26" s="58">
        <v>147</v>
      </c>
      <c r="CF26" s="51">
        <f t="shared" si="130"/>
        <v>84.85316846986089</v>
      </c>
      <c r="CG26" s="58">
        <v>31.129366433443899</v>
      </c>
      <c r="CH26" s="51">
        <f t="shared" si="131"/>
        <v>92.988396936778202</v>
      </c>
      <c r="CI26" s="58">
        <v>5</v>
      </c>
      <c r="CJ26" s="53">
        <f t="shared" si="132"/>
        <v>90</v>
      </c>
      <c r="CK26" s="58">
        <v>18.452380952380999</v>
      </c>
      <c r="CL26" s="53">
        <f t="shared" si="133"/>
        <v>70.555249126677609</v>
      </c>
      <c r="CM26" s="58">
        <v>4</v>
      </c>
      <c r="CN26" s="53">
        <f t="shared" si="134"/>
        <v>95.412844036697251</v>
      </c>
      <c r="CO26" s="58">
        <v>5</v>
      </c>
      <c r="CP26" s="51">
        <f t="shared" si="135"/>
        <v>84.375</v>
      </c>
      <c r="CQ26" s="138">
        <f t="shared" si="70"/>
        <v>85.085773290843719</v>
      </c>
      <c r="CR26" s="110">
        <f t="shared" si="71"/>
        <v>79.89850134103736</v>
      </c>
      <c r="CS26" s="53">
        <f t="shared" si="161"/>
        <v>79.89850134103736</v>
      </c>
      <c r="CT26" s="98">
        <f t="shared" si="73"/>
        <v>79.900000000000006</v>
      </c>
      <c r="CU26" s="54" t="e">
        <f t="shared" si="162"/>
        <v>#N/A</v>
      </c>
      <c r="CV26" s="58">
        <v>96</v>
      </c>
      <c r="CW26" s="53">
        <f t="shared" si="136"/>
        <v>40.25157232704403</v>
      </c>
      <c r="CX26" s="58">
        <v>38</v>
      </c>
      <c r="CY26" s="53">
        <f t="shared" si="137"/>
        <v>78.10650887573965</v>
      </c>
      <c r="CZ26" s="58">
        <v>710</v>
      </c>
      <c r="DA26" s="53">
        <f t="shared" si="138"/>
        <v>33.018867924528301</v>
      </c>
      <c r="DB26" s="58">
        <v>50</v>
      </c>
      <c r="DC26" s="53">
        <f t="shared" si="139"/>
        <v>87.5</v>
      </c>
      <c r="DD26" s="58">
        <v>30</v>
      </c>
      <c r="DE26" s="53">
        <f t="shared" si="140"/>
        <v>89.605734767025098</v>
      </c>
      <c r="DF26" s="58">
        <v>36</v>
      </c>
      <c r="DG26" s="53">
        <f t="shared" si="141"/>
        <v>85.355648535564853</v>
      </c>
      <c r="DH26" s="58">
        <v>687.5</v>
      </c>
      <c r="DI26" s="53">
        <f t="shared" si="142"/>
        <v>42.708333333333329</v>
      </c>
      <c r="DJ26" s="58">
        <v>75</v>
      </c>
      <c r="DK26" s="51">
        <f t="shared" si="143"/>
        <v>89.285714285714292</v>
      </c>
      <c r="DL26" s="53">
        <f t="shared" si="83"/>
        <v>68.22904750611869</v>
      </c>
      <c r="DM26" s="53">
        <f t="shared" si="163"/>
        <v>68.22904750611869</v>
      </c>
      <c r="DN26" s="98">
        <f t="shared" si="85"/>
        <v>68.2</v>
      </c>
      <c r="DO26" s="54" t="e">
        <f t="shared" si="164"/>
        <v>#N/A</v>
      </c>
      <c r="DP26" s="52">
        <v>892</v>
      </c>
      <c r="DQ26" s="51">
        <f t="shared" si="144"/>
        <v>36.721311475409834</v>
      </c>
      <c r="DR26" s="52">
        <v>27.5</v>
      </c>
      <c r="DS26" s="51">
        <f t="shared" si="145"/>
        <v>69.17885264341956</v>
      </c>
      <c r="DT26" s="52">
        <v>8</v>
      </c>
      <c r="DU26" s="51">
        <f t="shared" si="146"/>
        <v>44.444444444444443</v>
      </c>
      <c r="DV26" s="53">
        <f t="shared" si="90"/>
        <v>50.114869521091272</v>
      </c>
      <c r="DW26" s="53">
        <f t="shared" si="165"/>
        <v>50.114869521091272</v>
      </c>
      <c r="DX26" s="98">
        <f t="shared" si="92"/>
        <v>50.1</v>
      </c>
      <c r="DY26" s="54" t="e">
        <f t="shared" si="166"/>
        <v>#N/A</v>
      </c>
      <c r="DZ26" s="52">
        <v>56.693707514378602</v>
      </c>
      <c r="EA26" s="53">
        <f t="shared" si="147"/>
        <v>61.026595817415064</v>
      </c>
      <c r="EB26" s="52">
        <v>5</v>
      </c>
      <c r="EC26" s="51">
        <f t="shared" si="148"/>
        <v>31.25</v>
      </c>
      <c r="ED26" s="53">
        <f t="shared" si="96"/>
        <v>46.138297908707528</v>
      </c>
      <c r="EE26" s="53">
        <f t="shared" si="167"/>
        <v>46.138297908707528</v>
      </c>
      <c r="EF26" s="98">
        <f t="shared" si="98"/>
        <v>46.1</v>
      </c>
      <c r="EG26" s="54" t="e">
        <f t="shared" si="168"/>
        <v>#N/A</v>
      </c>
      <c r="EH26" s="64"/>
      <c r="EI26" s="64"/>
      <c r="EJ26" s="64"/>
      <c r="EK26" s="66" t="e">
        <f t="shared" si="169"/>
        <v>#N/A</v>
      </c>
      <c r="EL26" s="116">
        <f t="shared" si="101"/>
        <v>55.5</v>
      </c>
      <c r="EM26" s="139">
        <f t="shared" si="102"/>
        <v>55.474442944521307</v>
      </c>
      <c r="EN26" s="120">
        <f t="shared" si="170"/>
        <v>55.474442944521307</v>
      </c>
      <c r="EO26" s="67"/>
      <c r="EP26" s="68"/>
      <c r="EQ26" s="44"/>
    </row>
    <row r="27" spans="1:149" ht="14.5" customHeight="1" x14ac:dyDescent="0.35">
      <c r="A27" s="49" t="s">
        <v>45</v>
      </c>
      <c r="B27" s="137" t="str">
        <f>INDEX('Economy Names'!$A$2:$H$213,'Economy Names'!L21,'Economy Names'!$K$1)</f>
        <v>Benin</v>
      </c>
      <c r="C27" s="50">
        <v>5</v>
      </c>
      <c r="D27" s="51">
        <f t="shared" si="104"/>
        <v>76.470588235294116</v>
      </c>
      <c r="E27" s="50">
        <v>8</v>
      </c>
      <c r="F27" s="51">
        <f t="shared" si="105"/>
        <v>92.462311557788951</v>
      </c>
      <c r="G27" s="52">
        <v>3.4315722783534599</v>
      </c>
      <c r="H27" s="51">
        <f t="shared" si="106"/>
        <v>98.284213860823272</v>
      </c>
      <c r="I27" s="50">
        <v>6</v>
      </c>
      <c r="J27" s="51">
        <f t="shared" si="107"/>
        <v>70.588235294117652</v>
      </c>
      <c r="K27" s="50">
        <v>9</v>
      </c>
      <c r="L27" s="51">
        <f t="shared" si="108"/>
        <v>91.457286432160799</v>
      </c>
      <c r="M27" s="52">
        <v>3.4921294362067599</v>
      </c>
      <c r="N27" s="53">
        <f t="shared" si="109"/>
        <v>98.253935281896617</v>
      </c>
      <c r="O27" s="52">
        <v>5.0464298211080196</v>
      </c>
      <c r="P27" s="51">
        <f t="shared" si="110"/>
        <v>98.738392544722998</v>
      </c>
      <c r="Q27" s="53">
        <f t="shared" si="19"/>
        <v>90.62416946894092</v>
      </c>
      <c r="R27" s="53">
        <f t="shared" si="149"/>
        <v>90.62416946894092</v>
      </c>
      <c r="S27" s="98">
        <f t="shared" si="21"/>
        <v>90.6</v>
      </c>
      <c r="T27" s="54" t="e">
        <f t="shared" si="150"/>
        <v>#N/A</v>
      </c>
      <c r="U27" s="55">
        <v>14</v>
      </c>
      <c r="V27" s="51">
        <f t="shared" si="111"/>
        <v>64</v>
      </c>
      <c r="W27" s="55">
        <v>88</v>
      </c>
      <c r="X27" s="51">
        <f t="shared" si="112"/>
        <v>82.132564841498549</v>
      </c>
      <c r="Y27" s="56">
        <v>4.7950166874204196</v>
      </c>
      <c r="Z27" s="53">
        <f t="shared" si="113"/>
        <v>76.0249165628979</v>
      </c>
      <c r="AA27" s="55">
        <v>9</v>
      </c>
      <c r="AB27" s="51">
        <f t="shared" si="114"/>
        <v>60</v>
      </c>
      <c r="AC27" s="53">
        <f t="shared" si="27"/>
        <v>70.539370351099109</v>
      </c>
      <c r="AD27" s="53">
        <f t="shared" si="151"/>
        <v>70.539370351099109</v>
      </c>
      <c r="AE27" s="98">
        <f t="shared" si="29"/>
        <v>70.5</v>
      </c>
      <c r="AF27" s="57" t="e">
        <f t="shared" si="152"/>
        <v>#N/A</v>
      </c>
      <c r="AG27" s="55">
        <v>5</v>
      </c>
      <c r="AH27" s="51">
        <f t="shared" si="115"/>
        <v>66.666666666666657</v>
      </c>
      <c r="AI27" s="55">
        <v>90</v>
      </c>
      <c r="AJ27" s="51">
        <f t="shared" si="116"/>
        <v>68.695652173913047</v>
      </c>
      <c r="AK27" s="56">
        <v>11584.337000776401</v>
      </c>
      <c r="AL27" s="51">
        <f t="shared" si="117"/>
        <v>0</v>
      </c>
      <c r="AM27" s="55">
        <v>0</v>
      </c>
      <c r="AN27" s="51">
        <f t="shared" si="118"/>
        <v>0</v>
      </c>
      <c r="AO27" s="51">
        <f t="shared" si="35"/>
        <v>33.840579710144922</v>
      </c>
      <c r="AP27" s="53">
        <f t="shared" si="153"/>
        <v>33.840579710144922</v>
      </c>
      <c r="AQ27" s="98">
        <f t="shared" si="37"/>
        <v>33.799999999999997</v>
      </c>
      <c r="AR27" s="54" t="e">
        <f t="shared" si="154"/>
        <v>#N/A</v>
      </c>
      <c r="AS27" s="59">
        <v>4</v>
      </c>
      <c r="AT27" s="51">
        <f t="shared" si="119"/>
        <v>75</v>
      </c>
      <c r="AU27" s="59">
        <v>120</v>
      </c>
      <c r="AV27" s="51">
        <f t="shared" si="120"/>
        <v>43.062200956937801</v>
      </c>
      <c r="AW27" s="59">
        <v>3.4124352564404399</v>
      </c>
      <c r="AX27" s="53">
        <f t="shared" si="121"/>
        <v>77.250431623730407</v>
      </c>
      <c r="AY27" s="59">
        <v>9</v>
      </c>
      <c r="AZ27" s="51">
        <f t="shared" si="122"/>
        <v>30</v>
      </c>
      <c r="BA27" s="60">
        <f t="shared" si="43"/>
        <v>56.328158145167052</v>
      </c>
      <c r="BB27" s="53">
        <f t="shared" si="155"/>
        <v>56.328158145167052</v>
      </c>
      <c r="BC27" s="98">
        <f t="shared" si="45"/>
        <v>56.3</v>
      </c>
      <c r="BD27" s="54" t="e">
        <f t="shared" si="156"/>
        <v>#N/A</v>
      </c>
      <c r="BE27" s="58">
        <v>0</v>
      </c>
      <c r="BF27" s="58">
        <v>6</v>
      </c>
      <c r="BG27" s="61">
        <f t="shared" si="47"/>
        <v>6</v>
      </c>
      <c r="BH27" s="60">
        <f t="shared" si="48"/>
        <v>30</v>
      </c>
      <c r="BI27" s="101">
        <f t="shared" si="157"/>
        <v>30</v>
      </c>
      <c r="BJ27" s="98">
        <f t="shared" si="50"/>
        <v>30</v>
      </c>
      <c r="BK27" s="54" t="e">
        <f t="shared" si="158"/>
        <v>#N/A</v>
      </c>
      <c r="BL27" s="58">
        <v>7</v>
      </c>
      <c r="BM27" s="53">
        <f t="shared" si="123"/>
        <v>70</v>
      </c>
      <c r="BN27" s="58">
        <v>1</v>
      </c>
      <c r="BO27" s="53">
        <f t="shared" si="124"/>
        <v>10</v>
      </c>
      <c r="BP27" s="58">
        <v>5</v>
      </c>
      <c r="BQ27" s="53">
        <f t="shared" si="125"/>
        <v>50</v>
      </c>
      <c r="BR27" s="58">
        <v>4</v>
      </c>
      <c r="BS27" s="53">
        <f t="shared" si="126"/>
        <v>66.666666666666657</v>
      </c>
      <c r="BT27" s="58">
        <v>2</v>
      </c>
      <c r="BU27" s="53">
        <f t="shared" si="127"/>
        <v>28.571428571428569</v>
      </c>
      <c r="BV27" s="58">
        <v>2</v>
      </c>
      <c r="BW27" s="51">
        <f t="shared" si="128"/>
        <v>28.571428571428569</v>
      </c>
      <c r="BX27" s="61">
        <f t="shared" si="58"/>
        <v>21</v>
      </c>
      <c r="BY27" s="63">
        <f t="shared" si="59"/>
        <v>42</v>
      </c>
      <c r="BZ27" s="53">
        <f t="shared" si="159"/>
        <v>42</v>
      </c>
      <c r="CA27" s="98">
        <f t="shared" si="61"/>
        <v>42</v>
      </c>
      <c r="CB27" s="57" t="e">
        <f t="shared" si="160"/>
        <v>#N/A</v>
      </c>
      <c r="CC27" s="58">
        <v>54</v>
      </c>
      <c r="CD27" s="53">
        <f t="shared" si="129"/>
        <v>15</v>
      </c>
      <c r="CE27" s="58">
        <v>270</v>
      </c>
      <c r="CF27" s="51">
        <f t="shared" si="130"/>
        <v>65.842349304482227</v>
      </c>
      <c r="CG27" s="58">
        <v>48.938001860702798</v>
      </c>
      <c r="CH27" s="51">
        <f t="shared" si="131"/>
        <v>66.946284517220604</v>
      </c>
      <c r="CI27" s="58" t="s">
        <v>1974</v>
      </c>
      <c r="CJ27" s="53">
        <f t="shared" si="132"/>
        <v>0</v>
      </c>
      <c r="CK27" s="58" t="s">
        <v>1974</v>
      </c>
      <c r="CL27" s="53">
        <f t="shared" si="133"/>
        <v>0</v>
      </c>
      <c r="CM27" s="58">
        <v>3</v>
      </c>
      <c r="CN27" s="53">
        <f t="shared" si="134"/>
        <v>97.247706422018354</v>
      </c>
      <c r="CO27" s="58">
        <v>0</v>
      </c>
      <c r="CP27" s="51">
        <f t="shared" si="135"/>
        <v>100</v>
      </c>
      <c r="CQ27" s="138">
        <f t="shared" si="70"/>
        <v>49.311926605504588</v>
      </c>
      <c r="CR27" s="110">
        <f t="shared" si="71"/>
        <v>49.275140106801857</v>
      </c>
      <c r="CS27" s="53">
        <f t="shared" si="161"/>
        <v>49.275140106801857</v>
      </c>
      <c r="CT27" s="98">
        <f t="shared" si="73"/>
        <v>49.3</v>
      </c>
      <c r="CU27" s="54" t="e">
        <f t="shared" si="162"/>
        <v>#N/A</v>
      </c>
      <c r="CV27" s="58">
        <v>78</v>
      </c>
      <c r="CW27" s="53">
        <f t="shared" si="136"/>
        <v>51.572327044025158</v>
      </c>
      <c r="CX27" s="58">
        <v>48</v>
      </c>
      <c r="CY27" s="53">
        <f t="shared" si="137"/>
        <v>72.189349112426044</v>
      </c>
      <c r="CZ27" s="58">
        <v>354.33333333333297</v>
      </c>
      <c r="DA27" s="53">
        <f t="shared" si="138"/>
        <v>66.572327044025187</v>
      </c>
      <c r="DB27" s="58">
        <v>80</v>
      </c>
      <c r="DC27" s="53">
        <f t="shared" si="139"/>
        <v>80</v>
      </c>
      <c r="DD27" s="58">
        <v>82</v>
      </c>
      <c r="DE27" s="53">
        <f t="shared" si="140"/>
        <v>70.967741935483872</v>
      </c>
      <c r="DF27" s="58">
        <v>58.6666666666667</v>
      </c>
      <c r="DG27" s="53">
        <f t="shared" si="141"/>
        <v>75.871687587168751</v>
      </c>
      <c r="DH27" s="58">
        <v>599.111111111112</v>
      </c>
      <c r="DI27" s="53">
        <f t="shared" si="142"/>
        <v>50.074074074074005</v>
      </c>
      <c r="DJ27" s="58">
        <v>110</v>
      </c>
      <c r="DK27" s="51">
        <f t="shared" si="143"/>
        <v>84.285714285714292</v>
      </c>
      <c r="DL27" s="53">
        <f t="shared" si="83"/>
        <v>68.941652635364662</v>
      </c>
      <c r="DM27" s="53">
        <f t="shared" si="163"/>
        <v>68.941652635364662</v>
      </c>
      <c r="DN27" s="98">
        <f t="shared" si="85"/>
        <v>68.900000000000006</v>
      </c>
      <c r="DO27" s="54" t="e">
        <f t="shared" si="164"/>
        <v>#N/A</v>
      </c>
      <c r="DP27" s="52">
        <v>595</v>
      </c>
      <c r="DQ27" s="51">
        <f t="shared" si="144"/>
        <v>61.065573770491795</v>
      </c>
      <c r="DR27" s="52">
        <v>64.7</v>
      </c>
      <c r="DS27" s="51">
        <f t="shared" si="145"/>
        <v>27.334083239595046</v>
      </c>
      <c r="DT27" s="52">
        <v>6.5</v>
      </c>
      <c r="DU27" s="51">
        <f t="shared" si="146"/>
        <v>36.111111111111107</v>
      </c>
      <c r="DV27" s="53">
        <f t="shared" si="90"/>
        <v>41.503589373732652</v>
      </c>
      <c r="DW27" s="53">
        <f t="shared" si="165"/>
        <v>41.503589373732652</v>
      </c>
      <c r="DX27" s="98">
        <f t="shared" si="92"/>
        <v>41.5</v>
      </c>
      <c r="DY27" s="54" t="e">
        <f t="shared" si="166"/>
        <v>#N/A</v>
      </c>
      <c r="DZ27" s="52">
        <v>23.898998292406599</v>
      </c>
      <c r="EA27" s="53">
        <f t="shared" si="147"/>
        <v>25.725509464377396</v>
      </c>
      <c r="EB27" s="52">
        <v>9</v>
      </c>
      <c r="EC27" s="51">
        <f t="shared" si="148"/>
        <v>56.25</v>
      </c>
      <c r="ED27" s="53">
        <f t="shared" si="96"/>
        <v>40.987754732188698</v>
      </c>
      <c r="EE27" s="53">
        <f t="shared" si="167"/>
        <v>40.987754732188698</v>
      </c>
      <c r="EF27" s="98">
        <f t="shared" si="98"/>
        <v>41</v>
      </c>
      <c r="EG27" s="54" t="e">
        <f t="shared" si="168"/>
        <v>#N/A</v>
      </c>
      <c r="EH27" s="64"/>
      <c r="EI27" s="64"/>
      <c r="EJ27" s="64"/>
      <c r="EK27" s="66" t="e">
        <f t="shared" si="169"/>
        <v>#N/A</v>
      </c>
      <c r="EL27" s="116">
        <f t="shared" si="101"/>
        <v>52.4</v>
      </c>
      <c r="EM27" s="139">
        <f t="shared" si="102"/>
        <v>52.404041452343996</v>
      </c>
      <c r="EN27" s="120">
        <f t="shared" si="170"/>
        <v>52.404041452343996</v>
      </c>
      <c r="EO27" s="67"/>
      <c r="EP27" s="68"/>
      <c r="EQ27" s="44"/>
    </row>
    <row r="28" spans="1:149" ht="14.5" customHeight="1" x14ac:dyDescent="0.35">
      <c r="A28" s="49" t="s">
        <v>46</v>
      </c>
      <c r="B28" s="137" t="str">
        <f>INDEX('Economy Names'!$A$2:$H$213,'Economy Names'!L22,'Economy Names'!$K$1)</f>
        <v>Bhutan</v>
      </c>
      <c r="C28" s="50">
        <v>8</v>
      </c>
      <c r="D28" s="51">
        <f t="shared" si="104"/>
        <v>58.82352941176471</v>
      </c>
      <c r="E28" s="50">
        <v>12</v>
      </c>
      <c r="F28" s="51">
        <f t="shared" si="105"/>
        <v>88.442211055276388</v>
      </c>
      <c r="G28" s="52">
        <v>3.6915898326516499</v>
      </c>
      <c r="H28" s="51">
        <f t="shared" si="106"/>
        <v>98.154205083674171</v>
      </c>
      <c r="I28" s="50">
        <v>8</v>
      </c>
      <c r="J28" s="51">
        <f t="shared" si="107"/>
        <v>58.82352941176471</v>
      </c>
      <c r="K28" s="50">
        <v>12</v>
      </c>
      <c r="L28" s="51">
        <f t="shared" si="108"/>
        <v>88.442211055276388</v>
      </c>
      <c r="M28" s="52">
        <v>3.6915898326516499</v>
      </c>
      <c r="N28" s="53">
        <f t="shared" si="109"/>
        <v>98.154205083674171</v>
      </c>
      <c r="O28" s="52">
        <v>0</v>
      </c>
      <c r="P28" s="51">
        <f t="shared" si="110"/>
        <v>100</v>
      </c>
      <c r="Q28" s="53">
        <f t="shared" si="19"/>
        <v>86.354986387678807</v>
      </c>
      <c r="R28" s="53">
        <f t="shared" si="149"/>
        <v>86.354986387678807</v>
      </c>
      <c r="S28" s="98">
        <f t="shared" si="21"/>
        <v>86.4</v>
      </c>
      <c r="T28" s="54" t="e">
        <f t="shared" si="150"/>
        <v>#N/A</v>
      </c>
      <c r="U28" s="55">
        <v>21</v>
      </c>
      <c r="V28" s="51">
        <f t="shared" si="111"/>
        <v>36</v>
      </c>
      <c r="W28" s="55">
        <v>150</v>
      </c>
      <c r="X28" s="51">
        <f t="shared" si="112"/>
        <v>64.265129682997113</v>
      </c>
      <c r="Y28" s="56">
        <v>0.90417148064657005</v>
      </c>
      <c r="Z28" s="53">
        <f t="shared" si="113"/>
        <v>95.479142596767147</v>
      </c>
      <c r="AA28" s="55">
        <v>12</v>
      </c>
      <c r="AB28" s="51">
        <f t="shared" si="114"/>
        <v>80</v>
      </c>
      <c r="AC28" s="53">
        <f t="shared" si="27"/>
        <v>68.936068069941058</v>
      </c>
      <c r="AD28" s="53">
        <f t="shared" si="151"/>
        <v>68.936068069941058</v>
      </c>
      <c r="AE28" s="98">
        <f t="shared" si="29"/>
        <v>68.900000000000006</v>
      </c>
      <c r="AF28" s="57" t="e">
        <f t="shared" si="152"/>
        <v>#N/A</v>
      </c>
      <c r="AG28" s="55">
        <v>4</v>
      </c>
      <c r="AH28" s="51">
        <f t="shared" si="115"/>
        <v>83.333333333333343</v>
      </c>
      <c r="AI28" s="55">
        <v>61</v>
      </c>
      <c r="AJ28" s="51">
        <f t="shared" si="116"/>
        <v>81.304347826086953</v>
      </c>
      <c r="AK28" s="56">
        <v>381.58262448374302</v>
      </c>
      <c r="AL28" s="51">
        <f t="shared" si="117"/>
        <v>95.28910340143527</v>
      </c>
      <c r="AM28" s="55">
        <v>4</v>
      </c>
      <c r="AN28" s="51">
        <f t="shared" si="118"/>
        <v>50</v>
      </c>
      <c r="AO28" s="51">
        <f t="shared" si="35"/>
        <v>77.481696140213899</v>
      </c>
      <c r="AP28" s="53">
        <f t="shared" si="153"/>
        <v>77.481696140213899</v>
      </c>
      <c r="AQ28" s="98">
        <f t="shared" si="37"/>
        <v>77.5</v>
      </c>
      <c r="AR28" s="54" t="e">
        <f t="shared" si="154"/>
        <v>#N/A</v>
      </c>
      <c r="AS28" s="59">
        <v>3</v>
      </c>
      <c r="AT28" s="51">
        <f t="shared" si="119"/>
        <v>83.333333333333343</v>
      </c>
      <c r="AU28" s="59">
        <v>77</v>
      </c>
      <c r="AV28" s="51">
        <f t="shared" si="120"/>
        <v>63.636363636363633</v>
      </c>
      <c r="AW28" s="59">
        <v>5.0113587379466003</v>
      </c>
      <c r="AX28" s="53">
        <f t="shared" si="121"/>
        <v>66.590941747022654</v>
      </c>
      <c r="AY28" s="59">
        <v>23</v>
      </c>
      <c r="AZ28" s="51">
        <f t="shared" si="122"/>
        <v>76.666666666666671</v>
      </c>
      <c r="BA28" s="60">
        <f t="shared" si="43"/>
        <v>72.556826345846574</v>
      </c>
      <c r="BB28" s="53">
        <f t="shared" si="155"/>
        <v>72.556826345846574</v>
      </c>
      <c r="BC28" s="98">
        <f t="shared" si="45"/>
        <v>72.599999999999994</v>
      </c>
      <c r="BD28" s="54" t="e">
        <f t="shared" si="156"/>
        <v>#N/A</v>
      </c>
      <c r="BE28" s="58">
        <v>7</v>
      </c>
      <c r="BF28" s="58">
        <v>4</v>
      </c>
      <c r="BG28" s="61">
        <f t="shared" si="47"/>
        <v>11</v>
      </c>
      <c r="BH28" s="60">
        <f t="shared" si="48"/>
        <v>55.000000000000007</v>
      </c>
      <c r="BI28" s="101">
        <f t="shared" si="157"/>
        <v>55.000000000000007</v>
      </c>
      <c r="BJ28" s="98">
        <f t="shared" si="50"/>
        <v>55</v>
      </c>
      <c r="BK28" s="54" t="e">
        <f t="shared" si="158"/>
        <v>#N/A</v>
      </c>
      <c r="BL28" s="58">
        <v>4</v>
      </c>
      <c r="BM28" s="53">
        <f t="shared" si="123"/>
        <v>40</v>
      </c>
      <c r="BN28" s="58">
        <v>4</v>
      </c>
      <c r="BO28" s="53">
        <f t="shared" si="124"/>
        <v>40</v>
      </c>
      <c r="BP28" s="58">
        <v>6</v>
      </c>
      <c r="BQ28" s="53">
        <f t="shared" si="125"/>
        <v>60</v>
      </c>
      <c r="BR28" s="58">
        <v>3</v>
      </c>
      <c r="BS28" s="53">
        <f t="shared" si="126"/>
        <v>50</v>
      </c>
      <c r="BT28" s="58">
        <v>3</v>
      </c>
      <c r="BU28" s="53">
        <f t="shared" si="127"/>
        <v>42.857142857142854</v>
      </c>
      <c r="BV28" s="58">
        <v>3</v>
      </c>
      <c r="BW28" s="51">
        <f t="shared" si="128"/>
        <v>42.857142857142854</v>
      </c>
      <c r="BX28" s="61">
        <f t="shared" si="58"/>
        <v>23</v>
      </c>
      <c r="BY28" s="63">
        <f t="shared" si="59"/>
        <v>46</v>
      </c>
      <c r="BZ28" s="53">
        <f t="shared" si="159"/>
        <v>46</v>
      </c>
      <c r="CA28" s="98">
        <f t="shared" si="61"/>
        <v>46</v>
      </c>
      <c r="CB28" s="57" t="e">
        <f t="shared" si="160"/>
        <v>#N/A</v>
      </c>
      <c r="CC28" s="58">
        <v>18</v>
      </c>
      <c r="CD28" s="53">
        <f t="shared" si="129"/>
        <v>75</v>
      </c>
      <c r="CE28" s="58">
        <v>52</v>
      </c>
      <c r="CF28" s="51">
        <f t="shared" si="130"/>
        <v>99.536321483771246</v>
      </c>
      <c r="CG28" s="58">
        <v>35.295487521866001</v>
      </c>
      <c r="CH28" s="51">
        <f t="shared" si="131"/>
        <v>87.0788148097526</v>
      </c>
      <c r="CI28" s="58" t="s">
        <v>1975</v>
      </c>
      <c r="CJ28" s="53" t="str">
        <f t="shared" si="132"/>
        <v>No VAT</v>
      </c>
      <c r="CK28" s="58" t="s">
        <v>1975</v>
      </c>
      <c r="CL28" s="53" t="str">
        <f t="shared" si="133"/>
        <v>No VAT</v>
      </c>
      <c r="CM28" s="58">
        <v>3.5</v>
      </c>
      <c r="CN28" s="53">
        <f t="shared" si="134"/>
        <v>96.330275229357795</v>
      </c>
      <c r="CO28" s="58">
        <v>2</v>
      </c>
      <c r="CP28" s="51">
        <f t="shared" si="135"/>
        <v>93.75</v>
      </c>
      <c r="CQ28" s="138">
        <f t="shared" si="70"/>
        <v>95.040137614678898</v>
      </c>
      <c r="CR28" s="110">
        <f t="shared" si="71"/>
        <v>89.163818477050683</v>
      </c>
      <c r="CS28" s="53">
        <f t="shared" si="161"/>
        <v>89.163818477050683</v>
      </c>
      <c r="CT28" s="98">
        <f t="shared" si="73"/>
        <v>89.2</v>
      </c>
      <c r="CU28" s="54" t="e">
        <f t="shared" si="162"/>
        <v>#N/A</v>
      </c>
      <c r="CV28" s="58">
        <v>5</v>
      </c>
      <c r="CW28" s="53">
        <f t="shared" si="136"/>
        <v>97.484276729559753</v>
      </c>
      <c r="CX28" s="58">
        <v>9</v>
      </c>
      <c r="CY28" s="53">
        <f t="shared" si="137"/>
        <v>95.26627218934911</v>
      </c>
      <c r="CZ28" s="58">
        <v>59.1666666666667</v>
      </c>
      <c r="DA28" s="53">
        <f t="shared" si="138"/>
        <v>94.418238993710673</v>
      </c>
      <c r="DB28" s="58">
        <v>50</v>
      </c>
      <c r="DC28" s="53">
        <f t="shared" si="139"/>
        <v>87.5</v>
      </c>
      <c r="DD28" s="58">
        <v>5</v>
      </c>
      <c r="DE28" s="53">
        <f t="shared" si="140"/>
        <v>98.56630824372759</v>
      </c>
      <c r="DF28" s="58">
        <v>8</v>
      </c>
      <c r="DG28" s="53">
        <f t="shared" si="141"/>
        <v>97.071129707112974</v>
      </c>
      <c r="DH28" s="58">
        <v>110.111111111111</v>
      </c>
      <c r="DI28" s="53">
        <f t="shared" si="142"/>
        <v>90.824074074074076</v>
      </c>
      <c r="DJ28" s="58">
        <v>50</v>
      </c>
      <c r="DK28" s="51">
        <f t="shared" si="143"/>
        <v>92.857142857142861</v>
      </c>
      <c r="DL28" s="53">
        <f t="shared" si="83"/>
        <v>94.248430349334626</v>
      </c>
      <c r="DM28" s="53">
        <f t="shared" si="163"/>
        <v>94.248430349334626</v>
      </c>
      <c r="DN28" s="98">
        <f t="shared" si="85"/>
        <v>94.2</v>
      </c>
      <c r="DO28" s="54" t="e">
        <f t="shared" si="164"/>
        <v>#N/A</v>
      </c>
      <c r="DP28" s="52">
        <v>225</v>
      </c>
      <c r="DQ28" s="51">
        <f t="shared" si="144"/>
        <v>91.393442622950815</v>
      </c>
      <c r="DR28" s="52">
        <v>23.1</v>
      </c>
      <c r="DS28" s="51">
        <f t="shared" si="145"/>
        <v>74.128233970753655</v>
      </c>
      <c r="DT28" s="52">
        <v>8</v>
      </c>
      <c r="DU28" s="51">
        <f t="shared" si="146"/>
        <v>44.444444444444443</v>
      </c>
      <c r="DV28" s="53">
        <f t="shared" si="90"/>
        <v>69.988707012716304</v>
      </c>
      <c r="DW28" s="53">
        <f t="shared" si="165"/>
        <v>69.988707012716304</v>
      </c>
      <c r="DX28" s="98">
        <f t="shared" si="92"/>
        <v>70</v>
      </c>
      <c r="DY28" s="54" t="e">
        <f t="shared" si="166"/>
        <v>#N/A</v>
      </c>
      <c r="DZ28" s="52">
        <v>0</v>
      </c>
      <c r="EA28" s="53">
        <f t="shared" si="147"/>
        <v>0</v>
      </c>
      <c r="EB28" s="52">
        <v>0</v>
      </c>
      <c r="EC28" s="51">
        <f t="shared" si="148"/>
        <v>0</v>
      </c>
      <c r="ED28" s="53">
        <f t="shared" si="96"/>
        <v>0</v>
      </c>
      <c r="EE28" s="53">
        <f t="shared" si="167"/>
        <v>0</v>
      </c>
      <c r="EF28" s="98">
        <f t="shared" si="98"/>
        <v>0</v>
      </c>
      <c r="EG28" s="54" t="e">
        <f t="shared" si="168"/>
        <v>#N/A</v>
      </c>
      <c r="EH28" s="64"/>
      <c r="EI28" s="64"/>
      <c r="EJ28" s="64"/>
      <c r="EK28" s="66" t="e">
        <f t="shared" si="169"/>
        <v>#N/A</v>
      </c>
      <c r="EL28" s="116">
        <f t="shared" si="101"/>
        <v>66</v>
      </c>
      <c r="EM28" s="139">
        <f t="shared" si="102"/>
        <v>65.973053278278186</v>
      </c>
      <c r="EN28" s="120">
        <f t="shared" si="170"/>
        <v>65.973053278278186</v>
      </c>
      <c r="EO28" s="67"/>
      <c r="EP28" s="68"/>
      <c r="EQ28" s="44"/>
    </row>
    <row r="29" spans="1:149" ht="14.5" customHeight="1" x14ac:dyDescent="0.35">
      <c r="A29" s="49" t="s">
        <v>47</v>
      </c>
      <c r="B29" s="137" t="str">
        <f>INDEX('Economy Names'!$A$2:$H$213,'Economy Names'!L23,'Economy Names'!$K$1)</f>
        <v>Bolivia</v>
      </c>
      <c r="C29" s="50">
        <v>12</v>
      </c>
      <c r="D29" s="51">
        <f t="shared" si="104"/>
        <v>35.294117647058826</v>
      </c>
      <c r="E29" s="50">
        <v>39.5</v>
      </c>
      <c r="F29" s="51">
        <f t="shared" si="105"/>
        <v>60.804020100502512</v>
      </c>
      <c r="G29" s="52">
        <v>37.283232758078398</v>
      </c>
      <c r="H29" s="51">
        <f t="shared" si="106"/>
        <v>81.358383620960808</v>
      </c>
      <c r="I29" s="50">
        <v>12</v>
      </c>
      <c r="J29" s="51">
        <f t="shared" si="107"/>
        <v>35.294117647058826</v>
      </c>
      <c r="K29" s="50">
        <v>39.5</v>
      </c>
      <c r="L29" s="51">
        <f t="shared" si="108"/>
        <v>60.804020100502512</v>
      </c>
      <c r="M29" s="52">
        <v>37.283232758078398</v>
      </c>
      <c r="N29" s="53">
        <f t="shared" si="109"/>
        <v>81.358383620960808</v>
      </c>
      <c r="O29" s="52">
        <v>2.08874332E-6</v>
      </c>
      <c r="P29" s="51">
        <f t="shared" si="110"/>
        <v>99.999999477814171</v>
      </c>
      <c r="Q29" s="53">
        <f t="shared" si="19"/>
        <v>69.364130211584069</v>
      </c>
      <c r="R29" s="53">
        <f t="shared" si="149"/>
        <v>69.364130211584069</v>
      </c>
      <c r="S29" s="98">
        <f t="shared" si="21"/>
        <v>69.400000000000006</v>
      </c>
      <c r="T29" s="54" t="e">
        <f t="shared" si="150"/>
        <v>#N/A</v>
      </c>
      <c r="U29" s="55">
        <v>15</v>
      </c>
      <c r="V29" s="51">
        <f t="shared" si="111"/>
        <v>60</v>
      </c>
      <c r="W29" s="55">
        <v>235</v>
      </c>
      <c r="X29" s="51">
        <f t="shared" si="112"/>
        <v>39.769452449567723</v>
      </c>
      <c r="Y29" s="56">
        <v>1.256788834647</v>
      </c>
      <c r="Z29" s="53">
        <f t="shared" si="113"/>
        <v>93.716055826765</v>
      </c>
      <c r="AA29" s="55">
        <v>7</v>
      </c>
      <c r="AB29" s="51">
        <f t="shared" si="114"/>
        <v>46.666666666666664</v>
      </c>
      <c r="AC29" s="53">
        <f t="shared" si="27"/>
        <v>60.038043735749845</v>
      </c>
      <c r="AD29" s="53">
        <f t="shared" si="151"/>
        <v>60.038043735749845</v>
      </c>
      <c r="AE29" s="98">
        <f t="shared" si="29"/>
        <v>60</v>
      </c>
      <c r="AF29" s="57" t="e">
        <f t="shared" si="152"/>
        <v>#N/A</v>
      </c>
      <c r="AG29" s="55">
        <v>7</v>
      </c>
      <c r="AH29" s="51">
        <f t="shared" si="115"/>
        <v>33.333333333333329</v>
      </c>
      <c r="AI29" s="55">
        <v>36</v>
      </c>
      <c r="AJ29" s="51">
        <f t="shared" si="116"/>
        <v>92.173913043478265</v>
      </c>
      <c r="AK29" s="56">
        <v>638.67528964208805</v>
      </c>
      <c r="AL29" s="51">
        <f t="shared" si="117"/>
        <v>92.115119880961885</v>
      </c>
      <c r="AM29" s="55">
        <v>6</v>
      </c>
      <c r="AN29" s="51">
        <f t="shared" si="118"/>
        <v>75</v>
      </c>
      <c r="AO29" s="51">
        <f t="shared" si="35"/>
        <v>73.15559156444337</v>
      </c>
      <c r="AP29" s="53">
        <f t="shared" si="153"/>
        <v>73.15559156444337</v>
      </c>
      <c r="AQ29" s="98">
        <f t="shared" si="37"/>
        <v>73.2</v>
      </c>
      <c r="AR29" s="54" t="e">
        <f t="shared" si="154"/>
        <v>#N/A</v>
      </c>
      <c r="AS29" s="59">
        <v>7</v>
      </c>
      <c r="AT29" s="51">
        <f t="shared" si="119"/>
        <v>50</v>
      </c>
      <c r="AU29" s="59">
        <v>90</v>
      </c>
      <c r="AV29" s="51">
        <f t="shared" si="120"/>
        <v>57.41626794258373</v>
      </c>
      <c r="AW29" s="59">
        <v>4.6535644765869799</v>
      </c>
      <c r="AX29" s="53">
        <f t="shared" si="121"/>
        <v>68.976236822753478</v>
      </c>
      <c r="AY29" s="59">
        <v>7</v>
      </c>
      <c r="AZ29" s="51">
        <f t="shared" si="122"/>
        <v>23.333333333333332</v>
      </c>
      <c r="BA29" s="60">
        <f t="shared" si="43"/>
        <v>49.931459524667638</v>
      </c>
      <c r="BB29" s="53">
        <f t="shared" si="155"/>
        <v>49.931459524667638</v>
      </c>
      <c r="BC29" s="98">
        <f t="shared" si="45"/>
        <v>49.9</v>
      </c>
      <c r="BD29" s="54" t="e">
        <f t="shared" si="156"/>
        <v>#N/A</v>
      </c>
      <c r="BE29" s="58">
        <v>7</v>
      </c>
      <c r="BF29" s="58">
        <v>0</v>
      </c>
      <c r="BG29" s="61">
        <f t="shared" si="47"/>
        <v>7</v>
      </c>
      <c r="BH29" s="60">
        <f t="shared" si="48"/>
        <v>35</v>
      </c>
      <c r="BI29" s="101">
        <f t="shared" si="157"/>
        <v>35</v>
      </c>
      <c r="BJ29" s="98">
        <f t="shared" si="50"/>
        <v>35</v>
      </c>
      <c r="BK29" s="54" t="e">
        <f t="shared" si="158"/>
        <v>#N/A</v>
      </c>
      <c r="BL29" s="58">
        <v>1</v>
      </c>
      <c r="BM29" s="53">
        <f t="shared" si="123"/>
        <v>10</v>
      </c>
      <c r="BN29" s="58">
        <v>5</v>
      </c>
      <c r="BO29" s="53">
        <f t="shared" si="124"/>
        <v>50</v>
      </c>
      <c r="BP29" s="58">
        <v>6</v>
      </c>
      <c r="BQ29" s="53">
        <f t="shared" si="125"/>
        <v>60</v>
      </c>
      <c r="BR29" s="58">
        <v>4</v>
      </c>
      <c r="BS29" s="53">
        <f t="shared" si="126"/>
        <v>66.666666666666657</v>
      </c>
      <c r="BT29" s="58">
        <v>1</v>
      </c>
      <c r="BU29" s="53">
        <f t="shared" si="127"/>
        <v>14.285714285714285</v>
      </c>
      <c r="BV29" s="58">
        <v>2</v>
      </c>
      <c r="BW29" s="51">
        <f t="shared" si="128"/>
        <v>28.571428571428569</v>
      </c>
      <c r="BX29" s="61">
        <f t="shared" si="58"/>
        <v>19</v>
      </c>
      <c r="BY29" s="63">
        <f t="shared" si="59"/>
        <v>38</v>
      </c>
      <c r="BZ29" s="53">
        <f t="shared" si="159"/>
        <v>38</v>
      </c>
      <c r="CA29" s="98">
        <f t="shared" si="61"/>
        <v>38</v>
      </c>
      <c r="CB29" s="57" t="e">
        <f t="shared" si="160"/>
        <v>#N/A</v>
      </c>
      <c r="CC29" s="58">
        <v>42</v>
      </c>
      <c r="CD29" s="53">
        <f t="shared" si="129"/>
        <v>35</v>
      </c>
      <c r="CE29" s="58">
        <v>1025</v>
      </c>
      <c r="CF29" s="51">
        <f t="shared" si="130"/>
        <v>0</v>
      </c>
      <c r="CG29" s="58">
        <v>83.703024748463406</v>
      </c>
      <c r="CH29" s="51">
        <f t="shared" si="131"/>
        <v>1.4724255881098443</v>
      </c>
      <c r="CI29" s="58" t="s">
        <v>1974</v>
      </c>
      <c r="CJ29" s="53">
        <f t="shared" si="132"/>
        <v>0</v>
      </c>
      <c r="CK29" s="58" t="s">
        <v>1974</v>
      </c>
      <c r="CL29" s="53">
        <f t="shared" si="133"/>
        <v>0</v>
      </c>
      <c r="CM29" s="58">
        <v>1.5</v>
      </c>
      <c r="CN29" s="53">
        <f t="shared" si="134"/>
        <v>100</v>
      </c>
      <c r="CO29" s="58">
        <v>0</v>
      </c>
      <c r="CP29" s="51">
        <f t="shared" si="135"/>
        <v>100</v>
      </c>
      <c r="CQ29" s="138">
        <f t="shared" si="70"/>
        <v>50</v>
      </c>
      <c r="CR29" s="110">
        <f t="shared" si="71"/>
        <v>21.618106397027461</v>
      </c>
      <c r="CS29" s="53">
        <f t="shared" si="161"/>
        <v>21.618106397027461</v>
      </c>
      <c r="CT29" s="98">
        <f t="shared" si="73"/>
        <v>21.6</v>
      </c>
      <c r="CU29" s="54" t="e">
        <f t="shared" si="162"/>
        <v>#N/A</v>
      </c>
      <c r="CV29" s="58">
        <v>48</v>
      </c>
      <c r="CW29" s="53">
        <f t="shared" si="136"/>
        <v>70.440251572327043</v>
      </c>
      <c r="CX29" s="58">
        <v>144</v>
      </c>
      <c r="CY29" s="53">
        <f t="shared" si="137"/>
        <v>15.384615384615385</v>
      </c>
      <c r="CZ29" s="58">
        <v>65</v>
      </c>
      <c r="DA29" s="53">
        <f t="shared" si="138"/>
        <v>93.867924528301884</v>
      </c>
      <c r="DB29" s="58">
        <v>25</v>
      </c>
      <c r="DC29" s="53">
        <f t="shared" si="139"/>
        <v>93.75</v>
      </c>
      <c r="DD29" s="58">
        <v>114</v>
      </c>
      <c r="DE29" s="53">
        <f t="shared" si="140"/>
        <v>59.498207885304652</v>
      </c>
      <c r="DF29" s="58">
        <v>72</v>
      </c>
      <c r="DG29" s="53">
        <f t="shared" si="141"/>
        <v>70.292887029288693</v>
      </c>
      <c r="DH29" s="58">
        <v>315</v>
      </c>
      <c r="DI29" s="53">
        <f t="shared" si="142"/>
        <v>73.75</v>
      </c>
      <c r="DJ29" s="58">
        <v>30</v>
      </c>
      <c r="DK29" s="51">
        <f t="shared" si="143"/>
        <v>95.714285714285722</v>
      </c>
      <c r="DL29" s="53">
        <f t="shared" si="83"/>
        <v>71.587271514265424</v>
      </c>
      <c r="DM29" s="53">
        <f t="shared" si="163"/>
        <v>71.587271514265424</v>
      </c>
      <c r="DN29" s="98">
        <f t="shared" si="85"/>
        <v>71.599999999999994</v>
      </c>
      <c r="DO29" s="54" t="e">
        <f t="shared" si="164"/>
        <v>#N/A</v>
      </c>
      <c r="DP29" s="52">
        <v>591</v>
      </c>
      <c r="DQ29" s="51">
        <f t="shared" si="144"/>
        <v>61.393442622950822</v>
      </c>
      <c r="DR29" s="52">
        <v>25</v>
      </c>
      <c r="DS29" s="51">
        <f t="shared" si="145"/>
        <v>71.991001124859395</v>
      </c>
      <c r="DT29" s="52">
        <v>6</v>
      </c>
      <c r="DU29" s="51">
        <f t="shared" si="146"/>
        <v>33.333333333333329</v>
      </c>
      <c r="DV29" s="53">
        <f t="shared" si="90"/>
        <v>55.572592360381179</v>
      </c>
      <c r="DW29" s="53">
        <f t="shared" si="165"/>
        <v>55.572592360381179</v>
      </c>
      <c r="DX29" s="98">
        <f t="shared" si="92"/>
        <v>55.6</v>
      </c>
      <c r="DY29" s="54" t="e">
        <f t="shared" si="166"/>
        <v>#N/A</v>
      </c>
      <c r="DZ29" s="52">
        <v>40.834571810294001</v>
      </c>
      <c r="EA29" s="53">
        <f t="shared" si="147"/>
        <v>43.955405608497308</v>
      </c>
      <c r="EB29" s="52">
        <v>6.5</v>
      </c>
      <c r="EC29" s="51">
        <f t="shared" si="148"/>
        <v>40.625</v>
      </c>
      <c r="ED29" s="53">
        <f t="shared" si="96"/>
        <v>42.290202804248651</v>
      </c>
      <c r="EE29" s="53">
        <f t="shared" si="167"/>
        <v>42.290202804248651</v>
      </c>
      <c r="EF29" s="98">
        <f t="shared" si="98"/>
        <v>42.3</v>
      </c>
      <c r="EG29" s="54" t="e">
        <f t="shared" si="168"/>
        <v>#N/A</v>
      </c>
      <c r="EH29" s="64"/>
      <c r="EI29" s="64"/>
      <c r="EJ29" s="64"/>
      <c r="EK29" s="66" t="e">
        <f t="shared" si="169"/>
        <v>#N/A</v>
      </c>
      <c r="EL29" s="116">
        <f t="shared" si="101"/>
        <v>51.7</v>
      </c>
      <c r="EM29" s="139">
        <f t="shared" si="102"/>
        <v>51.655739811236764</v>
      </c>
      <c r="EN29" s="120">
        <f t="shared" si="170"/>
        <v>51.655739811236764</v>
      </c>
      <c r="EO29" s="67"/>
      <c r="EP29" s="68"/>
      <c r="EQ29" s="44"/>
    </row>
    <row r="30" spans="1:149" ht="14.5" customHeight="1" x14ac:dyDescent="0.35">
      <c r="A30" s="49" t="s">
        <v>48</v>
      </c>
      <c r="B30" s="137" t="str">
        <f>INDEX('Economy Names'!$A$2:$H$213,'Economy Names'!L24,'Economy Names'!$K$1)</f>
        <v>Bosnia and Herzegovina</v>
      </c>
      <c r="C30" s="50">
        <v>13</v>
      </c>
      <c r="D30" s="51">
        <f t="shared" si="104"/>
        <v>29.411764705882355</v>
      </c>
      <c r="E30" s="50">
        <v>80</v>
      </c>
      <c r="F30" s="51">
        <f t="shared" si="105"/>
        <v>20.100502512562816</v>
      </c>
      <c r="G30" s="52">
        <v>13.651383429813899</v>
      </c>
      <c r="H30" s="51">
        <f t="shared" si="106"/>
        <v>93.174308285093048</v>
      </c>
      <c r="I30" s="50">
        <v>13</v>
      </c>
      <c r="J30" s="51">
        <f t="shared" si="107"/>
        <v>29.411764705882355</v>
      </c>
      <c r="K30" s="50">
        <v>80</v>
      </c>
      <c r="L30" s="51">
        <f t="shared" si="108"/>
        <v>20.100502512562816</v>
      </c>
      <c r="M30" s="52">
        <v>13.651383429813899</v>
      </c>
      <c r="N30" s="53">
        <f t="shared" si="109"/>
        <v>93.174308285093048</v>
      </c>
      <c r="O30" s="52">
        <v>10.1952079386213</v>
      </c>
      <c r="P30" s="51">
        <f t="shared" si="110"/>
        <v>97.451198015344673</v>
      </c>
      <c r="Q30" s="53">
        <f t="shared" si="19"/>
        <v>60.03444337972072</v>
      </c>
      <c r="R30" s="53">
        <f t="shared" si="149"/>
        <v>60.03444337972072</v>
      </c>
      <c r="S30" s="98">
        <f t="shared" si="21"/>
        <v>60</v>
      </c>
      <c r="T30" s="54" t="e">
        <f t="shared" si="150"/>
        <v>#N/A</v>
      </c>
      <c r="U30" s="55">
        <v>17</v>
      </c>
      <c r="V30" s="51">
        <f t="shared" si="111"/>
        <v>52</v>
      </c>
      <c r="W30" s="55">
        <v>180</v>
      </c>
      <c r="X30" s="51">
        <f t="shared" si="112"/>
        <v>55.619596541786741</v>
      </c>
      <c r="Y30" s="56">
        <v>20.293585870325</v>
      </c>
      <c r="Z30" s="53">
        <f t="shared" si="113"/>
        <v>0</v>
      </c>
      <c r="AA30" s="55">
        <v>13</v>
      </c>
      <c r="AB30" s="51">
        <f t="shared" si="114"/>
        <v>86.666666666666671</v>
      </c>
      <c r="AC30" s="53">
        <f t="shared" si="27"/>
        <v>48.571565802113355</v>
      </c>
      <c r="AD30" s="53">
        <f t="shared" si="151"/>
        <v>48.571565802113355</v>
      </c>
      <c r="AE30" s="98">
        <f t="shared" si="29"/>
        <v>48.6</v>
      </c>
      <c r="AF30" s="57" t="e">
        <f t="shared" si="152"/>
        <v>#N/A</v>
      </c>
      <c r="AG30" s="55">
        <v>5</v>
      </c>
      <c r="AH30" s="51">
        <f t="shared" si="115"/>
        <v>66.666666666666657</v>
      </c>
      <c r="AI30" s="55">
        <v>69</v>
      </c>
      <c r="AJ30" s="51">
        <f t="shared" si="116"/>
        <v>77.826086956521735</v>
      </c>
      <c r="AK30" s="56">
        <v>289.03414505991401</v>
      </c>
      <c r="AL30" s="51">
        <f t="shared" si="117"/>
        <v>96.431677221482531</v>
      </c>
      <c r="AM30" s="55">
        <v>6</v>
      </c>
      <c r="AN30" s="51">
        <f t="shared" si="118"/>
        <v>75</v>
      </c>
      <c r="AO30" s="51">
        <f t="shared" si="35"/>
        <v>78.981107711167724</v>
      </c>
      <c r="AP30" s="53">
        <f t="shared" si="153"/>
        <v>78.981107711167724</v>
      </c>
      <c r="AQ30" s="98">
        <f t="shared" si="37"/>
        <v>79</v>
      </c>
      <c r="AR30" s="54" t="e">
        <f t="shared" si="154"/>
        <v>#N/A</v>
      </c>
      <c r="AS30" s="59">
        <v>7</v>
      </c>
      <c r="AT30" s="51">
        <f t="shared" si="119"/>
        <v>50</v>
      </c>
      <c r="AU30" s="59">
        <v>35</v>
      </c>
      <c r="AV30" s="51">
        <f t="shared" si="120"/>
        <v>83.732057416267949</v>
      </c>
      <c r="AW30" s="59">
        <v>5.1294791408204903</v>
      </c>
      <c r="AX30" s="53">
        <f t="shared" si="121"/>
        <v>65.803472394530075</v>
      </c>
      <c r="AY30" s="59">
        <v>16.5</v>
      </c>
      <c r="AZ30" s="51">
        <f t="shared" si="122"/>
        <v>55.000000000000007</v>
      </c>
      <c r="BA30" s="60">
        <f t="shared" si="43"/>
        <v>63.633882452699503</v>
      </c>
      <c r="BB30" s="53">
        <f t="shared" si="155"/>
        <v>63.633882452699503</v>
      </c>
      <c r="BC30" s="98">
        <f t="shared" si="45"/>
        <v>63.6</v>
      </c>
      <c r="BD30" s="54" t="e">
        <f t="shared" si="156"/>
        <v>#N/A</v>
      </c>
      <c r="BE30" s="58">
        <v>6</v>
      </c>
      <c r="BF30" s="58">
        <v>7</v>
      </c>
      <c r="BG30" s="61">
        <f t="shared" si="47"/>
        <v>13</v>
      </c>
      <c r="BH30" s="60">
        <f t="shared" si="48"/>
        <v>65</v>
      </c>
      <c r="BI30" s="101">
        <f t="shared" si="157"/>
        <v>65</v>
      </c>
      <c r="BJ30" s="98">
        <f t="shared" si="50"/>
        <v>65</v>
      </c>
      <c r="BK30" s="54" t="e">
        <f t="shared" si="158"/>
        <v>#N/A</v>
      </c>
      <c r="BL30" s="58">
        <v>3</v>
      </c>
      <c r="BM30" s="53">
        <f t="shared" si="123"/>
        <v>30</v>
      </c>
      <c r="BN30" s="58">
        <v>6</v>
      </c>
      <c r="BO30" s="53">
        <f t="shared" si="124"/>
        <v>60</v>
      </c>
      <c r="BP30" s="58">
        <v>5</v>
      </c>
      <c r="BQ30" s="53">
        <f t="shared" si="125"/>
        <v>50</v>
      </c>
      <c r="BR30" s="58">
        <v>4</v>
      </c>
      <c r="BS30" s="53">
        <f t="shared" si="126"/>
        <v>66.666666666666657</v>
      </c>
      <c r="BT30" s="58">
        <v>5</v>
      </c>
      <c r="BU30" s="53">
        <f t="shared" si="127"/>
        <v>71.428571428571431</v>
      </c>
      <c r="BV30" s="58">
        <v>5</v>
      </c>
      <c r="BW30" s="51">
        <f t="shared" si="128"/>
        <v>71.428571428571431</v>
      </c>
      <c r="BX30" s="61">
        <f t="shared" si="58"/>
        <v>28</v>
      </c>
      <c r="BY30" s="63">
        <f t="shared" si="59"/>
        <v>56.000000000000007</v>
      </c>
      <c r="BZ30" s="53">
        <f t="shared" si="159"/>
        <v>56.000000000000007</v>
      </c>
      <c r="CA30" s="98">
        <f t="shared" si="61"/>
        <v>56</v>
      </c>
      <c r="CB30" s="57" t="e">
        <f t="shared" si="160"/>
        <v>#N/A</v>
      </c>
      <c r="CC30" s="58">
        <v>33</v>
      </c>
      <c r="CD30" s="53">
        <f t="shared" si="129"/>
        <v>50</v>
      </c>
      <c r="CE30" s="58">
        <v>411</v>
      </c>
      <c r="CF30" s="51">
        <f t="shared" si="130"/>
        <v>44.049459041731062</v>
      </c>
      <c r="CG30" s="58">
        <v>23.6860234647684</v>
      </c>
      <c r="CH30" s="51">
        <f t="shared" si="131"/>
        <v>100</v>
      </c>
      <c r="CI30" s="58">
        <v>40</v>
      </c>
      <c r="CJ30" s="53">
        <f t="shared" si="132"/>
        <v>20</v>
      </c>
      <c r="CK30" s="58">
        <v>19.023809523809501</v>
      </c>
      <c r="CL30" s="53">
        <f t="shared" si="133"/>
        <v>69.452105166390922</v>
      </c>
      <c r="CM30" s="58">
        <v>30</v>
      </c>
      <c r="CN30" s="53">
        <f t="shared" si="134"/>
        <v>47.706422018348626</v>
      </c>
      <c r="CO30" s="58">
        <v>14.8571428571429</v>
      </c>
      <c r="CP30" s="51">
        <f t="shared" si="135"/>
        <v>53.571428571428434</v>
      </c>
      <c r="CQ30" s="138">
        <f t="shared" si="70"/>
        <v>47.682488939041995</v>
      </c>
      <c r="CR30" s="110">
        <f t="shared" si="71"/>
        <v>60.432986995193268</v>
      </c>
      <c r="CS30" s="53">
        <f t="shared" si="161"/>
        <v>60.432986995193268</v>
      </c>
      <c r="CT30" s="98">
        <f t="shared" si="73"/>
        <v>60.4</v>
      </c>
      <c r="CU30" s="54" t="e">
        <f t="shared" si="162"/>
        <v>#N/A</v>
      </c>
      <c r="CV30" s="58">
        <v>5.2105263157894699</v>
      </c>
      <c r="CW30" s="53">
        <f t="shared" si="136"/>
        <v>97.351870241641834</v>
      </c>
      <c r="CX30" s="58">
        <v>4.3333333333333304</v>
      </c>
      <c r="CY30" s="53">
        <f t="shared" si="137"/>
        <v>98.027613412228789</v>
      </c>
      <c r="CZ30" s="58">
        <v>70</v>
      </c>
      <c r="DA30" s="53">
        <f t="shared" si="138"/>
        <v>93.396226415094347</v>
      </c>
      <c r="DB30" s="58">
        <v>21.5</v>
      </c>
      <c r="DC30" s="53">
        <f t="shared" si="139"/>
        <v>94.625</v>
      </c>
      <c r="DD30" s="58">
        <v>5.9473684210526301</v>
      </c>
      <c r="DE30" s="53">
        <f t="shared" si="140"/>
        <v>98.226749669873612</v>
      </c>
      <c r="DF30" s="58">
        <v>8</v>
      </c>
      <c r="DG30" s="53">
        <f t="shared" si="141"/>
        <v>97.071129707112974</v>
      </c>
      <c r="DH30" s="58">
        <v>108.5</v>
      </c>
      <c r="DI30" s="53">
        <f t="shared" si="142"/>
        <v>90.958333333333329</v>
      </c>
      <c r="DJ30" s="58">
        <v>26.5</v>
      </c>
      <c r="DK30" s="51">
        <f t="shared" si="143"/>
        <v>96.214285714285722</v>
      </c>
      <c r="DL30" s="53">
        <f t="shared" si="83"/>
        <v>95.733901061696344</v>
      </c>
      <c r="DM30" s="53">
        <f t="shared" si="163"/>
        <v>95.733901061696344</v>
      </c>
      <c r="DN30" s="98">
        <f t="shared" si="85"/>
        <v>95.7</v>
      </c>
      <c r="DO30" s="54" t="e">
        <f t="shared" si="164"/>
        <v>#N/A</v>
      </c>
      <c r="DP30" s="52">
        <v>595</v>
      </c>
      <c r="DQ30" s="51">
        <f t="shared" si="144"/>
        <v>61.065573770491795</v>
      </c>
      <c r="DR30" s="52">
        <v>36</v>
      </c>
      <c r="DS30" s="51">
        <f t="shared" si="145"/>
        <v>59.617547806524186</v>
      </c>
      <c r="DT30" s="52">
        <v>9.5</v>
      </c>
      <c r="DU30" s="51">
        <f t="shared" si="146"/>
        <v>52.777777777777779</v>
      </c>
      <c r="DV30" s="53">
        <f t="shared" si="90"/>
        <v>57.820299784931251</v>
      </c>
      <c r="DW30" s="53">
        <f t="shared" si="165"/>
        <v>57.820299784931251</v>
      </c>
      <c r="DX30" s="98">
        <f t="shared" si="92"/>
        <v>57.8</v>
      </c>
      <c r="DY30" s="54" t="e">
        <f t="shared" si="166"/>
        <v>#N/A</v>
      </c>
      <c r="DZ30" s="52">
        <v>39.653707561715599</v>
      </c>
      <c r="EA30" s="53">
        <f t="shared" si="147"/>
        <v>42.68429231616318</v>
      </c>
      <c r="EB30" s="52">
        <v>15</v>
      </c>
      <c r="EC30" s="51">
        <f t="shared" si="148"/>
        <v>93.75</v>
      </c>
      <c r="ED30" s="53">
        <f t="shared" si="96"/>
        <v>68.21714615808159</v>
      </c>
      <c r="EE30" s="53">
        <f t="shared" si="167"/>
        <v>68.21714615808159</v>
      </c>
      <c r="EF30" s="98">
        <f t="shared" si="98"/>
        <v>68.2</v>
      </c>
      <c r="EG30" s="54" t="e">
        <f t="shared" si="168"/>
        <v>#N/A</v>
      </c>
      <c r="EH30" s="64"/>
      <c r="EI30" s="64"/>
      <c r="EJ30" s="64"/>
      <c r="EK30" s="66" t="e">
        <f t="shared" si="169"/>
        <v>#N/A</v>
      </c>
      <c r="EL30" s="116">
        <f t="shared" si="101"/>
        <v>65.400000000000006</v>
      </c>
      <c r="EM30" s="139">
        <f t="shared" si="102"/>
        <v>65.44253333456038</v>
      </c>
      <c r="EN30" s="120">
        <f t="shared" si="170"/>
        <v>65.44253333456038</v>
      </c>
      <c r="EO30" s="67"/>
      <c r="EP30" s="68"/>
      <c r="EQ30" s="44"/>
    </row>
    <row r="31" spans="1:149" ht="14.5" customHeight="1" x14ac:dyDescent="0.35">
      <c r="A31" s="49" t="s">
        <v>49</v>
      </c>
      <c r="B31" s="137" t="str">
        <f>INDEX('Economy Names'!$A$2:$H$213,'Economy Names'!L25,'Economy Names'!$K$1)</f>
        <v>Botswana</v>
      </c>
      <c r="C31" s="50">
        <v>9</v>
      </c>
      <c r="D31" s="51">
        <f t="shared" si="104"/>
        <v>52.941176470588239</v>
      </c>
      <c r="E31" s="50">
        <v>48</v>
      </c>
      <c r="F31" s="51">
        <f t="shared" si="105"/>
        <v>52.261306532663319</v>
      </c>
      <c r="G31" s="52">
        <v>0.58936576692380005</v>
      </c>
      <c r="H31" s="51">
        <f t="shared" si="106"/>
        <v>99.705317116538097</v>
      </c>
      <c r="I31" s="50">
        <v>9</v>
      </c>
      <c r="J31" s="51">
        <f t="shared" si="107"/>
        <v>52.941176470588239</v>
      </c>
      <c r="K31" s="50">
        <v>48</v>
      </c>
      <c r="L31" s="51">
        <f t="shared" si="108"/>
        <v>52.261306532663319</v>
      </c>
      <c r="M31" s="52">
        <v>0.58936576692380005</v>
      </c>
      <c r="N31" s="53">
        <f t="shared" si="109"/>
        <v>99.705317116538097</v>
      </c>
      <c r="O31" s="52">
        <v>0</v>
      </c>
      <c r="P31" s="51">
        <f t="shared" si="110"/>
        <v>100</v>
      </c>
      <c r="Q31" s="53">
        <f t="shared" si="19"/>
        <v>76.226950029947403</v>
      </c>
      <c r="R31" s="53">
        <f t="shared" si="149"/>
        <v>76.226950029947403</v>
      </c>
      <c r="S31" s="98">
        <f t="shared" si="21"/>
        <v>76.2</v>
      </c>
      <c r="T31" s="54" t="e">
        <f t="shared" si="150"/>
        <v>#N/A</v>
      </c>
      <c r="U31" s="55">
        <v>16</v>
      </c>
      <c r="V31" s="51">
        <f t="shared" si="111"/>
        <v>56.000000000000007</v>
      </c>
      <c r="W31" s="55">
        <v>102</v>
      </c>
      <c r="X31" s="51">
        <f t="shared" si="112"/>
        <v>78.097982708933728</v>
      </c>
      <c r="Y31" s="56">
        <v>0.35391414303773999</v>
      </c>
      <c r="Z31" s="53">
        <f t="shared" si="113"/>
        <v>98.230429284811294</v>
      </c>
      <c r="AA31" s="56">
        <v>10.5</v>
      </c>
      <c r="AB31" s="51">
        <f t="shared" si="114"/>
        <v>70</v>
      </c>
      <c r="AC31" s="53">
        <f t="shared" si="27"/>
        <v>75.582102998436255</v>
      </c>
      <c r="AD31" s="53">
        <f t="shared" si="151"/>
        <v>75.582102998436255</v>
      </c>
      <c r="AE31" s="98">
        <f t="shared" si="29"/>
        <v>75.599999999999994</v>
      </c>
      <c r="AF31" s="57" t="e">
        <f t="shared" si="152"/>
        <v>#N/A</v>
      </c>
      <c r="AG31" s="55">
        <v>5</v>
      </c>
      <c r="AH31" s="51">
        <f t="shared" si="115"/>
        <v>66.666666666666657</v>
      </c>
      <c r="AI31" s="55">
        <v>77</v>
      </c>
      <c r="AJ31" s="51">
        <f t="shared" si="116"/>
        <v>74.34782608695653</v>
      </c>
      <c r="AK31" s="56">
        <v>251.53903159950801</v>
      </c>
      <c r="AL31" s="51">
        <f t="shared" si="117"/>
        <v>96.894579856796199</v>
      </c>
      <c r="AM31" s="55">
        <v>0</v>
      </c>
      <c r="AN31" s="51">
        <f t="shared" si="118"/>
        <v>0</v>
      </c>
      <c r="AO31" s="51">
        <f t="shared" si="35"/>
        <v>59.47726815260485</v>
      </c>
      <c r="AP31" s="53">
        <f t="shared" si="153"/>
        <v>59.47726815260485</v>
      </c>
      <c r="AQ31" s="98">
        <f t="shared" si="37"/>
        <v>59.5</v>
      </c>
      <c r="AR31" s="54" t="e">
        <f t="shared" si="154"/>
        <v>#N/A</v>
      </c>
      <c r="AS31" s="59">
        <v>4</v>
      </c>
      <c r="AT31" s="51">
        <f t="shared" si="119"/>
        <v>75</v>
      </c>
      <c r="AU31" s="59">
        <v>27</v>
      </c>
      <c r="AV31" s="51">
        <f t="shared" si="120"/>
        <v>87.559808612440193</v>
      </c>
      <c r="AW31" s="59">
        <v>5.1308990012674798</v>
      </c>
      <c r="AX31" s="53">
        <f t="shared" si="121"/>
        <v>65.794006658216801</v>
      </c>
      <c r="AY31" s="59">
        <v>10.5</v>
      </c>
      <c r="AZ31" s="51">
        <f t="shared" si="122"/>
        <v>35</v>
      </c>
      <c r="BA31" s="60">
        <f t="shared" si="43"/>
        <v>65.838453817664245</v>
      </c>
      <c r="BB31" s="53">
        <f t="shared" si="155"/>
        <v>65.838453817664245</v>
      </c>
      <c r="BC31" s="98">
        <f t="shared" si="45"/>
        <v>65.8</v>
      </c>
      <c r="BD31" s="54" t="e">
        <f t="shared" si="156"/>
        <v>#N/A</v>
      </c>
      <c r="BE31" s="58">
        <v>7</v>
      </c>
      <c r="BF31" s="58">
        <v>5</v>
      </c>
      <c r="BG31" s="61">
        <f t="shared" si="47"/>
        <v>12</v>
      </c>
      <c r="BH31" s="60">
        <f t="shared" si="48"/>
        <v>60</v>
      </c>
      <c r="BI31" s="101">
        <f t="shared" si="157"/>
        <v>60</v>
      </c>
      <c r="BJ31" s="98">
        <f t="shared" si="50"/>
        <v>60</v>
      </c>
      <c r="BK31" s="54" t="e">
        <f t="shared" si="158"/>
        <v>#N/A</v>
      </c>
      <c r="BL31" s="58">
        <v>7</v>
      </c>
      <c r="BM31" s="53">
        <f t="shared" si="123"/>
        <v>70</v>
      </c>
      <c r="BN31" s="58">
        <v>8</v>
      </c>
      <c r="BO31" s="53">
        <f t="shared" si="124"/>
        <v>80</v>
      </c>
      <c r="BP31" s="58">
        <v>3</v>
      </c>
      <c r="BQ31" s="53">
        <f t="shared" si="125"/>
        <v>30</v>
      </c>
      <c r="BR31" s="58">
        <v>4</v>
      </c>
      <c r="BS31" s="53">
        <f t="shared" si="126"/>
        <v>66.666666666666657</v>
      </c>
      <c r="BT31" s="58">
        <v>3</v>
      </c>
      <c r="BU31" s="53">
        <f t="shared" si="127"/>
        <v>42.857142857142854</v>
      </c>
      <c r="BV31" s="58">
        <v>5</v>
      </c>
      <c r="BW31" s="51">
        <f t="shared" si="128"/>
        <v>71.428571428571431</v>
      </c>
      <c r="BX31" s="61">
        <f t="shared" si="58"/>
        <v>30</v>
      </c>
      <c r="BY31" s="63">
        <f t="shared" si="59"/>
        <v>60</v>
      </c>
      <c r="BZ31" s="53">
        <f t="shared" si="159"/>
        <v>60</v>
      </c>
      <c r="CA31" s="98">
        <f t="shared" si="61"/>
        <v>60</v>
      </c>
      <c r="CB31" s="57" t="e">
        <f t="shared" si="160"/>
        <v>#N/A</v>
      </c>
      <c r="CC31" s="58">
        <v>34</v>
      </c>
      <c r="CD31" s="53">
        <f t="shared" si="129"/>
        <v>48.333333333333336</v>
      </c>
      <c r="CE31" s="58">
        <v>120</v>
      </c>
      <c r="CF31" s="51">
        <f t="shared" si="130"/>
        <v>89.026275115919631</v>
      </c>
      <c r="CG31" s="58">
        <v>25.114854252451199</v>
      </c>
      <c r="CH31" s="51">
        <f t="shared" si="131"/>
        <v>100</v>
      </c>
      <c r="CI31" s="58">
        <v>10</v>
      </c>
      <c r="CJ31" s="53">
        <f t="shared" si="132"/>
        <v>80</v>
      </c>
      <c r="CK31" s="58">
        <v>26.3095238095238</v>
      </c>
      <c r="CL31" s="53">
        <f t="shared" si="133"/>
        <v>55.387019672733985</v>
      </c>
      <c r="CM31" s="58">
        <v>4</v>
      </c>
      <c r="CN31" s="53">
        <f t="shared" si="134"/>
        <v>95.412844036697251</v>
      </c>
      <c r="CO31" s="58">
        <v>0</v>
      </c>
      <c r="CP31" s="51">
        <f t="shared" si="135"/>
        <v>100</v>
      </c>
      <c r="CQ31" s="138">
        <f t="shared" si="70"/>
        <v>82.699965927357809</v>
      </c>
      <c r="CR31" s="110">
        <f t="shared" si="71"/>
        <v>80.014893594152696</v>
      </c>
      <c r="CS31" s="53">
        <f t="shared" si="161"/>
        <v>80.014893594152696</v>
      </c>
      <c r="CT31" s="98">
        <f t="shared" si="73"/>
        <v>80</v>
      </c>
      <c r="CU31" s="54" t="e">
        <f t="shared" si="162"/>
        <v>#N/A</v>
      </c>
      <c r="CV31" s="58">
        <v>5</v>
      </c>
      <c r="CW31" s="53">
        <f t="shared" si="136"/>
        <v>97.484276729559753</v>
      </c>
      <c r="CX31" s="58">
        <v>18</v>
      </c>
      <c r="CY31" s="53">
        <f t="shared" si="137"/>
        <v>89.940828402366861</v>
      </c>
      <c r="CZ31" s="58">
        <v>316.53846153846098</v>
      </c>
      <c r="DA31" s="53">
        <f t="shared" si="138"/>
        <v>70.137880986937645</v>
      </c>
      <c r="DB31" s="58">
        <v>179.230769230769</v>
      </c>
      <c r="DC31" s="53">
        <f t="shared" si="139"/>
        <v>55.19230769230775</v>
      </c>
      <c r="DD31" s="58">
        <v>3.5</v>
      </c>
      <c r="DE31" s="53">
        <f t="shared" si="140"/>
        <v>99.103942652329749</v>
      </c>
      <c r="DF31" s="58">
        <v>3.3076923076923102</v>
      </c>
      <c r="DG31" s="53">
        <f t="shared" si="141"/>
        <v>99.034438364982293</v>
      </c>
      <c r="DH31" s="58">
        <v>98.076923076923094</v>
      </c>
      <c r="DI31" s="53">
        <f t="shared" si="142"/>
        <v>91.826923076923066</v>
      </c>
      <c r="DJ31" s="58">
        <v>66.615384615384599</v>
      </c>
      <c r="DK31" s="51">
        <f t="shared" si="143"/>
        <v>90.483516483516482</v>
      </c>
      <c r="DL31" s="53">
        <f t="shared" si="83"/>
        <v>86.650514298615448</v>
      </c>
      <c r="DM31" s="53">
        <f t="shared" si="163"/>
        <v>86.650514298615448</v>
      </c>
      <c r="DN31" s="98">
        <f t="shared" si="85"/>
        <v>86.7</v>
      </c>
      <c r="DO31" s="54" t="e">
        <f t="shared" si="164"/>
        <v>#N/A</v>
      </c>
      <c r="DP31" s="52">
        <v>660</v>
      </c>
      <c r="DQ31" s="51">
        <f t="shared" si="144"/>
        <v>55.737704918032783</v>
      </c>
      <c r="DR31" s="52">
        <v>39.799999999999997</v>
      </c>
      <c r="DS31" s="51">
        <f t="shared" si="145"/>
        <v>55.343082114735651</v>
      </c>
      <c r="DT31" s="52">
        <v>7</v>
      </c>
      <c r="DU31" s="51">
        <f t="shared" si="146"/>
        <v>38.888888888888893</v>
      </c>
      <c r="DV31" s="53">
        <f t="shared" si="90"/>
        <v>49.989891973885769</v>
      </c>
      <c r="DW31" s="53">
        <f t="shared" si="165"/>
        <v>49.989891973885769</v>
      </c>
      <c r="DX31" s="98">
        <f t="shared" si="92"/>
        <v>50</v>
      </c>
      <c r="DY31" s="54" t="e">
        <f t="shared" si="166"/>
        <v>#N/A</v>
      </c>
      <c r="DZ31" s="52">
        <v>66.326692252463502</v>
      </c>
      <c r="EA31" s="53">
        <f t="shared" si="147"/>
        <v>71.3957935979155</v>
      </c>
      <c r="EB31" s="52">
        <v>4</v>
      </c>
      <c r="EC31" s="51">
        <f t="shared" si="148"/>
        <v>25</v>
      </c>
      <c r="ED31" s="53">
        <f t="shared" si="96"/>
        <v>48.19789679895775</v>
      </c>
      <c r="EE31" s="53">
        <f t="shared" si="167"/>
        <v>48.19789679895775</v>
      </c>
      <c r="EF31" s="98">
        <f t="shared" si="98"/>
        <v>48.2</v>
      </c>
      <c r="EG31" s="54" t="e">
        <f t="shared" si="168"/>
        <v>#N/A</v>
      </c>
      <c r="EH31" s="64"/>
      <c r="EI31" s="64"/>
      <c r="EJ31" s="64"/>
      <c r="EK31" s="66" t="e">
        <f t="shared" si="169"/>
        <v>#N/A</v>
      </c>
      <c r="EL31" s="116">
        <f t="shared" si="101"/>
        <v>66.2</v>
      </c>
      <c r="EM31" s="139">
        <f t="shared" si="102"/>
        <v>66.197797166426454</v>
      </c>
      <c r="EN31" s="120">
        <f t="shared" si="170"/>
        <v>66.197797166426454</v>
      </c>
      <c r="EO31" s="67"/>
      <c r="EP31" s="68"/>
      <c r="EQ31" s="44"/>
    </row>
    <row r="32" spans="1:149" ht="14.5" customHeight="1" x14ac:dyDescent="0.35">
      <c r="A32" s="49" t="s">
        <v>50</v>
      </c>
      <c r="B32" s="137" t="str">
        <f>INDEX('Economy Names'!$A$2:$H$213,'Economy Names'!L26,'Economy Names'!$K$1)</f>
        <v>Brazil</v>
      </c>
      <c r="C32" s="69" t="e">
        <f>VLOOKUP($C$225,$A$7:$EH$220,C$221,0)*$D$225+VLOOKUP($C$226,$A$7:$EH$220,C$221,0)*$D$226</f>
        <v>#N/A</v>
      </c>
      <c r="D32" s="70" t="e">
        <f>VLOOKUP($C$225,$A$7:$EG$220,D$221,0)*$D$225+VLOOKUP($C$226,$A$7:$EG$220,D$221,0)*$D$226</f>
        <v>#N/A</v>
      </c>
      <c r="E32" s="71" t="e">
        <f>VLOOKUP($C$225,$A$7:$EH$220,E$221,0)*$D$225+VLOOKUP($C$226,$A$7:$EH$220,E$221,0)*$D$226</f>
        <v>#N/A</v>
      </c>
      <c r="F32" s="70" t="e">
        <f>VLOOKUP($C$225,$A$7:$EG$220,F$221,0)*$D$225+VLOOKUP($C$226,$A$7:$EG$220,F$221,0)*$D$226</f>
        <v>#N/A</v>
      </c>
      <c r="G32" s="73" t="e">
        <f>VLOOKUP($C$225,$A$7:$EH$220,G$221,0)*$D$225+VLOOKUP($C$226,$A$7:$EH$220,G$221,0)*$D$226</f>
        <v>#N/A</v>
      </c>
      <c r="H32" s="70" t="e">
        <f>VLOOKUP($C$225,$A$7:$EG$220,H$221,0)*$D$225+VLOOKUP($C$226,$A$7:$EG$220,H$221,0)*$D$226</f>
        <v>#N/A</v>
      </c>
      <c r="I32" s="69" t="e">
        <f>VLOOKUP($C$225,$A$7:$EH$220,I$221,0)*$D$225+VLOOKUP($C$226,$A$7:$EH$220,I$221,0)*$D$226</f>
        <v>#N/A</v>
      </c>
      <c r="J32" s="70" t="e">
        <f>VLOOKUP($C$225,$A$7:$EG$220,J$221,0)*$D$225+VLOOKUP($C$226,$A$7:$EG$220,J$221,0)*$D$226</f>
        <v>#N/A</v>
      </c>
      <c r="K32" s="71" t="e">
        <f>VLOOKUP($C$225,$A$7:$EH$220,K$221,0)*$D$225+VLOOKUP($C$226,$A$7:$EH$220,K$221,0)*$D$226</f>
        <v>#N/A</v>
      </c>
      <c r="L32" s="70" t="e">
        <f>VLOOKUP($C$225,$A$7:$EG$220,L$221,0)*$D$225+VLOOKUP($C$226,$A$7:$EG$220,L$221,0)*$D$226</f>
        <v>#N/A</v>
      </c>
      <c r="M32" s="73" t="e">
        <f>VLOOKUP($C$225,$A$7:$EH$220,M$221,0)*$D$225+VLOOKUP($C$226,$A$7:$EH$220,M$221,0)*$D$226</f>
        <v>#N/A</v>
      </c>
      <c r="N32" s="72" t="e">
        <f>VLOOKUP($C$225,$A$7:$EG$220,N$221,0)*$D$225+VLOOKUP($C$226,$A$7:$EG$220,N$221,0)*$D$226</f>
        <v>#N/A</v>
      </c>
      <c r="O32" s="73" t="e">
        <f>VLOOKUP($C$225,$A$7:$EH$220,O$221,0)*$D$225+VLOOKUP($C$226,$A$7:$EH$220,O$221,0)*$D$226</f>
        <v>#N/A</v>
      </c>
      <c r="P32" s="70" t="e">
        <f>VLOOKUP($C$225,$A$7:$EG$220,P$221,0)*$D$225+VLOOKUP($C$226,$A$7:$EG$220,P$221,0)*$D$226</f>
        <v>#N/A</v>
      </c>
      <c r="Q32" s="53" t="e">
        <f t="shared" si="19"/>
        <v>#N/A</v>
      </c>
      <c r="R32" s="53" t="e">
        <f t="shared" si="149"/>
        <v>#N/A</v>
      </c>
      <c r="S32" s="98" t="e">
        <f t="shared" si="21"/>
        <v>#N/A</v>
      </c>
      <c r="T32" s="54" t="e">
        <f t="shared" si="150"/>
        <v>#N/A</v>
      </c>
      <c r="U32" s="71" t="e">
        <f>VLOOKUP($C$225,$A$7:$EH$220,U$221,0)*$D$225+VLOOKUP($C$226,$A$7:$EH$220,U$221,0)*$D$226</f>
        <v>#N/A</v>
      </c>
      <c r="V32" s="70" t="e">
        <f>VLOOKUP($C$225,$A$7:$EG$220,V$221,0)*$D$225+VLOOKUP($C$226,$A$7:$EG$220,V$221,0)*$D$226</f>
        <v>#N/A</v>
      </c>
      <c r="W32" s="73" t="e">
        <f>VLOOKUP($C$225,$A$7:$EH$220,W$221,0)*$D$225+VLOOKUP($C$226,$A$7:$EH$220,W$221,0)*$D$226</f>
        <v>#N/A</v>
      </c>
      <c r="X32" s="70" t="e">
        <f>VLOOKUP($C$225,$A$7:$EG$220,X$221,0)*$D$225+VLOOKUP($C$226,$A$7:$EG$220,X$221,0)*$D$226</f>
        <v>#N/A</v>
      </c>
      <c r="Y32" s="73" t="e">
        <f>VLOOKUP($C$225,$A$7:$EH$220,Y$221,0)*$D$225+VLOOKUP($C$226,$A$7:$EH$220,Y$221,0)*$D$226</f>
        <v>#N/A</v>
      </c>
      <c r="Z32" s="72" t="e">
        <f>VLOOKUP($C$225,$A$7:$EG$220,Z$221,0)*$D$225+VLOOKUP($C$226,$A$7:$EG$220,Z$221,0)*$D$226</f>
        <v>#N/A</v>
      </c>
      <c r="AA32" s="73" t="e">
        <f>VLOOKUP($C$225,$A$7:$EH$220,AA$221,0)*$D$225+VLOOKUP($C$226,$A$7:$EH$220,AA$221,0)*$D$226</f>
        <v>#N/A</v>
      </c>
      <c r="AB32" s="70" t="e">
        <f>VLOOKUP($C$225,$A$7:$EG$220,AB$221,0)*$D$225+VLOOKUP($C$226,$A$7:$EG$220,AB$221,0)*$D$226</f>
        <v>#N/A</v>
      </c>
      <c r="AC32" s="53" t="e">
        <f t="shared" si="27"/>
        <v>#N/A</v>
      </c>
      <c r="AD32" s="53" t="e">
        <f t="shared" si="151"/>
        <v>#N/A</v>
      </c>
      <c r="AE32" s="98" t="e">
        <f t="shared" si="29"/>
        <v>#N/A</v>
      </c>
      <c r="AF32" s="57" t="e">
        <f t="shared" si="152"/>
        <v>#N/A</v>
      </c>
      <c r="AG32" s="69" t="e">
        <f>VLOOKUP($C$225,$A$7:$EH$220,AG$221,0)*$D$225+VLOOKUP($C$226,$A$7:$EH$220,AG$221,0)*$D$226</f>
        <v>#N/A</v>
      </c>
      <c r="AH32" s="70" t="e">
        <f>VLOOKUP($C$225,$A$7:$EG$220,AH$221,0)*$D$225+VLOOKUP($C$226,$A$7:$EG$220,AH$221,0)*$D$226</f>
        <v>#N/A</v>
      </c>
      <c r="AI32" s="71" t="e">
        <f>VLOOKUP($C$225,$A$7:$EH$220,AI$221,0)*$D$225+VLOOKUP($C$226,$A$7:$EH$220,AI$221,0)*$D$226</f>
        <v>#N/A</v>
      </c>
      <c r="AJ32" s="70" t="e">
        <f>VLOOKUP($C$225,$A$7:$EG$220,AJ$221,0)*$D$225+VLOOKUP($C$226,$A$7:$EG$220,AJ$221,0)*$D$226</f>
        <v>#N/A</v>
      </c>
      <c r="AK32" s="73" t="e">
        <f>VLOOKUP($C$225,$A$7:$EH$220,AK$221,0)*$D$225+VLOOKUP($C$226,$A$7:$EH$220,AK$221,0)*$D$226</f>
        <v>#N/A</v>
      </c>
      <c r="AL32" s="70" t="e">
        <f>VLOOKUP($C$225,$A$7:$EG$220,AL$221,0)*$D$225+VLOOKUP($C$226,$A$7:$EG$220,AL$221,0)*$D$226</f>
        <v>#N/A</v>
      </c>
      <c r="AM32" s="71" t="e">
        <f>VLOOKUP($C$225,$A$7:$EH$220,AM$221,0)*$D$225+VLOOKUP($C$226,$A$7:$EH$220,AM$221,0)*$D$226</f>
        <v>#N/A</v>
      </c>
      <c r="AN32" s="70" t="e">
        <f>VLOOKUP($C$225,$A$7:$EG$220,AN$221,0)*$D$225+VLOOKUP($C$226,$A$7:$EG$220,AN$221,0)*$D$226</f>
        <v>#N/A</v>
      </c>
      <c r="AO32" s="51" t="e">
        <f t="shared" si="35"/>
        <v>#N/A</v>
      </c>
      <c r="AP32" s="53" t="e">
        <f t="shared" si="153"/>
        <v>#N/A</v>
      </c>
      <c r="AQ32" s="98" t="e">
        <f t="shared" si="37"/>
        <v>#N/A</v>
      </c>
      <c r="AR32" s="54" t="e">
        <f t="shared" si="154"/>
        <v>#N/A</v>
      </c>
      <c r="AS32" s="71" t="e">
        <f>VLOOKUP($C$225,$A$7:$EH$220,AS$221,0)*$D$225+VLOOKUP($C$226,$A$7:$EH$220,AS$221,0)*$D$226</f>
        <v>#N/A</v>
      </c>
      <c r="AT32" s="70" t="e">
        <f>VLOOKUP($C$225,$A$7:$EG$220,AT$221,0)*$D$225+VLOOKUP($C$226,$A$7:$EG$220,AT$221,0)*$D$226</f>
        <v>#N/A</v>
      </c>
      <c r="AU32" s="71" t="e">
        <f>VLOOKUP($C$225,$A$7:$EH$220,AU$221,0)*$D$225+VLOOKUP($C$226,$A$7:$EH$220,AU$221,0)*$D$226</f>
        <v>#N/A</v>
      </c>
      <c r="AV32" s="70" t="e">
        <f>VLOOKUP($C$225,$A$7:$EG$220,AV$221,0)*$D$225+VLOOKUP($C$226,$A$7:$EG$220,AV$221,0)*$D$226</f>
        <v>#N/A</v>
      </c>
      <c r="AW32" s="71" t="e">
        <f>VLOOKUP($C$225,$A$7:$EH$220,AW$221,0)*$D$225+VLOOKUP($C$226,$A$7:$EH$220,AW$221,0)*$D$226</f>
        <v>#N/A</v>
      </c>
      <c r="AX32" s="72" t="e">
        <f>VLOOKUP($C$225,$A$7:$EG$220,AX$221,0)*$D$225+VLOOKUP($C$226,$A$7:$EG$220,AX$221,0)*$D$226</f>
        <v>#N/A</v>
      </c>
      <c r="AY32" s="71" t="e">
        <f>VLOOKUP($C$225,$A$7:$EH$220,AY$221,0)*$D$225+VLOOKUP($C$226,$A$7:$EH$220,AY$221,0)*$D$226</f>
        <v>#N/A</v>
      </c>
      <c r="AZ32" s="70" t="e">
        <f>VLOOKUP($C$225,$A$7:$EG$220,AZ$221,0)*$D$225+VLOOKUP($C$226,$A$7:$EG$220,AZ$221,0)*$D$226</f>
        <v>#N/A</v>
      </c>
      <c r="BA32" s="60" t="e">
        <f t="shared" si="43"/>
        <v>#N/A</v>
      </c>
      <c r="BB32" s="53" t="e">
        <f t="shared" si="155"/>
        <v>#N/A</v>
      </c>
      <c r="BC32" s="98" t="e">
        <f t="shared" si="45"/>
        <v>#N/A</v>
      </c>
      <c r="BD32" s="54" t="e">
        <f t="shared" si="156"/>
        <v>#N/A</v>
      </c>
      <c r="BE32" s="69" t="e">
        <f>VLOOKUP($C$225,$A$7:$EH$220,BE$221,0)*$D$225+VLOOKUP($C$226,$A$7:$EH$220,BE$221,0)*$D$226</f>
        <v>#N/A</v>
      </c>
      <c r="BF32" s="69" t="e">
        <f>VLOOKUP($C$225,$A$7:$EH$220,BF$221,0)*$D$225+VLOOKUP($C$226,$A$7:$EH$220,BF$221,0)*$D$226</f>
        <v>#N/A</v>
      </c>
      <c r="BG32" s="61" t="e">
        <f t="shared" si="47"/>
        <v>#N/A</v>
      </c>
      <c r="BH32" s="60" t="e">
        <f t="shared" si="48"/>
        <v>#N/A</v>
      </c>
      <c r="BI32" s="101" t="e">
        <f t="shared" si="157"/>
        <v>#N/A</v>
      </c>
      <c r="BJ32" s="98" t="e">
        <f t="shared" si="50"/>
        <v>#N/A</v>
      </c>
      <c r="BK32" s="54" t="e">
        <f t="shared" si="158"/>
        <v>#N/A</v>
      </c>
      <c r="BL32" s="69" t="e">
        <f>VLOOKUP($C$225,$A$7:$EH$220,BL$221,0)*$D$225+VLOOKUP($C$226,$A$7:$EH$220,BL$221,0)*$D$226</f>
        <v>#N/A</v>
      </c>
      <c r="BM32" s="72" t="e">
        <f>VLOOKUP($C$225,$A$7:$EG$220,BM$221,0)*$D$225+VLOOKUP($C$226,$A$7:$EG$220,BM$221,0)*$D$226</f>
        <v>#N/A</v>
      </c>
      <c r="BN32" s="69" t="e">
        <f>VLOOKUP($C$225,$A$7:$EH$220,BN$221,0)*$D$225+VLOOKUP($C$226,$A$7:$EH$220,BN$221,0)*$D$226</f>
        <v>#N/A</v>
      </c>
      <c r="BO32" s="72" t="e">
        <f>VLOOKUP($C$225,$A$7:$EG$220,BO$221,0)*$D$225+VLOOKUP($C$226,$A$7:$EG$220,BO$221,0)*$D$226</f>
        <v>#N/A</v>
      </c>
      <c r="BP32" s="69" t="e">
        <f>VLOOKUP($C$225,$A$7:$EH$220,BP$221,0)*$D$225+VLOOKUP($C$226,$A$7:$EH$220,BP$221,0)*$D$226</f>
        <v>#N/A</v>
      </c>
      <c r="BQ32" s="72" t="e">
        <f>VLOOKUP($C$225,$A$7:$EG$220,BQ$221,0)*$D$225+VLOOKUP($C$226,$A$7:$EG$220,BQ$221,0)*$D$226</f>
        <v>#N/A</v>
      </c>
      <c r="BR32" s="69" t="e">
        <f>VLOOKUP($C$225,$A$7:$EH$220,BR$221,0)*$D$225+VLOOKUP($C$226,$A$7:$EH$220,BR$221,0)*$D$226</f>
        <v>#N/A</v>
      </c>
      <c r="BS32" s="72" t="e">
        <f>VLOOKUP($C$225,$A$7:$EG$220,BS$221,0)*$D$225+VLOOKUP($C$226,$A$7:$EG$220,BS$221,0)*$D$226</f>
        <v>#N/A</v>
      </c>
      <c r="BT32" s="69" t="e">
        <f>VLOOKUP($C$225,$A$7:$EH$220,BT$221,0)*$D$225+VLOOKUP($C$226,$A$7:$EH$220,BT$221,0)*$D$226</f>
        <v>#N/A</v>
      </c>
      <c r="BU32" s="72" t="e">
        <f>VLOOKUP($C$225,$A$7:$EG$220,BU$221,0)*$D$225+VLOOKUP($C$226,$A$7:$EG$220,BU$221,0)*$D$226</f>
        <v>#N/A</v>
      </c>
      <c r="BV32" s="69" t="e">
        <f>VLOOKUP($C$225,$A$7:$EH$220,BV$221,0)*$D$225+VLOOKUP($C$226,$A$7:$EH$220,BV$221,0)*$D$226</f>
        <v>#N/A</v>
      </c>
      <c r="BW32" s="70" t="e">
        <f>VLOOKUP($C$225,$A$7:$EG$220,BW$221,0)*$D$225+VLOOKUP($C$226,$A$7:$EG$220,BW$221,0)*$D$226</f>
        <v>#N/A</v>
      </c>
      <c r="BX32" s="61" t="e">
        <f t="shared" si="58"/>
        <v>#N/A</v>
      </c>
      <c r="BY32" s="63" t="e">
        <f t="shared" si="59"/>
        <v>#N/A</v>
      </c>
      <c r="BZ32" s="53" t="e">
        <f t="shared" si="159"/>
        <v>#N/A</v>
      </c>
      <c r="CA32" s="98" t="e">
        <f t="shared" si="61"/>
        <v>#N/A</v>
      </c>
      <c r="CB32" s="57" t="e">
        <f t="shared" si="160"/>
        <v>#N/A</v>
      </c>
      <c r="CC32" s="71" t="e">
        <f>VLOOKUP($C$225,$A$7:$EH$220,CC$221,0)*$D$225+VLOOKUP($C$226,$A$7:$EH$220,CC$221,0)*$D$226</f>
        <v>#N/A</v>
      </c>
      <c r="CD32" s="72" t="e">
        <f>VLOOKUP($C$225,$A$7:$EG$220,CD$221,0)*$D$225+VLOOKUP($C$226,$A$7:$EG$220,CD$221,0)*$D$226</f>
        <v>#N/A</v>
      </c>
      <c r="CE32" s="69" t="e">
        <f>VLOOKUP($C$225,$A$7:$EH$220,CE$221,0)*$D$225+VLOOKUP($C$226,$A$7:$EH$220,CE$221,0)*$D$226</f>
        <v>#N/A</v>
      </c>
      <c r="CF32" s="70" t="e">
        <f>VLOOKUP($C$225,$A$7:$EG$220,CF$221,0)*$D$225+VLOOKUP($C$226,$A$7:$EG$220,CF$221,0)*$D$226</f>
        <v>#N/A</v>
      </c>
      <c r="CG32" s="71" t="e">
        <f>VLOOKUP($C$225,$A$7:$EH$220,CG$221,0)*$D$225+VLOOKUP($C$226,$A$7:$EH$220,CG$221,0)*$D$226</f>
        <v>#N/A</v>
      </c>
      <c r="CH32" s="70" t="e">
        <f>VLOOKUP($C$225,$A$7:$EG$220,CH$221,0)*$D$225+VLOOKUP($C$226,$A$7:$EG$220,CH$221,0)*$D$226</f>
        <v>#N/A</v>
      </c>
      <c r="CI32" s="73" t="e">
        <f>IF(OR(VLOOKUP($C$225,$A$7:$EH$220,CI$221,0)="NO VAT",VLOOKUP($C$226,$A$7:$EH$220,CI$221,0)="NO VAT"), "NO VAT", (IF(OR(VLOOKUP($C$225,$A$7:$EH$220,CI$221,0)="NO REFUND", VLOOKUP($C$226,$A$7:$EH$220,CI$221,0)="NO REFUND"), "NO REFUND", VLOOKUP($C$225,$A$7:$EH$220,CI$221,0)*$D$225+VLOOKUP($C$226,$A$7:$EH$220,CI$221,0)*$D$226)))</f>
        <v>#N/A</v>
      </c>
      <c r="CJ32" s="72" t="e">
        <f>IF(OR(VLOOKUP($C$225,$A$7:$EH$220,CJ$221,0)="NO VAT",VLOOKUP($C$226,$A$7:$EH$220,CJ$221,0)="NO VAT"), "NO VAT", (IF(OR(VLOOKUP($C$225,$A$7:$EH$220,CJ$221,0)="NO REFUND", VLOOKUP($C$226,$A$7:$EH$220,CJ$221,0)="NO REFUND"), "NO REFUND", VLOOKUP($C$225,$A$7:$EH$220,CJ$221,0)*$D$225+VLOOKUP($C$226,$A$7:$EH$220,CJ$221,0)*$D$226)))</f>
        <v>#N/A</v>
      </c>
      <c r="CK32" s="73" t="e">
        <f>IF(OR(VLOOKUP($C$225,$A$7:$EH$220,CK$221,0)="NO VAT",VLOOKUP($C$226,$A$7:$EH$220,CK$221,0)="NO VAT"), "NO VAT", (IF(OR(VLOOKUP($C$225,$A$7:$EH$220,CK$221,0)="NO REFUND", VLOOKUP($C$226,$A$7:$EH$220,CK$221,0)="NO REFUND"), "NO REFUND", VLOOKUP($C$225,$A$7:$EH$220,CK$221,0)*$D$225+VLOOKUP($C$226,$A$7:$EH$220,CK$221,0)*$D$226)))</f>
        <v>#N/A</v>
      </c>
      <c r="CL32" s="72" t="e">
        <f>IF(OR(VLOOKUP($C$225,$A$7:$EH$220,CL$221,0)="NO VAT",VLOOKUP($C$226,$A$7:$EH$220,CL$221,0)="NO VAT"), "NO VAT", (IF(OR(VLOOKUP($C$225,$A$7:$EH$220,CL$221,0)="NO REFUND", VLOOKUP($C$226,$A$7:$EH$220,CL$221,0)="NO REFUND"), "NO REFUND", VLOOKUP($C$225,$A$7:$EH$220,CL$221,0)*$D$225+VLOOKUP($C$226,$A$7:$EH$220,CL$221,0)*$D$226)))</f>
        <v>#N/A</v>
      </c>
      <c r="CM32" s="73" t="e">
        <f>IF(OR(VLOOKUP($C$225,$A$7:$EH$220,CM$221,0)="NO CIT",VLOOKUP($C$226,$A$7:$EH$220,CM$221,0)="NO CIT"), "NO CIT",VLOOKUP($C$225,$A$7:$EH$220,CM$221,0)*$D$225+VLOOKUP($C$226,$A$7:$EH$220,CM$221,0)*$D$226)</f>
        <v>#N/A</v>
      </c>
      <c r="CN32" s="72" t="e">
        <f>IF(OR(VLOOKUP($C$225,$A$7:$EH$220,CN$221,0)="NO CIT",VLOOKUP($C$226,$A$7:$EH$220,CN$221,0)="NO CIT"), "NO CIT",VLOOKUP($C$225,$A$7:$EH$220,CN$221,0)*$D$225+VLOOKUP($C$226,$A$7:$EH$220,CN$221,0)*$D$226)</f>
        <v>#N/A</v>
      </c>
      <c r="CO32" s="73" t="e">
        <f>IF(OR(VLOOKUP($C$225,$A$7:$EH$220,CO$221,0)="NO CIT",VLOOKUP($C$226,$A$7:$EH$220,CO$221,0)="NO CIT"), "NO CIT",VLOOKUP($C$225,$A$7:$EH$220,CO$221,0)*$D$225+VLOOKUP($C$226,$A$7:$EH$220,CO$221,0)*$D$226)</f>
        <v>#N/A</v>
      </c>
      <c r="CP32" s="73" t="e">
        <f>IF(OR(VLOOKUP($C$225,$A$7:$EH$220,CP$221,0)="NO CIT",VLOOKUP($C$226,$A$7:$EH$220,CP$221,0)="NO CIT"), "NO CIT",VLOOKUP($C$225,$A$7:$EH$220,CP$221,0)*$D$225+VLOOKUP($C$226,$A$7:$EH$220,CP$221,0)*$D$226)</f>
        <v>#N/A</v>
      </c>
      <c r="CQ32" s="138" t="str">
        <f t="shared" si="70"/>
        <v/>
      </c>
      <c r="CR32" s="110" t="e">
        <f t="shared" si="71"/>
        <v>#N/A</v>
      </c>
      <c r="CS32" s="53" t="e">
        <f t="shared" si="161"/>
        <v>#N/A</v>
      </c>
      <c r="CT32" s="98" t="e">
        <f t="shared" si="73"/>
        <v>#N/A</v>
      </c>
      <c r="CU32" s="54" t="e">
        <f t="shared" si="162"/>
        <v>#N/A</v>
      </c>
      <c r="CV32" s="69" t="e">
        <f>VLOOKUP($C$225,$A$7:$EH$220,CV$221,0)*$D$225+VLOOKUP($C$226,$A$7:$EH$220,CV$221,0)*$D$226</f>
        <v>#N/A</v>
      </c>
      <c r="CW32" s="72" t="e">
        <f>VLOOKUP($C$225,$A$7:$EG$220,CW$221,0)*$D$225+VLOOKUP($C$226,$A$7:$EG$220,CW$221,0)*$D$226</f>
        <v>#N/A</v>
      </c>
      <c r="CX32" s="69" t="e">
        <f>VLOOKUP($C$225,$A$7:$EH$220,CX$221,0)*$D$225+VLOOKUP($C$226,$A$7:$EH$220,CX$221,0)*$D$226</f>
        <v>#N/A</v>
      </c>
      <c r="CY32" s="72" t="e">
        <f>VLOOKUP($C$225,$A$7:$EG$220,CY$221,0)*$D$225+VLOOKUP($C$226,$A$7:$EG$220,CY$221,0)*$D$226</f>
        <v>#N/A</v>
      </c>
      <c r="CZ32" s="69" t="e">
        <f>VLOOKUP($C$225,$A$7:$EH$220,CZ$221,0)*$D$225+VLOOKUP($C$226,$A$7:$EH$220,CZ$221,0)*$D$226</f>
        <v>#N/A</v>
      </c>
      <c r="DA32" s="72" t="e">
        <f>VLOOKUP($C$225,$A$7:$EG$220,DA$221,0)*$D$225+VLOOKUP($C$226,$A$7:$EG$220,DA$221,0)*$D$226</f>
        <v>#N/A</v>
      </c>
      <c r="DB32" s="71" t="e">
        <f>VLOOKUP($C$225,$A$7:$EH$220,DB$221,0)*$D$225+VLOOKUP($C$226,$A$7:$EH$220,DB$221,0)*$D$226</f>
        <v>#N/A</v>
      </c>
      <c r="DC32" s="72" t="e">
        <f>VLOOKUP($C$225,$A$7:$EG$220,DC$221,0)*$D$225+VLOOKUP($C$226,$A$7:$EG$220,DC$221,0)*$D$226</f>
        <v>#N/A</v>
      </c>
      <c r="DD32" s="69" t="e">
        <f>VLOOKUP($C$225,$A$7:$EH$220,DD$221,0)*$D$225+VLOOKUP($C$226,$A$7:$EH$220,DD$221,0)*$D$226</f>
        <v>#N/A</v>
      </c>
      <c r="DE32" s="72" t="e">
        <f>VLOOKUP($C$225,$A$7:$EG$220,DE$221,0)*$D$225+VLOOKUP($C$226,$A$7:$EG$220,DE$221,0)*$D$226</f>
        <v>#N/A</v>
      </c>
      <c r="DF32" s="69" t="e">
        <f>VLOOKUP($C$225,$A$7:$EH$220,DF$221,0)*$D$225+VLOOKUP($C$226,$A$7:$EH$220,DF$221,0)*$D$226</f>
        <v>#N/A</v>
      </c>
      <c r="DG32" s="72" t="e">
        <f>VLOOKUP($C$225,$A$7:$EG$220,DG$221,0)*$D$225+VLOOKUP($C$226,$A$7:$EG$220,DG$221,0)*$D$226</f>
        <v>#N/A</v>
      </c>
      <c r="DH32" s="73" t="e">
        <f>VLOOKUP($C$225,$A$7:$EH$220,DH$221,0)*$D$225+VLOOKUP($C$226,$A$7:$EH$220,DH$221,0)*$D$226</f>
        <v>#N/A</v>
      </c>
      <c r="DI32" s="72" t="e">
        <f>VLOOKUP($C$225,$A$7:$EG$220,DI$221,0)*$D$225+VLOOKUP($C$226,$A$7:$EG$220,DI$221,0)*$D$226</f>
        <v>#N/A</v>
      </c>
      <c r="DJ32" s="69" t="e">
        <f>VLOOKUP($C$225,$A$7:$EH$220,DJ$221,0)*$D$225+VLOOKUP($C$226,$A$7:$EH$220,DJ$221,0)*$D$226</f>
        <v>#N/A</v>
      </c>
      <c r="DK32" s="70" t="e">
        <f>VLOOKUP($C$225,$A$7:$EG$220,DK$221,0)*$D$225+VLOOKUP($C$226,$A$7:$EG$220,DK$221,0)*$D$226</f>
        <v>#N/A</v>
      </c>
      <c r="DL32" s="53" t="e">
        <f t="shared" si="83"/>
        <v>#N/A</v>
      </c>
      <c r="DM32" s="53" t="e">
        <f t="shared" si="163"/>
        <v>#N/A</v>
      </c>
      <c r="DN32" s="98" t="e">
        <f t="shared" si="85"/>
        <v>#N/A</v>
      </c>
      <c r="DO32" s="54" t="e">
        <f t="shared" si="164"/>
        <v>#N/A</v>
      </c>
      <c r="DP32" s="73" t="e">
        <f>VLOOKUP($C$225,$A$7:$EH$220,DP$221,0)*$D$225+VLOOKUP($C$226,$A$7:$EH$220,DP$221,0)*$D$226</f>
        <v>#N/A</v>
      </c>
      <c r="DQ32" s="70" t="e">
        <f>VLOOKUP($C$225,$A$7:$EG$220,DQ$221,0)*$D$225+VLOOKUP($C$226,$A$7:$EG$220,DQ$221,0)*$D$226</f>
        <v>#N/A</v>
      </c>
      <c r="DR32" s="71" t="e">
        <f>VLOOKUP($C$225,$A$7:$EH$220,DR$221,0)*$D$225+VLOOKUP($C$226,$A$7:$EH$220,DR$221,0)*$D$226</f>
        <v>#N/A</v>
      </c>
      <c r="DS32" s="70" t="e">
        <f>VLOOKUP($C$225,$A$7:$EG$220,DS$221,0)*$D$225+VLOOKUP($C$226,$A$7:$EG$220,DS$221,0)*$D$226</f>
        <v>#N/A</v>
      </c>
      <c r="DT32" s="71" t="e">
        <f>VLOOKUP($C$225,$A$7:$EH$220,DT$221,0)*$D$225+VLOOKUP($C$226,$A$7:$EH$220,DT$221,0)*$D$226</f>
        <v>#N/A</v>
      </c>
      <c r="DU32" s="70" t="e">
        <f>VLOOKUP($C$225,$A$7:$EG$220,DU$221,0)*$D$225+VLOOKUP($C$226,$A$7:$EG$220,DU$221,0)*$D$226</f>
        <v>#N/A</v>
      </c>
      <c r="DV32" s="53" t="e">
        <f t="shared" si="90"/>
        <v>#N/A</v>
      </c>
      <c r="DW32" s="53" t="e">
        <f t="shared" si="165"/>
        <v>#N/A</v>
      </c>
      <c r="DX32" s="98" t="e">
        <f t="shared" si="92"/>
        <v>#N/A</v>
      </c>
      <c r="DY32" s="54" t="e">
        <f t="shared" si="166"/>
        <v>#N/A</v>
      </c>
      <c r="DZ32" s="71" t="e">
        <f>VLOOKUP($C$225,$A$7:$EH$220,DZ$221,0)*$D$225+VLOOKUP($C$226,$A$7:$EH$220,DZ$221,0)*$D$226</f>
        <v>#N/A</v>
      </c>
      <c r="EA32" s="72" t="e">
        <f>VLOOKUP($C$225,$A$7:$EG$220,EA$221,0)*$D$225+VLOOKUP($C$226,$A$7:$EG$220,EA$221,0)*$D$226</f>
        <v>#N/A</v>
      </c>
      <c r="EB32" s="73" t="e">
        <f>VLOOKUP($C$225,$A$7:$EG$219,EB$221,FALSE)*$D$225+VLOOKUP($C$226,$A$7:$EG$219,EB$221,FALSE)*$D$226</f>
        <v>#N/A</v>
      </c>
      <c r="EC32" s="70" t="e">
        <f>VLOOKUP($C$225,$A$7:$EG$220,EC$221,0)*$D$225+VLOOKUP($C$226,$A$7:$EG$220,EC$221,0)*$D$226</f>
        <v>#N/A</v>
      </c>
      <c r="ED32" s="53" t="e">
        <f t="shared" si="96"/>
        <v>#N/A</v>
      </c>
      <c r="EE32" s="53" t="e">
        <f t="shared" si="167"/>
        <v>#N/A</v>
      </c>
      <c r="EF32" s="98" t="e">
        <f t="shared" si="98"/>
        <v>#N/A</v>
      </c>
      <c r="EG32" s="54" t="e">
        <f t="shared" si="168"/>
        <v>#N/A</v>
      </c>
      <c r="EH32" s="64"/>
      <c r="EI32" s="75">
        <v>2</v>
      </c>
      <c r="EJ32" s="64"/>
      <c r="EK32" s="66" t="e">
        <f t="shared" si="169"/>
        <v>#N/A</v>
      </c>
      <c r="EL32" s="116" t="e">
        <f t="shared" si="101"/>
        <v>#N/A</v>
      </c>
      <c r="EM32" s="139" t="e">
        <f t="shared" si="102"/>
        <v>#N/A</v>
      </c>
      <c r="EN32" s="120" t="e">
        <f t="shared" si="170"/>
        <v>#N/A</v>
      </c>
      <c r="EO32" s="67">
        <v>1</v>
      </c>
      <c r="EP32" s="68"/>
      <c r="EQ32" s="44"/>
      <c r="ES32" s="67">
        <v>1</v>
      </c>
    </row>
    <row r="33" spans="1:149" ht="14.5" customHeight="1" x14ac:dyDescent="0.35">
      <c r="A33" s="49" t="s">
        <v>1882</v>
      </c>
      <c r="B33" s="137" t="str">
        <f>INDEX('Economy Names'!$A$2:$H$213,'Economy Names'!L27,'Economy Names'!$K$1)</f>
        <v>Brazil Rio de Janeiro</v>
      </c>
      <c r="C33" s="50">
        <v>10</v>
      </c>
      <c r="D33" s="51">
        <f t="shared" ref="D33:D45" si="171">(IF(C33=-1,0,(IF(C33&gt;C$4,0,IF(C33&lt;C$3,1,((C$4-C33)/C$5))))))*100</f>
        <v>47.058823529411761</v>
      </c>
      <c r="E33" s="50">
        <v>21.5</v>
      </c>
      <c r="F33" s="51">
        <f t="shared" ref="F33:F45" si="172">(IF(E33=-1,0,(IF(E33&gt;E$4,0,IF(E33&lt;E$3,1,((E$4-E33)/E$5))))))*100</f>
        <v>78.894472361809036</v>
      </c>
      <c r="G33" s="52">
        <v>5.1489302704742004</v>
      </c>
      <c r="H33" s="51">
        <f t="shared" ref="H33:H45" si="173">(IF(G33=-1,0,(IF(G33&gt;G$4,0,IF(G33&lt;G$3,1,((G$4-G33)/G$5))))))*100</f>
        <v>97.425534864762895</v>
      </c>
      <c r="I33" s="50">
        <v>10</v>
      </c>
      <c r="J33" s="51">
        <f t="shared" ref="J33:J45" si="174">(IF(I33=-1,0,(IF(I33&gt;I$4,0,IF(I33&lt;I$3,1,((I$4-I33)/I$5))))))*100</f>
        <v>47.058823529411761</v>
      </c>
      <c r="K33" s="50">
        <v>21.5</v>
      </c>
      <c r="L33" s="51">
        <f t="shared" ref="L33:L45" si="175">(IF(K33=-1,0,(IF(K33&gt;K$4,0,IF(K33&lt;K$3,1,((K$4-K33)/K$5))))))*100</f>
        <v>78.894472361809036</v>
      </c>
      <c r="M33" s="52">
        <v>5.1489302704742004</v>
      </c>
      <c r="N33" s="53">
        <f t="shared" ref="N33:N45" si="176">(IF(M33=-1,0,(IF(M33&gt;M$4,0,IF(M33&lt;M$3,1,((M$4-M33)/M$5))))))*100</f>
        <v>97.425534864762895</v>
      </c>
      <c r="O33" s="52">
        <v>0</v>
      </c>
      <c r="P33" s="51">
        <f t="shared" ref="P33:P45" si="177">(IF(O33=-1,0,(IF(O33&gt;O$4,0,IF(O33&lt;O$3,1,((O$4-O33)/O$5))))))*100</f>
        <v>100</v>
      </c>
      <c r="Q33" s="53">
        <f t="shared" si="19"/>
        <v>80.844707688995925</v>
      </c>
      <c r="R33" s="53"/>
      <c r="S33" s="98">
        <f t="shared" si="21"/>
        <v>80.8</v>
      </c>
      <c r="T33" s="54" t="e">
        <f>+VLOOKUP($F$224,$A$8:$DI$219,T$221,0)</f>
        <v>#N/A</v>
      </c>
      <c r="U33" s="55">
        <v>18</v>
      </c>
      <c r="V33" s="51">
        <f t="shared" ref="V33:V45" si="178">(IF(U33=-1,0,(IF(U33&gt;U$4,0,IF(U33&lt;U$3,1,((U$4-U33)/U$5))))))*100</f>
        <v>48</v>
      </c>
      <c r="W33" s="55">
        <v>267</v>
      </c>
      <c r="X33" s="51">
        <f t="shared" ref="X33:X45" si="179">(IF(W33=-1,0,(IF(W33&gt;W$4,0,IF(W33&lt;W$3,1,((W$4-W33)/W$5))))))*100</f>
        <v>30.547550432276655</v>
      </c>
      <c r="Y33" s="56">
        <v>0.95183222077021001</v>
      </c>
      <c r="Z33" s="53">
        <f t="shared" ref="Z33:Z45" si="180">(IF(Y33=-1,0,(IF(Y33&gt;Y$4,0,IF(Y33&lt;Y$3,1,((Y$4-Y33)/Y$5))))))*100</f>
        <v>95.240838896148944</v>
      </c>
      <c r="AA33" s="55">
        <v>9</v>
      </c>
      <c r="AB33" s="51">
        <f t="shared" ref="AB33:AB45" si="181">IF(AA33="No Practice", 0, AA33/15*100)</f>
        <v>60</v>
      </c>
      <c r="AC33" s="53">
        <f t="shared" si="27"/>
        <v>58.447097332106395</v>
      </c>
      <c r="AD33" s="53"/>
      <c r="AE33" s="98">
        <f t="shared" si="29"/>
        <v>58.4</v>
      </c>
      <c r="AF33" s="57" t="e">
        <f>+VLOOKUP($F$224,$A$8:$DI$219,AF$221,0)</f>
        <v>#N/A</v>
      </c>
      <c r="AG33" s="55">
        <v>5</v>
      </c>
      <c r="AH33" s="51">
        <f t="shared" ref="AH33:AH45" si="182">(IF(AG33=-1,0,(IF(AG33&gt;AG$4,0,IF(AG33&lt;AG$3,1,((AG$4-AG33)/AG$5))))))*100</f>
        <v>66.666666666666657</v>
      </c>
      <c r="AI33" s="55">
        <v>123</v>
      </c>
      <c r="AJ33" s="51">
        <f t="shared" ref="AJ33:AJ45" si="183">(IF(AI33=-1,0,(IF(AI33&gt;AI$4,0,IF(AI33&lt;AI$3,1,((AI$4-AI33)/AI$5))))))*100</f>
        <v>54.347826086956516</v>
      </c>
      <c r="AK33" s="56">
        <v>0.46885521020879001</v>
      </c>
      <c r="AL33" s="51">
        <f t="shared" ref="AL33:AL45" si="184">(IF(AK33=-1,0,(IF(AK33&gt;AK$4,0,IF(AK33&lt;AK$3,1,((AK$4-AK33)/AK$5))))))*100</f>
        <v>99.9942116640715</v>
      </c>
      <c r="AM33" s="55">
        <v>6</v>
      </c>
      <c r="AN33" s="51">
        <f t="shared" ref="AN33:AN45" si="185">+IF(AM33="No Practice",0,AM33/8)*100</f>
        <v>75</v>
      </c>
      <c r="AO33" s="51">
        <f t="shared" si="35"/>
        <v>74.002176104423668</v>
      </c>
      <c r="AP33" s="53"/>
      <c r="AQ33" s="98">
        <f t="shared" si="37"/>
        <v>74</v>
      </c>
      <c r="AR33" s="54" t="e">
        <f>+VLOOKUP($F$224,$A$8:$DI$219,AR$221,0)</f>
        <v>#N/A</v>
      </c>
      <c r="AS33" s="59">
        <v>13</v>
      </c>
      <c r="AT33" s="51">
        <f t="shared" ref="AT33:AT45" si="186">(IF(AS33=-1,0,(IF(AS33&gt;AS$4,0,IF(AS33&lt;AS$3,1,((AS$4-AS33)/AS$5))))))*100</f>
        <v>0</v>
      </c>
      <c r="AU33" s="59">
        <v>40.5</v>
      </c>
      <c r="AV33" s="51">
        <f t="shared" ref="AV33:AV45" si="187">(IF(AU33=-1,0,(IF(AU33&gt;AU$4,0,IF(AU33&lt;AU$3,1,((AU$4-AU33)/AU$5))))))*100</f>
        <v>81.100478468899524</v>
      </c>
      <c r="AW33" s="59">
        <v>3.5501743504500398</v>
      </c>
      <c r="AX33" s="53">
        <f t="shared" ref="AX33:AX45" si="188">(IF(AW33=-1,0,(IF(AW33&gt;AW$4,0,IF(AW33&lt;AW$3,1,((AW$4-AW33)/AW$5))))))*100</f>
        <v>76.332170996999736</v>
      </c>
      <c r="AY33" s="59">
        <v>16</v>
      </c>
      <c r="AZ33" s="51">
        <f t="shared" ref="AZ33:AZ45" si="189">+IF(AY33="No Practice",0,AY33/30)*100</f>
        <v>53.333333333333336</v>
      </c>
      <c r="BA33" s="60">
        <f t="shared" si="43"/>
        <v>52.691495699808151</v>
      </c>
      <c r="BB33" s="53"/>
      <c r="BC33" s="98">
        <f t="shared" si="45"/>
        <v>52.7</v>
      </c>
      <c r="BD33" s="54" t="e">
        <f>+VLOOKUP($F$224,$A$8:$DI$219,BD$221,0)</f>
        <v>#N/A</v>
      </c>
      <c r="BE33" s="58">
        <v>8</v>
      </c>
      <c r="BF33" s="58">
        <v>2</v>
      </c>
      <c r="BG33" s="61">
        <f t="shared" si="47"/>
        <v>10</v>
      </c>
      <c r="BH33" s="60">
        <f t="shared" si="48"/>
        <v>50</v>
      </c>
      <c r="BI33" s="101"/>
      <c r="BJ33" s="98">
        <f t="shared" si="50"/>
        <v>50</v>
      </c>
      <c r="BK33" s="54" t="e">
        <f>+VLOOKUP($F$224,$A$8:$DI$219,BK$221,0)</f>
        <v>#N/A</v>
      </c>
      <c r="BL33" s="58">
        <v>5</v>
      </c>
      <c r="BM33" s="53">
        <f t="shared" ref="BM33:BM45" si="190">(IF(BL33=-1,0,(IF(BL33&lt;BL$4,0,IF(BL33&gt;BL$3,1,((-BL$4+BL33)/BL$5))))))*100</f>
        <v>50</v>
      </c>
      <c r="BN33" s="58">
        <v>8</v>
      </c>
      <c r="BO33" s="53">
        <f t="shared" ref="BO33:BO45" si="191">(IF(BN33=-1,0,(IF(BN33&lt;BN$4,0,IF(BN33&gt;BN$3,1,((-BN$4+BN33)/BN$5))))))*100</f>
        <v>80</v>
      </c>
      <c r="BP33" s="58">
        <v>4</v>
      </c>
      <c r="BQ33" s="53">
        <f t="shared" ref="BQ33:BQ45" si="192">(IF(BP33=-1,0,(IF(BP33&lt;BP$4,0,IF(BP33&gt;BP$3,1,((-BP$4+BP33)/BP$5))))))*100</f>
        <v>40</v>
      </c>
      <c r="BR33" s="58">
        <v>4</v>
      </c>
      <c r="BS33" s="53">
        <f t="shared" ref="BS33:BS45" si="193">(IF(BR33=-1,0,(IF(BR33&lt;BR$4,0,IF(BR33&gt;BR$3,1,((-BR$4+BR33)/BR$5))))))*100</f>
        <v>66.666666666666657</v>
      </c>
      <c r="BT33" s="58">
        <v>4</v>
      </c>
      <c r="BU33" s="53">
        <f t="shared" ref="BU33:BU45" si="194">(IF(BT33=-1,0,(IF(BT33&lt;BT$4,0,IF(BT33&gt;BT$3,1,((-BT$4+BT33)/BT$5))))))*100</f>
        <v>57.142857142857139</v>
      </c>
      <c r="BV33" s="58">
        <v>6</v>
      </c>
      <c r="BW33" s="51">
        <f t="shared" ref="BW33:BW45" si="195">(IF(BV33=-1,0,(IF(BV33&lt;BV$4,0,IF(BV33&gt;BV$3,1,((-BV$4+BV33)/BV$5))))))*100</f>
        <v>85.714285714285708</v>
      </c>
      <c r="BX33" s="61">
        <f t="shared" si="58"/>
        <v>31</v>
      </c>
      <c r="BY33" s="63">
        <f t="shared" si="59"/>
        <v>62</v>
      </c>
      <c r="BZ33" s="53"/>
      <c r="CA33" s="98">
        <f t="shared" si="61"/>
        <v>62</v>
      </c>
      <c r="CB33" s="57" t="e">
        <f>+VLOOKUP($F$224,$A$8:$DI$219,CB$221,0)</f>
        <v>#N/A</v>
      </c>
      <c r="CC33" s="58">
        <v>9</v>
      </c>
      <c r="CD33" s="53">
        <f t="shared" ref="CD33:CD45" si="196">(IF(CC33=-1,0,(IF(CC33&gt;CC$4,0,IF(CC33&lt;CC$3,1,((CC$4-CC33)/CC$5))))))*100</f>
        <v>90</v>
      </c>
      <c r="CE33" s="58">
        <v>1501</v>
      </c>
      <c r="CF33" s="51">
        <f t="shared" ref="CF33:CF45" si="197">(IF(CE33=-1,0,(IF(CE33&gt;CE$4,0,IF(CE33&lt;CE$3,1,((CE$4-CE33)/CE$5))))))*100</f>
        <v>0</v>
      </c>
      <c r="CG33" s="58">
        <v>65.735503140382207</v>
      </c>
      <c r="CH33" s="51">
        <f t="shared" ref="CH33:CH45" si="198">(IF(CG33=-1,0,(IF(CG33&gt;CG$4,0,IF(CG33&lt;CG$3,1,((CG$4-CG33)/CG$5)^$CH$3)))))*100</f>
        <v>39.732264636271438</v>
      </c>
      <c r="CI33" s="58" t="s">
        <v>1974</v>
      </c>
      <c r="CJ33" s="53">
        <f t="shared" ref="CJ33:CJ45" si="199">IF(CI33="NO VAT","No VAT",(IF(CI33="NO REFUND",0,(IF(CI33&gt;CI$5,0,IF(CI33&lt;CI$3,1,((CI$5-CI33)/CI$5))))))*100)</f>
        <v>0</v>
      </c>
      <c r="CK33" s="58" t="s">
        <v>1974</v>
      </c>
      <c r="CL33" s="53">
        <f t="shared" ref="CL33:CL45" si="200">IF(CK33="NO VAT","No VAT",(IF(CK33="NO REFUND",0,(IF(CK33&gt;CK$4,0,IF(CK33&lt;CK$3,1,((CK$4-CK33)/CK$5))))))*100)</f>
        <v>0</v>
      </c>
      <c r="CM33" s="58">
        <v>39</v>
      </c>
      <c r="CN33" s="53">
        <f t="shared" ref="CN33:CN45" si="201">IF(CM33="NO CIT","No CIT",IF(CM33&gt;CM$4,0,IF(CM33&lt;CM$3,1,((CM$4-CM33)/CM$5)))*100)</f>
        <v>31.192660550458719</v>
      </c>
      <c r="CO33" s="58">
        <v>86.571428571428598</v>
      </c>
      <c r="CP33" s="51">
        <f t="shared" ref="CP33:CP45" si="202">IF(CO33="NO CIT","No CIT",IF(CO33&gt;CO$4,0,IF(CO33&lt;CO$3,1,((CO$5-CO33)/CO$5)))*100)</f>
        <v>0</v>
      </c>
      <c r="CQ33" s="138">
        <f t="shared" si="70"/>
        <v>7.7981651376146797</v>
      </c>
      <c r="CR33" s="110">
        <f t="shared" si="71"/>
        <v>34.382607443471535</v>
      </c>
      <c r="CS33" s="53"/>
      <c r="CT33" s="98">
        <f t="shared" si="73"/>
        <v>34.4</v>
      </c>
      <c r="CU33" s="54" t="e">
        <f>+VLOOKUP($F$224,$A$8:$EL$219,CU$221,0)</f>
        <v>#N/A</v>
      </c>
      <c r="CV33" s="58">
        <v>49.043478260869598</v>
      </c>
      <c r="CW33" s="53">
        <f t="shared" ref="CW33:CW45" si="203">(IF(CV33=-1,0,(IF(CV33&gt;CV$4,0,IF(CV33&lt;CV$3,1,((CV$4-CV33)/CV$5))))))*100</f>
        <v>69.783975936560012</v>
      </c>
      <c r="CX33" s="58">
        <v>12</v>
      </c>
      <c r="CY33" s="53">
        <f t="shared" ref="CY33:CY45" si="204">(IF(CX33=-1,0,(IF(CX33&gt;CX$4,0,IF(CX33&lt;CX$3,1,((CX$4-CX33)/CX$5))))))*100</f>
        <v>93.491124260355036</v>
      </c>
      <c r="CZ33" s="58">
        <v>861.95652173913095</v>
      </c>
      <c r="DA33" s="53">
        <f t="shared" ref="DA33:DA45" si="205">(IF(CZ33=-1,0,(IF(CZ33&gt;CZ$4,0,IF(CZ33&lt;CZ$3,1,((CZ$4-CZ33)/CZ$5))))))*100</f>
        <v>18.683347005742363</v>
      </c>
      <c r="DB33" s="58">
        <v>226.388888888889</v>
      </c>
      <c r="DC33" s="53">
        <f t="shared" ref="DC33:DC45" si="206">(IF(DB33=-1,0,(IF(DB33&gt;DB$4,0,IF(DB33&lt;DB$3,1,((DB$4-DB33)/DB$5))))))*100</f>
        <v>43.40277777777775</v>
      </c>
      <c r="DD33" s="58">
        <v>30</v>
      </c>
      <c r="DE33" s="53">
        <f t="shared" ref="DE33:DE45" si="207">(IF(DD33=-1,0,(IF(DD33&gt;DD$4,0,IF(DD33&lt;DD$3,1,((DD$4-DD33)/DD$5))))))*100</f>
        <v>89.605734767025098</v>
      </c>
      <c r="DF33" s="58">
        <v>24</v>
      </c>
      <c r="DG33" s="53">
        <f t="shared" ref="DG33:DG45" si="208">(IF(DF33=-1,0,(IF(DF33&gt;DF$4,0,IF(DF33&lt;DF$3,1,((DF$4-DF33)/DF$5))))))*100</f>
        <v>90.376569037656907</v>
      </c>
      <c r="DH33" s="58">
        <v>375</v>
      </c>
      <c r="DI33" s="53">
        <f t="shared" ref="DI33:DI45" si="209">(IF(DH33=-1,0,(IF(DH33&gt;DH$4,0,IF(DH33&lt;DH$3,1,((DH$4-DH33)/DH$5))))))*100</f>
        <v>68.75</v>
      </c>
      <c r="DJ33" s="58">
        <v>106.944444444444</v>
      </c>
      <c r="DK33" s="51">
        <f t="shared" ref="DK33:DK45" si="210">(IF(DJ33=-1,0,(IF(DJ33&gt;DJ$4,0,IF(DJ33&lt;DJ$3,1,((DJ$4-DJ33)/DJ$5))))))*100</f>
        <v>84.722222222222285</v>
      </c>
      <c r="DL33" s="53">
        <f t="shared" si="83"/>
        <v>69.851968875917436</v>
      </c>
      <c r="DM33" s="53"/>
      <c r="DN33" s="98">
        <f t="shared" si="85"/>
        <v>69.900000000000006</v>
      </c>
      <c r="DO33" s="54" t="e">
        <f>+VLOOKUP($F$224,$A$8:$EL$219,DO$221,0)</f>
        <v>#N/A</v>
      </c>
      <c r="DP33" s="52">
        <v>911</v>
      </c>
      <c r="DQ33" s="51">
        <f t="shared" ref="DQ33:DQ45" si="211">(IF(DP33=-1,0,(IF(DP33&gt;DP$4,0,IF(DP33&lt;DP$3,1,((DP$4-DP33)/DP$5))))))*100</f>
        <v>35.16393442622951</v>
      </c>
      <c r="DR33" s="52">
        <v>24</v>
      </c>
      <c r="DS33" s="51">
        <f t="shared" ref="DS33:DS45" si="212">(IF(DR33=-1,0,(IF(DR33&gt;DR$4,0,IF(DR33&lt;DR$3,1,((DR$4-DR33)/DR$5))))))*100</f>
        <v>73.115860517435323</v>
      </c>
      <c r="DT33" s="52">
        <v>14</v>
      </c>
      <c r="DU33" s="51">
        <f t="shared" ref="DU33:DU45" si="213">DT33/18*100</f>
        <v>77.777777777777786</v>
      </c>
      <c r="DV33" s="53">
        <f t="shared" si="90"/>
        <v>62.019190907147539</v>
      </c>
      <c r="DW33" s="53"/>
      <c r="DX33" s="98">
        <f t="shared" si="92"/>
        <v>62</v>
      </c>
      <c r="DY33" s="54" t="e">
        <f>+VLOOKUP($F$224,$A$8:$EL$219,DY$221,0)</f>
        <v>#N/A</v>
      </c>
      <c r="DZ33" s="52">
        <v>18.172243610667099</v>
      </c>
      <c r="EA33" s="53">
        <f t="shared" ref="EA33:EA45" si="214">(IF(DZ33=-1,0,(IF(DZ33&lt;DZ$4,0,IF(DZ33&gt;DZ$3,1,((-DZ$4+DZ33)/DZ$5))))))*100</f>
        <v>19.5610803128817</v>
      </c>
      <c r="EB33" s="52">
        <v>13</v>
      </c>
      <c r="EC33" s="51">
        <f t="shared" ref="EC33:EC45" si="215">(IF(EB33=-1,0,(IF(EB33&lt;EB$4,0,IF(EB33&gt;EB$3,1,((-EB$4+EB33)/EB$5))))))*100</f>
        <v>81.25</v>
      </c>
      <c r="ED33" s="53">
        <f t="shared" si="96"/>
        <v>50.40554015644085</v>
      </c>
      <c r="EE33" s="53"/>
      <c r="EF33" s="98">
        <f t="shared" si="98"/>
        <v>50.4</v>
      </c>
      <c r="EG33" s="54" t="e">
        <f>+VLOOKUP($F$224,$A$8:$EL$219,EG$221,0)</f>
        <v>#N/A</v>
      </c>
      <c r="EH33" s="64"/>
      <c r="EI33" s="75">
        <v>1</v>
      </c>
      <c r="EJ33" s="64"/>
      <c r="EK33" s="66" t="e">
        <f>+VLOOKUP($F$224,$A$8:$EL$219,EK$221,0)</f>
        <v>#N/A</v>
      </c>
      <c r="EL33" s="116">
        <f t="shared" si="101"/>
        <v>59.5</v>
      </c>
      <c r="EM33" s="139">
        <f t="shared" si="102"/>
        <v>59.464478420831163</v>
      </c>
      <c r="EN33" s="120"/>
      <c r="EO33" s="67"/>
      <c r="EP33" s="68">
        <v>1</v>
      </c>
      <c r="EQ33" s="49" t="s">
        <v>1366</v>
      </c>
      <c r="ES33" s="76">
        <v>1</v>
      </c>
    </row>
    <row r="34" spans="1:149" ht="14.5" customHeight="1" x14ac:dyDescent="0.35">
      <c r="A34" s="49" t="s">
        <v>1881</v>
      </c>
      <c r="B34" s="137" t="str">
        <f>INDEX('Economy Names'!$A$2:$H$213,'Economy Names'!L28,'Economy Names'!$K$1)</f>
        <v>Brazil São Paulo</v>
      </c>
      <c r="C34" s="50">
        <v>11</v>
      </c>
      <c r="D34" s="51">
        <f t="shared" si="171"/>
        <v>41.17647058823529</v>
      </c>
      <c r="E34" s="50">
        <v>13.5</v>
      </c>
      <c r="F34" s="51">
        <f t="shared" si="172"/>
        <v>86.934673366834176</v>
      </c>
      <c r="G34" s="52">
        <v>3.5624456602855501</v>
      </c>
      <c r="H34" s="51">
        <f t="shared" si="173"/>
        <v>98.218777169857219</v>
      </c>
      <c r="I34" s="50">
        <v>11</v>
      </c>
      <c r="J34" s="51">
        <f t="shared" si="174"/>
        <v>41.17647058823529</v>
      </c>
      <c r="K34" s="50">
        <v>13.5</v>
      </c>
      <c r="L34" s="51">
        <f t="shared" si="175"/>
        <v>86.934673366834176</v>
      </c>
      <c r="M34" s="52">
        <v>3.5624456602855501</v>
      </c>
      <c r="N34" s="53">
        <f t="shared" si="176"/>
        <v>98.218777169857219</v>
      </c>
      <c r="O34" s="52">
        <v>0</v>
      </c>
      <c r="P34" s="51">
        <f t="shared" si="177"/>
        <v>100</v>
      </c>
      <c r="Q34" s="53">
        <f t="shared" si="19"/>
        <v>81.582480281231682</v>
      </c>
      <c r="R34" s="53"/>
      <c r="S34" s="98">
        <f t="shared" si="21"/>
        <v>81.599999999999994</v>
      </c>
      <c r="T34" s="54" t="e">
        <f>+VLOOKUP($F$224,$A$8:$DI$219,T$221,0)</f>
        <v>#N/A</v>
      </c>
      <c r="U34" s="55">
        <v>19</v>
      </c>
      <c r="V34" s="51">
        <f t="shared" si="178"/>
        <v>44</v>
      </c>
      <c r="W34" s="55">
        <v>384</v>
      </c>
      <c r="X34" s="51">
        <f t="shared" si="179"/>
        <v>0</v>
      </c>
      <c r="Y34" s="56">
        <v>1.2736654440226001</v>
      </c>
      <c r="Z34" s="53">
        <f t="shared" si="180"/>
        <v>93.631672779886998</v>
      </c>
      <c r="AA34" s="55">
        <v>8</v>
      </c>
      <c r="AB34" s="51">
        <f t="shared" si="181"/>
        <v>53.333333333333336</v>
      </c>
      <c r="AC34" s="53">
        <f t="shared" si="27"/>
        <v>47.741251528305085</v>
      </c>
      <c r="AD34" s="53"/>
      <c r="AE34" s="98">
        <f t="shared" si="29"/>
        <v>47.7</v>
      </c>
      <c r="AF34" s="57" t="e">
        <f>+VLOOKUP($F$224,$A$8:$DI$219,AF$221,0)</f>
        <v>#N/A</v>
      </c>
      <c r="AG34" s="55">
        <v>5</v>
      </c>
      <c r="AH34" s="51">
        <f t="shared" si="182"/>
        <v>66.666666666666657</v>
      </c>
      <c r="AI34" s="55">
        <v>132</v>
      </c>
      <c r="AJ34" s="51">
        <f t="shared" si="183"/>
        <v>50.434782608695649</v>
      </c>
      <c r="AK34" s="56">
        <v>333.11963225526699</v>
      </c>
      <c r="AL34" s="51">
        <f t="shared" si="184"/>
        <v>95.887411947465836</v>
      </c>
      <c r="AM34" s="55">
        <v>6</v>
      </c>
      <c r="AN34" s="51">
        <f t="shared" si="185"/>
        <v>75</v>
      </c>
      <c r="AO34" s="51">
        <f t="shared" si="35"/>
        <v>71.997215305707044</v>
      </c>
      <c r="AP34" s="53"/>
      <c r="AQ34" s="98">
        <f t="shared" si="37"/>
        <v>72</v>
      </c>
      <c r="AR34" s="54" t="e">
        <f>+VLOOKUP($F$224,$A$8:$DI$219,AR$221,0)</f>
        <v>#N/A</v>
      </c>
      <c r="AS34" s="59">
        <v>14</v>
      </c>
      <c r="AT34" s="51">
        <f t="shared" si="186"/>
        <v>0</v>
      </c>
      <c r="AU34" s="59">
        <v>24.5</v>
      </c>
      <c r="AV34" s="51">
        <f t="shared" si="187"/>
        <v>88.755980861244026</v>
      </c>
      <c r="AW34" s="59">
        <v>3.5608049348825199</v>
      </c>
      <c r="AX34" s="53">
        <f t="shared" si="188"/>
        <v>76.261300434116535</v>
      </c>
      <c r="AY34" s="59">
        <v>16.5</v>
      </c>
      <c r="AZ34" s="51">
        <f t="shared" si="189"/>
        <v>55.000000000000007</v>
      </c>
      <c r="BA34" s="60">
        <f t="shared" si="43"/>
        <v>55.00432032384014</v>
      </c>
      <c r="BB34" s="53"/>
      <c r="BC34" s="98">
        <f t="shared" si="45"/>
        <v>55</v>
      </c>
      <c r="BD34" s="54" t="e">
        <f>+VLOOKUP($F$224,$A$8:$DI$219,BD$221,0)</f>
        <v>#N/A</v>
      </c>
      <c r="BE34" s="58">
        <v>8</v>
      </c>
      <c r="BF34" s="58">
        <v>2</v>
      </c>
      <c r="BG34" s="61">
        <f t="shared" si="47"/>
        <v>10</v>
      </c>
      <c r="BH34" s="60">
        <f t="shared" si="48"/>
        <v>50</v>
      </c>
      <c r="BI34" s="101"/>
      <c r="BJ34" s="98">
        <f t="shared" si="50"/>
        <v>50</v>
      </c>
      <c r="BK34" s="54" t="e">
        <f>+VLOOKUP($F$224,$A$8:$DI$219,BK$221,0)</f>
        <v>#N/A</v>
      </c>
      <c r="BL34" s="58">
        <v>5</v>
      </c>
      <c r="BM34" s="53">
        <f t="shared" si="190"/>
        <v>50</v>
      </c>
      <c r="BN34" s="58">
        <v>8</v>
      </c>
      <c r="BO34" s="53">
        <f t="shared" si="191"/>
        <v>80</v>
      </c>
      <c r="BP34" s="58">
        <v>4</v>
      </c>
      <c r="BQ34" s="53">
        <f t="shared" si="192"/>
        <v>40</v>
      </c>
      <c r="BR34" s="58">
        <v>4</v>
      </c>
      <c r="BS34" s="53">
        <f t="shared" si="193"/>
        <v>66.666666666666657</v>
      </c>
      <c r="BT34" s="58">
        <v>4</v>
      </c>
      <c r="BU34" s="53">
        <f t="shared" si="194"/>
        <v>57.142857142857139</v>
      </c>
      <c r="BV34" s="58">
        <v>6</v>
      </c>
      <c r="BW34" s="51">
        <f t="shared" si="195"/>
        <v>85.714285714285708</v>
      </c>
      <c r="BX34" s="61">
        <f t="shared" si="58"/>
        <v>31</v>
      </c>
      <c r="BY34" s="63">
        <f t="shared" si="59"/>
        <v>62</v>
      </c>
      <c r="BZ34" s="53"/>
      <c r="CA34" s="98">
        <f t="shared" si="61"/>
        <v>62</v>
      </c>
      <c r="CB34" s="57" t="e">
        <f>+VLOOKUP($F$224,$A$8:$DI$219,CB$221,0)</f>
        <v>#N/A</v>
      </c>
      <c r="CC34" s="58">
        <v>10</v>
      </c>
      <c r="CD34" s="53">
        <f t="shared" si="196"/>
        <v>88.333333333333329</v>
      </c>
      <c r="CE34" s="58">
        <v>1501</v>
      </c>
      <c r="CF34" s="51">
        <f t="shared" si="197"/>
        <v>0</v>
      </c>
      <c r="CG34" s="58">
        <v>64.703088534004095</v>
      </c>
      <c r="CH34" s="51">
        <f t="shared" si="198"/>
        <v>41.519048530961086</v>
      </c>
      <c r="CI34" s="58" t="s">
        <v>1974</v>
      </c>
      <c r="CJ34" s="53">
        <f t="shared" si="199"/>
        <v>0</v>
      </c>
      <c r="CK34" s="58" t="s">
        <v>1974</v>
      </c>
      <c r="CL34" s="53">
        <f t="shared" si="200"/>
        <v>0</v>
      </c>
      <c r="CM34" s="58">
        <v>39</v>
      </c>
      <c r="CN34" s="53">
        <f t="shared" si="201"/>
        <v>31.192660550458719</v>
      </c>
      <c r="CO34" s="58">
        <v>86.571428571428598</v>
      </c>
      <c r="CP34" s="51">
        <f t="shared" si="202"/>
        <v>0</v>
      </c>
      <c r="CQ34" s="138">
        <f t="shared" si="70"/>
        <v>7.7981651376146797</v>
      </c>
      <c r="CR34" s="110">
        <f t="shared" si="71"/>
        <v>34.412636750477276</v>
      </c>
      <c r="CS34" s="53"/>
      <c r="CT34" s="98">
        <f t="shared" si="73"/>
        <v>34.4</v>
      </c>
      <c r="CU34" s="54" t="e">
        <f>+VLOOKUP($F$224,$A$8:$EL$219,CU$221,0)</f>
        <v>#N/A</v>
      </c>
      <c r="CV34" s="58">
        <v>49.043478260869598</v>
      </c>
      <c r="CW34" s="53">
        <f t="shared" si="203"/>
        <v>69.783975936560012</v>
      </c>
      <c r="CX34" s="58">
        <v>12</v>
      </c>
      <c r="CY34" s="53">
        <f t="shared" si="204"/>
        <v>93.491124260355036</v>
      </c>
      <c r="CZ34" s="58">
        <v>861.95652173913095</v>
      </c>
      <c r="DA34" s="53">
        <f t="shared" si="205"/>
        <v>18.683347005742363</v>
      </c>
      <c r="DB34" s="58">
        <v>226.388888888889</v>
      </c>
      <c r="DC34" s="53">
        <f t="shared" si="206"/>
        <v>43.40277777777775</v>
      </c>
      <c r="DD34" s="58">
        <v>30</v>
      </c>
      <c r="DE34" s="53">
        <f t="shared" si="207"/>
        <v>89.605734767025098</v>
      </c>
      <c r="DF34" s="58">
        <v>24</v>
      </c>
      <c r="DG34" s="53">
        <f t="shared" si="208"/>
        <v>90.376569037656907</v>
      </c>
      <c r="DH34" s="58">
        <v>375</v>
      </c>
      <c r="DI34" s="53">
        <f t="shared" si="209"/>
        <v>68.75</v>
      </c>
      <c r="DJ34" s="58">
        <v>106.944444444444</v>
      </c>
      <c r="DK34" s="51">
        <f t="shared" si="210"/>
        <v>84.722222222222285</v>
      </c>
      <c r="DL34" s="53">
        <f t="shared" si="83"/>
        <v>69.851968875917436</v>
      </c>
      <c r="DM34" s="53"/>
      <c r="DN34" s="98">
        <f t="shared" si="85"/>
        <v>69.900000000000006</v>
      </c>
      <c r="DO34" s="54" t="e">
        <f>+VLOOKUP($F$224,$A$8:$EL$219,DO$221,0)</f>
        <v>#N/A</v>
      </c>
      <c r="DP34" s="52">
        <v>731</v>
      </c>
      <c r="DQ34" s="51">
        <f t="shared" si="211"/>
        <v>49.918032786885249</v>
      </c>
      <c r="DR34" s="52">
        <v>20.7</v>
      </c>
      <c r="DS34" s="51">
        <f t="shared" si="212"/>
        <v>76.82789651293588</v>
      </c>
      <c r="DT34" s="52">
        <v>12.5</v>
      </c>
      <c r="DU34" s="51">
        <f t="shared" si="213"/>
        <v>69.444444444444443</v>
      </c>
      <c r="DV34" s="53">
        <f t="shared" si="90"/>
        <v>65.396791248088519</v>
      </c>
      <c r="DW34" s="53"/>
      <c r="DX34" s="98">
        <f t="shared" si="92"/>
        <v>65.400000000000006</v>
      </c>
      <c r="DY34" s="54" t="e">
        <f>+VLOOKUP($F$224,$A$8:$EL$219,DY$221,0)</f>
        <v>#N/A</v>
      </c>
      <c r="DZ34" s="52">
        <v>18.172243610667099</v>
      </c>
      <c r="EA34" s="53">
        <f t="shared" si="214"/>
        <v>19.5610803128817</v>
      </c>
      <c r="EB34" s="52">
        <v>13</v>
      </c>
      <c r="EC34" s="51">
        <f t="shared" si="215"/>
        <v>81.25</v>
      </c>
      <c r="ED34" s="53">
        <f t="shared" si="96"/>
        <v>50.40554015644085</v>
      </c>
      <c r="EE34" s="53"/>
      <c r="EF34" s="98">
        <f t="shared" si="98"/>
        <v>50.4</v>
      </c>
      <c r="EG34" s="54" t="e">
        <f>+VLOOKUP($F$224,$A$8:$EL$219,EG$221,0)</f>
        <v>#N/A</v>
      </c>
      <c r="EH34" s="64"/>
      <c r="EI34" s="75">
        <v>1</v>
      </c>
      <c r="EJ34" s="64"/>
      <c r="EK34" s="66" t="e">
        <f>+VLOOKUP($F$224,$A$8:$EL$219,EK$221,0)</f>
        <v>#N/A</v>
      </c>
      <c r="EL34" s="116">
        <f t="shared" si="101"/>
        <v>58.8</v>
      </c>
      <c r="EM34" s="139">
        <f t="shared" si="102"/>
        <v>58.839220447000812</v>
      </c>
      <c r="EN34" s="120"/>
      <c r="EO34" s="67"/>
      <c r="EP34" s="68">
        <v>1</v>
      </c>
      <c r="EQ34" s="49" t="s">
        <v>1367</v>
      </c>
      <c r="ES34" s="76">
        <v>1</v>
      </c>
    </row>
    <row r="35" spans="1:149" ht="14.5" customHeight="1" x14ac:dyDescent="0.35">
      <c r="A35" s="49" t="s">
        <v>51</v>
      </c>
      <c r="B35" s="137" t="str">
        <f>INDEX('Economy Names'!$A$2:$H$213,'Economy Names'!L29,'Economy Names'!$K$1)</f>
        <v>Brunei Darussalam</v>
      </c>
      <c r="C35" s="50">
        <v>3</v>
      </c>
      <c r="D35" s="51">
        <f t="shared" si="171"/>
        <v>88.235294117647058</v>
      </c>
      <c r="E35" s="50">
        <v>5</v>
      </c>
      <c r="F35" s="51">
        <f t="shared" si="172"/>
        <v>95.477386934673376</v>
      </c>
      <c r="G35" s="52">
        <v>1.07028632795092</v>
      </c>
      <c r="H35" s="51">
        <f t="shared" si="173"/>
        <v>99.464856836024538</v>
      </c>
      <c r="I35" s="50">
        <v>4</v>
      </c>
      <c r="J35" s="51">
        <f t="shared" si="174"/>
        <v>82.35294117647058</v>
      </c>
      <c r="K35" s="50">
        <v>6</v>
      </c>
      <c r="L35" s="51">
        <f t="shared" si="175"/>
        <v>94.472361809045225</v>
      </c>
      <c r="M35" s="52">
        <v>1.07028632795092</v>
      </c>
      <c r="N35" s="53">
        <f t="shared" si="176"/>
        <v>99.464856836024538</v>
      </c>
      <c r="O35" s="52">
        <v>0</v>
      </c>
      <c r="P35" s="51">
        <f t="shared" si="177"/>
        <v>100</v>
      </c>
      <c r="Q35" s="53">
        <f t="shared" si="19"/>
        <v>94.933462213735666</v>
      </c>
      <c r="R35" s="53">
        <f t="shared" ref="R35:R46" si="216">+Q35</f>
        <v>94.933462213735666</v>
      </c>
      <c r="S35" s="98">
        <f t="shared" si="21"/>
        <v>94.9</v>
      </c>
      <c r="T35" s="54" t="e">
        <f t="shared" ref="T35:T46" si="217">RANK(R35,R$8:R$219)</f>
        <v>#N/A</v>
      </c>
      <c r="U35" s="55">
        <v>20</v>
      </c>
      <c r="V35" s="51">
        <f t="shared" si="178"/>
        <v>40</v>
      </c>
      <c r="W35" s="55">
        <v>83</v>
      </c>
      <c r="X35" s="51">
        <f t="shared" si="179"/>
        <v>83.573487031700296</v>
      </c>
      <c r="Y35" s="56">
        <v>1.82231656181012</v>
      </c>
      <c r="Z35" s="53">
        <f t="shared" si="180"/>
        <v>90.888417190949397</v>
      </c>
      <c r="AA35" s="55">
        <v>12</v>
      </c>
      <c r="AB35" s="51">
        <f t="shared" si="181"/>
        <v>80</v>
      </c>
      <c r="AC35" s="53">
        <f t="shared" si="27"/>
        <v>73.615476055662427</v>
      </c>
      <c r="AD35" s="53">
        <f t="shared" ref="AD35:AD46" si="218">+AC35</f>
        <v>73.615476055662427</v>
      </c>
      <c r="AE35" s="98">
        <f t="shared" si="29"/>
        <v>73.599999999999994</v>
      </c>
      <c r="AF35" s="57" t="e">
        <f t="shared" ref="AF35:AF46" si="219">RANK(AD35,AD$8:AD$219)</f>
        <v>#N/A</v>
      </c>
      <c r="AG35" s="55">
        <v>5</v>
      </c>
      <c r="AH35" s="51">
        <f t="shared" si="182"/>
        <v>66.666666666666657</v>
      </c>
      <c r="AI35" s="55">
        <v>25</v>
      </c>
      <c r="AJ35" s="51">
        <f t="shared" si="183"/>
        <v>96.956521739130437</v>
      </c>
      <c r="AK35" s="56">
        <v>36.742819299758203</v>
      </c>
      <c r="AL35" s="51">
        <f t="shared" si="184"/>
        <v>99.546384946916561</v>
      </c>
      <c r="AM35" s="55">
        <v>7</v>
      </c>
      <c r="AN35" s="51">
        <f t="shared" si="185"/>
        <v>87.5</v>
      </c>
      <c r="AO35" s="51">
        <f t="shared" si="35"/>
        <v>87.667393338178414</v>
      </c>
      <c r="AP35" s="53">
        <f t="shared" ref="AP35:AP46" si="220">+AO35</f>
        <v>87.667393338178414</v>
      </c>
      <c r="AQ35" s="98">
        <f t="shared" si="37"/>
        <v>87.7</v>
      </c>
      <c r="AR35" s="54" t="e">
        <f t="shared" ref="AR35:AR46" si="221">RANK(AP35,AP$8:AP$219)</f>
        <v>#N/A</v>
      </c>
      <c r="AS35" s="59">
        <v>7</v>
      </c>
      <c r="AT35" s="51">
        <f t="shared" si="186"/>
        <v>50</v>
      </c>
      <c r="AU35" s="59">
        <v>298.5</v>
      </c>
      <c r="AV35" s="51">
        <f t="shared" si="187"/>
        <v>0</v>
      </c>
      <c r="AW35" s="59">
        <v>0.60946737742987001</v>
      </c>
      <c r="AX35" s="53">
        <f t="shared" si="188"/>
        <v>95.936884150467534</v>
      </c>
      <c r="AY35" s="59">
        <v>17</v>
      </c>
      <c r="AZ35" s="51">
        <f t="shared" si="189"/>
        <v>56.666666666666664</v>
      </c>
      <c r="BA35" s="60">
        <f t="shared" si="43"/>
        <v>50.650887704283548</v>
      </c>
      <c r="BB35" s="53">
        <f t="shared" ref="BB35:BB46" si="222">+BA35</f>
        <v>50.650887704283548</v>
      </c>
      <c r="BC35" s="98">
        <f t="shared" si="45"/>
        <v>50.7</v>
      </c>
      <c r="BD35" s="54" t="e">
        <f t="shared" ref="BD35:BD46" si="223">RANK(BB35,BB$8:BB$219)</f>
        <v>#N/A</v>
      </c>
      <c r="BE35" s="58">
        <v>8</v>
      </c>
      <c r="BF35" s="58">
        <v>12</v>
      </c>
      <c r="BG35" s="61">
        <f t="shared" si="47"/>
        <v>20</v>
      </c>
      <c r="BH35" s="60">
        <f t="shared" si="48"/>
        <v>100</v>
      </c>
      <c r="BI35" s="101">
        <f t="shared" ref="BI35:BI46" si="224">+BH35</f>
        <v>100</v>
      </c>
      <c r="BJ35" s="98">
        <f t="shared" si="50"/>
        <v>100</v>
      </c>
      <c r="BK35" s="54" t="e">
        <f t="shared" ref="BK35:BK46" si="225">RANK(BI35,BI$8:BI$219)</f>
        <v>#N/A</v>
      </c>
      <c r="BL35" s="58">
        <v>4</v>
      </c>
      <c r="BM35" s="53">
        <f t="shared" si="190"/>
        <v>40</v>
      </c>
      <c r="BN35" s="58">
        <v>8</v>
      </c>
      <c r="BO35" s="53">
        <f t="shared" si="191"/>
        <v>80</v>
      </c>
      <c r="BP35" s="58">
        <v>8</v>
      </c>
      <c r="BQ35" s="53">
        <f t="shared" si="192"/>
        <v>80</v>
      </c>
      <c r="BR35" s="58">
        <v>0</v>
      </c>
      <c r="BS35" s="53">
        <f t="shared" si="193"/>
        <v>0</v>
      </c>
      <c r="BT35" s="58">
        <v>0</v>
      </c>
      <c r="BU35" s="53">
        <f t="shared" si="194"/>
        <v>0</v>
      </c>
      <c r="BV35" s="58">
        <v>0</v>
      </c>
      <c r="BW35" s="51">
        <f t="shared" si="195"/>
        <v>0</v>
      </c>
      <c r="BX35" s="61">
        <f t="shared" si="58"/>
        <v>20</v>
      </c>
      <c r="BY35" s="63">
        <f t="shared" si="59"/>
        <v>40</v>
      </c>
      <c r="BZ35" s="53">
        <f t="shared" ref="BZ35:BZ46" si="226">+BY35</f>
        <v>40</v>
      </c>
      <c r="CA35" s="98">
        <f t="shared" si="61"/>
        <v>40</v>
      </c>
      <c r="CB35" s="57" t="e">
        <f t="shared" ref="CB35:CB46" si="227">RANK(BZ35,BZ$8:BZ$219)</f>
        <v>#N/A</v>
      </c>
      <c r="CC35" s="58">
        <v>5</v>
      </c>
      <c r="CD35" s="53">
        <f t="shared" si="196"/>
        <v>96.666666666666671</v>
      </c>
      <c r="CE35" s="58">
        <v>52.5</v>
      </c>
      <c r="CF35" s="51">
        <f t="shared" si="197"/>
        <v>99.459041731066449</v>
      </c>
      <c r="CG35" s="58">
        <v>8.0178710172551</v>
      </c>
      <c r="CH35" s="51">
        <f t="shared" si="198"/>
        <v>100</v>
      </c>
      <c r="CI35" s="58" t="s">
        <v>1975</v>
      </c>
      <c r="CJ35" s="53" t="str">
        <f t="shared" si="199"/>
        <v>No VAT</v>
      </c>
      <c r="CK35" s="58" t="s">
        <v>1975</v>
      </c>
      <c r="CL35" s="53" t="str">
        <f t="shared" si="200"/>
        <v>No VAT</v>
      </c>
      <c r="CM35" s="58">
        <v>137</v>
      </c>
      <c r="CN35" s="53">
        <f t="shared" si="201"/>
        <v>0</v>
      </c>
      <c r="CO35" s="58">
        <v>65.428571428571402</v>
      </c>
      <c r="CP35" s="51">
        <f t="shared" si="202"/>
        <v>0</v>
      </c>
      <c r="CQ35" s="138">
        <f t="shared" si="70"/>
        <v>0</v>
      </c>
      <c r="CR35" s="110">
        <f t="shared" si="71"/>
        <v>74.031427099433273</v>
      </c>
      <c r="CS35" s="53">
        <f t="shared" ref="CS35:CS46" si="228">+CR35</f>
        <v>74.031427099433273</v>
      </c>
      <c r="CT35" s="98">
        <f t="shared" si="73"/>
        <v>74</v>
      </c>
      <c r="CU35" s="54" t="e">
        <f t="shared" ref="CU35:CU46" si="229">RANK(CS35,CS$8:CS$219)</f>
        <v>#N/A</v>
      </c>
      <c r="CV35" s="58">
        <v>117</v>
      </c>
      <c r="CW35" s="53">
        <f t="shared" si="203"/>
        <v>27.044025157232703</v>
      </c>
      <c r="CX35" s="58">
        <v>155</v>
      </c>
      <c r="CY35" s="53">
        <f t="shared" si="204"/>
        <v>8.8757396449704142</v>
      </c>
      <c r="CZ35" s="58">
        <v>340</v>
      </c>
      <c r="DA35" s="53">
        <f t="shared" si="205"/>
        <v>67.924528301886795</v>
      </c>
      <c r="DB35" s="58">
        <v>90</v>
      </c>
      <c r="DC35" s="53">
        <f t="shared" si="206"/>
        <v>77.5</v>
      </c>
      <c r="DD35" s="58">
        <v>48</v>
      </c>
      <c r="DE35" s="53">
        <f t="shared" si="207"/>
        <v>83.154121863799276</v>
      </c>
      <c r="DF35" s="58">
        <v>132</v>
      </c>
      <c r="DG35" s="53">
        <f t="shared" si="208"/>
        <v>45.188284518828453</v>
      </c>
      <c r="DH35" s="58">
        <v>395</v>
      </c>
      <c r="DI35" s="53">
        <f t="shared" si="209"/>
        <v>67.083333333333329</v>
      </c>
      <c r="DJ35" s="58">
        <v>50</v>
      </c>
      <c r="DK35" s="51">
        <f t="shared" si="210"/>
        <v>92.857142857142861</v>
      </c>
      <c r="DL35" s="53">
        <f t="shared" si="83"/>
        <v>58.703396959649226</v>
      </c>
      <c r="DM35" s="53">
        <f t="shared" ref="DM35:DM46" si="230">+DL35</f>
        <v>58.703396959649226</v>
      </c>
      <c r="DN35" s="98">
        <f t="shared" si="85"/>
        <v>58.7</v>
      </c>
      <c r="DO35" s="54" t="e">
        <f t="shared" ref="DO35:DO46" si="231">RANK(DM35,DM$8:DM$219)</f>
        <v>#N/A</v>
      </c>
      <c r="DP35" s="52">
        <v>540</v>
      </c>
      <c r="DQ35" s="51">
        <f t="shared" si="211"/>
        <v>65.573770491803273</v>
      </c>
      <c r="DR35" s="52">
        <v>36.6</v>
      </c>
      <c r="DS35" s="51">
        <f t="shared" si="212"/>
        <v>58.942632170978627</v>
      </c>
      <c r="DT35" s="52">
        <v>11.5</v>
      </c>
      <c r="DU35" s="51">
        <f t="shared" si="213"/>
        <v>63.888888888888886</v>
      </c>
      <c r="DV35" s="53">
        <f t="shared" si="90"/>
        <v>62.801763850556938</v>
      </c>
      <c r="DW35" s="53">
        <f t="shared" ref="DW35:DW46" si="232">+DV35</f>
        <v>62.801763850556938</v>
      </c>
      <c r="DX35" s="98">
        <f t="shared" si="92"/>
        <v>62.8</v>
      </c>
      <c r="DY35" s="54" t="e">
        <f t="shared" ref="DY35:DY46" si="233">RANK(DW35,DW$8:DW$219)</f>
        <v>#N/A</v>
      </c>
      <c r="DZ35" s="52">
        <v>47.2348576350158</v>
      </c>
      <c r="EA35" s="53">
        <f t="shared" si="214"/>
        <v>50.844841372460493</v>
      </c>
      <c r="EB35" s="52">
        <v>10.5</v>
      </c>
      <c r="EC35" s="51">
        <f t="shared" si="215"/>
        <v>65.625</v>
      </c>
      <c r="ED35" s="53">
        <f t="shared" si="96"/>
        <v>58.234920686230247</v>
      </c>
      <c r="EE35" s="53">
        <f t="shared" ref="EE35:EE46" si="234">+ED35</f>
        <v>58.234920686230247</v>
      </c>
      <c r="EF35" s="98">
        <f t="shared" si="98"/>
        <v>58.2</v>
      </c>
      <c r="EG35" s="54" t="e">
        <f t="shared" ref="EG35:EG46" si="235">RANK(EE35,EE$8:EE$219)</f>
        <v>#N/A</v>
      </c>
      <c r="EH35" s="64"/>
      <c r="EI35" s="64"/>
      <c r="EJ35" s="64"/>
      <c r="EK35" s="66" t="e">
        <f t="shared" ref="EK35:EK46" si="236">RANK(EN35,EN$8:EN$219)</f>
        <v>#N/A</v>
      </c>
      <c r="EL35" s="116">
        <f t="shared" si="101"/>
        <v>70.099999999999994</v>
      </c>
      <c r="EM35" s="139">
        <f t="shared" si="102"/>
        <v>70.063872790772976</v>
      </c>
      <c r="EN35" s="120">
        <f t="shared" ref="EN35:EN46" si="237">AVERAGE(Q35,AC35,BA35,BH35,BY35,CR35,DL35,DV35,ED35,AO35)</f>
        <v>70.063872790772976</v>
      </c>
      <c r="EO35" s="67"/>
      <c r="EP35" s="68"/>
      <c r="EQ35" s="44"/>
    </row>
    <row r="36" spans="1:149" ht="14.5" customHeight="1" x14ac:dyDescent="0.35">
      <c r="A36" s="49" t="s">
        <v>52</v>
      </c>
      <c r="B36" s="137" t="str">
        <f>INDEX('Economy Names'!$A$2:$H$213,'Economy Names'!L30,'Economy Names'!$K$1)</f>
        <v>Bulgaria</v>
      </c>
      <c r="C36" s="50">
        <v>7</v>
      </c>
      <c r="D36" s="51">
        <f t="shared" si="171"/>
        <v>64.705882352941174</v>
      </c>
      <c r="E36" s="50">
        <v>23</v>
      </c>
      <c r="F36" s="51">
        <f t="shared" si="172"/>
        <v>77.386934673366838</v>
      </c>
      <c r="G36" s="52">
        <v>0.99390379298132003</v>
      </c>
      <c r="H36" s="51">
        <f t="shared" si="173"/>
        <v>99.503048103509343</v>
      </c>
      <c r="I36" s="50">
        <v>7</v>
      </c>
      <c r="J36" s="51">
        <f t="shared" si="174"/>
        <v>64.705882352941174</v>
      </c>
      <c r="K36" s="50">
        <v>23</v>
      </c>
      <c r="L36" s="51">
        <f t="shared" si="175"/>
        <v>77.386934673366838</v>
      </c>
      <c r="M36" s="52">
        <v>0.99390379298132003</v>
      </c>
      <c r="N36" s="53">
        <f t="shared" si="176"/>
        <v>99.503048103509343</v>
      </c>
      <c r="O36" s="52">
        <v>1.282456507073E-2</v>
      </c>
      <c r="P36" s="51">
        <f t="shared" si="177"/>
        <v>99.996793858732318</v>
      </c>
      <c r="Q36" s="53">
        <f t="shared" si="19"/>
        <v>85.398164747137429</v>
      </c>
      <c r="R36" s="53">
        <f t="shared" si="216"/>
        <v>85.398164747137429</v>
      </c>
      <c r="S36" s="98">
        <f t="shared" si="21"/>
        <v>85.4</v>
      </c>
      <c r="T36" s="54" t="e">
        <f t="shared" si="217"/>
        <v>#N/A</v>
      </c>
      <c r="U36" s="55">
        <v>18</v>
      </c>
      <c r="V36" s="51">
        <f t="shared" si="178"/>
        <v>48</v>
      </c>
      <c r="W36" s="55">
        <v>97</v>
      </c>
      <c r="X36" s="51">
        <f t="shared" si="179"/>
        <v>79.538904899135446</v>
      </c>
      <c r="Y36" s="56">
        <v>3.4331360694335298</v>
      </c>
      <c r="Z36" s="53">
        <f t="shared" si="180"/>
        <v>82.834319652832349</v>
      </c>
      <c r="AA36" s="55">
        <v>14</v>
      </c>
      <c r="AB36" s="51">
        <f t="shared" si="181"/>
        <v>93.333333333333329</v>
      </c>
      <c r="AC36" s="53">
        <f t="shared" si="27"/>
        <v>75.926639471325274</v>
      </c>
      <c r="AD36" s="53">
        <f t="shared" si="218"/>
        <v>75.926639471325274</v>
      </c>
      <c r="AE36" s="98">
        <f t="shared" si="29"/>
        <v>75.900000000000006</v>
      </c>
      <c r="AF36" s="57" t="e">
        <f t="shared" si="219"/>
        <v>#N/A</v>
      </c>
      <c r="AG36" s="55">
        <v>6</v>
      </c>
      <c r="AH36" s="51">
        <f t="shared" si="182"/>
        <v>50</v>
      </c>
      <c r="AI36" s="55">
        <v>262</v>
      </c>
      <c r="AJ36" s="51">
        <f t="shared" si="183"/>
        <v>0</v>
      </c>
      <c r="AK36" s="56">
        <v>386.78035419734402</v>
      </c>
      <c r="AL36" s="51">
        <f t="shared" si="184"/>
        <v>95.224933898798213</v>
      </c>
      <c r="AM36" s="55">
        <v>6</v>
      </c>
      <c r="AN36" s="51">
        <f t="shared" si="185"/>
        <v>75</v>
      </c>
      <c r="AO36" s="51">
        <f t="shared" si="35"/>
        <v>55.056233474699553</v>
      </c>
      <c r="AP36" s="53">
        <f t="shared" si="220"/>
        <v>55.056233474699553</v>
      </c>
      <c r="AQ36" s="98">
        <f t="shared" si="37"/>
        <v>55.1</v>
      </c>
      <c r="AR36" s="54" t="e">
        <f t="shared" si="221"/>
        <v>#N/A</v>
      </c>
      <c r="AS36" s="59">
        <v>8</v>
      </c>
      <c r="AT36" s="51">
        <f t="shared" si="186"/>
        <v>41.666666666666671</v>
      </c>
      <c r="AU36" s="59">
        <v>19</v>
      </c>
      <c r="AV36" s="51">
        <f t="shared" si="187"/>
        <v>91.387559808612437</v>
      </c>
      <c r="AW36" s="59">
        <v>2.8488290776457799</v>
      </c>
      <c r="AX36" s="53">
        <f t="shared" si="188"/>
        <v>81.007806149028141</v>
      </c>
      <c r="AY36" s="59">
        <v>19.5</v>
      </c>
      <c r="AZ36" s="51">
        <f t="shared" si="189"/>
        <v>65</v>
      </c>
      <c r="BA36" s="60">
        <f t="shared" si="43"/>
        <v>69.765508156076805</v>
      </c>
      <c r="BB36" s="53">
        <f t="shared" si="222"/>
        <v>69.765508156076805</v>
      </c>
      <c r="BC36" s="98">
        <f t="shared" si="45"/>
        <v>69.8</v>
      </c>
      <c r="BD36" s="54" t="e">
        <f t="shared" si="223"/>
        <v>#N/A</v>
      </c>
      <c r="BE36" s="58">
        <v>5</v>
      </c>
      <c r="BF36" s="58">
        <v>8</v>
      </c>
      <c r="BG36" s="61">
        <f t="shared" si="47"/>
        <v>13</v>
      </c>
      <c r="BH36" s="60">
        <f t="shared" si="48"/>
        <v>65</v>
      </c>
      <c r="BI36" s="101">
        <f t="shared" si="224"/>
        <v>65</v>
      </c>
      <c r="BJ36" s="98">
        <f t="shared" si="50"/>
        <v>65</v>
      </c>
      <c r="BK36" s="54" t="e">
        <f t="shared" si="225"/>
        <v>#N/A</v>
      </c>
      <c r="BL36" s="58">
        <v>10</v>
      </c>
      <c r="BM36" s="53">
        <f t="shared" si="190"/>
        <v>100</v>
      </c>
      <c r="BN36" s="58">
        <v>2</v>
      </c>
      <c r="BO36" s="53">
        <f t="shared" si="191"/>
        <v>20</v>
      </c>
      <c r="BP36" s="58">
        <v>8</v>
      </c>
      <c r="BQ36" s="53">
        <f t="shared" si="192"/>
        <v>80</v>
      </c>
      <c r="BR36" s="58">
        <v>6</v>
      </c>
      <c r="BS36" s="53">
        <f t="shared" si="193"/>
        <v>100</v>
      </c>
      <c r="BT36" s="58">
        <v>4</v>
      </c>
      <c r="BU36" s="53">
        <f t="shared" si="194"/>
        <v>57.142857142857139</v>
      </c>
      <c r="BV36" s="58">
        <v>7</v>
      </c>
      <c r="BW36" s="51">
        <f t="shared" si="195"/>
        <v>100</v>
      </c>
      <c r="BX36" s="61">
        <f t="shared" si="58"/>
        <v>37</v>
      </c>
      <c r="BY36" s="63">
        <f t="shared" si="59"/>
        <v>74</v>
      </c>
      <c r="BZ36" s="53">
        <f t="shared" si="226"/>
        <v>74</v>
      </c>
      <c r="CA36" s="98">
        <f t="shared" si="61"/>
        <v>74</v>
      </c>
      <c r="CB36" s="57" t="e">
        <f t="shared" si="227"/>
        <v>#N/A</v>
      </c>
      <c r="CC36" s="58">
        <v>14</v>
      </c>
      <c r="CD36" s="53">
        <f t="shared" si="196"/>
        <v>81.666666666666671</v>
      </c>
      <c r="CE36" s="58">
        <v>441</v>
      </c>
      <c r="CF36" s="51">
        <f t="shared" si="197"/>
        <v>39.412673879443588</v>
      </c>
      <c r="CG36" s="58">
        <v>28.287800148119</v>
      </c>
      <c r="CH36" s="51">
        <f t="shared" si="198"/>
        <v>96.965534310230055</v>
      </c>
      <c r="CI36" s="58">
        <v>14.5</v>
      </c>
      <c r="CJ36" s="53">
        <f t="shared" si="199"/>
        <v>71</v>
      </c>
      <c r="CK36" s="58">
        <v>24.8333333333333</v>
      </c>
      <c r="CL36" s="53">
        <f t="shared" si="200"/>
        <v>58.236808236808301</v>
      </c>
      <c r="CM36" s="58">
        <v>11.5</v>
      </c>
      <c r="CN36" s="53">
        <f t="shared" si="201"/>
        <v>81.651376146788991</v>
      </c>
      <c r="CO36" s="58">
        <v>8.2857142857142794</v>
      </c>
      <c r="CP36" s="51">
        <f t="shared" si="202"/>
        <v>74.10714285714289</v>
      </c>
      <c r="CQ36" s="138">
        <f t="shared" si="70"/>
        <v>71.248831810185052</v>
      </c>
      <c r="CR36" s="110">
        <f t="shared" si="71"/>
        <v>72.323426666631335</v>
      </c>
      <c r="CS36" s="53">
        <f t="shared" si="228"/>
        <v>72.323426666631335</v>
      </c>
      <c r="CT36" s="98">
        <f t="shared" si="73"/>
        <v>72.3</v>
      </c>
      <c r="CU36" s="54" t="e">
        <f t="shared" si="229"/>
        <v>#N/A</v>
      </c>
      <c r="CV36" s="58">
        <v>4.4000000000000004</v>
      </c>
      <c r="CW36" s="53">
        <f t="shared" si="203"/>
        <v>97.861635220125791</v>
      </c>
      <c r="CX36" s="58">
        <v>1.75</v>
      </c>
      <c r="CY36" s="53">
        <f t="shared" si="204"/>
        <v>99.556213017751489</v>
      </c>
      <c r="CZ36" s="58">
        <v>55</v>
      </c>
      <c r="DA36" s="53">
        <f t="shared" si="205"/>
        <v>94.811320754716974</v>
      </c>
      <c r="DB36" s="58">
        <v>51.6666666666667</v>
      </c>
      <c r="DC36" s="53">
        <f t="shared" si="206"/>
        <v>87.083333333333329</v>
      </c>
      <c r="DD36" s="58">
        <v>0.5</v>
      </c>
      <c r="DE36" s="53">
        <f t="shared" si="207"/>
        <v>100</v>
      </c>
      <c r="DF36" s="58">
        <v>0.5</v>
      </c>
      <c r="DG36" s="53">
        <f t="shared" si="208"/>
        <v>100</v>
      </c>
      <c r="DH36" s="58">
        <v>0</v>
      </c>
      <c r="DI36" s="53">
        <f t="shared" si="209"/>
        <v>100</v>
      </c>
      <c r="DJ36" s="58">
        <v>0</v>
      </c>
      <c r="DK36" s="51">
        <f t="shared" si="210"/>
        <v>100</v>
      </c>
      <c r="DL36" s="53">
        <f t="shared" si="83"/>
        <v>97.414062790740957</v>
      </c>
      <c r="DM36" s="53">
        <f t="shared" si="230"/>
        <v>97.414062790740957</v>
      </c>
      <c r="DN36" s="98">
        <f t="shared" si="85"/>
        <v>97.4</v>
      </c>
      <c r="DO36" s="54" t="e">
        <f t="shared" si="231"/>
        <v>#N/A</v>
      </c>
      <c r="DP36" s="52">
        <v>564</v>
      </c>
      <c r="DQ36" s="51">
        <f t="shared" si="211"/>
        <v>63.606557377049178</v>
      </c>
      <c r="DR36" s="52">
        <v>18.600000000000001</v>
      </c>
      <c r="DS36" s="51">
        <f t="shared" si="212"/>
        <v>79.190101237345331</v>
      </c>
      <c r="DT36" s="52">
        <v>10.5</v>
      </c>
      <c r="DU36" s="51">
        <f t="shared" si="213"/>
        <v>58.333333333333336</v>
      </c>
      <c r="DV36" s="53">
        <f t="shared" si="90"/>
        <v>67.043330649242606</v>
      </c>
      <c r="DW36" s="53">
        <f t="shared" si="232"/>
        <v>67.043330649242606</v>
      </c>
      <c r="DX36" s="98">
        <f t="shared" si="92"/>
        <v>67</v>
      </c>
      <c r="DY36" s="54" t="e">
        <f t="shared" si="233"/>
        <v>#N/A</v>
      </c>
      <c r="DZ36" s="52">
        <v>37.741818323337199</v>
      </c>
      <c r="EA36" s="53">
        <f t="shared" si="214"/>
        <v>40.626284524582559</v>
      </c>
      <c r="EB36" s="52">
        <v>12</v>
      </c>
      <c r="EC36" s="51">
        <f t="shared" si="215"/>
        <v>75</v>
      </c>
      <c r="ED36" s="53">
        <f t="shared" si="96"/>
        <v>57.813142262291279</v>
      </c>
      <c r="EE36" s="53">
        <f t="shared" si="234"/>
        <v>57.813142262291279</v>
      </c>
      <c r="EF36" s="98">
        <f t="shared" si="98"/>
        <v>57.8</v>
      </c>
      <c r="EG36" s="54" t="e">
        <f t="shared" si="235"/>
        <v>#N/A</v>
      </c>
      <c r="EH36" s="64"/>
      <c r="EI36" s="64"/>
      <c r="EJ36" s="64"/>
      <c r="EK36" s="66" t="e">
        <f t="shared" si="236"/>
        <v>#N/A</v>
      </c>
      <c r="EL36" s="116">
        <f t="shared" si="101"/>
        <v>72</v>
      </c>
      <c r="EM36" s="139">
        <f t="shared" si="102"/>
        <v>71.974050821814529</v>
      </c>
      <c r="EN36" s="120">
        <f t="shared" si="237"/>
        <v>71.974050821814529</v>
      </c>
      <c r="EO36" s="67"/>
      <c r="EP36" s="68"/>
      <c r="EQ36" s="44"/>
    </row>
    <row r="37" spans="1:149" ht="14.5" customHeight="1" x14ac:dyDescent="0.35">
      <c r="A37" s="49" t="s">
        <v>53</v>
      </c>
      <c r="B37" s="137" t="str">
        <f>INDEX('Economy Names'!$A$2:$H$213,'Economy Names'!L31,'Economy Names'!$K$1)</f>
        <v>Burkina Faso</v>
      </c>
      <c r="C37" s="50">
        <v>3</v>
      </c>
      <c r="D37" s="51">
        <f t="shared" si="171"/>
        <v>88.235294117647058</v>
      </c>
      <c r="E37" s="50">
        <v>13</v>
      </c>
      <c r="F37" s="51">
        <f t="shared" si="172"/>
        <v>87.437185929648237</v>
      </c>
      <c r="G37" s="52">
        <v>42.790081978221998</v>
      </c>
      <c r="H37" s="51">
        <f t="shared" si="173"/>
        <v>78.604959010889004</v>
      </c>
      <c r="I37" s="50">
        <v>3</v>
      </c>
      <c r="J37" s="51">
        <f t="shared" si="174"/>
        <v>88.235294117647058</v>
      </c>
      <c r="K37" s="50">
        <v>13</v>
      </c>
      <c r="L37" s="51">
        <f t="shared" si="175"/>
        <v>87.437185929648237</v>
      </c>
      <c r="M37" s="52">
        <v>42.790081978221998</v>
      </c>
      <c r="N37" s="53">
        <f t="shared" si="176"/>
        <v>78.604959010889004</v>
      </c>
      <c r="O37" s="52">
        <v>6.3317237515950797</v>
      </c>
      <c r="P37" s="51">
        <f t="shared" si="177"/>
        <v>98.417069062101234</v>
      </c>
      <c r="Q37" s="53">
        <f t="shared" si="19"/>
        <v>88.173627030071387</v>
      </c>
      <c r="R37" s="53">
        <f t="shared" si="216"/>
        <v>88.173627030071387</v>
      </c>
      <c r="S37" s="98">
        <f t="shared" si="21"/>
        <v>88.2</v>
      </c>
      <c r="T37" s="54" t="e">
        <f t="shared" si="217"/>
        <v>#N/A</v>
      </c>
      <c r="U37" s="55">
        <v>15</v>
      </c>
      <c r="V37" s="51">
        <f t="shared" si="178"/>
        <v>60</v>
      </c>
      <c r="W37" s="55">
        <v>121</v>
      </c>
      <c r="X37" s="51">
        <f t="shared" si="179"/>
        <v>72.622478386167145</v>
      </c>
      <c r="Y37" s="56">
        <v>7.5779047556913799</v>
      </c>
      <c r="Z37" s="53">
        <f t="shared" si="180"/>
        <v>62.110476221543095</v>
      </c>
      <c r="AA37" s="55">
        <v>12</v>
      </c>
      <c r="AB37" s="51">
        <f t="shared" si="181"/>
        <v>80</v>
      </c>
      <c r="AC37" s="53">
        <f t="shared" si="27"/>
        <v>68.683238651927553</v>
      </c>
      <c r="AD37" s="53">
        <f t="shared" si="218"/>
        <v>68.683238651927553</v>
      </c>
      <c r="AE37" s="98">
        <f t="shared" si="29"/>
        <v>68.7</v>
      </c>
      <c r="AF37" s="57" t="e">
        <f t="shared" si="219"/>
        <v>#N/A</v>
      </c>
      <c r="AG37" s="55">
        <v>4</v>
      </c>
      <c r="AH37" s="51">
        <f t="shared" si="182"/>
        <v>83.333333333333343</v>
      </c>
      <c r="AI37" s="55">
        <v>169</v>
      </c>
      <c r="AJ37" s="51">
        <f t="shared" si="183"/>
        <v>34.347826086956523</v>
      </c>
      <c r="AK37" s="56">
        <v>8977.3814984877899</v>
      </c>
      <c r="AL37" s="51">
        <f t="shared" si="184"/>
        <v>0</v>
      </c>
      <c r="AM37" s="55">
        <v>0</v>
      </c>
      <c r="AN37" s="51">
        <f t="shared" si="185"/>
        <v>0</v>
      </c>
      <c r="AO37" s="51">
        <f t="shared" si="35"/>
        <v>29.420289855072468</v>
      </c>
      <c r="AP37" s="53">
        <f t="shared" si="220"/>
        <v>29.420289855072468</v>
      </c>
      <c r="AQ37" s="98">
        <f t="shared" si="37"/>
        <v>29.4</v>
      </c>
      <c r="AR37" s="54" t="e">
        <f t="shared" si="221"/>
        <v>#N/A</v>
      </c>
      <c r="AS37" s="59">
        <v>4</v>
      </c>
      <c r="AT37" s="51">
        <f t="shared" si="186"/>
        <v>75</v>
      </c>
      <c r="AU37" s="59">
        <v>67</v>
      </c>
      <c r="AV37" s="51">
        <f t="shared" si="187"/>
        <v>68.421052631578945</v>
      </c>
      <c r="AW37" s="59">
        <v>11.9297621473735</v>
      </c>
      <c r="AX37" s="53">
        <f t="shared" si="188"/>
        <v>20.468252350843333</v>
      </c>
      <c r="AY37" s="59">
        <v>12.5</v>
      </c>
      <c r="AZ37" s="51">
        <f t="shared" si="189"/>
        <v>41.666666666666671</v>
      </c>
      <c r="BA37" s="60">
        <f t="shared" si="43"/>
        <v>51.388992912272244</v>
      </c>
      <c r="BB37" s="53">
        <f t="shared" si="222"/>
        <v>51.388992912272244</v>
      </c>
      <c r="BC37" s="98">
        <f t="shared" si="45"/>
        <v>51.4</v>
      </c>
      <c r="BD37" s="54" t="e">
        <f t="shared" si="223"/>
        <v>#N/A</v>
      </c>
      <c r="BE37" s="58">
        <v>0</v>
      </c>
      <c r="BF37" s="58">
        <v>6</v>
      </c>
      <c r="BG37" s="61">
        <f t="shared" si="47"/>
        <v>6</v>
      </c>
      <c r="BH37" s="60">
        <f t="shared" si="48"/>
        <v>30</v>
      </c>
      <c r="BI37" s="101">
        <f t="shared" si="224"/>
        <v>30</v>
      </c>
      <c r="BJ37" s="98">
        <f t="shared" si="50"/>
        <v>30</v>
      </c>
      <c r="BK37" s="54" t="e">
        <f t="shared" si="225"/>
        <v>#N/A</v>
      </c>
      <c r="BL37" s="58">
        <v>7</v>
      </c>
      <c r="BM37" s="53">
        <f t="shared" si="190"/>
        <v>70</v>
      </c>
      <c r="BN37" s="58">
        <v>1</v>
      </c>
      <c r="BO37" s="53">
        <f t="shared" si="191"/>
        <v>10</v>
      </c>
      <c r="BP37" s="58">
        <v>5</v>
      </c>
      <c r="BQ37" s="53">
        <f t="shared" si="192"/>
        <v>50</v>
      </c>
      <c r="BR37" s="58">
        <v>4</v>
      </c>
      <c r="BS37" s="53">
        <f t="shared" si="193"/>
        <v>66.666666666666657</v>
      </c>
      <c r="BT37" s="58">
        <v>2</v>
      </c>
      <c r="BU37" s="53">
        <f t="shared" si="194"/>
        <v>28.571428571428569</v>
      </c>
      <c r="BV37" s="58">
        <v>2</v>
      </c>
      <c r="BW37" s="51">
        <f t="shared" si="195"/>
        <v>28.571428571428569</v>
      </c>
      <c r="BX37" s="61">
        <f t="shared" si="58"/>
        <v>21</v>
      </c>
      <c r="BY37" s="63">
        <f t="shared" si="59"/>
        <v>42</v>
      </c>
      <c r="BZ37" s="53">
        <f t="shared" si="226"/>
        <v>42</v>
      </c>
      <c r="CA37" s="98">
        <f t="shared" si="61"/>
        <v>42</v>
      </c>
      <c r="CB37" s="57" t="e">
        <f t="shared" si="227"/>
        <v>#N/A</v>
      </c>
      <c r="CC37" s="58">
        <v>45</v>
      </c>
      <c r="CD37" s="53">
        <f t="shared" si="196"/>
        <v>30</v>
      </c>
      <c r="CE37" s="58">
        <v>270</v>
      </c>
      <c r="CF37" s="51">
        <f t="shared" si="197"/>
        <v>65.842349304482227</v>
      </c>
      <c r="CG37" s="58">
        <v>41.286653035533803</v>
      </c>
      <c r="CH37" s="51">
        <f t="shared" si="198"/>
        <v>78.398550264691949</v>
      </c>
      <c r="CI37" s="58" t="s">
        <v>1974</v>
      </c>
      <c r="CJ37" s="53">
        <f t="shared" si="199"/>
        <v>0</v>
      </c>
      <c r="CK37" s="58" t="s">
        <v>1974</v>
      </c>
      <c r="CL37" s="53">
        <f t="shared" si="200"/>
        <v>0</v>
      </c>
      <c r="CM37" s="58">
        <v>3</v>
      </c>
      <c r="CN37" s="53">
        <f t="shared" si="201"/>
        <v>97.247706422018354</v>
      </c>
      <c r="CO37" s="58">
        <v>0</v>
      </c>
      <c r="CP37" s="51">
        <f t="shared" si="202"/>
        <v>100</v>
      </c>
      <c r="CQ37" s="138">
        <f t="shared" si="70"/>
        <v>49.311926605504588</v>
      </c>
      <c r="CR37" s="110">
        <f t="shared" si="71"/>
        <v>55.888206543669696</v>
      </c>
      <c r="CS37" s="53">
        <f t="shared" si="228"/>
        <v>55.888206543669696</v>
      </c>
      <c r="CT37" s="98">
        <f t="shared" si="73"/>
        <v>55.9</v>
      </c>
      <c r="CU37" s="54" t="e">
        <f t="shared" si="229"/>
        <v>#N/A</v>
      </c>
      <c r="CV37" s="58">
        <v>74.5</v>
      </c>
      <c r="CW37" s="53">
        <f t="shared" si="203"/>
        <v>53.773584905660378</v>
      </c>
      <c r="CX37" s="58">
        <v>84</v>
      </c>
      <c r="CY37" s="53">
        <f t="shared" si="204"/>
        <v>50.887573964497044</v>
      </c>
      <c r="CZ37" s="58">
        <v>261</v>
      </c>
      <c r="DA37" s="53">
        <f t="shared" si="205"/>
        <v>75.377358490566039</v>
      </c>
      <c r="DB37" s="58">
        <v>85.5</v>
      </c>
      <c r="DC37" s="53">
        <f t="shared" si="206"/>
        <v>78.625</v>
      </c>
      <c r="DD37" s="58">
        <v>102</v>
      </c>
      <c r="DE37" s="53">
        <f t="shared" si="207"/>
        <v>63.799283154121866</v>
      </c>
      <c r="DF37" s="58">
        <v>96</v>
      </c>
      <c r="DG37" s="53">
        <f t="shared" si="208"/>
        <v>60.251046025104607</v>
      </c>
      <c r="DH37" s="58">
        <v>264.5</v>
      </c>
      <c r="DI37" s="53">
        <f t="shared" si="209"/>
        <v>77.958333333333329</v>
      </c>
      <c r="DJ37" s="58">
        <v>196.5</v>
      </c>
      <c r="DK37" s="51">
        <f t="shared" si="210"/>
        <v>71.928571428571431</v>
      </c>
      <c r="DL37" s="53">
        <f t="shared" si="83"/>
        <v>66.57509391273183</v>
      </c>
      <c r="DM37" s="53">
        <f t="shared" si="230"/>
        <v>66.57509391273183</v>
      </c>
      <c r="DN37" s="98">
        <f t="shared" si="85"/>
        <v>66.599999999999994</v>
      </c>
      <c r="DO37" s="54" t="e">
        <f t="shared" si="231"/>
        <v>#N/A</v>
      </c>
      <c r="DP37" s="52">
        <v>446</v>
      </c>
      <c r="DQ37" s="51">
        <f t="shared" si="211"/>
        <v>73.278688524590166</v>
      </c>
      <c r="DR37" s="52">
        <v>81.7</v>
      </c>
      <c r="DS37" s="51">
        <f t="shared" si="212"/>
        <v>8.2114735658042708</v>
      </c>
      <c r="DT37" s="52">
        <v>7.5</v>
      </c>
      <c r="DU37" s="51">
        <f t="shared" si="213"/>
        <v>41.666666666666671</v>
      </c>
      <c r="DV37" s="53">
        <f t="shared" si="90"/>
        <v>41.0522762523537</v>
      </c>
      <c r="DW37" s="53">
        <f t="shared" si="232"/>
        <v>41.0522762523537</v>
      </c>
      <c r="DX37" s="98">
        <f t="shared" si="92"/>
        <v>41.1</v>
      </c>
      <c r="DY37" s="54" t="e">
        <f t="shared" si="233"/>
        <v>#N/A</v>
      </c>
      <c r="DZ37" s="52">
        <v>23.587641211342198</v>
      </c>
      <c r="EA37" s="53">
        <f t="shared" si="214"/>
        <v>25.390356524587943</v>
      </c>
      <c r="EB37" s="52">
        <v>9</v>
      </c>
      <c r="EC37" s="51">
        <f t="shared" si="215"/>
        <v>56.25</v>
      </c>
      <c r="ED37" s="53">
        <f t="shared" si="96"/>
        <v>40.820178262293972</v>
      </c>
      <c r="EE37" s="53">
        <f t="shared" si="234"/>
        <v>40.820178262293972</v>
      </c>
      <c r="EF37" s="98">
        <f t="shared" si="98"/>
        <v>40.799999999999997</v>
      </c>
      <c r="EG37" s="54" t="e">
        <f t="shared" si="235"/>
        <v>#N/A</v>
      </c>
      <c r="EH37" s="64"/>
      <c r="EI37" s="64"/>
      <c r="EJ37" s="64"/>
      <c r="EK37" s="66" t="e">
        <f t="shared" si="236"/>
        <v>#N/A</v>
      </c>
      <c r="EL37" s="116">
        <f t="shared" si="101"/>
        <v>51.4</v>
      </c>
      <c r="EM37" s="139">
        <f t="shared" si="102"/>
        <v>51.400190342039288</v>
      </c>
      <c r="EN37" s="120">
        <f t="shared" si="237"/>
        <v>51.400190342039288</v>
      </c>
      <c r="EO37" s="67"/>
      <c r="EP37" s="68"/>
      <c r="EQ37" s="44"/>
    </row>
    <row r="38" spans="1:149" ht="14.5" customHeight="1" x14ac:dyDescent="0.35">
      <c r="A38" s="49" t="s">
        <v>54</v>
      </c>
      <c r="B38" s="137" t="str">
        <f>INDEX('Economy Names'!$A$2:$H$213,'Economy Names'!L32,'Economy Names'!$K$1)</f>
        <v>Burundi</v>
      </c>
      <c r="C38" s="50">
        <v>4</v>
      </c>
      <c r="D38" s="51">
        <f t="shared" si="171"/>
        <v>82.35294117647058</v>
      </c>
      <c r="E38" s="50">
        <v>5</v>
      </c>
      <c r="F38" s="51">
        <f t="shared" si="172"/>
        <v>95.477386934673376</v>
      </c>
      <c r="G38" s="52">
        <v>12.277754524914901</v>
      </c>
      <c r="H38" s="51">
        <f t="shared" si="173"/>
        <v>93.861122737542544</v>
      </c>
      <c r="I38" s="50">
        <v>4</v>
      </c>
      <c r="J38" s="51">
        <f t="shared" si="174"/>
        <v>82.35294117647058</v>
      </c>
      <c r="K38" s="50">
        <v>5</v>
      </c>
      <c r="L38" s="51">
        <f t="shared" si="175"/>
        <v>95.477386934673376</v>
      </c>
      <c r="M38" s="52">
        <v>12.277754524914901</v>
      </c>
      <c r="N38" s="53">
        <f t="shared" si="176"/>
        <v>93.861122737542544</v>
      </c>
      <c r="O38" s="52">
        <v>0</v>
      </c>
      <c r="P38" s="51">
        <f t="shared" si="177"/>
        <v>100</v>
      </c>
      <c r="Q38" s="53">
        <f t="shared" si="19"/>
        <v>92.922862712171636</v>
      </c>
      <c r="R38" s="53">
        <f t="shared" si="216"/>
        <v>92.922862712171636</v>
      </c>
      <c r="S38" s="98">
        <f t="shared" si="21"/>
        <v>92.9</v>
      </c>
      <c r="T38" s="54" t="e">
        <f t="shared" si="217"/>
        <v>#N/A</v>
      </c>
      <c r="U38" s="55">
        <v>15</v>
      </c>
      <c r="V38" s="51">
        <f t="shared" si="178"/>
        <v>60</v>
      </c>
      <c r="W38" s="55">
        <v>70</v>
      </c>
      <c r="X38" s="51">
        <f t="shared" si="179"/>
        <v>87.319884726224785</v>
      </c>
      <c r="Y38" s="56">
        <v>12.122590769935799</v>
      </c>
      <c r="Z38" s="53">
        <f t="shared" si="180"/>
        <v>39.387046150321005</v>
      </c>
      <c r="AA38" s="55">
        <v>5</v>
      </c>
      <c r="AB38" s="51">
        <f t="shared" si="181"/>
        <v>33.333333333333329</v>
      </c>
      <c r="AC38" s="53">
        <f t="shared" si="27"/>
        <v>55.010066052469782</v>
      </c>
      <c r="AD38" s="53">
        <f t="shared" si="218"/>
        <v>55.010066052469782</v>
      </c>
      <c r="AE38" s="98">
        <f t="shared" si="29"/>
        <v>55</v>
      </c>
      <c r="AF38" s="57" t="e">
        <f t="shared" si="219"/>
        <v>#N/A</v>
      </c>
      <c r="AG38" s="55">
        <v>5</v>
      </c>
      <c r="AH38" s="51">
        <f t="shared" si="182"/>
        <v>66.666666666666657</v>
      </c>
      <c r="AI38" s="55">
        <v>158</v>
      </c>
      <c r="AJ38" s="51">
        <f t="shared" si="183"/>
        <v>39.130434782608695</v>
      </c>
      <c r="AK38" s="56">
        <v>14977.5543555736</v>
      </c>
      <c r="AL38" s="51">
        <f t="shared" si="184"/>
        <v>0</v>
      </c>
      <c r="AM38" s="55">
        <v>0</v>
      </c>
      <c r="AN38" s="51">
        <f t="shared" si="185"/>
        <v>0</v>
      </c>
      <c r="AO38" s="51">
        <f t="shared" si="35"/>
        <v>26.449275362318836</v>
      </c>
      <c r="AP38" s="53">
        <f t="shared" si="220"/>
        <v>26.449275362318836</v>
      </c>
      <c r="AQ38" s="98">
        <f t="shared" si="37"/>
        <v>26.4</v>
      </c>
      <c r="AR38" s="54" t="e">
        <f t="shared" si="221"/>
        <v>#N/A</v>
      </c>
      <c r="AS38" s="59">
        <v>5</v>
      </c>
      <c r="AT38" s="51">
        <f t="shared" si="186"/>
        <v>66.666666666666657</v>
      </c>
      <c r="AU38" s="59">
        <v>23</v>
      </c>
      <c r="AV38" s="51">
        <f t="shared" si="187"/>
        <v>89.473684210526315</v>
      </c>
      <c r="AW38" s="59">
        <v>3.1391478846156899</v>
      </c>
      <c r="AX38" s="53">
        <f t="shared" si="188"/>
        <v>79.072347435895395</v>
      </c>
      <c r="AY38" s="59">
        <v>4.5</v>
      </c>
      <c r="AZ38" s="51">
        <f t="shared" si="189"/>
        <v>15</v>
      </c>
      <c r="BA38" s="60">
        <f t="shared" si="43"/>
        <v>62.553174578272092</v>
      </c>
      <c r="BB38" s="53">
        <f t="shared" si="222"/>
        <v>62.553174578272092</v>
      </c>
      <c r="BC38" s="98">
        <f t="shared" si="45"/>
        <v>62.6</v>
      </c>
      <c r="BD38" s="54" t="e">
        <f t="shared" si="223"/>
        <v>#N/A</v>
      </c>
      <c r="BE38" s="58">
        <v>1</v>
      </c>
      <c r="BF38" s="58">
        <v>2</v>
      </c>
      <c r="BG38" s="61">
        <f t="shared" si="47"/>
        <v>3</v>
      </c>
      <c r="BH38" s="60">
        <f t="shared" si="48"/>
        <v>15</v>
      </c>
      <c r="BI38" s="101">
        <f t="shared" si="224"/>
        <v>15</v>
      </c>
      <c r="BJ38" s="98">
        <f t="shared" si="50"/>
        <v>15</v>
      </c>
      <c r="BK38" s="54" t="e">
        <f t="shared" si="225"/>
        <v>#N/A</v>
      </c>
      <c r="BL38" s="58">
        <v>8</v>
      </c>
      <c r="BM38" s="53">
        <f t="shared" si="190"/>
        <v>80</v>
      </c>
      <c r="BN38" s="58">
        <v>7</v>
      </c>
      <c r="BO38" s="53">
        <f t="shared" si="191"/>
        <v>70</v>
      </c>
      <c r="BP38" s="58">
        <v>2</v>
      </c>
      <c r="BQ38" s="53">
        <f t="shared" si="192"/>
        <v>20</v>
      </c>
      <c r="BR38" s="58">
        <v>0</v>
      </c>
      <c r="BS38" s="53">
        <f t="shared" si="193"/>
        <v>0</v>
      </c>
      <c r="BT38" s="58">
        <v>0</v>
      </c>
      <c r="BU38" s="53">
        <f t="shared" si="194"/>
        <v>0</v>
      </c>
      <c r="BV38" s="58">
        <v>0</v>
      </c>
      <c r="BW38" s="51">
        <f t="shared" si="195"/>
        <v>0</v>
      </c>
      <c r="BX38" s="61">
        <f t="shared" si="58"/>
        <v>17</v>
      </c>
      <c r="BY38" s="63">
        <f t="shared" si="59"/>
        <v>34</v>
      </c>
      <c r="BZ38" s="53">
        <f t="shared" si="226"/>
        <v>34</v>
      </c>
      <c r="CA38" s="98">
        <f t="shared" si="61"/>
        <v>34</v>
      </c>
      <c r="CB38" s="57" t="e">
        <f t="shared" si="227"/>
        <v>#N/A</v>
      </c>
      <c r="CC38" s="58">
        <v>24</v>
      </c>
      <c r="CD38" s="53">
        <f t="shared" si="196"/>
        <v>65</v>
      </c>
      <c r="CE38" s="58">
        <v>232</v>
      </c>
      <c r="CF38" s="51">
        <f t="shared" si="197"/>
        <v>71.715610510046375</v>
      </c>
      <c r="CG38" s="58">
        <v>41.167952919705797</v>
      </c>
      <c r="CH38" s="51">
        <f t="shared" si="198"/>
        <v>78.572797134493982</v>
      </c>
      <c r="CI38" s="58" t="s">
        <v>1974</v>
      </c>
      <c r="CJ38" s="53">
        <f t="shared" si="199"/>
        <v>0</v>
      </c>
      <c r="CK38" s="58" t="s">
        <v>1974</v>
      </c>
      <c r="CL38" s="53">
        <f t="shared" si="200"/>
        <v>0</v>
      </c>
      <c r="CM38" s="58">
        <v>13</v>
      </c>
      <c r="CN38" s="53">
        <f t="shared" si="201"/>
        <v>78.899082568807344</v>
      </c>
      <c r="CO38" s="58">
        <v>21.1428571428571</v>
      </c>
      <c r="CP38" s="51">
        <f t="shared" si="202"/>
        <v>33.928571428571566</v>
      </c>
      <c r="CQ38" s="138">
        <f t="shared" si="70"/>
        <v>28.206913499344729</v>
      </c>
      <c r="CR38" s="110">
        <f t="shared" si="71"/>
        <v>60.873830285971266</v>
      </c>
      <c r="CS38" s="53">
        <f t="shared" si="228"/>
        <v>60.873830285971266</v>
      </c>
      <c r="CT38" s="98">
        <f t="shared" si="73"/>
        <v>60.9</v>
      </c>
      <c r="CU38" s="54" t="e">
        <f t="shared" si="229"/>
        <v>#N/A</v>
      </c>
      <c r="CV38" s="58">
        <v>58.6666666666667</v>
      </c>
      <c r="CW38" s="53">
        <f t="shared" si="203"/>
        <v>63.731656184486354</v>
      </c>
      <c r="CX38" s="58">
        <v>120</v>
      </c>
      <c r="CY38" s="53">
        <f t="shared" si="204"/>
        <v>29.585798816568047</v>
      </c>
      <c r="CZ38" s="58">
        <v>108.857142857143</v>
      </c>
      <c r="DA38" s="53">
        <f t="shared" si="205"/>
        <v>89.73045822102425</v>
      </c>
      <c r="DB38" s="58">
        <v>150</v>
      </c>
      <c r="DC38" s="53">
        <f t="shared" si="206"/>
        <v>62.5</v>
      </c>
      <c r="DD38" s="58">
        <v>154.30000000000001</v>
      </c>
      <c r="DE38" s="53">
        <f t="shared" si="207"/>
        <v>45.053763440860209</v>
      </c>
      <c r="DF38" s="58">
        <v>180</v>
      </c>
      <c r="DG38" s="53">
        <f t="shared" si="208"/>
        <v>25.10460251046025</v>
      </c>
      <c r="DH38" s="58">
        <v>443.57142857142799</v>
      </c>
      <c r="DI38" s="53">
        <f t="shared" si="209"/>
        <v>63.035714285714342</v>
      </c>
      <c r="DJ38" s="58">
        <v>1025</v>
      </c>
      <c r="DK38" s="51">
        <f t="shared" si="210"/>
        <v>0</v>
      </c>
      <c r="DL38" s="53">
        <f t="shared" si="83"/>
        <v>47.342749182389184</v>
      </c>
      <c r="DM38" s="53">
        <f t="shared" si="230"/>
        <v>47.342749182389184</v>
      </c>
      <c r="DN38" s="98">
        <f t="shared" si="85"/>
        <v>47.3</v>
      </c>
      <c r="DO38" s="54" t="e">
        <f t="shared" si="231"/>
        <v>#N/A</v>
      </c>
      <c r="DP38" s="52">
        <v>832</v>
      </c>
      <c r="DQ38" s="51">
        <f t="shared" si="211"/>
        <v>41.639344262295083</v>
      </c>
      <c r="DR38" s="52">
        <v>36.1</v>
      </c>
      <c r="DS38" s="51">
        <f t="shared" si="212"/>
        <v>59.505061867266583</v>
      </c>
      <c r="DT38" s="52">
        <v>5</v>
      </c>
      <c r="DU38" s="51">
        <f t="shared" si="213"/>
        <v>27.777777777777779</v>
      </c>
      <c r="DV38" s="53">
        <f t="shared" si="90"/>
        <v>42.974061302446479</v>
      </c>
      <c r="DW38" s="53">
        <f t="shared" si="232"/>
        <v>42.974061302446479</v>
      </c>
      <c r="DX38" s="98">
        <f t="shared" si="92"/>
        <v>43</v>
      </c>
      <c r="DY38" s="54" t="e">
        <f t="shared" si="233"/>
        <v>#N/A</v>
      </c>
      <c r="DZ38" s="52">
        <v>7.5263904348021802</v>
      </c>
      <c r="EA38" s="53">
        <f t="shared" si="214"/>
        <v>8.1016043431670397</v>
      </c>
      <c r="EB38" s="52">
        <v>8.5</v>
      </c>
      <c r="EC38" s="51">
        <f t="shared" si="215"/>
        <v>53.125</v>
      </c>
      <c r="ED38" s="53">
        <f t="shared" si="96"/>
        <v>30.61330217158352</v>
      </c>
      <c r="EE38" s="53">
        <f t="shared" si="234"/>
        <v>30.61330217158352</v>
      </c>
      <c r="EF38" s="98">
        <f t="shared" si="98"/>
        <v>30.6</v>
      </c>
      <c r="EG38" s="54" t="e">
        <f t="shared" si="235"/>
        <v>#N/A</v>
      </c>
      <c r="EH38" s="64"/>
      <c r="EI38" s="64"/>
      <c r="EJ38" s="64"/>
      <c r="EK38" s="66" t="e">
        <f t="shared" si="236"/>
        <v>#N/A</v>
      </c>
      <c r="EL38" s="116">
        <f t="shared" si="101"/>
        <v>46.8</v>
      </c>
      <c r="EM38" s="139">
        <f t="shared" si="102"/>
        <v>46.773932164762286</v>
      </c>
      <c r="EN38" s="120">
        <f t="shared" si="237"/>
        <v>46.773932164762286</v>
      </c>
      <c r="EO38" s="67"/>
      <c r="EP38" s="68"/>
      <c r="EQ38" s="44"/>
    </row>
    <row r="39" spans="1:149" ht="14.5" customHeight="1" x14ac:dyDescent="0.35">
      <c r="A39" s="49" t="s">
        <v>352</v>
      </c>
      <c r="B39" s="137" t="str">
        <f>INDEX('Economy Names'!$A$2:$H$213,'Economy Names'!L33,'Economy Names'!$K$1)</f>
        <v>Cabo Verde</v>
      </c>
      <c r="C39" s="50">
        <v>9</v>
      </c>
      <c r="D39" s="51">
        <f t="shared" si="171"/>
        <v>52.941176470588239</v>
      </c>
      <c r="E39" s="50">
        <v>9</v>
      </c>
      <c r="F39" s="51">
        <f t="shared" si="172"/>
        <v>91.457286432160799</v>
      </c>
      <c r="G39" s="52">
        <v>13.0484929224093</v>
      </c>
      <c r="H39" s="51">
        <f t="shared" si="173"/>
        <v>93.475753538795345</v>
      </c>
      <c r="I39" s="50">
        <v>9</v>
      </c>
      <c r="J39" s="51">
        <f t="shared" si="174"/>
        <v>52.941176470588239</v>
      </c>
      <c r="K39" s="50">
        <v>9</v>
      </c>
      <c r="L39" s="51">
        <f t="shared" si="175"/>
        <v>91.457286432160799</v>
      </c>
      <c r="M39" s="52">
        <v>13.0484929224093</v>
      </c>
      <c r="N39" s="53">
        <f t="shared" si="176"/>
        <v>93.475753538795345</v>
      </c>
      <c r="O39" s="52">
        <v>2.9927736061000001E-4</v>
      </c>
      <c r="P39" s="51">
        <f t="shared" si="177"/>
        <v>99.999925180659844</v>
      </c>
      <c r="Q39" s="53">
        <f t="shared" si="19"/>
        <v>84.468535405551052</v>
      </c>
      <c r="R39" s="53">
        <f t="shared" si="216"/>
        <v>84.468535405551052</v>
      </c>
      <c r="S39" s="98">
        <f t="shared" si="21"/>
        <v>84.5</v>
      </c>
      <c r="T39" s="54" t="e">
        <f t="shared" si="217"/>
        <v>#N/A</v>
      </c>
      <c r="U39" s="55">
        <v>17</v>
      </c>
      <c r="V39" s="51">
        <f t="shared" si="178"/>
        <v>52</v>
      </c>
      <c r="W39" s="55">
        <v>101</v>
      </c>
      <c r="X39" s="51">
        <f t="shared" si="179"/>
        <v>78.38616714697406</v>
      </c>
      <c r="Y39" s="56">
        <v>1.027491005526</v>
      </c>
      <c r="Z39" s="53">
        <f t="shared" si="180"/>
        <v>94.862544972370017</v>
      </c>
      <c r="AA39" s="55">
        <v>11</v>
      </c>
      <c r="AB39" s="51">
        <f t="shared" si="181"/>
        <v>73.333333333333329</v>
      </c>
      <c r="AC39" s="53">
        <f t="shared" si="27"/>
        <v>74.645511363169348</v>
      </c>
      <c r="AD39" s="53">
        <f t="shared" si="218"/>
        <v>74.645511363169348</v>
      </c>
      <c r="AE39" s="98">
        <f t="shared" si="29"/>
        <v>74.599999999999994</v>
      </c>
      <c r="AF39" s="57" t="e">
        <f t="shared" si="219"/>
        <v>#N/A</v>
      </c>
      <c r="AG39" s="55">
        <v>6</v>
      </c>
      <c r="AH39" s="51">
        <f t="shared" si="182"/>
        <v>50</v>
      </c>
      <c r="AI39" s="55">
        <v>81</v>
      </c>
      <c r="AJ39" s="51">
        <f t="shared" si="183"/>
        <v>72.608695652173921</v>
      </c>
      <c r="AK39" s="56">
        <v>1309.8377793725999</v>
      </c>
      <c r="AL39" s="51">
        <f t="shared" si="184"/>
        <v>83.829163217622224</v>
      </c>
      <c r="AM39" s="55">
        <v>1</v>
      </c>
      <c r="AN39" s="51">
        <f t="shared" si="185"/>
        <v>12.5</v>
      </c>
      <c r="AO39" s="51">
        <f t="shared" si="35"/>
        <v>54.734464717449036</v>
      </c>
      <c r="AP39" s="53">
        <f t="shared" si="220"/>
        <v>54.734464717449036</v>
      </c>
      <c r="AQ39" s="98">
        <f t="shared" si="37"/>
        <v>54.7</v>
      </c>
      <c r="AR39" s="54" t="e">
        <f t="shared" si="221"/>
        <v>#N/A</v>
      </c>
      <c r="AS39" s="59">
        <v>6</v>
      </c>
      <c r="AT39" s="51">
        <f t="shared" si="186"/>
        <v>58.333333333333336</v>
      </c>
      <c r="AU39" s="59">
        <v>19</v>
      </c>
      <c r="AV39" s="51">
        <f t="shared" si="187"/>
        <v>91.387559808612437</v>
      </c>
      <c r="AW39" s="59">
        <v>2.1724822148282601</v>
      </c>
      <c r="AX39" s="53">
        <f t="shared" si="188"/>
        <v>85.516785234478263</v>
      </c>
      <c r="AY39" s="59">
        <v>12</v>
      </c>
      <c r="AZ39" s="51">
        <f t="shared" si="189"/>
        <v>40</v>
      </c>
      <c r="BA39" s="60">
        <f t="shared" si="43"/>
        <v>68.809419594106004</v>
      </c>
      <c r="BB39" s="53">
        <f t="shared" si="222"/>
        <v>68.809419594106004</v>
      </c>
      <c r="BC39" s="98">
        <f t="shared" si="45"/>
        <v>68.8</v>
      </c>
      <c r="BD39" s="54" t="e">
        <f t="shared" si="223"/>
        <v>#N/A</v>
      </c>
      <c r="BE39" s="58">
        <v>6</v>
      </c>
      <c r="BF39" s="58">
        <v>1</v>
      </c>
      <c r="BG39" s="61">
        <f t="shared" si="47"/>
        <v>7</v>
      </c>
      <c r="BH39" s="60">
        <f t="shared" si="48"/>
        <v>35</v>
      </c>
      <c r="BI39" s="101">
        <f t="shared" si="224"/>
        <v>35</v>
      </c>
      <c r="BJ39" s="98">
        <f t="shared" si="50"/>
        <v>35</v>
      </c>
      <c r="BK39" s="54" t="e">
        <f t="shared" si="225"/>
        <v>#N/A</v>
      </c>
      <c r="BL39" s="58">
        <v>1</v>
      </c>
      <c r="BM39" s="53">
        <f t="shared" si="190"/>
        <v>10</v>
      </c>
      <c r="BN39" s="58">
        <v>5</v>
      </c>
      <c r="BO39" s="53">
        <f t="shared" si="191"/>
        <v>50</v>
      </c>
      <c r="BP39" s="58">
        <v>6</v>
      </c>
      <c r="BQ39" s="53">
        <f t="shared" si="192"/>
        <v>60</v>
      </c>
      <c r="BR39" s="58">
        <v>0</v>
      </c>
      <c r="BS39" s="53">
        <f t="shared" si="193"/>
        <v>0</v>
      </c>
      <c r="BT39" s="58">
        <v>0</v>
      </c>
      <c r="BU39" s="53">
        <f t="shared" si="194"/>
        <v>0</v>
      </c>
      <c r="BV39" s="58">
        <v>0</v>
      </c>
      <c r="BW39" s="51">
        <f t="shared" si="195"/>
        <v>0</v>
      </c>
      <c r="BX39" s="61">
        <f t="shared" si="58"/>
        <v>12</v>
      </c>
      <c r="BY39" s="63">
        <f t="shared" si="59"/>
        <v>24</v>
      </c>
      <c r="BZ39" s="53">
        <f t="shared" si="226"/>
        <v>24</v>
      </c>
      <c r="CA39" s="98">
        <f t="shared" si="61"/>
        <v>24</v>
      </c>
      <c r="CB39" s="57" t="e">
        <f t="shared" si="227"/>
        <v>#N/A</v>
      </c>
      <c r="CC39" s="58">
        <v>30</v>
      </c>
      <c r="CD39" s="53">
        <f t="shared" si="196"/>
        <v>55.000000000000007</v>
      </c>
      <c r="CE39" s="58">
        <v>180</v>
      </c>
      <c r="CF39" s="51">
        <f t="shared" si="197"/>
        <v>79.752704791344669</v>
      </c>
      <c r="CG39" s="58">
        <v>37.456634680172201</v>
      </c>
      <c r="CH39" s="51">
        <f t="shared" si="198"/>
        <v>83.973716472769311</v>
      </c>
      <c r="CI39" s="58">
        <v>6</v>
      </c>
      <c r="CJ39" s="53">
        <f t="shared" si="199"/>
        <v>88</v>
      </c>
      <c r="CK39" s="58">
        <v>35.1666666666667</v>
      </c>
      <c r="CL39" s="53">
        <f t="shared" si="200"/>
        <v>38.288288288288221</v>
      </c>
      <c r="CM39" s="58">
        <v>3.5</v>
      </c>
      <c r="CN39" s="53">
        <f t="shared" si="201"/>
        <v>96.330275229357795</v>
      </c>
      <c r="CO39" s="58">
        <v>0</v>
      </c>
      <c r="CP39" s="51">
        <f t="shared" si="202"/>
        <v>100</v>
      </c>
      <c r="CQ39" s="138">
        <f t="shared" si="70"/>
        <v>80.654640879411502</v>
      </c>
      <c r="CR39" s="110">
        <f t="shared" si="71"/>
        <v>74.845265535881367</v>
      </c>
      <c r="CS39" s="53">
        <f t="shared" si="228"/>
        <v>74.845265535881367</v>
      </c>
      <c r="CT39" s="98">
        <f t="shared" si="73"/>
        <v>74.8</v>
      </c>
      <c r="CU39" s="54" t="e">
        <f t="shared" si="229"/>
        <v>#N/A</v>
      </c>
      <c r="CV39" s="58">
        <v>72</v>
      </c>
      <c r="CW39" s="53">
        <f t="shared" si="203"/>
        <v>55.345911949685537</v>
      </c>
      <c r="CX39" s="58">
        <v>24</v>
      </c>
      <c r="CY39" s="53">
        <f t="shared" si="204"/>
        <v>86.390532544378701</v>
      </c>
      <c r="CZ39" s="58">
        <v>641</v>
      </c>
      <c r="DA39" s="53">
        <f t="shared" si="205"/>
        <v>39.528301886792455</v>
      </c>
      <c r="DB39" s="58">
        <v>125</v>
      </c>
      <c r="DC39" s="53">
        <f t="shared" si="206"/>
        <v>68.75</v>
      </c>
      <c r="DD39" s="58">
        <v>60</v>
      </c>
      <c r="DE39" s="53">
        <f t="shared" si="207"/>
        <v>78.853046594982075</v>
      </c>
      <c r="DF39" s="58">
        <v>24</v>
      </c>
      <c r="DG39" s="53">
        <f t="shared" si="208"/>
        <v>90.376569037656907</v>
      </c>
      <c r="DH39" s="58">
        <v>587.5</v>
      </c>
      <c r="DI39" s="53">
        <f t="shared" si="209"/>
        <v>51.041666666666664</v>
      </c>
      <c r="DJ39" s="58">
        <v>125</v>
      </c>
      <c r="DK39" s="51">
        <f t="shared" si="210"/>
        <v>82.142857142857139</v>
      </c>
      <c r="DL39" s="53">
        <f t="shared" si="83"/>
        <v>69.053610727877441</v>
      </c>
      <c r="DM39" s="53">
        <f t="shared" si="230"/>
        <v>69.053610727877441</v>
      </c>
      <c r="DN39" s="98">
        <f t="shared" si="85"/>
        <v>69.099999999999994</v>
      </c>
      <c r="DO39" s="54" t="e">
        <f t="shared" si="231"/>
        <v>#N/A</v>
      </c>
      <c r="DP39" s="52">
        <v>425</v>
      </c>
      <c r="DQ39" s="51">
        <f t="shared" si="211"/>
        <v>75</v>
      </c>
      <c r="DR39" s="52">
        <v>19.8</v>
      </c>
      <c r="DS39" s="51">
        <f t="shared" si="212"/>
        <v>77.840269966254212</v>
      </c>
      <c r="DT39" s="52">
        <v>7.5</v>
      </c>
      <c r="DU39" s="51">
        <f t="shared" si="213"/>
        <v>41.666666666666671</v>
      </c>
      <c r="DV39" s="53">
        <f t="shared" si="90"/>
        <v>64.835645544306956</v>
      </c>
      <c r="DW39" s="53">
        <f t="shared" si="232"/>
        <v>64.835645544306956</v>
      </c>
      <c r="DX39" s="98">
        <f t="shared" si="92"/>
        <v>64.8</v>
      </c>
      <c r="DY39" s="54" t="e">
        <f t="shared" si="233"/>
        <v>#N/A</v>
      </c>
      <c r="DZ39" s="52">
        <v>0</v>
      </c>
      <c r="EA39" s="53">
        <f t="shared" si="214"/>
        <v>0</v>
      </c>
      <c r="EB39" s="52">
        <v>0</v>
      </c>
      <c r="EC39" s="51">
        <f t="shared" si="215"/>
        <v>0</v>
      </c>
      <c r="ED39" s="53">
        <f t="shared" si="96"/>
        <v>0</v>
      </c>
      <c r="EE39" s="53">
        <f t="shared" si="234"/>
        <v>0</v>
      </c>
      <c r="EF39" s="98">
        <f t="shared" si="98"/>
        <v>0</v>
      </c>
      <c r="EG39" s="54" t="e">
        <f t="shared" si="235"/>
        <v>#N/A</v>
      </c>
      <c r="EH39" s="64"/>
      <c r="EI39" s="64"/>
      <c r="EJ39" s="64"/>
      <c r="EK39" s="66" t="e">
        <f t="shared" si="236"/>
        <v>#N/A</v>
      </c>
      <c r="EL39" s="116">
        <f t="shared" si="101"/>
        <v>55</v>
      </c>
      <c r="EM39" s="139">
        <f t="shared" si="102"/>
        <v>55.039245288834117</v>
      </c>
      <c r="EN39" s="120">
        <f t="shared" si="237"/>
        <v>55.039245288834117</v>
      </c>
      <c r="EO39" s="67"/>
      <c r="EP39" s="68"/>
      <c r="EQ39" s="44"/>
    </row>
    <row r="40" spans="1:149" ht="14.5" customHeight="1" x14ac:dyDescent="0.35">
      <c r="A40" s="49" t="s">
        <v>55</v>
      </c>
      <c r="B40" s="137" t="str">
        <f>INDEX('Economy Names'!$A$2:$H$213,'Economy Names'!L34,'Economy Names'!$K$1)</f>
        <v>Cambodia</v>
      </c>
      <c r="C40" s="50">
        <v>9</v>
      </c>
      <c r="D40" s="51">
        <f t="shared" si="171"/>
        <v>52.941176470588239</v>
      </c>
      <c r="E40" s="50">
        <v>99</v>
      </c>
      <c r="F40" s="51">
        <f t="shared" si="172"/>
        <v>1.0050251256281406</v>
      </c>
      <c r="G40" s="52">
        <v>53.432261241007303</v>
      </c>
      <c r="H40" s="51">
        <f t="shared" si="173"/>
        <v>73.283869379496352</v>
      </c>
      <c r="I40" s="50">
        <v>9</v>
      </c>
      <c r="J40" s="51">
        <f t="shared" si="174"/>
        <v>52.941176470588239</v>
      </c>
      <c r="K40" s="50">
        <v>99</v>
      </c>
      <c r="L40" s="51">
        <f t="shared" si="175"/>
        <v>1.0050251256281406</v>
      </c>
      <c r="M40" s="52">
        <v>53.432261241007303</v>
      </c>
      <c r="N40" s="53">
        <f t="shared" si="176"/>
        <v>73.283869379496352</v>
      </c>
      <c r="O40" s="52">
        <v>70.192883902994396</v>
      </c>
      <c r="P40" s="51">
        <f t="shared" si="177"/>
        <v>82.451779024251408</v>
      </c>
      <c r="Q40" s="53">
        <f t="shared" si="19"/>
        <v>52.420462499991039</v>
      </c>
      <c r="R40" s="53">
        <f t="shared" si="216"/>
        <v>52.420462499991039</v>
      </c>
      <c r="S40" s="98">
        <f t="shared" si="21"/>
        <v>52.4</v>
      </c>
      <c r="T40" s="54" t="e">
        <f t="shared" si="217"/>
        <v>#N/A</v>
      </c>
      <c r="U40" s="55">
        <v>20</v>
      </c>
      <c r="V40" s="51">
        <f t="shared" si="178"/>
        <v>40</v>
      </c>
      <c r="W40" s="55">
        <v>652</v>
      </c>
      <c r="X40" s="51">
        <f t="shared" si="179"/>
        <v>0</v>
      </c>
      <c r="Y40" s="56">
        <v>3.0247868495897801</v>
      </c>
      <c r="Z40" s="53">
        <f t="shared" si="180"/>
        <v>84.876065752051105</v>
      </c>
      <c r="AA40" s="55">
        <v>8</v>
      </c>
      <c r="AB40" s="51">
        <f t="shared" si="181"/>
        <v>53.333333333333336</v>
      </c>
      <c r="AC40" s="53">
        <f t="shared" si="27"/>
        <v>44.552349771346108</v>
      </c>
      <c r="AD40" s="53">
        <f t="shared" si="218"/>
        <v>44.552349771346108</v>
      </c>
      <c r="AE40" s="98">
        <f t="shared" si="29"/>
        <v>44.6</v>
      </c>
      <c r="AF40" s="57" t="e">
        <f t="shared" si="219"/>
        <v>#N/A</v>
      </c>
      <c r="AG40" s="55">
        <v>4</v>
      </c>
      <c r="AH40" s="51">
        <f t="shared" si="182"/>
        <v>83.333333333333343</v>
      </c>
      <c r="AI40" s="55">
        <v>179</v>
      </c>
      <c r="AJ40" s="51">
        <f t="shared" si="183"/>
        <v>30</v>
      </c>
      <c r="AK40" s="56">
        <v>1701.89705946605</v>
      </c>
      <c r="AL40" s="51">
        <f t="shared" si="184"/>
        <v>78.98892519177717</v>
      </c>
      <c r="AM40" s="55">
        <v>3</v>
      </c>
      <c r="AN40" s="51">
        <f t="shared" si="185"/>
        <v>37.5</v>
      </c>
      <c r="AO40" s="51">
        <f t="shared" si="35"/>
        <v>57.455564631277625</v>
      </c>
      <c r="AP40" s="53">
        <f t="shared" si="220"/>
        <v>57.455564631277625</v>
      </c>
      <c r="AQ40" s="98">
        <f t="shared" si="37"/>
        <v>57.5</v>
      </c>
      <c r="AR40" s="54" t="e">
        <f t="shared" si="221"/>
        <v>#N/A</v>
      </c>
      <c r="AS40" s="59">
        <v>7</v>
      </c>
      <c r="AT40" s="51">
        <f t="shared" si="186"/>
        <v>50</v>
      </c>
      <c r="AU40" s="59">
        <v>55</v>
      </c>
      <c r="AV40" s="51">
        <f t="shared" si="187"/>
        <v>74.162679425837325</v>
      </c>
      <c r="AW40" s="59">
        <v>4.2562040262459302</v>
      </c>
      <c r="AX40" s="53">
        <f t="shared" si="188"/>
        <v>71.625306491693792</v>
      </c>
      <c r="AY40" s="59">
        <v>7.5</v>
      </c>
      <c r="AZ40" s="51">
        <f t="shared" si="189"/>
        <v>25</v>
      </c>
      <c r="BA40" s="60">
        <f t="shared" si="43"/>
        <v>55.196996479382776</v>
      </c>
      <c r="BB40" s="53">
        <f t="shared" si="222"/>
        <v>55.196996479382776</v>
      </c>
      <c r="BC40" s="98">
        <f t="shared" si="45"/>
        <v>55.2</v>
      </c>
      <c r="BD40" s="54" t="e">
        <f t="shared" si="223"/>
        <v>#N/A</v>
      </c>
      <c r="BE40" s="58">
        <v>6</v>
      </c>
      <c r="BF40" s="58">
        <v>10</v>
      </c>
      <c r="BG40" s="61">
        <f t="shared" si="47"/>
        <v>16</v>
      </c>
      <c r="BH40" s="60">
        <f t="shared" si="48"/>
        <v>80</v>
      </c>
      <c r="BI40" s="101">
        <f t="shared" si="224"/>
        <v>80</v>
      </c>
      <c r="BJ40" s="98">
        <f t="shared" si="50"/>
        <v>80</v>
      </c>
      <c r="BK40" s="54" t="e">
        <f t="shared" si="225"/>
        <v>#N/A</v>
      </c>
      <c r="BL40" s="58">
        <v>6</v>
      </c>
      <c r="BM40" s="53">
        <f t="shared" si="190"/>
        <v>60</v>
      </c>
      <c r="BN40" s="58">
        <v>10</v>
      </c>
      <c r="BO40" s="53">
        <f t="shared" si="191"/>
        <v>100</v>
      </c>
      <c r="BP40" s="58">
        <v>4</v>
      </c>
      <c r="BQ40" s="53">
        <f t="shared" si="192"/>
        <v>40</v>
      </c>
      <c r="BR40" s="58">
        <v>0</v>
      </c>
      <c r="BS40" s="53">
        <f t="shared" si="193"/>
        <v>0</v>
      </c>
      <c r="BT40" s="58">
        <v>0</v>
      </c>
      <c r="BU40" s="53">
        <f t="shared" si="194"/>
        <v>0</v>
      </c>
      <c r="BV40" s="58">
        <v>0</v>
      </c>
      <c r="BW40" s="51">
        <f t="shared" si="195"/>
        <v>0</v>
      </c>
      <c r="BX40" s="61">
        <f t="shared" si="58"/>
        <v>20</v>
      </c>
      <c r="BY40" s="63">
        <f t="shared" si="59"/>
        <v>40</v>
      </c>
      <c r="BZ40" s="53">
        <f t="shared" si="226"/>
        <v>40</v>
      </c>
      <c r="CA40" s="98">
        <f t="shared" si="61"/>
        <v>40</v>
      </c>
      <c r="CB40" s="57" t="e">
        <f t="shared" si="227"/>
        <v>#N/A</v>
      </c>
      <c r="CC40" s="58">
        <v>40</v>
      </c>
      <c r="CD40" s="53">
        <f t="shared" si="196"/>
        <v>38.333333333333336</v>
      </c>
      <c r="CE40" s="58">
        <v>173</v>
      </c>
      <c r="CF40" s="51">
        <f t="shared" si="197"/>
        <v>80.834621329211743</v>
      </c>
      <c r="CG40" s="58">
        <v>23.141397242881499</v>
      </c>
      <c r="CH40" s="51">
        <f t="shared" si="198"/>
        <v>100</v>
      </c>
      <c r="CI40" s="58">
        <v>21</v>
      </c>
      <c r="CJ40" s="53">
        <f t="shared" si="199"/>
        <v>57.999999999999993</v>
      </c>
      <c r="CK40" s="58">
        <v>63.880952380952401</v>
      </c>
      <c r="CL40" s="53">
        <f t="shared" si="200"/>
        <v>0</v>
      </c>
      <c r="CM40" s="58">
        <v>31</v>
      </c>
      <c r="CN40" s="53">
        <f t="shared" si="201"/>
        <v>45.871559633027523</v>
      </c>
      <c r="CO40" s="58">
        <v>39.428571428571402</v>
      </c>
      <c r="CP40" s="51">
        <f t="shared" si="202"/>
        <v>0</v>
      </c>
      <c r="CQ40" s="138">
        <f t="shared" si="70"/>
        <v>25.967889908256879</v>
      </c>
      <c r="CR40" s="110">
        <f t="shared" si="71"/>
        <v>61.283961142700491</v>
      </c>
      <c r="CS40" s="53">
        <f t="shared" si="228"/>
        <v>61.283961142700491</v>
      </c>
      <c r="CT40" s="98">
        <f t="shared" si="73"/>
        <v>61.3</v>
      </c>
      <c r="CU40" s="54" t="e">
        <f t="shared" si="229"/>
        <v>#N/A</v>
      </c>
      <c r="CV40" s="58">
        <v>48</v>
      </c>
      <c r="CW40" s="53">
        <f t="shared" si="203"/>
        <v>70.440251572327043</v>
      </c>
      <c r="CX40" s="58">
        <v>132</v>
      </c>
      <c r="CY40" s="53">
        <f t="shared" si="204"/>
        <v>22.485207100591715</v>
      </c>
      <c r="CZ40" s="58">
        <v>375</v>
      </c>
      <c r="DA40" s="53">
        <f t="shared" si="205"/>
        <v>64.622641509433961</v>
      </c>
      <c r="DB40" s="58">
        <v>100</v>
      </c>
      <c r="DC40" s="53">
        <f t="shared" si="206"/>
        <v>75</v>
      </c>
      <c r="DD40" s="58">
        <v>7.5</v>
      </c>
      <c r="DE40" s="53">
        <f t="shared" si="207"/>
        <v>97.67025089605734</v>
      </c>
      <c r="DF40" s="58">
        <v>132</v>
      </c>
      <c r="DG40" s="53">
        <f t="shared" si="208"/>
        <v>45.188284518828453</v>
      </c>
      <c r="DH40" s="58">
        <v>240</v>
      </c>
      <c r="DI40" s="53">
        <f t="shared" si="209"/>
        <v>80</v>
      </c>
      <c r="DJ40" s="58">
        <v>120</v>
      </c>
      <c r="DK40" s="51">
        <f t="shared" si="210"/>
        <v>82.857142857142861</v>
      </c>
      <c r="DL40" s="53">
        <f t="shared" si="83"/>
        <v>67.282972306797674</v>
      </c>
      <c r="DM40" s="53">
        <f t="shared" si="230"/>
        <v>67.282972306797674</v>
      </c>
      <c r="DN40" s="98">
        <f t="shared" si="85"/>
        <v>67.3</v>
      </c>
      <c r="DO40" s="54" t="e">
        <f t="shared" si="231"/>
        <v>#N/A</v>
      </c>
      <c r="DP40" s="52">
        <v>483</v>
      </c>
      <c r="DQ40" s="51">
        <f t="shared" si="211"/>
        <v>70.245901639344268</v>
      </c>
      <c r="DR40" s="52">
        <v>103.4</v>
      </c>
      <c r="DS40" s="51">
        <f t="shared" si="212"/>
        <v>0</v>
      </c>
      <c r="DT40" s="52">
        <v>4.5</v>
      </c>
      <c r="DU40" s="51">
        <f t="shared" si="213"/>
        <v>25</v>
      </c>
      <c r="DV40" s="53">
        <f t="shared" si="90"/>
        <v>31.748633879781423</v>
      </c>
      <c r="DW40" s="53">
        <f t="shared" si="232"/>
        <v>31.748633879781423</v>
      </c>
      <c r="DX40" s="98">
        <f t="shared" si="92"/>
        <v>31.7</v>
      </c>
      <c r="DY40" s="54" t="e">
        <f t="shared" si="233"/>
        <v>#N/A</v>
      </c>
      <c r="DZ40" s="52">
        <v>14.645404383654601</v>
      </c>
      <c r="EA40" s="53">
        <f t="shared" si="214"/>
        <v>15.764697937195479</v>
      </c>
      <c r="EB40" s="52">
        <v>13</v>
      </c>
      <c r="EC40" s="51">
        <f t="shared" si="215"/>
        <v>81.25</v>
      </c>
      <c r="ED40" s="53">
        <f t="shared" si="96"/>
        <v>48.507348968597739</v>
      </c>
      <c r="EE40" s="53">
        <f t="shared" si="234"/>
        <v>48.507348968597739</v>
      </c>
      <c r="EF40" s="98">
        <f t="shared" si="98"/>
        <v>48.5</v>
      </c>
      <c r="EG40" s="54" t="e">
        <f t="shared" si="235"/>
        <v>#N/A</v>
      </c>
      <c r="EH40" s="64"/>
      <c r="EI40" s="64"/>
      <c r="EJ40" s="64"/>
      <c r="EK40" s="66" t="e">
        <f t="shared" si="236"/>
        <v>#N/A</v>
      </c>
      <c r="EL40" s="116">
        <f t="shared" si="101"/>
        <v>53.8</v>
      </c>
      <c r="EM40" s="139">
        <f t="shared" si="102"/>
        <v>53.844828967987482</v>
      </c>
      <c r="EN40" s="120">
        <f t="shared" si="237"/>
        <v>53.844828967987482</v>
      </c>
      <c r="EO40" s="67"/>
      <c r="EP40" s="68"/>
      <c r="EQ40" s="44"/>
    </row>
    <row r="41" spans="1:149" ht="14.5" customHeight="1" x14ac:dyDescent="0.35">
      <c r="A41" s="49" t="s">
        <v>56</v>
      </c>
      <c r="B41" s="137" t="str">
        <f>INDEX('Economy Names'!$A$2:$H$213,'Economy Names'!L35,'Economy Names'!$K$1)</f>
        <v>Cameroon</v>
      </c>
      <c r="C41" s="50">
        <v>5</v>
      </c>
      <c r="D41" s="51">
        <f t="shared" si="171"/>
        <v>76.470588235294116</v>
      </c>
      <c r="E41" s="50">
        <v>13</v>
      </c>
      <c r="F41" s="51">
        <f t="shared" si="172"/>
        <v>87.437185929648237</v>
      </c>
      <c r="G41" s="52">
        <v>24.572411806402801</v>
      </c>
      <c r="H41" s="51">
        <f t="shared" si="173"/>
        <v>87.713794096798594</v>
      </c>
      <c r="I41" s="50">
        <v>6</v>
      </c>
      <c r="J41" s="51">
        <f t="shared" si="174"/>
        <v>70.588235294117652</v>
      </c>
      <c r="K41" s="50">
        <v>14</v>
      </c>
      <c r="L41" s="51">
        <f t="shared" si="175"/>
        <v>86.4321608040201</v>
      </c>
      <c r="M41" s="52">
        <v>24.933067824226399</v>
      </c>
      <c r="N41" s="53">
        <f t="shared" si="176"/>
        <v>87.533466087886808</v>
      </c>
      <c r="O41" s="52">
        <v>12.021867260788399</v>
      </c>
      <c r="P41" s="51">
        <f t="shared" si="177"/>
        <v>96.994533184802904</v>
      </c>
      <c r="Q41" s="53">
        <f t="shared" si="19"/>
        <v>86.270562102171425</v>
      </c>
      <c r="R41" s="53">
        <f t="shared" si="216"/>
        <v>86.270562102171425</v>
      </c>
      <c r="S41" s="98">
        <f t="shared" si="21"/>
        <v>86.3</v>
      </c>
      <c r="T41" s="54" t="e">
        <f t="shared" si="217"/>
        <v>#N/A</v>
      </c>
      <c r="U41" s="55">
        <v>16</v>
      </c>
      <c r="V41" s="51">
        <f t="shared" si="178"/>
        <v>56.000000000000007</v>
      </c>
      <c r="W41" s="55">
        <v>126</v>
      </c>
      <c r="X41" s="51">
        <f t="shared" si="179"/>
        <v>71.181556195965427</v>
      </c>
      <c r="Y41" s="56">
        <v>17.608247511463802</v>
      </c>
      <c r="Z41" s="53">
        <f t="shared" si="180"/>
        <v>11.958762442680992</v>
      </c>
      <c r="AA41" s="55">
        <v>13</v>
      </c>
      <c r="AB41" s="51">
        <f t="shared" si="181"/>
        <v>86.666666666666671</v>
      </c>
      <c r="AC41" s="53">
        <f t="shared" si="27"/>
        <v>56.451746326328276</v>
      </c>
      <c r="AD41" s="53">
        <f t="shared" si="218"/>
        <v>56.451746326328276</v>
      </c>
      <c r="AE41" s="98">
        <f t="shared" si="29"/>
        <v>56.5</v>
      </c>
      <c r="AF41" s="57" t="e">
        <f t="shared" si="219"/>
        <v>#N/A</v>
      </c>
      <c r="AG41" s="55">
        <v>4</v>
      </c>
      <c r="AH41" s="51">
        <f t="shared" si="182"/>
        <v>83.333333333333343</v>
      </c>
      <c r="AI41" s="55">
        <v>64</v>
      </c>
      <c r="AJ41" s="51">
        <f t="shared" si="183"/>
        <v>80</v>
      </c>
      <c r="AK41" s="56">
        <v>1470.73207389612</v>
      </c>
      <c r="AL41" s="51">
        <f t="shared" si="184"/>
        <v>81.842813902517037</v>
      </c>
      <c r="AM41" s="55">
        <v>0</v>
      </c>
      <c r="AN41" s="51">
        <f t="shared" si="185"/>
        <v>0</v>
      </c>
      <c r="AO41" s="51">
        <f t="shared" si="35"/>
        <v>61.294036808962595</v>
      </c>
      <c r="AP41" s="53">
        <f t="shared" si="220"/>
        <v>61.294036808962595</v>
      </c>
      <c r="AQ41" s="98">
        <f t="shared" si="37"/>
        <v>61.3</v>
      </c>
      <c r="AR41" s="54" t="e">
        <f t="shared" si="221"/>
        <v>#N/A</v>
      </c>
      <c r="AS41" s="59">
        <v>5</v>
      </c>
      <c r="AT41" s="51">
        <f t="shared" si="186"/>
        <v>66.666666666666657</v>
      </c>
      <c r="AU41" s="59">
        <v>81</v>
      </c>
      <c r="AV41" s="51">
        <f t="shared" si="187"/>
        <v>61.722488038277511</v>
      </c>
      <c r="AW41" s="59">
        <v>13.6865034596154</v>
      </c>
      <c r="AX41" s="53">
        <f t="shared" si="188"/>
        <v>8.7566436025640009</v>
      </c>
      <c r="AY41" s="59">
        <v>7</v>
      </c>
      <c r="AZ41" s="51">
        <f t="shared" si="189"/>
        <v>23.333333333333332</v>
      </c>
      <c r="BA41" s="60">
        <f t="shared" si="43"/>
        <v>40.119782910210375</v>
      </c>
      <c r="BB41" s="53">
        <f t="shared" si="222"/>
        <v>40.119782910210375</v>
      </c>
      <c r="BC41" s="98">
        <f t="shared" si="45"/>
        <v>40.1</v>
      </c>
      <c r="BD41" s="54" t="e">
        <f t="shared" si="223"/>
        <v>#N/A</v>
      </c>
      <c r="BE41" s="58">
        <v>6</v>
      </c>
      <c r="BF41" s="58">
        <v>6</v>
      </c>
      <c r="BG41" s="61">
        <f t="shared" si="47"/>
        <v>12</v>
      </c>
      <c r="BH41" s="60">
        <f t="shared" si="48"/>
        <v>60</v>
      </c>
      <c r="BI41" s="101">
        <f t="shared" si="224"/>
        <v>60</v>
      </c>
      <c r="BJ41" s="98">
        <f t="shared" si="50"/>
        <v>60</v>
      </c>
      <c r="BK41" s="54" t="e">
        <f t="shared" si="225"/>
        <v>#N/A</v>
      </c>
      <c r="BL41" s="58">
        <v>7</v>
      </c>
      <c r="BM41" s="53">
        <f t="shared" si="190"/>
        <v>70</v>
      </c>
      <c r="BN41" s="58">
        <v>1</v>
      </c>
      <c r="BO41" s="53">
        <f t="shared" si="191"/>
        <v>10</v>
      </c>
      <c r="BP41" s="58">
        <v>6</v>
      </c>
      <c r="BQ41" s="53">
        <f t="shared" si="192"/>
        <v>60</v>
      </c>
      <c r="BR41" s="58">
        <v>0</v>
      </c>
      <c r="BS41" s="53">
        <f t="shared" si="193"/>
        <v>0</v>
      </c>
      <c r="BT41" s="58">
        <v>0</v>
      </c>
      <c r="BU41" s="53">
        <f t="shared" si="194"/>
        <v>0</v>
      </c>
      <c r="BV41" s="58">
        <v>0</v>
      </c>
      <c r="BW41" s="51">
        <f t="shared" si="195"/>
        <v>0</v>
      </c>
      <c r="BX41" s="61">
        <f t="shared" si="58"/>
        <v>14</v>
      </c>
      <c r="BY41" s="63">
        <f t="shared" si="59"/>
        <v>28.000000000000004</v>
      </c>
      <c r="BZ41" s="53">
        <f t="shared" si="226"/>
        <v>28.000000000000004</v>
      </c>
      <c r="CA41" s="98">
        <f t="shared" si="61"/>
        <v>28</v>
      </c>
      <c r="CB41" s="57" t="e">
        <f t="shared" si="227"/>
        <v>#N/A</v>
      </c>
      <c r="CC41" s="58">
        <v>44</v>
      </c>
      <c r="CD41" s="53">
        <f t="shared" si="196"/>
        <v>31.666666666666664</v>
      </c>
      <c r="CE41" s="58">
        <v>624</v>
      </c>
      <c r="CF41" s="51">
        <f t="shared" si="197"/>
        <v>11.128284389489954</v>
      </c>
      <c r="CG41" s="58">
        <v>57.669946796426899</v>
      </c>
      <c r="CH41" s="51">
        <f t="shared" si="198"/>
        <v>53.237608519230683</v>
      </c>
      <c r="CI41" s="58" t="s">
        <v>1974</v>
      </c>
      <c r="CJ41" s="53">
        <f t="shared" si="199"/>
        <v>0</v>
      </c>
      <c r="CK41" s="58" t="s">
        <v>1974</v>
      </c>
      <c r="CL41" s="53">
        <f t="shared" si="200"/>
        <v>0</v>
      </c>
      <c r="CM41" s="58">
        <v>3</v>
      </c>
      <c r="CN41" s="53">
        <f t="shared" si="201"/>
        <v>97.247706422018354</v>
      </c>
      <c r="CO41" s="58">
        <v>0</v>
      </c>
      <c r="CP41" s="51">
        <f t="shared" si="202"/>
        <v>100</v>
      </c>
      <c r="CQ41" s="138">
        <f t="shared" si="70"/>
        <v>49.311926605504588</v>
      </c>
      <c r="CR41" s="110">
        <f t="shared" si="71"/>
        <v>36.336121545222973</v>
      </c>
      <c r="CS41" s="53">
        <f t="shared" si="228"/>
        <v>36.336121545222973</v>
      </c>
      <c r="CT41" s="98">
        <f t="shared" si="73"/>
        <v>36.299999999999997</v>
      </c>
      <c r="CU41" s="54" t="e">
        <f t="shared" si="229"/>
        <v>#N/A</v>
      </c>
      <c r="CV41" s="58">
        <v>202</v>
      </c>
      <c r="CW41" s="53">
        <f t="shared" si="203"/>
        <v>0</v>
      </c>
      <c r="CX41" s="58">
        <v>66</v>
      </c>
      <c r="CY41" s="53">
        <f t="shared" si="204"/>
        <v>61.53846153846154</v>
      </c>
      <c r="CZ41" s="58">
        <v>982.75</v>
      </c>
      <c r="DA41" s="53">
        <f t="shared" si="205"/>
        <v>7.2877358490566033</v>
      </c>
      <c r="DB41" s="58">
        <v>305.5</v>
      </c>
      <c r="DC41" s="53">
        <f t="shared" si="206"/>
        <v>23.625</v>
      </c>
      <c r="DD41" s="58">
        <v>271</v>
      </c>
      <c r="DE41" s="53">
        <f t="shared" si="207"/>
        <v>3.225806451612903</v>
      </c>
      <c r="DF41" s="58">
        <v>163</v>
      </c>
      <c r="DG41" s="53">
        <f t="shared" si="208"/>
        <v>32.21757322175732</v>
      </c>
      <c r="DH41" s="58">
        <v>1406.875</v>
      </c>
      <c r="DI41" s="53">
        <f t="shared" si="209"/>
        <v>0</v>
      </c>
      <c r="DJ41" s="58">
        <v>849</v>
      </c>
      <c r="DK41" s="51">
        <f t="shared" si="210"/>
        <v>0</v>
      </c>
      <c r="DL41" s="53">
        <f t="shared" si="83"/>
        <v>15.986822132611046</v>
      </c>
      <c r="DM41" s="53">
        <f t="shared" si="230"/>
        <v>15.986822132611046</v>
      </c>
      <c r="DN41" s="98">
        <f t="shared" si="85"/>
        <v>16</v>
      </c>
      <c r="DO41" s="54" t="e">
        <f t="shared" si="231"/>
        <v>#N/A</v>
      </c>
      <c r="DP41" s="52">
        <v>800</v>
      </c>
      <c r="DQ41" s="51">
        <f t="shared" si="211"/>
        <v>44.26229508196721</v>
      </c>
      <c r="DR41" s="52">
        <v>46.6</v>
      </c>
      <c r="DS41" s="51">
        <f t="shared" si="212"/>
        <v>47.694038245219346</v>
      </c>
      <c r="DT41" s="52">
        <v>5</v>
      </c>
      <c r="DU41" s="51">
        <f t="shared" si="213"/>
        <v>27.777777777777779</v>
      </c>
      <c r="DV41" s="53">
        <f t="shared" si="90"/>
        <v>39.911370368321442</v>
      </c>
      <c r="DW41" s="53">
        <f t="shared" si="232"/>
        <v>39.911370368321442</v>
      </c>
      <c r="DX41" s="98">
        <f t="shared" si="92"/>
        <v>39.9</v>
      </c>
      <c r="DY41" s="54" t="e">
        <f t="shared" si="233"/>
        <v>#N/A</v>
      </c>
      <c r="DZ41" s="52">
        <v>15.7966365060055</v>
      </c>
      <c r="EA41" s="53">
        <f t="shared" si="214"/>
        <v>17.003914430576426</v>
      </c>
      <c r="EB41" s="52">
        <v>9</v>
      </c>
      <c r="EC41" s="51">
        <f t="shared" si="215"/>
        <v>56.25</v>
      </c>
      <c r="ED41" s="53">
        <f t="shared" si="96"/>
        <v>36.626957215288215</v>
      </c>
      <c r="EE41" s="53">
        <f t="shared" si="234"/>
        <v>36.626957215288215</v>
      </c>
      <c r="EF41" s="98">
        <f t="shared" si="98"/>
        <v>36.6</v>
      </c>
      <c r="EG41" s="54" t="e">
        <f t="shared" si="235"/>
        <v>#N/A</v>
      </c>
      <c r="EH41" s="64"/>
      <c r="EI41" s="64"/>
      <c r="EJ41" s="64"/>
      <c r="EK41" s="66" t="e">
        <f t="shared" si="236"/>
        <v>#N/A</v>
      </c>
      <c r="EL41" s="116">
        <f t="shared" si="101"/>
        <v>46.1</v>
      </c>
      <c r="EM41" s="139">
        <f t="shared" si="102"/>
        <v>46.099739940911633</v>
      </c>
      <c r="EN41" s="120">
        <f t="shared" si="237"/>
        <v>46.099739940911633</v>
      </c>
      <c r="EO41" s="67"/>
      <c r="EP41" s="68"/>
      <c r="EQ41" s="44"/>
    </row>
    <row r="42" spans="1:149" ht="14.5" customHeight="1" x14ac:dyDescent="0.35">
      <c r="A42" s="49" t="s">
        <v>57</v>
      </c>
      <c r="B42" s="137" t="str">
        <f>INDEX('Economy Names'!$A$2:$H$213,'Economy Names'!L36,'Economy Names'!$K$1)</f>
        <v>Canada</v>
      </c>
      <c r="C42" s="50">
        <v>2</v>
      </c>
      <c r="D42" s="51">
        <f t="shared" si="171"/>
        <v>94.117647058823522</v>
      </c>
      <c r="E42" s="50">
        <v>1.5</v>
      </c>
      <c r="F42" s="51">
        <f t="shared" si="172"/>
        <v>98.994974874371849</v>
      </c>
      <c r="G42" s="52">
        <v>0.33877405950713002</v>
      </c>
      <c r="H42" s="51">
        <f t="shared" si="173"/>
        <v>99.830612970246435</v>
      </c>
      <c r="I42" s="50">
        <v>2</v>
      </c>
      <c r="J42" s="51">
        <f t="shared" si="174"/>
        <v>94.117647058823522</v>
      </c>
      <c r="K42" s="50">
        <v>1.5</v>
      </c>
      <c r="L42" s="51">
        <f t="shared" si="175"/>
        <v>98.994974874371849</v>
      </c>
      <c r="M42" s="52">
        <v>0.33877405950713002</v>
      </c>
      <c r="N42" s="53">
        <f t="shared" si="176"/>
        <v>99.830612970246435</v>
      </c>
      <c r="O42" s="52">
        <v>0</v>
      </c>
      <c r="P42" s="51">
        <f t="shared" si="177"/>
        <v>100</v>
      </c>
      <c r="Q42" s="53">
        <f t="shared" si="19"/>
        <v>98.235808725860437</v>
      </c>
      <c r="R42" s="53">
        <f t="shared" si="216"/>
        <v>98.235808725860437</v>
      </c>
      <c r="S42" s="98">
        <f t="shared" si="21"/>
        <v>98.2</v>
      </c>
      <c r="T42" s="54" t="e">
        <f t="shared" si="217"/>
        <v>#N/A</v>
      </c>
      <c r="U42" s="55">
        <v>12</v>
      </c>
      <c r="V42" s="51">
        <f t="shared" si="178"/>
        <v>72</v>
      </c>
      <c r="W42" s="55">
        <v>249</v>
      </c>
      <c r="X42" s="51">
        <f t="shared" si="179"/>
        <v>35.73487031700288</v>
      </c>
      <c r="Y42" s="56">
        <v>1.82787481594693</v>
      </c>
      <c r="Z42" s="53">
        <f t="shared" si="180"/>
        <v>90.860625920265349</v>
      </c>
      <c r="AA42" s="55">
        <v>14</v>
      </c>
      <c r="AB42" s="51">
        <f t="shared" si="181"/>
        <v>93.333333333333329</v>
      </c>
      <c r="AC42" s="53">
        <f t="shared" si="27"/>
        <v>72.98220739265038</v>
      </c>
      <c r="AD42" s="53">
        <f t="shared" si="218"/>
        <v>72.98220739265038</v>
      </c>
      <c r="AE42" s="98">
        <f t="shared" si="29"/>
        <v>73</v>
      </c>
      <c r="AF42" s="57" t="e">
        <f t="shared" si="219"/>
        <v>#N/A</v>
      </c>
      <c r="AG42" s="55">
        <v>7</v>
      </c>
      <c r="AH42" s="51">
        <f t="shared" si="182"/>
        <v>33.333333333333329</v>
      </c>
      <c r="AI42" s="55">
        <v>137</v>
      </c>
      <c r="AJ42" s="51">
        <f t="shared" si="183"/>
        <v>48.260869565217391</v>
      </c>
      <c r="AK42" s="56">
        <v>116.94141760126701</v>
      </c>
      <c r="AL42" s="51">
        <f t="shared" si="184"/>
        <v>98.556278795046083</v>
      </c>
      <c r="AM42" s="55">
        <v>6</v>
      </c>
      <c r="AN42" s="51">
        <f t="shared" si="185"/>
        <v>75</v>
      </c>
      <c r="AO42" s="51">
        <f t="shared" si="35"/>
        <v>63.787620423399204</v>
      </c>
      <c r="AP42" s="53">
        <f t="shared" si="220"/>
        <v>63.787620423399204</v>
      </c>
      <c r="AQ42" s="98">
        <f t="shared" si="37"/>
        <v>63.8</v>
      </c>
      <c r="AR42" s="54" t="e">
        <f t="shared" si="221"/>
        <v>#N/A</v>
      </c>
      <c r="AS42" s="59">
        <v>5</v>
      </c>
      <c r="AT42" s="51">
        <f t="shared" si="186"/>
        <v>66.666666666666657</v>
      </c>
      <c r="AU42" s="59">
        <v>4</v>
      </c>
      <c r="AV42" s="51">
        <f t="shared" si="187"/>
        <v>98.564593301435409</v>
      </c>
      <c r="AW42" s="59">
        <v>3.84106838127023</v>
      </c>
      <c r="AX42" s="53">
        <f t="shared" si="188"/>
        <v>74.39287745819847</v>
      </c>
      <c r="AY42" s="59">
        <v>21.5</v>
      </c>
      <c r="AZ42" s="51">
        <f t="shared" si="189"/>
        <v>71.666666666666671</v>
      </c>
      <c r="BA42" s="60">
        <f t="shared" si="43"/>
        <v>77.822701023241805</v>
      </c>
      <c r="BB42" s="53">
        <f t="shared" si="222"/>
        <v>77.822701023241805</v>
      </c>
      <c r="BC42" s="98">
        <f t="shared" si="45"/>
        <v>77.8</v>
      </c>
      <c r="BD42" s="54" t="e">
        <f t="shared" si="223"/>
        <v>#N/A</v>
      </c>
      <c r="BE42" s="58">
        <v>8</v>
      </c>
      <c r="BF42" s="58">
        <v>9</v>
      </c>
      <c r="BG42" s="61">
        <f t="shared" si="47"/>
        <v>17</v>
      </c>
      <c r="BH42" s="60">
        <f t="shared" si="48"/>
        <v>85</v>
      </c>
      <c r="BI42" s="101">
        <f t="shared" si="224"/>
        <v>85</v>
      </c>
      <c r="BJ42" s="98">
        <f t="shared" si="50"/>
        <v>85</v>
      </c>
      <c r="BK42" s="54" t="e">
        <f t="shared" si="225"/>
        <v>#N/A</v>
      </c>
      <c r="BL42" s="58">
        <v>8</v>
      </c>
      <c r="BM42" s="53">
        <f t="shared" si="190"/>
        <v>80</v>
      </c>
      <c r="BN42" s="58">
        <v>9</v>
      </c>
      <c r="BO42" s="53">
        <f t="shared" si="191"/>
        <v>90</v>
      </c>
      <c r="BP42" s="58">
        <v>9</v>
      </c>
      <c r="BQ42" s="53">
        <f t="shared" si="192"/>
        <v>90</v>
      </c>
      <c r="BR42" s="58">
        <v>4</v>
      </c>
      <c r="BS42" s="53">
        <f t="shared" si="193"/>
        <v>66.666666666666657</v>
      </c>
      <c r="BT42" s="58">
        <v>6</v>
      </c>
      <c r="BU42" s="53">
        <f t="shared" si="194"/>
        <v>85.714285714285708</v>
      </c>
      <c r="BV42" s="58">
        <v>6</v>
      </c>
      <c r="BW42" s="51">
        <f t="shared" si="195"/>
        <v>85.714285714285708</v>
      </c>
      <c r="BX42" s="61">
        <f t="shared" si="58"/>
        <v>42</v>
      </c>
      <c r="BY42" s="63">
        <f t="shared" si="59"/>
        <v>84</v>
      </c>
      <c r="BZ42" s="53">
        <f t="shared" si="226"/>
        <v>84</v>
      </c>
      <c r="CA42" s="98">
        <f t="shared" si="61"/>
        <v>84</v>
      </c>
      <c r="CB42" s="57" t="e">
        <f t="shared" si="227"/>
        <v>#N/A</v>
      </c>
      <c r="CC42" s="58">
        <v>8</v>
      </c>
      <c r="CD42" s="53">
        <f t="shared" si="196"/>
        <v>91.666666666666657</v>
      </c>
      <c r="CE42" s="58">
        <v>131</v>
      </c>
      <c r="CF42" s="51">
        <f t="shared" si="197"/>
        <v>87.326120556414224</v>
      </c>
      <c r="CG42" s="58">
        <v>24.5015355871464</v>
      </c>
      <c r="CH42" s="51">
        <f t="shared" si="198"/>
        <v>100</v>
      </c>
      <c r="CI42" s="58">
        <v>7.5</v>
      </c>
      <c r="CJ42" s="53">
        <f t="shared" si="199"/>
        <v>85</v>
      </c>
      <c r="CK42" s="58">
        <v>14.023809523809501</v>
      </c>
      <c r="CL42" s="53">
        <f t="shared" si="200"/>
        <v>79.104614818900572</v>
      </c>
      <c r="CM42" s="58">
        <v>15</v>
      </c>
      <c r="CN42" s="53">
        <f t="shared" si="201"/>
        <v>75.22935779816514</v>
      </c>
      <c r="CO42" s="58">
        <v>14.8571428571429</v>
      </c>
      <c r="CP42" s="51">
        <f t="shared" si="202"/>
        <v>53.571428571428434</v>
      </c>
      <c r="CQ42" s="138">
        <f t="shared" si="70"/>
        <v>73.226350297123545</v>
      </c>
      <c r="CR42" s="110">
        <f t="shared" si="71"/>
        <v>88.054784380051103</v>
      </c>
      <c r="CS42" s="53">
        <f t="shared" si="228"/>
        <v>88.054784380051103</v>
      </c>
      <c r="CT42" s="98">
        <f t="shared" si="73"/>
        <v>88.1</v>
      </c>
      <c r="CU42" s="54" t="e">
        <f t="shared" si="229"/>
        <v>#N/A</v>
      </c>
      <c r="CV42" s="58">
        <v>2</v>
      </c>
      <c r="CW42" s="53">
        <f t="shared" si="203"/>
        <v>99.371069182389931</v>
      </c>
      <c r="CX42" s="58">
        <v>1</v>
      </c>
      <c r="CY42" s="53">
        <f t="shared" si="204"/>
        <v>100</v>
      </c>
      <c r="CZ42" s="58">
        <v>166.666666666667</v>
      </c>
      <c r="DA42" s="53">
        <f t="shared" si="205"/>
        <v>84.276729559748404</v>
      </c>
      <c r="DB42" s="58">
        <v>155.555555555556</v>
      </c>
      <c r="DC42" s="53">
        <f t="shared" si="206"/>
        <v>61.111111111111008</v>
      </c>
      <c r="DD42" s="58">
        <v>2</v>
      </c>
      <c r="DE42" s="53">
        <f t="shared" si="207"/>
        <v>99.641577060931894</v>
      </c>
      <c r="DF42" s="58">
        <v>1</v>
      </c>
      <c r="DG42" s="53">
        <f t="shared" si="208"/>
        <v>100</v>
      </c>
      <c r="DH42" s="58">
        <v>171.875</v>
      </c>
      <c r="DI42" s="53">
        <f t="shared" si="209"/>
        <v>85.677083333333343</v>
      </c>
      <c r="DJ42" s="58">
        <v>162.5</v>
      </c>
      <c r="DK42" s="51">
        <f t="shared" si="210"/>
        <v>76.785714285714292</v>
      </c>
      <c r="DL42" s="53">
        <f t="shared" si="83"/>
        <v>88.357910566653615</v>
      </c>
      <c r="DM42" s="53">
        <f t="shared" si="230"/>
        <v>88.357910566653615</v>
      </c>
      <c r="DN42" s="98">
        <f t="shared" si="85"/>
        <v>88.4</v>
      </c>
      <c r="DO42" s="54" t="e">
        <f t="shared" si="231"/>
        <v>#N/A</v>
      </c>
      <c r="DP42" s="52">
        <v>910</v>
      </c>
      <c r="DQ42" s="51">
        <f t="shared" si="211"/>
        <v>35.245901639344261</v>
      </c>
      <c r="DR42" s="52">
        <v>22.3</v>
      </c>
      <c r="DS42" s="51">
        <f t="shared" si="212"/>
        <v>75.028121484814392</v>
      </c>
      <c r="DT42" s="52">
        <v>11</v>
      </c>
      <c r="DU42" s="51">
        <f t="shared" si="213"/>
        <v>61.111111111111114</v>
      </c>
      <c r="DV42" s="53">
        <f t="shared" si="90"/>
        <v>57.128378078423253</v>
      </c>
      <c r="DW42" s="53">
        <f t="shared" si="232"/>
        <v>57.128378078423253</v>
      </c>
      <c r="DX42" s="98">
        <f t="shared" si="92"/>
        <v>57.1</v>
      </c>
      <c r="DY42" s="54" t="e">
        <f t="shared" si="233"/>
        <v>#N/A</v>
      </c>
      <c r="DZ42" s="52">
        <v>86.694162307208401</v>
      </c>
      <c r="EA42" s="53">
        <f t="shared" si="214"/>
        <v>93.319873312387941</v>
      </c>
      <c r="EB42" s="52">
        <v>11</v>
      </c>
      <c r="EC42" s="51">
        <f t="shared" si="215"/>
        <v>68.75</v>
      </c>
      <c r="ED42" s="53">
        <f t="shared" si="96"/>
        <v>81.034936656193963</v>
      </c>
      <c r="EE42" s="53">
        <f t="shared" si="234"/>
        <v>81.034936656193963</v>
      </c>
      <c r="EF42" s="98">
        <f t="shared" si="98"/>
        <v>81</v>
      </c>
      <c r="EG42" s="54" t="e">
        <f t="shared" si="235"/>
        <v>#N/A</v>
      </c>
      <c r="EH42" s="64"/>
      <c r="EI42" s="64"/>
      <c r="EJ42" s="64"/>
      <c r="EK42" s="66" t="e">
        <f t="shared" si="236"/>
        <v>#N/A</v>
      </c>
      <c r="EL42" s="116">
        <f t="shared" si="101"/>
        <v>79.599999999999994</v>
      </c>
      <c r="EM42" s="139">
        <f t="shared" si="102"/>
        <v>79.640434724647363</v>
      </c>
      <c r="EN42" s="120">
        <f t="shared" si="237"/>
        <v>79.640434724647363</v>
      </c>
      <c r="EO42" s="67"/>
      <c r="EP42" s="68"/>
      <c r="EQ42" s="44"/>
    </row>
    <row r="43" spans="1:149" ht="14.5" customHeight="1" x14ac:dyDescent="0.35">
      <c r="A43" s="49" t="s">
        <v>58</v>
      </c>
      <c r="B43" s="137" t="str">
        <f>INDEX('Economy Names'!$A$2:$H$213,'Economy Names'!L37,'Economy Names'!$K$1)</f>
        <v>Central African Republic</v>
      </c>
      <c r="C43" s="50">
        <v>10</v>
      </c>
      <c r="D43" s="51">
        <f t="shared" si="171"/>
        <v>47.058823529411761</v>
      </c>
      <c r="E43" s="50">
        <v>22</v>
      </c>
      <c r="F43" s="51">
        <f t="shared" si="172"/>
        <v>78.391959798994975</v>
      </c>
      <c r="G43" s="52">
        <v>127.76828817166501</v>
      </c>
      <c r="H43" s="51">
        <f t="shared" si="173"/>
        <v>36.115855914167497</v>
      </c>
      <c r="I43" s="50">
        <v>10</v>
      </c>
      <c r="J43" s="51">
        <f t="shared" si="174"/>
        <v>47.058823529411761</v>
      </c>
      <c r="K43" s="50">
        <v>22</v>
      </c>
      <c r="L43" s="51">
        <f t="shared" si="175"/>
        <v>78.391959798994975</v>
      </c>
      <c r="M43" s="52">
        <v>127.76828817166501</v>
      </c>
      <c r="N43" s="53">
        <f t="shared" si="176"/>
        <v>36.115855914167497</v>
      </c>
      <c r="O43" s="52">
        <v>35.2065618580286</v>
      </c>
      <c r="P43" s="51">
        <f t="shared" si="177"/>
        <v>91.198359535492855</v>
      </c>
      <c r="Q43" s="53">
        <f t="shared" si="19"/>
        <v>63.19124969451677</v>
      </c>
      <c r="R43" s="53">
        <f t="shared" si="216"/>
        <v>63.19124969451677</v>
      </c>
      <c r="S43" s="98">
        <f t="shared" si="21"/>
        <v>63.2</v>
      </c>
      <c r="T43" s="54" t="e">
        <f t="shared" si="217"/>
        <v>#N/A</v>
      </c>
      <c r="U43" s="55">
        <v>17</v>
      </c>
      <c r="V43" s="51">
        <f t="shared" si="178"/>
        <v>52</v>
      </c>
      <c r="W43" s="55">
        <v>219</v>
      </c>
      <c r="X43" s="51">
        <f t="shared" si="179"/>
        <v>44.380403458213259</v>
      </c>
      <c r="Y43" s="56">
        <v>23.2466815554851</v>
      </c>
      <c r="Z43" s="53">
        <f t="shared" si="180"/>
        <v>0</v>
      </c>
      <c r="AA43" s="55">
        <v>6</v>
      </c>
      <c r="AB43" s="51">
        <f t="shared" si="181"/>
        <v>40</v>
      </c>
      <c r="AC43" s="53">
        <f t="shared" si="27"/>
        <v>34.095100864553316</v>
      </c>
      <c r="AD43" s="53">
        <f t="shared" si="218"/>
        <v>34.095100864553316</v>
      </c>
      <c r="AE43" s="98">
        <f t="shared" si="29"/>
        <v>34.1</v>
      </c>
      <c r="AF43" s="57" t="e">
        <f t="shared" si="219"/>
        <v>#N/A</v>
      </c>
      <c r="AG43" s="55">
        <v>7</v>
      </c>
      <c r="AH43" s="51">
        <f t="shared" si="182"/>
        <v>33.333333333333329</v>
      </c>
      <c r="AI43" s="55">
        <v>98</v>
      </c>
      <c r="AJ43" s="51">
        <f t="shared" si="183"/>
        <v>65.217391304347828</v>
      </c>
      <c r="AK43" s="56">
        <v>10000.5348364781</v>
      </c>
      <c r="AL43" s="51">
        <f t="shared" si="184"/>
        <v>0</v>
      </c>
      <c r="AM43" s="55">
        <v>0</v>
      </c>
      <c r="AN43" s="51">
        <f t="shared" si="185"/>
        <v>0</v>
      </c>
      <c r="AO43" s="51">
        <f t="shared" si="35"/>
        <v>24.637681159420289</v>
      </c>
      <c r="AP43" s="53">
        <f t="shared" si="220"/>
        <v>24.637681159420289</v>
      </c>
      <c r="AQ43" s="98">
        <f t="shared" si="37"/>
        <v>24.6</v>
      </c>
      <c r="AR43" s="54" t="e">
        <f t="shared" si="221"/>
        <v>#N/A</v>
      </c>
      <c r="AS43" s="59">
        <v>5</v>
      </c>
      <c r="AT43" s="51">
        <f t="shared" si="186"/>
        <v>66.666666666666657</v>
      </c>
      <c r="AU43" s="59">
        <v>75</v>
      </c>
      <c r="AV43" s="51">
        <f t="shared" si="187"/>
        <v>64.593301435406701</v>
      </c>
      <c r="AW43" s="59">
        <v>11.0056196855741</v>
      </c>
      <c r="AX43" s="53">
        <f t="shared" si="188"/>
        <v>26.629202096172666</v>
      </c>
      <c r="AY43" s="59">
        <v>3</v>
      </c>
      <c r="AZ43" s="51">
        <f t="shared" si="189"/>
        <v>10</v>
      </c>
      <c r="BA43" s="60">
        <f t="shared" si="43"/>
        <v>41.972292549561502</v>
      </c>
      <c r="BB43" s="53">
        <f t="shared" si="222"/>
        <v>41.972292549561502</v>
      </c>
      <c r="BC43" s="98">
        <f t="shared" si="45"/>
        <v>42</v>
      </c>
      <c r="BD43" s="54" t="e">
        <f t="shared" si="223"/>
        <v>#N/A</v>
      </c>
      <c r="BE43" s="58">
        <v>1</v>
      </c>
      <c r="BF43" s="58">
        <v>6</v>
      </c>
      <c r="BG43" s="61">
        <f t="shared" si="47"/>
        <v>7</v>
      </c>
      <c r="BH43" s="60">
        <f t="shared" si="48"/>
        <v>35</v>
      </c>
      <c r="BI43" s="101">
        <f t="shared" si="224"/>
        <v>35</v>
      </c>
      <c r="BJ43" s="98">
        <f t="shared" si="50"/>
        <v>35</v>
      </c>
      <c r="BK43" s="54" t="e">
        <f t="shared" si="225"/>
        <v>#N/A</v>
      </c>
      <c r="BL43" s="58">
        <v>7</v>
      </c>
      <c r="BM43" s="53">
        <f t="shared" si="190"/>
        <v>70</v>
      </c>
      <c r="BN43" s="58">
        <v>1</v>
      </c>
      <c r="BO43" s="53">
        <f t="shared" si="191"/>
        <v>10</v>
      </c>
      <c r="BP43" s="58">
        <v>5</v>
      </c>
      <c r="BQ43" s="53">
        <f t="shared" si="192"/>
        <v>50</v>
      </c>
      <c r="BR43" s="58">
        <v>0</v>
      </c>
      <c r="BS43" s="53">
        <f t="shared" si="193"/>
        <v>0</v>
      </c>
      <c r="BT43" s="58">
        <v>0</v>
      </c>
      <c r="BU43" s="53">
        <f t="shared" si="194"/>
        <v>0</v>
      </c>
      <c r="BV43" s="58">
        <v>0</v>
      </c>
      <c r="BW43" s="51">
        <f t="shared" si="195"/>
        <v>0</v>
      </c>
      <c r="BX43" s="61">
        <f t="shared" si="58"/>
        <v>13</v>
      </c>
      <c r="BY43" s="63">
        <f t="shared" si="59"/>
        <v>26</v>
      </c>
      <c r="BZ43" s="53">
        <f t="shared" si="226"/>
        <v>26</v>
      </c>
      <c r="CA43" s="98">
        <f t="shared" si="61"/>
        <v>26</v>
      </c>
      <c r="CB43" s="57" t="e">
        <f t="shared" si="227"/>
        <v>#N/A</v>
      </c>
      <c r="CC43" s="58">
        <v>56</v>
      </c>
      <c r="CD43" s="53">
        <f t="shared" si="196"/>
        <v>11.666666666666666</v>
      </c>
      <c r="CE43" s="58">
        <v>483</v>
      </c>
      <c r="CF43" s="51">
        <f t="shared" si="197"/>
        <v>32.921174652241113</v>
      </c>
      <c r="CG43" s="58">
        <v>73.337635437469402</v>
      </c>
      <c r="CH43" s="51">
        <f t="shared" si="198"/>
        <v>25.830925754160621</v>
      </c>
      <c r="CI43" s="58" t="s">
        <v>1974</v>
      </c>
      <c r="CJ43" s="53">
        <f t="shared" si="199"/>
        <v>0</v>
      </c>
      <c r="CK43" s="58" t="s">
        <v>1974</v>
      </c>
      <c r="CL43" s="53">
        <f t="shared" si="200"/>
        <v>0</v>
      </c>
      <c r="CM43" s="58">
        <v>66</v>
      </c>
      <c r="CN43" s="53">
        <f t="shared" si="201"/>
        <v>0</v>
      </c>
      <c r="CO43" s="58">
        <v>25.428571428571399</v>
      </c>
      <c r="CP43" s="51">
        <f t="shared" si="202"/>
        <v>20.535714285714381</v>
      </c>
      <c r="CQ43" s="138">
        <f t="shared" si="70"/>
        <v>5.1339285714285952</v>
      </c>
      <c r="CR43" s="110">
        <f t="shared" si="71"/>
        <v>18.888173911124248</v>
      </c>
      <c r="CS43" s="53">
        <f t="shared" si="228"/>
        <v>18.888173911124248</v>
      </c>
      <c r="CT43" s="98">
        <f t="shared" si="73"/>
        <v>18.899999999999999</v>
      </c>
      <c r="CU43" s="54" t="e">
        <f t="shared" si="229"/>
        <v>#N/A</v>
      </c>
      <c r="CV43" s="58">
        <v>141.4</v>
      </c>
      <c r="CW43" s="53">
        <f t="shared" si="203"/>
        <v>11.698113207547166</v>
      </c>
      <c r="CX43" s="58">
        <v>48</v>
      </c>
      <c r="CY43" s="53">
        <f t="shared" si="204"/>
        <v>72.189349112426044</v>
      </c>
      <c r="CZ43" s="58">
        <v>280</v>
      </c>
      <c r="DA43" s="53">
        <f t="shared" si="205"/>
        <v>73.584905660377359</v>
      </c>
      <c r="DB43" s="58">
        <v>60</v>
      </c>
      <c r="DC43" s="53">
        <f t="shared" si="206"/>
        <v>85</v>
      </c>
      <c r="DD43" s="58">
        <v>121.71428571428601</v>
      </c>
      <c r="DE43" s="53">
        <f t="shared" si="207"/>
        <v>56.733230926779207</v>
      </c>
      <c r="DF43" s="58">
        <v>120</v>
      </c>
      <c r="DG43" s="53">
        <f t="shared" si="208"/>
        <v>50.2092050209205</v>
      </c>
      <c r="DH43" s="58">
        <v>709.28571428571399</v>
      </c>
      <c r="DI43" s="53">
        <f t="shared" si="209"/>
        <v>40.892857142857167</v>
      </c>
      <c r="DJ43" s="58">
        <v>500</v>
      </c>
      <c r="DK43" s="51">
        <f t="shared" si="210"/>
        <v>28.571428571428569</v>
      </c>
      <c r="DL43" s="53">
        <f t="shared" si="83"/>
        <v>52.359886205291993</v>
      </c>
      <c r="DM43" s="53">
        <f t="shared" si="230"/>
        <v>52.359886205291993</v>
      </c>
      <c r="DN43" s="98">
        <f t="shared" si="85"/>
        <v>52.4</v>
      </c>
      <c r="DO43" s="54" t="e">
        <f t="shared" si="231"/>
        <v>#N/A</v>
      </c>
      <c r="DP43" s="52">
        <v>660</v>
      </c>
      <c r="DQ43" s="51">
        <f t="shared" si="211"/>
        <v>55.737704918032783</v>
      </c>
      <c r="DR43" s="52">
        <v>82</v>
      </c>
      <c r="DS43" s="51">
        <f t="shared" si="212"/>
        <v>7.8740157480314963</v>
      </c>
      <c r="DT43" s="52">
        <v>5.5</v>
      </c>
      <c r="DU43" s="51">
        <f t="shared" si="213"/>
        <v>30.555555555555557</v>
      </c>
      <c r="DV43" s="53">
        <f t="shared" si="90"/>
        <v>31.389092073873275</v>
      </c>
      <c r="DW43" s="53">
        <f t="shared" si="232"/>
        <v>31.389092073873275</v>
      </c>
      <c r="DX43" s="98">
        <f t="shared" si="92"/>
        <v>31.4</v>
      </c>
      <c r="DY43" s="54" t="e">
        <f t="shared" si="233"/>
        <v>#N/A</v>
      </c>
      <c r="DZ43" s="52">
        <v>0</v>
      </c>
      <c r="EA43" s="53">
        <f t="shared" si="214"/>
        <v>0</v>
      </c>
      <c r="EB43" s="52">
        <v>9</v>
      </c>
      <c r="EC43" s="51">
        <f t="shared" si="215"/>
        <v>56.25</v>
      </c>
      <c r="ED43" s="53">
        <f t="shared" si="96"/>
        <v>28.125</v>
      </c>
      <c r="EE43" s="53">
        <f t="shared" si="234"/>
        <v>28.125</v>
      </c>
      <c r="EF43" s="98">
        <f t="shared" si="98"/>
        <v>28.1</v>
      </c>
      <c r="EG43" s="54" t="e">
        <f t="shared" si="235"/>
        <v>#N/A</v>
      </c>
      <c r="EH43" s="64"/>
      <c r="EI43" s="64"/>
      <c r="EJ43" s="64"/>
      <c r="EK43" s="66" t="e">
        <f t="shared" si="236"/>
        <v>#N/A</v>
      </c>
      <c r="EL43" s="116">
        <f t="shared" si="101"/>
        <v>35.6</v>
      </c>
      <c r="EM43" s="139">
        <f t="shared" si="102"/>
        <v>35.56584764583414</v>
      </c>
      <c r="EN43" s="120">
        <f t="shared" si="237"/>
        <v>35.56584764583414</v>
      </c>
      <c r="EO43" s="67"/>
      <c r="EP43" s="68"/>
      <c r="EQ43" s="44"/>
    </row>
    <row r="44" spans="1:149" ht="14.5" customHeight="1" x14ac:dyDescent="0.35">
      <c r="A44" s="49" t="s">
        <v>59</v>
      </c>
      <c r="B44" s="137" t="str">
        <f>INDEX('Economy Names'!$A$2:$H$213,'Economy Names'!L38,'Economy Names'!$K$1)</f>
        <v>Chad</v>
      </c>
      <c r="C44" s="50">
        <v>8</v>
      </c>
      <c r="D44" s="51">
        <f t="shared" si="171"/>
        <v>58.82352941176471</v>
      </c>
      <c r="E44" s="50">
        <v>58</v>
      </c>
      <c r="F44" s="51">
        <f t="shared" si="172"/>
        <v>42.211055276381906</v>
      </c>
      <c r="G44" s="52">
        <v>169.269027267854</v>
      </c>
      <c r="H44" s="51">
        <f t="shared" si="173"/>
        <v>15.365486366073</v>
      </c>
      <c r="I44" s="50">
        <v>8</v>
      </c>
      <c r="J44" s="51">
        <f t="shared" si="174"/>
        <v>58.82352941176471</v>
      </c>
      <c r="K44" s="50">
        <v>58</v>
      </c>
      <c r="L44" s="51">
        <f t="shared" si="175"/>
        <v>42.211055276381906</v>
      </c>
      <c r="M44" s="52">
        <v>169.269027267854</v>
      </c>
      <c r="N44" s="53">
        <f t="shared" si="176"/>
        <v>15.365486366073</v>
      </c>
      <c r="O44" s="52">
        <v>25.284075175003402</v>
      </c>
      <c r="P44" s="51">
        <f t="shared" si="177"/>
        <v>93.678981206249148</v>
      </c>
      <c r="Q44" s="53">
        <f t="shared" si="19"/>
        <v>52.519763065117189</v>
      </c>
      <c r="R44" s="53">
        <f t="shared" si="216"/>
        <v>52.519763065117189</v>
      </c>
      <c r="S44" s="98">
        <f t="shared" si="21"/>
        <v>52.5</v>
      </c>
      <c r="T44" s="54" t="e">
        <f t="shared" si="217"/>
        <v>#N/A</v>
      </c>
      <c r="U44" s="55">
        <v>14</v>
      </c>
      <c r="V44" s="51">
        <f t="shared" si="178"/>
        <v>64</v>
      </c>
      <c r="W44" s="55">
        <v>226</v>
      </c>
      <c r="X44" s="51">
        <f t="shared" si="179"/>
        <v>42.363112391930834</v>
      </c>
      <c r="Y44" s="56">
        <v>18.815617211626702</v>
      </c>
      <c r="Z44" s="53">
        <f t="shared" si="180"/>
        <v>5.9219139418664923</v>
      </c>
      <c r="AA44" s="56">
        <v>11.5</v>
      </c>
      <c r="AB44" s="51">
        <f t="shared" si="181"/>
        <v>76.666666666666671</v>
      </c>
      <c r="AC44" s="53">
        <f t="shared" si="27"/>
        <v>47.237923250115998</v>
      </c>
      <c r="AD44" s="53">
        <f t="shared" si="218"/>
        <v>47.237923250115998</v>
      </c>
      <c r="AE44" s="98">
        <f t="shared" si="29"/>
        <v>47.2</v>
      </c>
      <c r="AF44" s="57" t="e">
        <f t="shared" si="219"/>
        <v>#N/A</v>
      </c>
      <c r="AG44" s="55">
        <v>6</v>
      </c>
      <c r="AH44" s="51">
        <f t="shared" si="182"/>
        <v>50</v>
      </c>
      <c r="AI44" s="55">
        <v>67</v>
      </c>
      <c r="AJ44" s="51">
        <f t="shared" si="183"/>
        <v>78.695652173913047</v>
      </c>
      <c r="AK44" s="56">
        <v>9628.6070128814899</v>
      </c>
      <c r="AL44" s="51">
        <f t="shared" si="184"/>
        <v>0</v>
      </c>
      <c r="AM44" s="55">
        <v>0</v>
      </c>
      <c r="AN44" s="51">
        <f t="shared" si="185"/>
        <v>0</v>
      </c>
      <c r="AO44" s="51">
        <f t="shared" si="35"/>
        <v>32.173913043478265</v>
      </c>
      <c r="AP44" s="53">
        <f t="shared" si="220"/>
        <v>32.173913043478265</v>
      </c>
      <c r="AQ44" s="98">
        <f t="shared" si="37"/>
        <v>32.200000000000003</v>
      </c>
      <c r="AR44" s="54" t="e">
        <f t="shared" si="221"/>
        <v>#N/A</v>
      </c>
      <c r="AS44" s="59">
        <v>6</v>
      </c>
      <c r="AT44" s="51">
        <f t="shared" si="186"/>
        <v>58.333333333333336</v>
      </c>
      <c r="AU44" s="59">
        <v>29</v>
      </c>
      <c r="AV44" s="51">
        <f t="shared" si="187"/>
        <v>86.602870813397132</v>
      </c>
      <c r="AW44" s="59">
        <v>8.0934077654917704</v>
      </c>
      <c r="AX44" s="53">
        <f t="shared" si="188"/>
        <v>46.043948230054866</v>
      </c>
      <c r="AY44" s="59">
        <v>8.5</v>
      </c>
      <c r="AZ44" s="51">
        <f t="shared" si="189"/>
        <v>28.333333333333332</v>
      </c>
      <c r="BA44" s="60">
        <f t="shared" si="43"/>
        <v>54.828371427529667</v>
      </c>
      <c r="BB44" s="53">
        <f t="shared" si="222"/>
        <v>54.828371427529667</v>
      </c>
      <c r="BC44" s="98">
        <f t="shared" si="45"/>
        <v>54.8</v>
      </c>
      <c r="BD44" s="54" t="e">
        <f t="shared" si="223"/>
        <v>#N/A</v>
      </c>
      <c r="BE44" s="58">
        <v>0</v>
      </c>
      <c r="BF44" s="58">
        <v>6</v>
      </c>
      <c r="BG44" s="61">
        <f t="shared" si="47"/>
        <v>6</v>
      </c>
      <c r="BH44" s="60">
        <f t="shared" si="48"/>
        <v>30</v>
      </c>
      <c r="BI44" s="101">
        <f t="shared" si="224"/>
        <v>30</v>
      </c>
      <c r="BJ44" s="98">
        <f t="shared" si="50"/>
        <v>30</v>
      </c>
      <c r="BK44" s="54" t="e">
        <f t="shared" si="225"/>
        <v>#N/A</v>
      </c>
      <c r="BL44" s="58">
        <v>7</v>
      </c>
      <c r="BM44" s="53">
        <f t="shared" si="190"/>
        <v>70</v>
      </c>
      <c r="BN44" s="58">
        <v>1</v>
      </c>
      <c r="BO44" s="53">
        <f t="shared" si="191"/>
        <v>10</v>
      </c>
      <c r="BP44" s="58">
        <v>4</v>
      </c>
      <c r="BQ44" s="53">
        <f t="shared" si="192"/>
        <v>40</v>
      </c>
      <c r="BR44" s="58">
        <v>0</v>
      </c>
      <c r="BS44" s="53">
        <f t="shared" si="193"/>
        <v>0</v>
      </c>
      <c r="BT44" s="58">
        <v>0</v>
      </c>
      <c r="BU44" s="53">
        <f t="shared" si="194"/>
        <v>0</v>
      </c>
      <c r="BV44" s="58">
        <v>0</v>
      </c>
      <c r="BW44" s="51">
        <f t="shared" si="195"/>
        <v>0</v>
      </c>
      <c r="BX44" s="61">
        <f t="shared" si="58"/>
        <v>12</v>
      </c>
      <c r="BY44" s="63">
        <f t="shared" si="59"/>
        <v>24</v>
      </c>
      <c r="BZ44" s="53">
        <f t="shared" si="226"/>
        <v>24</v>
      </c>
      <c r="CA44" s="98">
        <f t="shared" si="61"/>
        <v>24</v>
      </c>
      <c r="CB44" s="57" t="e">
        <f t="shared" si="227"/>
        <v>#N/A</v>
      </c>
      <c r="CC44" s="58">
        <v>54</v>
      </c>
      <c r="CD44" s="53">
        <f t="shared" si="196"/>
        <v>15</v>
      </c>
      <c r="CE44" s="58">
        <v>834</v>
      </c>
      <c r="CF44" s="51">
        <f t="shared" si="197"/>
        <v>0</v>
      </c>
      <c r="CG44" s="58">
        <v>63.479370160555597</v>
      </c>
      <c r="CH44" s="51">
        <f t="shared" si="198"/>
        <v>43.612371030234044</v>
      </c>
      <c r="CI44" s="58" t="s">
        <v>1974</v>
      </c>
      <c r="CJ44" s="53">
        <f t="shared" si="199"/>
        <v>0</v>
      </c>
      <c r="CK44" s="58" t="s">
        <v>1974</v>
      </c>
      <c r="CL44" s="53">
        <f t="shared" si="200"/>
        <v>0</v>
      </c>
      <c r="CM44" s="58">
        <v>46</v>
      </c>
      <c r="CN44" s="53">
        <f t="shared" si="201"/>
        <v>18.348623853211009</v>
      </c>
      <c r="CO44" s="58">
        <v>21.1428571428571</v>
      </c>
      <c r="CP44" s="51">
        <f t="shared" si="202"/>
        <v>33.928571428571566</v>
      </c>
      <c r="CQ44" s="138">
        <f t="shared" si="70"/>
        <v>13.069298820445644</v>
      </c>
      <c r="CR44" s="110">
        <f t="shared" si="71"/>
        <v>17.920417462669921</v>
      </c>
      <c r="CS44" s="53">
        <f t="shared" si="228"/>
        <v>17.920417462669921</v>
      </c>
      <c r="CT44" s="98">
        <f t="shared" si="73"/>
        <v>17.899999999999999</v>
      </c>
      <c r="CU44" s="54" t="e">
        <f t="shared" si="229"/>
        <v>#N/A</v>
      </c>
      <c r="CV44" s="58">
        <v>106</v>
      </c>
      <c r="CW44" s="53">
        <f t="shared" si="203"/>
        <v>33.962264150943398</v>
      </c>
      <c r="CX44" s="58">
        <v>87</v>
      </c>
      <c r="CY44" s="53">
        <f t="shared" si="204"/>
        <v>49.112426035502956</v>
      </c>
      <c r="CZ44" s="58">
        <v>319</v>
      </c>
      <c r="DA44" s="53">
        <f t="shared" si="205"/>
        <v>69.905660377358487</v>
      </c>
      <c r="DB44" s="58">
        <v>187.5</v>
      </c>
      <c r="DC44" s="53">
        <f t="shared" si="206"/>
        <v>53.125</v>
      </c>
      <c r="DD44" s="58">
        <v>242</v>
      </c>
      <c r="DE44" s="53">
        <f t="shared" si="207"/>
        <v>13.620071684587815</v>
      </c>
      <c r="DF44" s="58">
        <v>172</v>
      </c>
      <c r="DG44" s="53">
        <f t="shared" si="208"/>
        <v>28.451882845188287</v>
      </c>
      <c r="DH44" s="58">
        <v>965</v>
      </c>
      <c r="DI44" s="53">
        <f t="shared" si="209"/>
        <v>19.583333333333332</v>
      </c>
      <c r="DJ44" s="58">
        <v>500</v>
      </c>
      <c r="DK44" s="51">
        <f t="shared" si="210"/>
        <v>28.571428571428569</v>
      </c>
      <c r="DL44" s="53">
        <f t="shared" si="83"/>
        <v>37.041508374792855</v>
      </c>
      <c r="DM44" s="53">
        <f t="shared" si="230"/>
        <v>37.041508374792855</v>
      </c>
      <c r="DN44" s="98">
        <f t="shared" si="85"/>
        <v>37</v>
      </c>
      <c r="DO44" s="54" t="e">
        <f t="shared" si="231"/>
        <v>#N/A</v>
      </c>
      <c r="DP44" s="52">
        <v>743</v>
      </c>
      <c r="DQ44" s="51">
        <f t="shared" si="211"/>
        <v>48.934426229508198</v>
      </c>
      <c r="DR44" s="52">
        <v>45.7</v>
      </c>
      <c r="DS44" s="51">
        <f t="shared" si="212"/>
        <v>48.706411698537678</v>
      </c>
      <c r="DT44" s="52">
        <v>7</v>
      </c>
      <c r="DU44" s="51">
        <f t="shared" si="213"/>
        <v>38.888888888888893</v>
      </c>
      <c r="DV44" s="53">
        <f t="shared" si="90"/>
        <v>45.509908938978263</v>
      </c>
      <c r="DW44" s="53">
        <f t="shared" si="232"/>
        <v>45.509908938978263</v>
      </c>
      <c r="DX44" s="98">
        <f t="shared" si="92"/>
        <v>45.5</v>
      </c>
      <c r="DY44" s="54" t="e">
        <f t="shared" si="233"/>
        <v>#N/A</v>
      </c>
      <c r="DZ44" s="52">
        <v>0</v>
      </c>
      <c r="EA44" s="53">
        <f t="shared" si="214"/>
        <v>0</v>
      </c>
      <c r="EB44" s="52">
        <v>9</v>
      </c>
      <c r="EC44" s="51">
        <f t="shared" si="215"/>
        <v>56.25</v>
      </c>
      <c r="ED44" s="53">
        <f t="shared" si="96"/>
        <v>28.125</v>
      </c>
      <c r="EE44" s="53">
        <f t="shared" si="234"/>
        <v>28.125</v>
      </c>
      <c r="EF44" s="98">
        <f t="shared" si="98"/>
        <v>28.1</v>
      </c>
      <c r="EG44" s="54" t="e">
        <f t="shared" si="235"/>
        <v>#N/A</v>
      </c>
      <c r="EH44" s="64"/>
      <c r="EI44" s="64"/>
      <c r="EJ44" s="64"/>
      <c r="EK44" s="66" t="e">
        <f t="shared" si="236"/>
        <v>#N/A</v>
      </c>
      <c r="EL44" s="116">
        <f t="shared" si="101"/>
        <v>36.9</v>
      </c>
      <c r="EM44" s="139">
        <f t="shared" si="102"/>
        <v>36.93568055626821</v>
      </c>
      <c r="EN44" s="120">
        <f t="shared" si="237"/>
        <v>36.93568055626821</v>
      </c>
      <c r="EO44" s="67"/>
      <c r="EP44" s="68"/>
      <c r="EQ44" s="44"/>
    </row>
    <row r="45" spans="1:149" ht="14.5" customHeight="1" x14ac:dyDescent="0.35">
      <c r="A45" s="49" t="s">
        <v>60</v>
      </c>
      <c r="B45" s="137" t="str">
        <f>INDEX('Economy Names'!$A$2:$H$213,'Economy Names'!L39,'Economy Names'!$K$1)</f>
        <v>Chile</v>
      </c>
      <c r="C45" s="50">
        <v>6</v>
      </c>
      <c r="D45" s="51">
        <f t="shared" si="171"/>
        <v>70.588235294117652</v>
      </c>
      <c r="E45" s="50">
        <v>4</v>
      </c>
      <c r="F45" s="51">
        <f t="shared" si="172"/>
        <v>96.482412060301499</v>
      </c>
      <c r="G45" s="52">
        <v>2.7215302008521398</v>
      </c>
      <c r="H45" s="51">
        <f t="shared" si="173"/>
        <v>98.639234899573935</v>
      </c>
      <c r="I45" s="50">
        <v>6</v>
      </c>
      <c r="J45" s="51">
        <f t="shared" si="174"/>
        <v>70.588235294117652</v>
      </c>
      <c r="K45" s="50">
        <v>4</v>
      </c>
      <c r="L45" s="51">
        <f t="shared" si="175"/>
        <v>96.482412060301499</v>
      </c>
      <c r="M45" s="52">
        <v>2.7215302008521398</v>
      </c>
      <c r="N45" s="53">
        <f t="shared" si="176"/>
        <v>98.639234899573935</v>
      </c>
      <c r="O45" s="52">
        <v>0</v>
      </c>
      <c r="P45" s="51">
        <f t="shared" si="177"/>
        <v>100</v>
      </c>
      <c r="Q45" s="53">
        <f t="shared" si="19"/>
        <v>91.427470563498275</v>
      </c>
      <c r="R45" s="53">
        <f t="shared" si="216"/>
        <v>91.427470563498275</v>
      </c>
      <c r="S45" s="98">
        <f t="shared" si="21"/>
        <v>91.4</v>
      </c>
      <c r="T45" s="54" t="e">
        <f t="shared" si="217"/>
        <v>#N/A</v>
      </c>
      <c r="U45" s="55">
        <v>12</v>
      </c>
      <c r="V45" s="51">
        <f t="shared" si="178"/>
        <v>72</v>
      </c>
      <c r="W45" s="55">
        <v>195</v>
      </c>
      <c r="X45" s="51">
        <f t="shared" si="179"/>
        <v>51.296829971181559</v>
      </c>
      <c r="Y45" s="56">
        <v>1.2447659912564399</v>
      </c>
      <c r="Z45" s="53">
        <f t="shared" si="180"/>
        <v>93.776170043717798</v>
      </c>
      <c r="AA45" s="55">
        <v>13</v>
      </c>
      <c r="AB45" s="51">
        <f t="shared" si="181"/>
        <v>86.666666666666671</v>
      </c>
      <c r="AC45" s="53">
        <f t="shared" si="27"/>
        <v>75.934916670391502</v>
      </c>
      <c r="AD45" s="53">
        <f t="shared" si="218"/>
        <v>75.934916670391502</v>
      </c>
      <c r="AE45" s="98">
        <f t="shared" si="29"/>
        <v>75.900000000000006</v>
      </c>
      <c r="AF45" s="57" t="e">
        <f t="shared" si="219"/>
        <v>#N/A</v>
      </c>
      <c r="AG45" s="55">
        <v>5</v>
      </c>
      <c r="AH45" s="51">
        <f t="shared" si="182"/>
        <v>66.666666666666657</v>
      </c>
      <c r="AI45" s="55">
        <v>43</v>
      </c>
      <c r="AJ45" s="51">
        <f t="shared" si="183"/>
        <v>89.130434782608688</v>
      </c>
      <c r="AK45" s="56">
        <v>49.264805341071998</v>
      </c>
      <c r="AL45" s="51">
        <f t="shared" si="184"/>
        <v>99.391792526653433</v>
      </c>
      <c r="AM45" s="55">
        <v>7</v>
      </c>
      <c r="AN45" s="51">
        <f t="shared" si="185"/>
        <v>87.5</v>
      </c>
      <c r="AO45" s="51">
        <f t="shared" si="35"/>
        <v>85.672223493982187</v>
      </c>
      <c r="AP45" s="53">
        <f t="shared" si="220"/>
        <v>85.672223493982187</v>
      </c>
      <c r="AQ45" s="98">
        <f t="shared" si="37"/>
        <v>85.7</v>
      </c>
      <c r="AR45" s="54" t="e">
        <f t="shared" si="221"/>
        <v>#N/A</v>
      </c>
      <c r="AS45" s="59">
        <v>6</v>
      </c>
      <c r="AT45" s="51">
        <f t="shared" si="186"/>
        <v>58.333333333333336</v>
      </c>
      <c r="AU45" s="59">
        <v>28.5</v>
      </c>
      <c r="AV45" s="51">
        <f t="shared" si="187"/>
        <v>86.842105263157904</v>
      </c>
      <c r="AW45" s="59">
        <v>1.0891089492274999</v>
      </c>
      <c r="AX45" s="53">
        <f t="shared" si="188"/>
        <v>92.739273671816676</v>
      </c>
      <c r="AY45" s="59">
        <v>14</v>
      </c>
      <c r="AZ45" s="51">
        <f t="shared" si="189"/>
        <v>46.666666666666664</v>
      </c>
      <c r="BA45" s="60">
        <f t="shared" si="43"/>
        <v>71.145344733743642</v>
      </c>
      <c r="BB45" s="53">
        <f t="shared" si="222"/>
        <v>71.145344733743642</v>
      </c>
      <c r="BC45" s="98">
        <f t="shared" si="45"/>
        <v>71.099999999999994</v>
      </c>
      <c r="BD45" s="54" t="e">
        <f t="shared" si="223"/>
        <v>#N/A</v>
      </c>
      <c r="BE45" s="58">
        <v>7</v>
      </c>
      <c r="BF45" s="58">
        <v>4</v>
      </c>
      <c r="BG45" s="61">
        <f t="shared" si="47"/>
        <v>11</v>
      </c>
      <c r="BH45" s="60">
        <f t="shared" si="48"/>
        <v>55.000000000000007</v>
      </c>
      <c r="BI45" s="101">
        <f t="shared" si="224"/>
        <v>55.000000000000007</v>
      </c>
      <c r="BJ45" s="98">
        <f t="shared" si="50"/>
        <v>55</v>
      </c>
      <c r="BK45" s="54" t="e">
        <f t="shared" si="225"/>
        <v>#N/A</v>
      </c>
      <c r="BL45" s="58">
        <v>8</v>
      </c>
      <c r="BM45" s="53">
        <f t="shared" si="190"/>
        <v>80</v>
      </c>
      <c r="BN45" s="58">
        <v>6</v>
      </c>
      <c r="BO45" s="53">
        <f t="shared" si="191"/>
        <v>60</v>
      </c>
      <c r="BP45" s="58">
        <v>7</v>
      </c>
      <c r="BQ45" s="53">
        <f t="shared" si="192"/>
        <v>70</v>
      </c>
      <c r="BR45" s="58">
        <v>6</v>
      </c>
      <c r="BS45" s="53">
        <f t="shared" si="193"/>
        <v>100</v>
      </c>
      <c r="BT45" s="58">
        <v>4</v>
      </c>
      <c r="BU45" s="53">
        <f t="shared" si="194"/>
        <v>57.142857142857139</v>
      </c>
      <c r="BV45" s="58">
        <v>2</v>
      </c>
      <c r="BW45" s="51">
        <f t="shared" si="195"/>
        <v>28.571428571428569</v>
      </c>
      <c r="BX45" s="61">
        <f t="shared" si="58"/>
        <v>33</v>
      </c>
      <c r="BY45" s="63">
        <f t="shared" si="59"/>
        <v>66</v>
      </c>
      <c r="BZ45" s="53">
        <f t="shared" si="226"/>
        <v>66</v>
      </c>
      <c r="CA45" s="98">
        <f t="shared" si="61"/>
        <v>66</v>
      </c>
      <c r="CB45" s="57" t="e">
        <f t="shared" si="227"/>
        <v>#N/A</v>
      </c>
      <c r="CC45" s="58">
        <v>7</v>
      </c>
      <c r="CD45" s="53">
        <f t="shared" si="196"/>
        <v>93.333333333333329</v>
      </c>
      <c r="CE45" s="58">
        <v>296</v>
      </c>
      <c r="CF45" s="51">
        <f t="shared" si="197"/>
        <v>61.823802163833072</v>
      </c>
      <c r="CG45" s="58">
        <v>34.003349194694799</v>
      </c>
      <c r="CH45" s="51">
        <f t="shared" si="198"/>
        <v>88.922134520121375</v>
      </c>
      <c r="CI45" s="58">
        <v>26</v>
      </c>
      <c r="CJ45" s="53">
        <f t="shared" si="199"/>
        <v>48</v>
      </c>
      <c r="CK45" s="58">
        <v>37.738095238095198</v>
      </c>
      <c r="CL45" s="53">
        <f t="shared" si="200"/>
        <v>33.32414046699769</v>
      </c>
      <c r="CM45" s="58">
        <v>30.5</v>
      </c>
      <c r="CN45" s="53">
        <f t="shared" si="201"/>
        <v>46.788990825688074</v>
      </c>
      <c r="CO45" s="58">
        <v>0</v>
      </c>
      <c r="CP45" s="51">
        <f t="shared" si="202"/>
        <v>100</v>
      </c>
      <c r="CQ45" s="138">
        <f t="shared" si="70"/>
        <v>57.028282823171438</v>
      </c>
      <c r="CR45" s="110">
        <f t="shared" si="71"/>
        <v>75.276888210114805</v>
      </c>
      <c r="CS45" s="53">
        <f t="shared" si="228"/>
        <v>75.276888210114805</v>
      </c>
      <c r="CT45" s="98">
        <f t="shared" si="73"/>
        <v>75.3</v>
      </c>
      <c r="CU45" s="54" t="e">
        <f t="shared" si="229"/>
        <v>#N/A</v>
      </c>
      <c r="CV45" s="58">
        <v>60</v>
      </c>
      <c r="CW45" s="53">
        <f t="shared" si="203"/>
        <v>62.893081761006286</v>
      </c>
      <c r="CX45" s="58">
        <v>24</v>
      </c>
      <c r="CY45" s="53">
        <f t="shared" si="204"/>
        <v>86.390532544378701</v>
      </c>
      <c r="CZ45" s="58">
        <v>290</v>
      </c>
      <c r="DA45" s="53">
        <f t="shared" si="205"/>
        <v>72.641509433962256</v>
      </c>
      <c r="DB45" s="58">
        <v>50</v>
      </c>
      <c r="DC45" s="53">
        <f t="shared" si="206"/>
        <v>87.5</v>
      </c>
      <c r="DD45" s="58">
        <v>54</v>
      </c>
      <c r="DE45" s="53">
        <f t="shared" si="207"/>
        <v>81.003584229390682</v>
      </c>
      <c r="DF45" s="58">
        <v>36</v>
      </c>
      <c r="DG45" s="53">
        <f t="shared" si="208"/>
        <v>85.355648535564853</v>
      </c>
      <c r="DH45" s="58">
        <v>290</v>
      </c>
      <c r="DI45" s="53">
        <f t="shared" si="209"/>
        <v>75.833333333333329</v>
      </c>
      <c r="DJ45" s="58">
        <v>50</v>
      </c>
      <c r="DK45" s="51">
        <f t="shared" si="210"/>
        <v>92.857142857142861</v>
      </c>
      <c r="DL45" s="53">
        <f t="shared" si="83"/>
        <v>80.559354086847378</v>
      </c>
      <c r="DM45" s="53">
        <f t="shared" si="230"/>
        <v>80.559354086847378</v>
      </c>
      <c r="DN45" s="98">
        <f t="shared" si="85"/>
        <v>80.599999999999994</v>
      </c>
      <c r="DO45" s="54" t="e">
        <f t="shared" si="231"/>
        <v>#N/A</v>
      </c>
      <c r="DP45" s="52">
        <v>519</v>
      </c>
      <c r="DQ45" s="51">
        <f t="shared" si="211"/>
        <v>67.295081967213108</v>
      </c>
      <c r="DR45" s="52">
        <v>25.6</v>
      </c>
      <c r="DS45" s="51">
        <f t="shared" si="212"/>
        <v>71.316085489313835</v>
      </c>
      <c r="DT45" s="52">
        <v>10</v>
      </c>
      <c r="DU45" s="51">
        <f t="shared" si="213"/>
        <v>55.555555555555557</v>
      </c>
      <c r="DV45" s="53">
        <f t="shared" si="90"/>
        <v>64.722241004027509</v>
      </c>
      <c r="DW45" s="53">
        <f t="shared" si="232"/>
        <v>64.722241004027509</v>
      </c>
      <c r="DX45" s="98">
        <f t="shared" si="92"/>
        <v>64.7</v>
      </c>
      <c r="DY45" s="54" t="e">
        <f t="shared" si="233"/>
        <v>#N/A</v>
      </c>
      <c r="DZ45" s="52">
        <v>41.923661418128297</v>
      </c>
      <c r="EA45" s="53">
        <f t="shared" si="214"/>
        <v>45.127730267091813</v>
      </c>
      <c r="EB45" s="52">
        <v>12</v>
      </c>
      <c r="EC45" s="51">
        <f t="shared" si="215"/>
        <v>75</v>
      </c>
      <c r="ED45" s="53">
        <f t="shared" si="96"/>
        <v>60.063865133545903</v>
      </c>
      <c r="EE45" s="53">
        <f t="shared" si="234"/>
        <v>60.063865133545903</v>
      </c>
      <c r="EF45" s="98">
        <f t="shared" si="98"/>
        <v>60.1</v>
      </c>
      <c r="EG45" s="54" t="e">
        <f t="shared" si="235"/>
        <v>#N/A</v>
      </c>
      <c r="EH45" s="64"/>
      <c r="EI45" s="64"/>
      <c r="EJ45" s="64"/>
      <c r="EK45" s="66" t="e">
        <f t="shared" si="236"/>
        <v>#N/A</v>
      </c>
      <c r="EL45" s="116">
        <f t="shared" si="101"/>
        <v>72.599999999999994</v>
      </c>
      <c r="EM45" s="139">
        <f t="shared" si="102"/>
        <v>72.58023038961511</v>
      </c>
      <c r="EN45" s="120">
        <f t="shared" si="237"/>
        <v>72.58023038961511</v>
      </c>
      <c r="EO45" s="67"/>
      <c r="EP45" s="68"/>
      <c r="EQ45" s="44"/>
    </row>
    <row r="46" spans="1:149" ht="14.5" customHeight="1" x14ac:dyDescent="0.35">
      <c r="A46" s="49" t="s">
        <v>61</v>
      </c>
      <c r="B46" s="137" t="str">
        <f>INDEX('Economy Names'!$A$2:$H$213,'Economy Names'!L40,'Economy Names'!$K$1)</f>
        <v>China</v>
      </c>
      <c r="C46" s="69" t="e">
        <f>VLOOKUP($C$227,$A$7:$EH$220,C$221,0)*$D$227+VLOOKUP($C$228,$A$7:$EH$220,C$221,0)*$D$228</f>
        <v>#N/A</v>
      </c>
      <c r="D46" s="70" t="e">
        <f>VLOOKUP($C$227,$A$7:$EG$220,D$221,0)*$D$227+VLOOKUP($C$228,$A$7:$EG$220,D$221,0)*$D$228</f>
        <v>#N/A</v>
      </c>
      <c r="E46" s="71" t="e">
        <f>VLOOKUP($C$227,$A$7:$EH$220,E$221,0)*$D$227+VLOOKUP($C$228,$A$7:$EH$220,E$221,0)*$D$228</f>
        <v>#N/A</v>
      </c>
      <c r="F46" s="70" t="e">
        <f>VLOOKUP($C$227,$A$7:$EG$220,F$221,0)*$D$227+VLOOKUP($C$228,$A$7:$EG$220,F$221,0)*$D$228</f>
        <v>#N/A</v>
      </c>
      <c r="G46" s="73" t="e">
        <f>VLOOKUP($C$227,$A$7:$EH$220,G$221,0)*$D$227+VLOOKUP($C$228,$A$7:$EH$220,G$221,0)*$D$228</f>
        <v>#N/A</v>
      </c>
      <c r="H46" s="70" t="e">
        <f>VLOOKUP($C$227,$A$7:$EG$220,H$221,0)*$D$227+VLOOKUP($C$228,$A$7:$EG$220,H$221,0)*$D$228</f>
        <v>#N/A</v>
      </c>
      <c r="I46" s="69" t="e">
        <f>VLOOKUP($C$227,$A$7:$EH$220,I$221,0)*$D$227+VLOOKUP($C$228,$A$7:$EH$220,I$221,0)*$D$228</f>
        <v>#N/A</v>
      </c>
      <c r="J46" s="70" t="e">
        <f>VLOOKUP($C$227,$A$7:$EG$220,J$221,0)*$D$227+VLOOKUP($C$228,$A$7:$EG$220,J$221,0)*$D$228</f>
        <v>#N/A</v>
      </c>
      <c r="K46" s="71" t="e">
        <f>VLOOKUP($C$227,$A$7:$EH$220,K$221,0)*$D$227+VLOOKUP($C$228,$A$7:$EH$220,K$221,0)*$D$228</f>
        <v>#N/A</v>
      </c>
      <c r="L46" s="70" t="e">
        <f>VLOOKUP($C$227,$A$7:$EG$220,L$221,0)*$D$227+VLOOKUP($C$228,$A$7:$EG$220,L$221,0)*$D$228</f>
        <v>#N/A</v>
      </c>
      <c r="M46" s="73" t="e">
        <f>VLOOKUP($C$227,$A$7:$EH$220,M$221,0)*$D$227+VLOOKUP($C$228,$A$7:$EH$220,M$221,0)*$D$228</f>
        <v>#N/A</v>
      </c>
      <c r="N46" s="72" t="e">
        <f>VLOOKUP($C$227,$A$7:$EG$220,N$221,0)*$D$227+VLOOKUP($C$228,$A$7:$EG$220,N$221,0)*$D$228</f>
        <v>#N/A</v>
      </c>
      <c r="O46" s="73" t="e">
        <f>VLOOKUP($C$227,$A$7:$EH$220,O$221,0)*$D$227+VLOOKUP($C$228,$A$7:$EH$220,O$221,0)*$D$228</f>
        <v>#N/A</v>
      </c>
      <c r="P46" s="70" t="e">
        <f>VLOOKUP($C$227,$A$7:$EG$220,P$221,0)*$D$227+VLOOKUP($C$228,$A$7:$EG$220,P$221,0)*$D$228</f>
        <v>#N/A</v>
      </c>
      <c r="Q46" s="53" t="e">
        <f t="shared" si="19"/>
        <v>#N/A</v>
      </c>
      <c r="R46" s="53" t="e">
        <f t="shared" si="216"/>
        <v>#N/A</v>
      </c>
      <c r="S46" s="98" t="e">
        <f t="shared" si="21"/>
        <v>#N/A</v>
      </c>
      <c r="T46" s="54" t="e">
        <f t="shared" si="217"/>
        <v>#N/A</v>
      </c>
      <c r="U46" s="69" t="e">
        <f>VLOOKUP($C$227,$A$7:$EH$220,U$221,0)*$D$227+VLOOKUP($C$228,$A$7:$EH$220,U$221,0)*$D$228</f>
        <v>#N/A</v>
      </c>
      <c r="V46" s="70" t="e">
        <f>VLOOKUP($C$227,$A$7:$EG$220,V$221,0)*$D$227+VLOOKUP($C$228,$A$7:$EG$220,V$221,0)*$D$228</f>
        <v>#N/A</v>
      </c>
      <c r="W46" s="73" t="e">
        <f>VLOOKUP($C$227,$A$7:$EH$220,W$221,0)*$D$227+VLOOKUP($C$228,$A$7:$EH$220,W$221,0)*$D$228</f>
        <v>#N/A</v>
      </c>
      <c r="X46" s="70" t="e">
        <f>VLOOKUP($C$227,$A$7:$EG$220,X$221,0)*$D$227+VLOOKUP($C$228,$A$7:$EG$220,X$221,0)*$D$228</f>
        <v>#N/A</v>
      </c>
      <c r="Y46" s="73" t="e">
        <f>VLOOKUP($C$227,$A$7:$EH$220,Y$221,0)*$D$227+VLOOKUP($C$228,$A$7:$EH$220,Y$221,0)*$D$228</f>
        <v>#N/A</v>
      </c>
      <c r="Z46" s="72" t="e">
        <f>VLOOKUP($C$227,$A$7:$EG$220,Z$221,0)*$D$227+VLOOKUP($C$228,$A$7:$EG$220,Z$221,0)*$D$228</f>
        <v>#N/A</v>
      </c>
      <c r="AA46" s="74" t="e">
        <f>VLOOKUP($C$227,$A$7:$EH$220,AA$221,0)*$D$227+VLOOKUP($C$228,$A$7:$EH$220,AA$221,0)*$D$228</f>
        <v>#N/A</v>
      </c>
      <c r="AB46" s="70" t="e">
        <f>VLOOKUP($C$227,$A$7:$EG$220,AB$221,0)*$D$227+VLOOKUP($C$228,$A$7:$EG$220,AB$221,0)*$D$228</f>
        <v>#N/A</v>
      </c>
      <c r="AC46" s="53" t="e">
        <f t="shared" si="27"/>
        <v>#N/A</v>
      </c>
      <c r="AD46" s="53" t="e">
        <f t="shared" si="218"/>
        <v>#N/A</v>
      </c>
      <c r="AE46" s="98" t="e">
        <f t="shared" si="29"/>
        <v>#N/A</v>
      </c>
      <c r="AF46" s="57" t="e">
        <f t="shared" si="219"/>
        <v>#N/A</v>
      </c>
      <c r="AG46" s="71" t="e">
        <f>VLOOKUP($C$227,$A$7:$EH$220,AG$221,0)*$D$227+VLOOKUP($C$228,$A$7:$EH$220,AG$221,0)*$D$228</f>
        <v>#N/A</v>
      </c>
      <c r="AH46" s="70" t="e">
        <f>VLOOKUP($C$227,$A$7:$EG$220,AH$221,0)*$D$227+VLOOKUP($C$228,$A$7:$EG$220,AH$221,0)*$D$228</f>
        <v>#N/A</v>
      </c>
      <c r="AI46" s="71" t="e">
        <f>VLOOKUP($C$227,$A$7:$EH$220,AI$221,0)*$D$227+VLOOKUP($C$228,$A$7:$EH$220,AI$221,0)*$D$228</f>
        <v>#N/A</v>
      </c>
      <c r="AJ46" s="70" t="e">
        <f>VLOOKUP($C$227,$A$7:$EG$220,AJ$221,0)*$D$227+VLOOKUP($C$228,$A$7:$EG$220,AJ$221,0)*$D$228</f>
        <v>#N/A</v>
      </c>
      <c r="AK46" s="73" t="e">
        <f>VLOOKUP($C$227,$A$7:$EH$220,AK$221,0)*$D$227+VLOOKUP($C$228,$A$7:$EH$220,AK$221,0)*$D$228</f>
        <v>#N/A</v>
      </c>
      <c r="AL46" s="70" t="e">
        <f>VLOOKUP($C$227,$A$7:$EG$220,AL$221,0)*$D$227+VLOOKUP($C$228,$A$7:$EG$220,AL$221,0)*$D$228</f>
        <v>#N/A</v>
      </c>
      <c r="AM46" s="69" t="e">
        <f>VLOOKUP($C$227,$A$7:$EH$220,AM$221,0)*$D$227+VLOOKUP($C$228,$A$7:$EH$220,AM$221,0)*$D$228</f>
        <v>#N/A</v>
      </c>
      <c r="AN46" s="70" t="e">
        <f>VLOOKUP($C$227,$A$7:$EG$220,AN$221,0)*$D$227+VLOOKUP($C$228,$A$7:$EG$220,AN$221,0)*$D$228</f>
        <v>#N/A</v>
      </c>
      <c r="AO46" s="51" t="e">
        <f t="shared" si="35"/>
        <v>#N/A</v>
      </c>
      <c r="AP46" s="53" t="e">
        <f t="shared" si="220"/>
        <v>#N/A</v>
      </c>
      <c r="AQ46" s="98" t="e">
        <f t="shared" si="37"/>
        <v>#N/A</v>
      </c>
      <c r="AR46" s="54" t="e">
        <f t="shared" si="221"/>
        <v>#N/A</v>
      </c>
      <c r="AS46" s="69" t="e">
        <f>VLOOKUP($C$227,$A$7:$EH$220,AS$221,0)*$D$227+VLOOKUP($C$228,$A$7:$EH$220,AS$221,0)*$D$228</f>
        <v>#N/A</v>
      </c>
      <c r="AT46" s="70" t="e">
        <f>VLOOKUP($C$227,$A$7:$EG$220,AT$221,0)*$D$227+VLOOKUP($C$228,$A$7:$EG$220,AT$221,0)*$D$228</f>
        <v>#N/A</v>
      </c>
      <c r="AU46" s="71" t="e">
        <f>VLOOKUP($C$227,$A$7:$EH$220,AU$221,0)*$D$227+VLOOKUP($C$228,$A$7:$EH$220,AU$221,0)*$D$228</f>
        <v>#N/A</v>
      </c>
      <c r="AV46" s="70" t="e">
        <f>VLOOKUP($C$227,$A$7:$EG$220,AV$221,0)*$D$227+VLOOKUP($C$228,$A$7:$EG$220,AV$221,0)*$D$228</f>
        <v>#N/A</v>
      </c>
      <c r="AW46" s="71" t="e">
        <f>VLOOKUP($C$227,$A$7:$EH$220,AW$221,0)*$D$227+VLOOKUP($C$228,$A$7:$EH$220,AW$221,0)*$D$228</f>
        <v>#N/A</v>
      </c>
      <c r="AX46" s="72" t="e">
        <f>VLOOKUP($C$227,$A$7:$EG$220,AX$221,0)*$D$227+VLOOKUP($C$228,$A$7:$EG$220,AX$221,0)*$D$228</f>
        <v>#N/A</v>
      </c>
      <c r="AY46" s="71" t="e">
        <f>VLOOKUP($C$227,$A$7:$EH$220,AY$221,0)*$D$227+VLOOKUP($C$228,$A$7:$EH$220,AY$221,0)*$D$228</f>
        <v>#N/A</v>
      </c>
      <c r="AZ46" s="70" t="e">
        <f>VLOOKUP($C$227,$A$7:$EG$220,AZ$221,0)*$D$227+VLOOKUP($C$228,$A$7:$EG$220,AZ$221,0)*$D$228</f>
        <v>#N/A</v>
      </c>
      <c r="BA46" s="60" t="e">
        <f t="shared" si="43"/>
        <v>#N/A</v>
      </c>
      <c r="BB46" s="53" t="e">
        <f t="shared" si="222"/>
        <v>#N/A</v>
      </c>
      <c r="BC46" s="98" t="e">
        <f t="shared" si="45"/>
        <v>#N/A</v>
      </c>
      <c r="BD46" s="54" t="e">
        <f t="shared" si="223"/>
        <v>#N/A</v>
      </c>
      <c r="BE46" s="69" t="e">
        <f>VLOOKUP($C$227,$A$7:$EH$220,BE$221,0)*$D$227+VLOOKUP($C$228,$A$7:$EH$220,BE$221,0)*$D$228</f>
        <v>#N/A</v>
      </c>
      <c r="BF46" s="69" t="e">
        <f>VLOOKUP($C$227,$A$7:$EH$220,BF$221,0)*$D$227+VLOOKUP($C$228,$A$7:$EH$220,BF$221,0)*$D$228</f>
        <v>#N/A</v>
      </c>
      <c r="BG46" s="61" t="e">
        <f t="shared" si="47"/>
        <v>#N/A</v>
      </c>
      <c r="BH46" s="60" t="e">
        <f t="shared" si="48"/>
        <v>#N/A</v>
      </c>
      <c r="BI46" s="101" t="e">
        <f t="shared" si="224"/>
        <v>#N/A</v>
      </c>
      <c r="BJ46" s="98" t="e">
        <f t="shared" si="50"/>
        <v>#N/A</v>
      </c>
      <c r="BK46" s="54" t="e">
        <f t="shared" si="225"/>
        <v>#N/A</v>
      </c>
      <c r="BL46" s="69" t="e">
        <f>VLOOKUP($C$227,$A$7:$EH$220,BL$221,0)*$D$227+VLOOKUP($C$228,$A$7:$EH$220,BL$221,0)*$D$228</f>
        <v>#N/A</v>
      </c>
      <c r="BM46" s="72" t="e">
        <f>VLOOKUP($C$227,$A$7:$EG$220,BM$221,0)*$D$227+VLOOKUP($C$228,$A$7:$EG$220,BM$221,0)*$D$228</f>
        <v>#N/A</v>
      </c>
      <c r="BN46" s="69" t="e">
        <f>VLOOKUP($C$227,$A$7:$EH$220,BN$221,0)*$D$227+VLOOKUP($C$228,$A$7:$EH$220,BN$221,0)*$D$228</f>
        <v>#N/A</v>
      </c>
      <c r="BO46" s="72" t="e">
        <f>VLOOKUP($C$227,$A$7:$EG$220,BO$221,0)*$D$227+VLOOKUP($C$228,$A$7:$EG$220,BO$221,0)*$D$228</f>
        <v>#N/A</v>
      </c>
      <c r="BP46" s="69" t="e">
        <f>VLOOKUP($C$227,$A$7:$EH$220,BP$221,0)*$D$227+VLOOKUP($C$228,$A$7:$EH$220,BP$221,0)*$D$228</f>
        <v>#N/A</v>
      </c>
      <c r="BQ46" s="72" t="e">
        <f>VLOOKUP($C$227,$A$7:$EG$220,BQ$221,0)*$D$227+VLOOKUP($C$228,$A$7:$EG$220,BQ$221,0)*$D$228</f>
        <v>#N/A</v>
      </c>
      <c r="BR46" s="69" t="e">
        <f>VLOOKUP($C$227,$A$7:$EH$220,BR$221,0)*$D$227+VLOOKUP($C$228,$A$7:$EH$220,BR$221,0)*$D$228</f>
        <v>#N/A</v>
      </c>
      <c r="BS46" s="72" t="e">
        <f>VLOOKUP($C$227,$A$7:$EG$220,BS$221,0)*$D$227+VLOOKUP($C$228,$A$7:$EG$220,BS$221,0)*$D$228</f>
        <v>#N/A</v>
      </c>
      <c r="BT46" s="69" t="e">
        <f>VLOOKUP($C$227,$A$7:$EH$220,BT$221,0)*$D$227+VLOOKUP($C$228,$A$7:$EH$220,BT$221,0)*$D$228</f>
        <v>#N/A</v>
      </c>
      <c r="BU46" s="72" t="e">
        <f>VLOOKUP($C$227,$A$7:$EG$220,BU$221,0)*$D$227+VLOOKUP($C$228,$A$7:$EG$220,BU$221,0)*$D$228</f>
        <v>#N/A</v>
      </c>
      <c r="BV46" s="69" t="e">
        <f>VLOOKUP($C$227,$A$7:$EH$220,BV$221,0)*$D$227+VLOOKUP($C$228,$A$7:$EH$220,BV$221,0)*$D$228</f>
        <v>#N/A</v>
      </c>
      <c r="BW46" s="70" t="e">
        <f>VLOOKUP($C$227,$A$7:$EG$220,BW$221,0)*$D$227+VLOOKUP($C$228,$A$7:$EG$220,BW$221,0)*$D$228</f>
        <v>#N/A</v>
      </c>
      <c r="BX46" s="61" t="e">
        <f t="shared" si="58"/>
        <v>#N/A</v>
      </c>
      <c r="BY46" s="63" t="e">
        <f t="shared" si="59"/>
        <v>#N/A</v>
      </c>
      <c r="BZ46" s="53" t="e">
        <f t="shared" si="226"/>
        <v>#N/A</v>
      </c>
      <c r="CA46" s="98" t="e">
        <f t="shared" si="61"/>
        <v>#N/A</v>
      </c>
      <c r="CB46" s="57" t="e">
        <f t="shared" si="227"/>
        <v>#N/A</v>
      </c>
      <c r="CC46" s="69" t="e">
        <f>VLOOKUP($C$227,$A$7:$EH$220,CC$221,0)*$D$227+VLOOKUP($C$228,$A$7:$EH$220,CC$221,0)*$D$228</f>
        <v>#N/A</v>
      </c>
      <c r="CD46" s="72" t="e">
        <f>VLOOKUP($C$227,$A$7:$EG$220,CD$221,0)*$D$227+VLOOKUP($C$228,$A$7:$EG$220,CD$221,0)*$D$228</f>
        <v>#N/A</v>
      </c>
      <c r="CE46" s="69" t="e">
        <f>VLOOKUP($C$227,$A$7:$EH$220,CE$221,0)*$D$227+VLOOKUP($C$228,$A$7:$EH$220,CE$221,0)*$D$228</f>
        <v>#N/A</v>
      </c>
      <c r="CF46" s="70" t="e">
        <f>VLOOKUP($C$227,$A$7:$EG$220,CF$221,0)*$D$227+VLOOKUP($C$228,$A$7:$EG$220,CF$221,0)*$D$228</f>
        <v>#N/A</v>
      </c>
      <c r="CG46" s="71" t="e">
        <f>VLOOKUP($C$227,$A$7:$EH$220,CG$221,0)*$D$227+VLOOKUP($C$228,$A$7:$EH$220,CG$221,0)*$D$228</f>
        <v>#N/A</v>
      </c>
      <c r="CH46" s="70" t="e">
        <f>VLOOKUP($C$227,$A$7:$EG$220,CH$221,0)*$D$227+VLOOKUP($C$228,$A$7:$EG$220,CH$221,0)*$D$228</f>
        <v>#N/A</v>
      </c>
      <c r="CI46" s="73" t="e">
        <f>IF(OR(VLOOKUP($C$227,$A$7:$EH$220,CI$221,0)="NO VAT",VLOOKUP($C$228,$A$7:$EH$220,CI$221,0)="NO VAT"), "NO VAT", (IF(OR(VLOOKUP($C$227,$A$7:$EH$220,CI$221,0)="NO REFUND", VLOOKUP($C$228,$A$7:$EH$220,CI$221,0)="NO REFUND"), "NO REFUND", VLOOKUP($C$227,$A$7:$EH$220,CI$221,0)*$D$227+VLOOKUP($C$228,$A$7:$EH$220,CI$221,0)*$D$228)))</f>
        <v>#N/A</v>
      </c>
      <c r="CJ46" s="72" t="e">
        <f>IF(OR(VLOOKUP($C$227,$A$7:$EH$220,CJ$221,0)="NO VAT",VLOOKUP($C$228,$A$7:$EH$220,CJ$221,0)="NO VAT"), "NO VAT", (IF(OR(VLOOKUP($C$227,$A$7:$EH$220,CJ$221,0)="NO REFUND", VLOOKUP($C$228,$A$7:$EH$220,CJ$221,0)="NO REFUND"), "NO REFUND", VLOOKUP($C$227,$A$7:$EH$220,CJ$221,0)*$D$227+VLOOKUP($C$228,$A$7:$EH$220,CJ$221,0)*$D$228)))</f>
        <v>#N/A</v>
      </c>
      <c r="CK46" s="73" t="e">
        <f>IF(OR(VLOOKUP($C$227,$A$7:$EH$220,CK$221,0)="NO VAT",VLOOKUP($C$228,$A$7:$EH$220,CK$221,0)="NO VAT"), "NO VAT", (IF(OR(VLOOKUP($C$227,$A$7:$EH$220,CK$221,0)="NO REFUND", VLOOKUP($C$228,$A$7:$EH$220,CK$221,0)="NO REFUND"), "NO REFUND", VLOOKUP($C$227,$A$7:$EH$220,CK$221,0)*$D$227+VLOOKUP($C$228,$A$7:$EH$220,CK$221,0)*$D$228)))</f>
        <v>#N/A</v>
      </c>
      <c r="CL46" s="72" t="e">
        <f>IF(OR(VLOOKUP($C$227,$A$7:$EH$220,CL$221,0)="NO VAT",VLOOKUP($C$228,$A$7:$EH$220,CL$221,0)="NO VAT"), "NO VAT", (IF(OR(VLOOKUP($C$227,$A$7:$EH$220,CL$221,0)="NO REFUND", VLOOKUP($C$228,$A$7:$EH$220,CL$221,0)="NO REFUND"), "NO REFUND", VLOOKUP($C$227,$A$7:$EH$220,CL$221,0)*$D$227+VLOOKUP($C$228,$A$7:$EH$220,CL$221,0)*$D$228)))</f>
        <v>#N/A</v>
      </c>
      <c r="CM46" s="73" t="e">
        <f>IF(OR(VLOOKUP($C$227,$A$7:$EH$220,CM$221,0)="NO CIT",VLOOKUP($C$228,$A$7:$EH$220,CM$221,0)="NO CIT"), "NO CIT",VLOOKUP($C$227,$A$7:$EH$220,CM$221,0)*$D$227+VLOOKUP($C$228,$A$7:$EH$220,CM$221,0)*$D$228)</f>
        <v>#N/A</v>
      </c>
      <c r="CN46" s="72" t="e">
        <f>IF(OR(VLOOKUP($C$227,$A$7:$EH$220,CN$221,0)="NO CIT",VLOOKUP($C$228,$A$7:$EH$220,CN$221,0)="NO CIT"), "NO CIT",VLOOKUP($C$227,$A$7:$EH$220,CN$221,0)*$D$227+VLOOKUP($C$228,$A$7:$EH$220,CN$221,0)*$D$228)</f>
        <v>#N/A</v>
      </c>
      <c r="CO46" s="73" t="e">
        <f>IF(OR(VLOOKUP($C$227,$A$7:$EH$220,CO$221,0)="NO CIT",VLOOKUP($C$228,$A$7:$EH$220,CO$221,0)="NO CIT"), "NO CIT",VLOOKUP($C$227,$A$7:$EH$220,CO$221,0)*$D$227+VLOOKUP($C$228,$A$7:$EH$220,CO$221,0)*$D$228)</f>
        <v>#N/A</v>
      </c>
      <c r="CP46" s="73" t="e">
        <f>IF(OR(VLOOKUP($C$227,$A$7:$EH$220,CP$221,0)="NO CIT",VLOOKUP($C$228,$A$7:$EH$220,CP$221,0)="NO CIT"), "NO CIT",VLOOKUP($C$227,$A$7:$EH$220,CP$221,0)*$D$227+VLOOKUP($C$228,$A$7:$EH$220,CP$221,0)*$D$228)</f>
        <v>#N/A</v>
      </c>
      <c r="CQ46" s="138" t="str">
        <f t="shared" si="70"/>
        <v/>
      </c>
      <c r="CR46" s="110" t="e">
        <f t="shared" si="71"/>
        <v>#N/A</v>
      </c>
      <c r="CS46" s="53" t="e">
        <f t="shared" si="228"/>
        <v>#N/A</v>
      </c>
      <c r="CT46" s="98" t="e">
        <f t="shared" si="73"/>
        <v>#N/A</v>
      </c>
      <c r="CU46" s="54" t="e">
        <f t="shared" si="229"/>
        <v>#N/A</v>
      </c>
      <c r="CV46" s="71" t="e">
        <f>VLOOKUP($C$227,$A$7:$EH$220,CV$221,0)*$D$227+VLOOKUP($C$228,$A$7:$EH$220,CV$221,0)*$D$228</f>
        <v>#N/A</v>
      </c>
      <c r="CW46" s="72" t="e">
        <f>VLOOKUP($C$227,$A$7:$EG$220,CW$221,0)*$D$227+VLOOKUP($C$228,$A$7:$EG$220,CW$221,0)*$D$228</f>
        <v>#N/A</v>
      </c>
      <c r="CX46" s="71" t="e">
        <f>VLOOKUP($C$227,$A$7:$EH$220,CX$221,0)*$D$227+VLOOKUP($C$228,$A$7:$EH$220,CX$221,0)*$D$228</f>
        <v>#N/A</v>
      </c>
      <c r="CY46" s="72" t="e">
        <f>VLOOKUP($C$227,$A$7:$EG$220,CY$221,0)*$D$227+VLOOKUP($C$228,$A$7:$EG$220,CY$221,0)*$D$228</f>
        <v>#N/A</v>
      </c>
      <c r="CZ46" s="71" t="e">
        <f>VLOOKUP($C$227,$A$7:$EH$220,CZ$221,0)*$D$227+VLOOKUP($C$228,$A$7:$EH$220,CZ$221,0)*$D$228</f>
        <v>#N/A</v>
      </c>
      <c r="DA46" s="72" t="e">
        <f>VLOOKUP($C$227,$A$7:$EG$220,DA$221,0)*$D$227+VLOOKUP($C$228,$A$7:$EG$220,DA$221,0)*$D$228</f>
        <v>#N/A</v>
      </c>
      <c r="DB46" s="71" t="e">
        <f>VLOOKUP($C$227,$A$7:$EH$220,DB$221,0)*$D$227+VLOOKUP($C$228,$A$7:$EH$220,DB$221,0)*$D$228</f>
        <v>#N/A</v>
      </c>
      <c r="DC46" s="72" t="e">
        <f>VLOOKUP($C$227,$A$7:$EG$220,DC$221,0)*$D$227+VLOOKUP($C$228,$A$7:$EG$220,DC$221,0)*$D$228</f>
        <v>#N/A</v>
      </c>
      <c r="DD46" s="71" t="e">
        <f>VLOOKUP($C$227,$A$7:$EH$220,DD$221,0)*$D$227+VLOOKUP($C$228,$A$7:$EH$220,DD$221,0)*$D$228</f>
        <v>#N/A</v>
      </c>
      <c r="DE46" s="72" t="e">
        <f>VLOOKUP($C$227,$A$7:$EG$220,DE$221,0)*$D$227+VLOOKUP($C$228,$A$7:$EG$220,DE$221,0)*$D$228</f>
        <v>#N/A</v>
      </c>
      <c r="DF46" s="71" t="e">
        <f>VLOOKUP($C$227,$A$7:$EH$220,DF$221,0)*$D$227+VLOOKUP($C$228,$A$7:$EH$220,DF$221,0)*$D$228</f>
        <v>#N/A</v>
      </c>
      <c r="DG46" s="72" t="e">
        <f>VLOOKUP($C$227,$A$7:$EG$220,DG$221,0)*$D$227+VLOOKUP($C$228,$A$7:$EG$220,DG$221,0)*$D$228</f>
        <v>#N/A</v>
      </c>
      <c r="DH46" s="74" t="e">
        <f>VLOOKUP($C$227,$A$7:$EH$220,DH$221,0)*$D$227+VLOOKUP($C$228,$A$7:$EH$220,DH$221,0)*$D$228</f>
        <v>#N/A</v>
      </c>
      <c r="DI46" s="72" t="e">
        <f>VLOOKUP($C$227,$A$7:$EG$220,DI$221,0)*$D$227+VLOOKUP($C$228,$A$7:$EG$220,DI$221,0)*$D$228</f>
        <v>#N/A</v>
      </c>
      <c r="DJ46" s="71" t="e">
        <f>VLOOKUP($C$227,$A$7:$EH$220,DJ$221,0)*$D$227+VLOOKUP($C$228,$A$7:$EH$220,DJ$221,0)*$D$228</f>
        <v>#N/A</v>
      </c>
      <c r="DK46" s="70" t="e">
        <f>VLOOKUP($C$227,$A$7:$EG$220,DK$221,0)*$D$227+VLOOKUP($C$228,$A$7:$EG$220,DK$221,0)*$D$228</f>
        <v>#N/A</v>
      </c>
      <c r="DL46" s="53" t="e">
        <f t="shared" si="83"/>
        <v>#N/A</v>
      </c>
      <c r="DM46" s="53" t="e">
        <f t="shared" si="230"/>
        <v>#N/A</v>
      </c>
      <c r="DN46" s="98" t="e">
        <f t="shared" si="85"/>
        <v>#N/A</v>
      </c>
      <c r="DO46" s="54" t="e">
        <f t="shared" si="231"/>
        <v>#N/A</v>
      </c>
      <c r="DP46" s="73" t="e">
        <f>VLOOKUP($C$227,$A$7:$EH$220,DP$221,0)*$D$227+VLOOKUP($C$228,$A$7:$EH$220,DP$221,0)*$D$228</f>
        <v>#N/A</v>
      </c>
      <c r="DQ46" s="70" t="e">
        <f>VLOOKUP($C$227,$A$7:$EG$220,DQ$221,0)*$D$227+VLOOKUP($C$228,$A$7:$EG$220,DQ$221,0)*$D$228</f>
        <v>#N/A</v>
      </c>
      <c r="DR46" s="71" t="e">
        <f>VLOOKUP($C$227,$A$7:$EH$220,DR$221,0)*$D$227+VLOOKUP($C$228,$A$7:$EH$220,DR$221,0)*$D$228</f>
        <v>#N/A</v>
      </c>
      <c r="DS46" s="70" t="e">
        <f>VLOOKUP($C$227,$A$7:$EG$220,DS$221,0)*$D$227+VLOOKUP($C$228,$A$7:$EG$220,DS$221,0)*$D$228</f>
        <v>#N/A</v>
      </c>
      <c r="DT46" s="71" t="e">
        <f>VLOOKUP($C$227,$A$7:$EH$220,DT$221,0)*$D$227+VLOOKUP($C$228,$A$7:$EH$220,DT$221,0)*$D$228</f>
        <v>#N/A</v>
      </c>
      <c r="DU46" s="70" t="e">
        <f>VLOOKUP($C$227,$A$7:$EG$220,DU$221,0)*$D$227+VLOOKUP($C$228,$A$7:$EG$220,DU$221,0)*$D$228</f>
        <v>#N/A</v>
      </c>
      <c r="DV46" s="53" t="e">
        <f t="shared" si="90"/>
        <v>#N/A</v>
      </c>
      <c r="DW46" s="53" t="e">
        <f t="shared" si="232"/>
        <v>#N/A</v>
      </c>
      <c r="DX46" s="98" t="e">
        <f t="shared" si="92"/>
        <v>#N/A</v>
      </c>
      <c r="DY46" s="54" t="e">
        <f t="shared" si="233"/>
        <v>#N/A</v>
      </c>
      <c r="DZ46" s="71" t="e">
        <f>VLOOKUP($C$227,$A$7:$EH$220,DZ$221,0)*$D$227+VLOOKUP($C$228,$A$7:$EH$220,DZ$221,0)*$D$228</f>
        <v>#N/A</v>
      </c>
      <c r="EA46" s="72" t="e">
        <f>VLOOKUP($C$227,$A$7:$EG$220,EA$221,0)*$D$227+VLOOKUP($C$228,$A$7:$EG$220,EA$221,0)*$D$228</f>
        <v>#N/A</v>
      </c>
      <c r="EB46" s="73" t="e">
        <f>VLOOKUP($C$227,$A$7:$EG$219,EB$221,FALSE)*$D$227+VLOOKUP($C$228,$A$7:$EG$219,EB$221,FALSE)*$D$228</f>
        <v>#N/A</v>
      </c>
      <c r="EC46" s="70" t="e">
        <f>VLOOKUP($C$227,$A$7:$EG$220,EC$221,0)*$D$227+VLOOKUP($C$228,$A$7:$EG$220,EC$221,0)*$D$228</f>
        <v>#N/A</v>
      </c>
      <c r="ED46" s="53" t="e">
        <f t="shared" si="96"/>
        <v>#N/A</v>
      </c>
      <c r="EE46" s="53" t="e">
        <f t="shared" si="234"/>
        <v>#N/A</v>
      </c>
      <c r="EF46" s="98" t="e">
        <f t="shared" si="98"/>
        <v>#N/A</v>
      </c>
      <c r="EG46" s="54" t="e">
        <f t="shared" si="235"/>
        <v>#N/A</v>
      </c>
      <c r="EH46" s="64"/>
      <c r="EI46" s="75">
        <v>2</v>
      </c>
      <c r="EJ46" s="64"/>
      <c r="EK46" s="66" t="e">
        <f t="shared" si="236"/>
        <v>#N/A</v>
      </c>
      <c r="EL46" s="116" t="e">
        <f t="shared" si="101"/>
        <v>#N/A</v>
      </c>
      <c r="EM46" s="139" t="e">
        <f t="shared" si="102"/>
        <v>#N/A</v>
      </c>
      <c r="EN46" s="120" t="e">
        <f t="shared" si="237"/>
        <v>#N/A</v>
      </c>
      <c r="EO46" s="67">
        <v>1</v>
      </c>
      <c r="EP46" s="68"/>
      <c r="EQ46" s="44"/>
      <c r="ES46" s="67">
        <v>1</v>
      </c>
    </row>
    <row r="47" spans="1:149" ht="14.5" customHeight="1" x14ac:dyDescent="0.35">
      <c r="A47" s="49" t="s">
        <v>1884</v>
      </c>
      <c r="B47" s="137" t="str">
        <f>INDEX('Economy Names'!$A$2:$H$213,'Economy Names'!L41,'Economy Names'!$K$1)</f>
        <v>China Beijing</v>
      </c>
      <c r="C47" s="50">
        <v>3</v>
      </c>
      <c r="D47" s="51">
        <f t="shared" ref="D47:D88" si="238">(IF(C47=-1,0,(IF(C47&gt;C$4,0,IF(C47&lt;C$3,1,((C$4-C47)/C$5))))))*100</f>
        <v>88.235294117647058</v>
      </c>
      <c r="E47" s="50">
        <v>8</v>
      </c>
      <c r="F47" s="51">
        <f t="shared" ref="F47:F88" si="239">(IF(E47=-1,0,(IF(E47&gt;E$4,0,IF(E47&lt;E$3,1,((E$4-E47)/E$5))))))*100</f>
        <v>92.462311557788951</v>
      </c>
      <c r="G47" s="52">
        <v>0.74506003636605</v>
      </c>
      <c r="H47" s="51">
        <f t="shared" ref="H47:H88" si="240">(IF(G47=-1,0,(IF(G47&gt;G$4,0,IF(G47&lt;G$3,1,((G$4-G47)/G$5))))))*100</f>
        <v>99.627469981816972</v>
      </c>
      <c r="I47" s="50">
        <v>3</v>
      </c>
      <c r="J47" s="51">
        <f t="shared" ref="J47:J88" si="241">(IF(I47=-1,0,(IF(I47&gt;I$4,0,IF(I47&lt;I$3,1,((I$4-I47)/I$5))))))*100</f>
        <v>88.235294117647058</v>
      </c>
      <c r="K47" s="50">
        <v>8</v>
      </c>
      <c r="L47" s="51">
        <f t="shared" ref="L47:L88" si="242">(IF(K47=-1,0,(IF(K47&gt;K$4,0,IF(K47&lt;K$3,1,((K$4-K47)/K$5))))))*100</f>
        <v>92.462311557788951</v>
      </c>
      <c r="M47" s="52">
        <v>0.74506003636605</v>
      </c>
      <c r="N47" s="53">
        <f t="shared" ref="N47:N88" si="243">(IF(M47=-1,0,(IF(M47&gt;M$4,0,IF(M47&lt;M$3,1,((M$4-M47)/M$5))))))*100</f>
        <v>99.627469981816972</v>
      </c>
      <c r="O47" s="52">
        <v>0</v>
      </c>
      <c r="P47" s="51">
        <f t="shared" ref="P47:P88" si="244">(IF(O47=-1,0,(IF(O47&gt;O$4,0,IF(O47&lt;O$3,1,((O$4-O47)/O$5))))))*100</f>
        <v>100</v>
      </c>
      <c r="Q47" s="53">
        <f t="shared" si="19"/>
        <v>95.081268914313242</v>
      </c>
      <c r="R47" s="53"/>
      <c r="S47" s="98">
        <f t="shared" si="21"/>
        <v>95.1</v>
      </c>
      <c r="T47" s="54" t="e">
        <f>+VLOOKUP($F$225,$A$8:$DI$219,T$221,0)</f>
        <v>#N/A</v>
      </c>
      <c r="U47" s="55">
        <v>18</v>
      </c>
      <c r="V47" s="51">
        <f t="shared" ref="V47:V88" si="245">(IF(U47=-1,0,(IF(U47&gt;U$4,0,IF(U47&lt;U$3,1,((U$4-U47)/U$5))))))*100</f>
        <v>48</v>
      </c>
      <c r="W47" s="55">
        <v>93</v>
      </c>
      <c r="X47" s="51">
        <f t="shared" ref="X47:X88" si="246">(IF(W47=-1,0,(IF(W47&gt;W$4,0,IF(W47&lt;W$3,1,((W$4-W47)/W$5))))))*100</f>
        <v>80.691642651296831</v>
      </c>
      <c r="Y47" s="56">
        <v>3.5260097584124099</v>
      </c>
      <c r="Z47" s="53">
        <f t="shared" ref="Z47:Z88" si="247">(IF(Y47=-1,0,(IF(Y47&gt;Y$4,0,IF(Y47&lt;Y$3,1,((Y$4-Y47)/Y$5))))))*100</f>
        <v>82.369951207937959</v>
      </c>
      <c r="AA47" s="55">
        <v>15</v>
      </c>
      <c r="AB47" s="51">
        <f t="shared" ref="AB47:AB88" si="248">IF(AA47="No Practice", 0, AA47/15*100)</f>
        <v>100</v>
      </c>
      <c r="AC47" s="53">
        <f t="shared" si="27"/>
        <v>77.765398464808698</v>
      </c>
      <c r="AD47" s="53"/>
      <c r="AE47" s="98">
        <f t="shared" si="29"/>
        <v>77.8</v>
      </c>
      <c r="AF47" s="57" t="e">
        <f>+VLOOKUP($F$225,$A$8:$DI$219,AF$221,0)</f>
        <v>#N/A</v>
      </c>
      <c r="AG47" s="55">
        <v>2</v>
      </c>
      <c r="AH47" s="51">
        <f t="shared" ref="AH47:AH88" si="249">(IF(AG47=-1,0,(IF(AG47&gt;AG$4,0,IF(AG47&lt;AG$3,1,((AG$4-AG47)/AG$5))))))*100</f>
        <v>100</v>
      </c>
      <c r="AI47" s="55">
        <v>32</v>
      </c>
      <c r="AJ47" s="51">
        <f t="shared" ref="AJ47:AJ88" si="250">(IF(AI47=-1,0,(IF(AI47&gt;AI$4,0,IF(AI47&lt;AI$3,1,((AI$4-AI47)/AI$5))))))*100</f>
        <v>93.913043478260875</v>
      </c>
      <c r="AK47" s="56">
        <v>0</v>
      </c>
      <c r="AL47" s="51">
        <f t="shared" ref="AL47:AL88" si="251">(IF(AK47=-1,0,(IF(AK47&gt;AK$4,0,IF(AK47&lt;AK$3,1,((AK$4-AK47)/AK$5))))))*100</f>
        <v>100</v>
      </c>
      <c r="AM47" s="55">
        <v>7</v>
      </c>
      <c r="AN47" s="51">
        <f t="shared" ref="AN47:AN88" si="252">+IF(AM47="No Practice",0,AM47/8)*100</f>
        <v>87.5</v>
      </c>
      <c r="AO47" s="51">
        <f t="shared" si="35"/>
        <v>95.353260869565219</v>
      </c>
      <c r="AP47" s="53"/>
      <c r="AQ47" s="98">
        <f t="shared" si="37"/>
        <v>95.4</v>
      </c>
      <c r="AR47" s="54" t="e">
        <f>+VLOOKUP($F$225,$A$8:$DI$219,AR$221,0)</f>
        <v>#N/A</v>
      </c>
      <c r="AS47" s="59">
        <v>3</v>
      </c>
      <c r="AT47" s="51">
        <f t="shared" ref="AT47:AT88" si="253">(IF(AS47=-1,0,(IF(AS47&gt;AS$4,0,IF(AS47&lt;AS$3,1,((AS$4-AS47)/AS$5))))))*100</f>
        <v>83.333333333333343</v>
      </c>
      <c r="AU47" s="59">
        <v>9</v>
      </c>
      <c r="AV47" s="51">
        <f t="shared" ref="AV47:AV88" si="254">(IF(AU47=-1,0,(IF(AU47&gt;AU$4,0,IF(AU47&lt;AU$3,1,((AU$4-AU47)/AU$5))))))*100</f>
        <v>96.172248803827756</v>
      </c>
      <c r="AW47" s="59">
        <v>4.6170742925000496</v>
      </c>
      <c r="AX47" s="53">
        <f t="shared" ref="AX47:AX88" si="255">(IF(AW47=-1,0,(IF(AW47&gt;AW$4,0,IF(AW47&lt;AW$3,1,((AW$4-AW47)/AW$5))))))*100</f>
        <v>69.219504716666336</v>
      </c>
      <c r="AY47" s="59">
        <v>24.5</v>
      </c>
      <c r="AZ47" s="51">
        <f t="shared" ref="AZ47:AZ88" si="256">+IF(AY47="No Practice",0,AY47/30)*100</f>
        <v>81.666666666666671</v>
      </c>
      <c r="BA47" s="60">
        <f t="shared" si="43"/>
        <v>82.597938380123523</v>
      </c>
      <c r="BB47" s="53"/>
      <c r="BC47" s="98">
        <f t="shared" si="45"/>
        <v>82.6</v>
      </c>
      <c r="BD47" s="54" t="e">
        <f>+VLOOKUP($F$225,$A$8:$DI$219,BD$221,0)</f>
        <v>#N/A</v>
      </c>
      <c r="BE47" s="58">
        <v>8</v>
      </c>
      <c r="BF47" s="58">
        <v>4</v>
      </c>
      <c r="BG47" s="61">
        <f t="shared" si="47"/>
        <v>12</v>
      </c>
      <c r="BH47" s="60">
        <f t="shared" si="48"/>
        <v>60</v>
      </c>
      <c r="BI47" s="101"/>
      <c r="BJ47" s="98">
        <f t="shared" si="50"/>
        <v>60</v>
      </c>
      <c r="BK47" s="54" t="e">
        <f>+VLOOKUP($F$225,$A$8:$DI$219,BK$221,0)</f>
        <v>#N/A</v>
      </c>
      <c r="BL47" s="58">
        <v>10</v>
      </c>
      <c r="BM47" s="53">
        <f t="shared" ref="BM47:BM88" si="257">(IF(BL47=-1,0,(IF(BL47&lt;BL$4,0,IF(BL47&gt;BL$3,1,((-BL$4+BL47)/BL$5))))))*100</f>
        <v>100</v>
      </c>
      <c r="BN47" s="58">
        <v>4</v>
      </c>
      <c r="BO47" s="53">
        <f t="shared" ref="BO47:BO88" si="258">(IF(BN47=-1,0,(IF(BN47&lt;BN$4,0,IF(BN47&gt;BN$3,1,((-BN$4+BN47)/BN$5))))))*100</f>
        <v>40</v>
      </c>
      <c r="BP47" s="58">
        <v>5</v>
      </c>
      <c r="BQ47" s="53">
        <f t="shared" ref="BQ47:BQ88" si="259">(IF(BP47=-1,0,(IF(BP47&lt;BP$4,0,IF(BP47&gt;BP$3,1,((-BP$4+BP47)/BP$5))))))*100</f>
        <v>50</v>
      </c>
      <c r="BR47" s="58">
        <v>5</v>
      </c>
      <c r="BS47" s="53">
        <f t="shared" ref="BS47:BS88" si="260">(IF(BR47=-1,0,(IF(BR47&lt;BR$4,0,IF(BR47&gt;BR$3,1,((-BR$4+BR47)/BR$5))))))*100</f>
        <v>83.333333333333343</v>
      </c>
      <c r="BT47" s="58">
        <v>6</v>
      </c>
      <c r="BU47" s="53">
        <f t="shared" ref="BU47:BU88" si="261">(IF(BT47=-1,0,(IF(BT47&lt;BT$4,0,IF(BT47&gt;BT$3,1,((-BT$4+BT47)/BT$5))))))*100</f>
        <v>85.714285714285708</v>
      </c>
      <c r="BV47" s="58">
        <v>6</v>
      </c>
      <c r="BW47" s="51">
        <f t="shared" ref="BW47:BW88" si="262">(IF(BV47=-1,0,(IF(BV47&lt;BV$4,0,IF(BV47&gt;BV$3,1,((-BV$4+BV47)/BV$5))))))*100</f>
        <v>85.714285714285708</v>
      </c>
      <c r="BX47" s="61">
        <f t="shared" si="58"/>
        <v>36</v>
      </c>
      <c r="BY47" s="63">
        <f t="shared" si="59"/>
        <v>72</v>
      </c>
      <c r="BZ47" s="53"/>
      <c r="CA47" s="98">
        <f t="shared" si="61"/>
        <v>72</v>
      </c>
      <c r="CB47" s="57" t="e">
        <f>+VLOOKUP($F$225,$A$8:$DI$219,CB$221,0)</f>
        <v>#N/A</v>
      </c>
      <c r="CC47" s="58">
        <v>7</v>
      </c>
      <c r="CD47" s="53">
        <f t="shared" ref="CD47:CD88" si="263">(IF(CC47=-1,0,(IF(CC47&gt;CC$4,0,IF(CC47&lt;CC$3,1,((CC$4-CC47)/CC$5))))))*100</f>
        <v>93.333333333333329</v>
      </c>
      <c r="CE47" s="58">
        <v>138</v>
      </c>
      <c r="CF47" s="51">
        <f t="shared" ref="CF47:CF88" si="264">(IF(CE47=-1,0,(IF(CE47&gt;CE$4,0,IF(CE47&lt;CE$3,1,((CE$4-CE47)/CE$5))))))*100</f>
        <v>86.244204018547137</v>
      </c>
      <c r="CG47" s="58">
        <v>55.099229285749701</v>
      </c>
      <c r="CH47" s="51">
        <f t="shared" ref="CH47:CH88" si="265">(IF(CG47=-1,0,(IF(CG47&gt;CG$4,0,IF(CG47&lt;CG$3,1,((CG$4-CG47)/CG$5)^$CH$3)))))*100</f>
        <v>57.356770292403937</v>
      </c>
      <c r="CI47" s="58" t="s">
        <v>1974</v>
      </c>
      <c r="CJ47" s="53">
        <f t="shared" ref="CJ47:CJ88" si="266">IF(CI47="NO VAT","No VAT",(IF(CI47="NO REFUND",0,(IF(CI47&gt;CI$5,0,IF(CI47&lt;CI$3,1,((CI$5-CI47)/CI$5))))))*100)</f>
        <v>0</v>
      </c>
      <c r="CK47" s="58" t="s">
        <v>1974</v>
      </c>
      <c r="CL47" s="53">
        <f t="shared" ref="CL47:CL88" si="267">IF(CK47="NO VAT","No VAT",(IF(CK47="NO REFUND",0,(IF(CK47&gt;CK$4,0,IF(CK47&lt;CK$3,1,((CK$4-CK47)/CK$5))))))*100)</f>
        <v>0</v>
      </c>
      <c r="CM47" s="58">
        <v>1</v>
      </c>
      <c r="CN47" s="53">
        <f t="shared" ref="CN47:CN88" si="268">IF(CM47="NO CIT","No CIT",IF(CM47&gt;CM$4,0,IF(CM47&lt;CM$3,1,((CM$4-CM47)/CM$5)))*100)</f>
        <v>100</v>
      </c>
      <c r="CO47" s="58">
        <v>0</v>
      </c>
      <c r="CP47" s="51">
        <f t="shared" ref="CP47:CP88" si="269">IF(CO47="NO CIT","No CIT",IF(CO47&gt;CO$4,0,IF(CO47&lt;CO$3,1,((CO$5-CO47)/CO$5)))*100)</f>
        <v>100</v>
      </c>
      <c r="CQ47" s="138">
        <f t="shared" si="70"/>
        <v>50</v>
      </c>
      <c r="CR47" s="110">
        <f t="shared" si="71"/>
        <v>71.733576911071097</v>
      </c>
      <c r="CS47" s="53"/>
      <c r="CT47" s="98">
        <f t="shared" si="73"/>
        <v>71.7</v>
      </c>
      <c r="CU47" s="54" t="e">
        <f>+VLOOKUP($F$225,$A$8:$EL$219,CU$221,0)</f>
        <v>#N/A</v>
      </c>
      <c r="CV47" s="58">
        <v>24</v>
      </c>
      <c r="CW47" s="53">
        <f t="shared" ref="CW47:CW88" si="270">(IF(CV47=-1,0,(IF(CV47&gt;CV$4,0,IF(CV47&lt;CV$3,1,((CV$4-CV47)/CV$5))))))*100</f>
        <v>85.534591194968556</v>
      </c>
      <c r="CX47" s="58">
        <v>10</v>
      </c>
      <c r="CY47" s="53">
        <f t="shared" ref="CY47:CY88" si="271">(IF(CX47=-1,0,(IF(CX47&gt;CX$4,0,IF(CX47&lt;CX$3,1,((CX$4-CX47)/CX$5))))))*100</f>
        <v>94.674556213017752</v>
      </c>
      <c r="CZ47" s="58">
        <v>265</v>
      </c>
      <c r="DA47" s="53">
        <f t="shared" ref="DA47:DA88" si="272">(IF(CZ47=-1,0,(IF(CZ47&gt;CZ$4,0,IF(CZ47&lt;CZ$3,1,((CZ$4-CZ47)/CZ$5))))))*100</f>
        <v>75</v>
      </c>
      <c r="DB47" s="58">
        <v>77.941176470588204</v>
      </c>
      <c r="DC47" s="53">
        <f t="shared" ref="DC47:DC88" si="273">(IF(DB47=-1,0,(IF(DB47&gt;DB$4,0,IF(DB47&lt;DB$3,1,((DB$4-DB47)/DB$5))))))*100</f>
        <v>80.514705882352956</v>
      </c>
      <c r="DD47" s="58">
        <v>34</v>
      </c>
      <c r="DE47" s="53">
        <f t="shared" ref="DE47:DE88" si="274">(IF(DD47=-1,0,(IF(DD47&gt;DD$4,0,IF(DD47&lt;DD$3,1,((DD$4-DD47)/DD$5))))))*100</f>
        <v>88.172043010752688</v>
      </c>
      <c r="DF47" s="58">
        <v>15</v>
      </c>
      <c r="DG47" s="53">
        <f t="shared" ref="DG47:DG88" si="275">(IF(DF47=-1,0,(IF(DF47&gt;DF$4,0,IF(DF47&lt;DF$3,1,((DF$4-DF47)/DF$5))))))*100</f>
        <v>94.142259414225933</v>
      </c>
      <c r="DH47" s="58">
        <v>255</v>
      </c>
      <c r="DI47" s="53">
        <f t="shared" ref="DI47:DI88" si="276">(IF(DH47=-1,0,(IF(DH47&gt;DH$4,0,IF(DH47&lt;DH$3,1,((DH$4-DH47)/DH$5))))))*100</f>
        <v>78.75</v>
      </c>
      <c r="DJ47" s="58">
        <v>80</v>
      </c>
      <c r="DK47" s="51">
        <f t="shared" ref="DK47:DK88" si="277">(IF(DJ47=-1,0,(IF(DJ47&gt;DJ$4,0,IF(DJ47&lt;DJ$3,1,((DJ$4-DJ47)/DJ$5))))))*100</f>
        <v>88.571428571428569</v>
      </c>
      <c r="DL47" s="53">
        <f t="shared" si="83"/>
        <v>85.669948035843305</v>
      </c>
      <c r="DM47" s="53"/>
      <c r="DN47" s="98">
        <f t="shared" si="85"/>
        <v>85.7</v>
      </c>
      <c r="DO47" s="54" t="e">
        <f>+VLOOKUP($F$225,$A$8:$EL$219,DO$221,0)</f>
        <v>#N/A</v>
      </c>
      <c r="DP47" s="52">
        <v>510</v>
      </c>
      <c r="DQ47" s="51">
        <f t="shared" ref="DQ47:DQ88" si="278">(IF(DP47=-1,0,(IF(DP47&gt;DP$4,0,IF(DP47&lt;DP$3,1,((DP$4-DP47)/DP$5))))))*100</f>
        <v>68.032786885245898</v>
      </c>
      <c r="DR47" s="52">
        <v>17.5</v>
      </c>
      <c r="DS47" s="51">
        <f t="shared" ref="DS47:DS88" si="279">(IF(DR47=-1,0,(IF(DR47&gt;DR$4,0,IF(DR47&lt;DR$3,1,((DR$4-DR47)/DR$5))))))*100</f>
        <v>80.427446569178855</v>
      </c>
      <c r="DT47" s="52">
        <v>16.5</v>
      </c>
      <c r="DU47" s="51">
        <f t="shared" ref="DU47:DU88" si="280">DT47/18*100</f>
        <v>91.666666666666657</v>
      </c>
      <c r="DV47" s="53">
        <f t="shared" si="90"/>
        <v>80.042300040363799</v>
      </c>
      <c r="DW47" s="53"/>
      <c r="DX47" s="98">
        <f t="shared" si="92"/>
        <v>80</v>
      </c>
      <c r="DY47" s="54" t="e">
        <f>+VLOOKUP($F$225,$A$8:$EL$219,DY$221,0)</f>
        <v>#N/A</v>
      </c>
      <c r="DZ47" s="52">
        <v>36.949192447755301</v>
      </c>
      <c r="EA47" s="53">
        <f t="shared" ref="EA47:EA88" si="281">(IF(DZ47=-1,0,(IF(DZ47&lt;DZ$4,0,IF(DZ47&gt;DZ$3,1,((-DZ$4+DZ47)/DZ$5))))))*100</f>
        <v>39.773081213945424</v>
      </c>
      <c r="EB47" s="52">
        <v>13.5</v>
      </c>
      <c r="EC47" s="51">
        <f t="shared" ref="EC47:EC88" si="282">(IF(EB47=-1,0,(IF(EB47&lt;EB$4,0,IF(EB47&gt;EB$3,1,((-EB$4+EB47)/EB$5))))))*100</f>
        <v>84.375</v>
      </c>
      <c r="ED47" s="53">
        <f t="shared" si="96"/>
        <v>62.074040606972716</v>
      </c>
      <c r="EE47" s="53"/>
      <c r="EF47" s="98">
        <f t="shared" si="98"/>
        <v>62.1</v>
      </c>
      <c r="EG47" s="54" t="e">
        <f>+VLOOKUP($F$225,$A$8:$EL$219,EG$221,0)</f>
        <v>#N/A</v>
      </c>
      <c r="EH47" s="64"/>
      <c r="EI47" s="75">
        <v>1</v>
      </c>
      <c r="EJ47" s="64"/>
      <c r="EK47" s="66" t="e">
        <f>+VLOOKUP($F$225,$A$8:$EL$219,EK$221,0)</f>
        <v>#N/A</v>
      </c>
      <c r="EL47" s="116">
        <f t="shared" si="101"/>
        <v>78.2</v>
      </c>
      <c r="EM47" s="139">
        <f t="shared" si="102"/>
        <v>78.23177322230616</v>
      </c>
      <c r="EN47" s="120"/>
      <c r="EO47" s="67"/>
      <c r="EP47" s="68">
        <v>1</v>
      </c>
      <c r="EQ47" s="49" t="s">
        <v>1368</v>
      </c>
      <c r="ES47" s="76">
        <v>1</v>
      </c>
    </row>
    <row r="48" spans="1:149" ht="14.5" customHeight="1" x14ac:dyDescent="0.35">
      <c r="A48" s="49" t="s">
        <v>1883</v>
      </c>
      <c r="B48" s="137" t="str">
        <f>INDEX('Economy Names'!$A$2:$H$213,'Economy Names'!L42,'Economy Names'!$K$1)</f>
        <v>China Shanghai</v>
      </c>
      <c r="C48" s="50">
        <v>4</v>
      </c>
      <c r="D48" s="51">
        <f t="shared" si="238"/>
        <v>82.35294117647058</v>
      </c>
      <c r="E48" s="50">
        <v>9</v>
      </c>
      <c r="F48" s="51">
        <f t="shared" si="239"/>
        <v>91.457286432160799</v>
      </c>
      <c r="G48" s="52">
        <v>1.35818235795895</v>
      </c>
      <c r="H48" s="51">
        <f t="shared" si="240"/>
        <v>99.320908821020524</v>
      </c>
      <c r="I48" s="50">
        <v>4</v>
      </c>
      <c r="J48" s="51">
        <f t="shared" si="241"/>
        <v>82.35294117647058</v>
      </c>
      <c r="K48" s="50">
        <v>9</v>
      </c>
      <c r="L48" s="51">
        <f t="shared" si="242"/>
        <v>91.457286432160799</v>
      </c>
      <c r="M48" s="52">
        <v>1.35818235795895</v>
      </c>
      <c r="N48" s="53">
        <f t="shared" si="243"/>
        <v>99.320908821020524</v>
      </c>
      <c r="O48" s="52">
        <v>0</v>
      </c>
      <c r="P48" s="51">
        <f t="shared" si="244"/>
        <v>100</v>
      </c>
      <c r="Q48" s="53">
        <f t="shared" si="19"/>
        <v>93.282784107412979</v>
      </c>
      <c r="R48" s="53"/>
      <c r="S48" s="98">
        <f t="shared" si="21"/>
        <v>93.3</v>
      </c>
      <c r="T48" s="54" t="e">
        <f>+VLOOKUP($F$225,$A$8:$DI$219,T$221,0)</f>
        <v>#N/A</v>
      </c>
      <c r="U48" s="55">
        <v>18</v>
      </c>
      <c r="V48" s="51">
        <f t="shared" si="245"/>
        <v>48</v>
      </c>
      <c r="W48" s="56">
        <v>125.5</v>
      </c>
      <c r="X48" s="51">
        <f t="shared" si="246"/>
        <v>71.325648414985594</v>
      </c>
      <c r="Y48" s="56">
        <v>2.2931784970479998</v>
      </c>
      <c r="Z48" s="53">
        <f t="shared" si="247"/>
        <v>88.534107514759995</v>
      </c>
      <c r="AA48" s="55">
        <v>15</v>
      </c>
      <c r="AB48" s="51">
        <f t="shared" si="248"/>
        <v>100</v>
      </c>
      <c r="AC48" s="53">
        <f t="shared" si="27"/>
        <v>76.964938982436394</v>
      </c>
      <c r="AD48" s="53"/>
      <c r="AE48" s="98">
        <f t="shared" si="29"/>
        <v>77</v>
      </c>
      <c r="AF48" s="57" t="e">
        <f>+VLOOKUP($F$225,$A$8:$DI$219,AF$221,0)</f>
        <v>#N/A</v>
      </c>
      <c r="AG48" s="55">
        <v>2</v>
      </c>
      <c r="AH48" s="51">
        <f t="shared" si="249"/>
        <v>100</v>
      </c>
      <c r="AI48" s="55">
        <v>32</v>
      </c>
      <c r="AJ48" s="51">
        <f t="shared" si="250"/>
        <v>93.913043478260875</v>
      </c>
      <c r="AK48" s="56">
        <v>0</v>
      </c>
      <c r="AL48" s="51">
        <f t="shared" si="251"/>
        <v>100</v>
      </c>
      <c r="AM48" s="55">
        <v>7</v>
      </c>
      <c r="AN48" s="51">
        <f t="shared" si="252"/>
        <v>87.5</v>
      </c>
      <c r="AO48" s="51">
        <f t="shared" si="35"/>
        <v>95.353260869565219</v>
      </c>
      <c r="AP48" s="53"/>
      <c r="AQ48" s="98">
        <f t="shared" si="37"/>
        <v>95.4</v>
      </c>
      <c r="AR48" s="54" t="e">
        <f>+VLOOKUP($F$225,$A$8:$DI$219,AR$221,0)</f>
        <v>#N/A</v>
      </c>
      <c r="AS48" s="59">
        <v>4</v>
      </c>
      <c r="AT48" s="51">
        <f t="shared" si="253"/>
        <v>75</v>
      </c>
      <c r="AU48" s="59">
        <v>9</v>
      </c>
      <c r="AV48" s="51">
        <f t="shared" si="254"/>
        <v>96.172248803827756</v>
      </c>
      <c r="AW48" s="59">
        <v>4.6170742925000496</v>
      </c>
      <c r="AX48" s="53">
        <f t="shared" si="255"/>
        <v>69.219504716666336</v>
      </c>
      <c r="AY48" s="59">
        <v>23.5</v>
      </c>
      <c r="AZ48" s="51">
        <f t="shared" si="256"/>
        <v>78.333333333333329</v>
      </c>
      <c r="BA48" s="60">
        <f t="shared" si="43"/>
        <v>79.681271713456852</v>
      </c>
      <c r="BB48" s="53"/>
      <c r="BC48" s="98">
        <f t="shared" si="45"/>
        <v>79.7</v>
      </c>
      <c r="BD48" s="54" t="e">
        <f>+VLOOKUP($F$225,$A$8:$DI$219,BD$221,0)</f>
        <v>#N/A</v>
      </c>
      <c r="BE48" s="58">
        <v>8</v>
      </c>
      <c r="BF48" s="58">
        <v>4</v>
      </c>
      <c r="BG48" s="61">
        <f t="shared" si="47"/>
        <v>12</v>
      </c>
      <c r="BH48" s="60">
        <f t="shared" si="48"/>
        <v>60</v>
      </c>
      <c r="BI48" s="101"/>
      <c r="BJ48" s="98">
        <f t="shared" si="50"/>
        <v>60</v>
      </c>
      <c r="BK48" s="54" t="e">
        <f>+VLOOKUP($F$225,$A$8:$DI$219,BK$221,0)</f>
        <v>#N/A</v>
      </c>
      <c r="BL48" s="58">
        <v>10</v>
      </c>
      <c r="BM48" s="53">
        <f t="shared" si="257"/>
        <v>100</v>
      </c>
      <c r="BN48" s="58">
        <v>4</v>
      </c>
      <c r="BO48" s="53">
        <f t="shared" si="258"/>
        <v>40</v>
      </c>
      <c r="BP48" s="58">
        <v>5</v>
      </c>
      <c r="BQ48" s="53">
        <f t="shared" si="259"/>
        <v>50</v>
      </c>
      <c r="BR48" s="58">
        <v>5</v>
      </c>
      <c r="BS48" s="53">
        <f t="shared" si="260"/>
        <v>83.333333333333343</v>
      </c>
      <c r="BT48" s="58">
        <v>6</v>
      </c>
      <c r="BU48" s="53">
        <f t="shared" si="261"/>
        <v>85.714285714285708</v>
      </c>
      <c r="BV48" s="58">
        <v>6</v>
      </c>
      <c r="BW48" s="51">
        <f t="shared" si="262"/>
        <v>85.714285714285708</v>
      </c>
      <c r="BX48" s="61">
        <f t="shared" si="58"/>
        <v>36</v>
      </c>
      <c r="BY48" s="63">
        <f t="shared" si="59"/>
        <v>72</v>
      </c>
      <c r="BZ48" s="53"/>
      <c r="CA48" s="98">
        <f t="shared" si="61"/>
        <v>72</v>
      </c>
      <c r="CB48" s="57" t="e">
        <f>+VLOOKUP($F$225,$A$8:$DI$219,CB$221,0)</f>
        <v>#N/A</v>
      </c>
      <c r="CC48" s="58">
        <v>7</v>
      </c>
      <c r="CD48" s="53">
        <f t="shared" si="263"/>
        <v>93.333333333333329</v>
      </c>
      <c r="CE48" s="58">
        <v>138</v>
      </c>
      <c r="CF48" s="51">
        <f t="shared" si="264"/>
        <v>86.244204018547137</v>
      </c>
      <c r="CG48" s="58">
        <v>62.563267760159299</v>
      </c>
      <c r="CH48" s="51">
        <f t="shared" si="265"/>
        <v>45.163128222469311</v>
      </c>
      <c r="CI48" s="58" t="s">
        <v>1974</v>
      </c>
      <c r="CJ48" s="53">
        <f t="shared" si="266"/>
        <v>0</v>
      </c>
      <c r="CK48" s="58" t="s">
        <v>1974</v>
      </c>
      <c r="CL48" s="53">
        <f t="shared" si="267"/>
        <v>0</v>
      </c>
      <c r="CM48" s="58">
        <v>1</v>
      </c>
      <c r="CN48" s="53">
        <f t="shared" si="268"/>
        <v>100</v>
      </c>
      <c r="CO48" s="58">
        <v>0</v>
      </c>
      <c r="CP48" s="51">
        <f t="shared" si="269"/>
        <v>100</v>
      </c>
      <c r="CQ48" s="138">
        <f t="shared" si="70"/>
        <v>50</v>
      </c>
      <c r="CR48" s="110">
        <f t="shared" si="71"/>
        <v>68.685166393587451</v>
      </c>
      <c r="CS48" s="53"/>
      <c r="CT48" s="98">
        <f t="shared" si="73"/>
        <v>68.7</v>
      </c>
      <c r="CU48" s="54" t="e">
        <f>+VLOOKUP($F$225,$A$8:$EL$219,CU$221,0)</f>
        <v>#N/A</v>
      </c>
      <c r="CV48" s="58">
        <v>18</v>
      </c>
      <c r="CW48" s="53">
        <f t="shared" si="270"/>
        <v>89.308176100628927</v>
      </c>
      <c r="CX48" s="58">
        <v>7.5</v>
      </c>
      <c r="CY48" s="53">
        <f t="shared" si="271"/>
        <v>96.15384615384616</v>
      </c>
      <c r="CZ48" s="58">
        <v>249</v>
      </c>
      <c r="DA48" s="53">
        <f t="shared" si="272"/>
        <v>76.509433962264154</v>
      </c>
      <c r="DB48" s="58">
        <v>70</v>
      </c>
      <c r="DC48" s="53">
        <f t="shared" si="273"/>
        <v>82.5</v>
      </c>
      <c r="DD48" s="58">
        <v>37</v>
      </c>
      <c r="DE48" s="53">
        <f t="shared" si="274"/>
        <v>87.096774193548384</v>
      </c>
      <c r="DF48" s="58">
        <v>11</v>
      </c>
      <c r="DG48" s="53">
        <f t="shared" si="275"/>
        <v>95.81589958158996</v>
      </c>
      <c r="DH48" s="58">
        <v>230</v>
      </c>
      <c r="DI48" s="53">
        <f t="shared" si="276"/>
        <v>80.833333333333329</v>
      </c>
      <c r="DJ48" s="58">
        <v>75</v>
      </c>
      <c r="DK48" s="51">
        <f t="shared" si="277"/>
        <v>89.285714285714292</v>
      </c>
      <c r="DL48" s="53">
        <f t="shared" si="83"/>
        <v>87.187897201365658</v>
      </c>
      <c r="DM48" s="53"/>
      <c r="DN48" s="98">
        <f t="shared" si="85"/>
        <v>87.2</v>
      </c>
      <c r="DO48" s="54" t="e">
        <f>+VLOOKUP($F$225,$A$8:$EL$219,DO$221,0)</f>
        <v>#N/A</v>
      </c>
      <c r="DP48" s="52">
        <v>485</v>
      </c>
      <c r="DQ48" s="51">
        <f t="shared" si="278"/>
        <v>70.081967213114751</v>
      </c>
      <c r="DR48" s="52">
        <v>15.1</v>
      </c>
      <c r="DS48" s="51">
        <f t="shared" si="279"/>
        <v>83.127109111361079</v>
      </c>
      <c r="DT48" s="52">
        <v>16.5</v>
      </c>
      <c r="DU48" s="51">
        <f t="shared" si="280"/>
        <v>91.666666666666657</v>
      </c>
      <c r="DV48" s="53">
        <f t="shared" si="90"/>
        <v>81.625247663714163</v>
      </c>
      <c r="DW48" s="53"/>
      <c r="DX48" s="98">
        <f t="shared" si="92"/>
        <v>81.599999999999994</v>
      </c>
      <c r="DY48" s="54" t="e">
        <f>+VLOOKUP($F$225,$A$8:$EL$219,DY$221,0)</f>
        <v>#N/A</v>
      </c>
      <c r="DZ48" s="52">
        <v>36.949192447755301</v>
      </c>
      <c r="EA48" s="53">
        <f t="shared" si="281"/>
        <v>39.773081213945424</v>
      </c>
      <c r="EB48" s="52">
        <v>13.5</v>
      </c>
      <c r="EC48" s="51">
        <f t="shared" si="282"/>
        <v>84.375</v>
      </c>
      <c r="ED48" s="53">
        <f t="shared" si="96"/>
        <v>62.074040606972716</v>
      </c>
      <c r="EE48" s="53"/>
      <c r="EF48" s="98">
        <f t="shared" si="98"/>
        <v>62.1</v>
      </c>
      <c r="EG48" s="54" t="e">
        <f>+VLOOKUP($F$225,$A$8:$EL$219,EG$221,0)</f>
        <v>#N/A</v>
      </c>
      <c r="EH48" s="64"/>
      <c r="EI48" s="75">
        <v>1</v>
      </c>
      <c r="EJ48" s="64"/>
      <c r="EK48" s="66" t="e">
        <f>+VLOOKUP($F$225,$A$8:$EL$219,EK$221,0)</f>
        <v>#N/A</v>
      </c>
      <c r="EL48" s="116">
        <f t="shared" si="101"/>
        <v>77.7</v>
      </c>
      <c r="EM48" s="139">
        <f t="shared" si="102"/>
        <v>77.685460753851146</v>
      </c>
      <c r="EN48" s="120"/>
      <c r="EO48" s="67"/>
      <c r="EP48" s="68">
        <v>1</v>
      </c>
      <c r="EQ48" s="49" t="s">
        <v>1374</v>
      </c>
      <c r="ES48" s="76">
        <v>1</v>
      </c>
    </row>
    <row r="49" spans="1:147" ht="14.5" customHeight="1" x14ac:dyDescent="0.35">
      <c r="A49" s="49" t="s">
        <v>62</v>
      </c>
      <c r="B49" s="137" t="str">
        <f>INDEX('Economy Names'!$A$2:$H$213,'Economy Names'!L43,'Economy Names'!$K$1)</f>
        <v>Colombia</v>
      </c>
      <c r="C49" s="50">
        <v>7</v>
      </c>
      <c r="D49" s="51">
        <f t="shared" si="238"/>
        <v>64.705882352941174</v>
      </c>
      <c r="E49" s="50">
        <v>10</v>
      </c>
      <c r="F49" s="51">
        <f t="shared" si="239"/>
        <v>90.452261306532662</v>
      </c>
      <c r="G49" s="52">
        <v>14.116351414448401</v>
      </c>
      <c r="H49" s="51">
        <f t="shared" si="240"/>
        <v>92.941824292775806</v>
      </c>
      <c r="I49" s="50">
        <v>7</v>
      </c>
      <c r="J49" s="51">
        <f t="shared" si="241"/>
        <v>64.705882352941174</v>
      </c>
      <c r="K49" s="50">
        <v>10</v>
      </c>
      <c r="L49" s="51">
        <f t="shared" si="242"/>
        <v>90.452261306532662</v>
      </c>
      <c r="M49" s="52">
        <v>14.116351414448401</v>
      </c>
      <c r="N49" s="53">
        <f t="shared" si="243"/>
        <v>92.941824292775806</v>
      </c>
      <c r="O49" s="52">
        <v>0</v>
      </c>
      <c r="P49" s="51">
        <f t="shared" si="244"/>
        <v>100</v>
      </c>
      <c r="Q49" s="53">
        <f t="shared" si="19"/>
        <v>87.024991988062411</v>
      </c>
      <c r="R49" s="53">
        <f t="shared" ref="R49:R89" si="283">+Q49</f>
        <v>87.024991988062411</v>
      </c>
      <c r="S49" s="98">
        <f t="shared" si="21"/>
        <v>87</v>
      </c>
      <c r="T49" s="54" t="e">
        <f t="shared" ref="T49:T89" si="284">RANK(R49,R$8:R$219)</f>
        <v>#N/A</v>
      </c>
      <c r="U49" s="55">
        <v>13</v>
      </c>
      <c r="V49" s="51">
        <f t="shared" si="245"/>
        <v>68</v>
      </c>
      <c r="W49" s="55">
        <v>132</v>
      </c>
      <c r="X49" s="51">
        <f t="shared" si="246"/>
        <v>69.452449567723335</v>
      </c>
      <c r="Y49" s="56">
        <v>6.88635013670463</v>
      </c>
      <c r="Z49" s="53">
        <f t="shared" si="247"/>
        <v>65.568249316476852</v>
      </c>
      <c r="AA49" s="55">
        <v>11</v>
      </c>
      <c r="AB49" s="51">
        <f t="shared" si="248"/>
        <v>73.333333333333329</v>
      </c>
      <c r="AC49" s="53">
        <f t="shared" si="27"/>
        <v>69.088508054383382</v>
      </c>
      <c r="AD49" s="53">
        <f t="shared" ref="AD49:AD89" si="285">+AC49</f>
        <v>69.088508054383382</v>
      </c>
      <c r="AE49" s="98">
        <f t="shared" si="29"/>
        <v>69.099999999999994</v>
      </c>
      <c r="AF49" s="57" t="e">
        <f t="shared" ref="AF49:AF89" si="286">RANK(AD49,AD$8:AD$219)</f>
        <v>#N/A</v>
      </c>
      <c r="AG49" s="55">
        <v>5</v>
      </c>
      <c r="AH49" s="51">
        <f t="shared" si="249"/>
        <v>66.666666666666657</v>
      </c>
      <c r="AI49" s="55">
        <v>88</v>
      </c>
      <c r="AJ49" s="51">
        <f t="shared" si="250"/>
        <v>69.565217391304344</v>
      </c>
      <c r="AK49" s="56">
        <v>494.87506892087799</v>
      </c>
      <c r="AL49" s="51">
        <f t="shared" si="251"/>
        <v>93.89043124789039</v>
      </c>
      <c r="AM49" s="55">
        <v>6</v>
      </c>
      <c r="AN49" s="51">
        <f t="shared" si="252"/>
        <v>75</v>
      </c>
      <c r="AO49" s="51">
        <f t="shared" si="35"/>
        <v>76.280578826465344</v>
      </c>
      <c r="AP49" s="53">
        <f t="shared" ref="AP49:AP89" si="287">+AO49</f>
        <v>76.280578826465344</v>
      </c>
      <c r="AQ49" s="98">
        <f t="shared" si="37"/>
        <v>76.3</v>
      </c>
      <c r="AR49" s="54" t="e">
        <f t="shared" ref="AR49:AR89" si="288">RANK(AP49,AP$8:AP$219)</f>
        <v>#N/A</v>
      </c>
      <c r="AS49" s="59">
        <v>7</v>
      </c>
      <c r="AT49" s="51">
        <f t="shared" si="253"/>
        <v>50</v>
      </c>
      <c r="AU49" s="59">
        <v>15</v>
      </c>
      <c r="AV49" s="51">
        <f t="shared" si="254"/>
        <v>93.301435406698559</v>
      </c>
      <c r="AW49" s="59">
        <v>2.0169689822946499</v>
      </c>
      <c r="AX49" s="53">
        <f t="shared" si="255"/>
        <v>86.55354011803567</v>
      </c>
      <c r="AY49" s="59">
        <v>16.5</v>
      </c>
      <c r="AZ49" s="51">
        <f t="shared" si="256"/>
        <v>55.000000000000007</v>
      </c>
      <c r="BA49" s="60">
        <f t="shared" si="43"/>
        <v>71.213743881183561</v>
      </c>
      <c r="BB49" s="53">
        <f t="shared" ref="BB49:BB89" si="289">+BA49</f>
        <v>71.213743881183561</v>
      </c>
      <c r="BC49" s="98">
        <f t="shared" si="45"/>
        <v>71.2</v>
      </c>
      <c r="BD49" s="54" t="e">
        <f t="shared" ref="BD49:BD89" si="290">RANK(BB49,BB$8:BB$219)</f>
        <v>#N/A</v>
      </c>
      <c r="BE49" s="58">
        <v>7</v>
      </c>
      <c r="BF49" s="58">
        <v>11</v>
      </c>
      <c r="BG49" s="61">
        <f t="shared" si="47"/>
        <v>18</v>
      </c>
      <c r="BH49" s="60">
        <f t="shared" si="48"/>
        <v>90</v>
      </c>
      <c r="BI49" s="101">
        <f t="shared" ref="BI49:BI89" si="291">+BH49</f>
        <v>90</v>
      </c>
      <c r="BJ49" s="98">
        <f t="shared" si="50"/>
        <v>90</v>
      </c>
      <c r="BK49" s="54" t="e">
        <f t="shared" ref="BK49:BK89" si="292">RANK(BI49,BI$8:BI$219)</f>
        <v>#N/A</v>
      </c>
      <c r="BL49" s="58">
        <v>9</v>
      </c>
      <c r="BM49" s="53">
        <f t="shared" si="257"/>
        <v>90</v>
      </c>
      <c r="BN49" s="58">
        <v>7</v>
      </c>
      <c r="BO49" s="53">
        <f t="shared" si="258"/>
        <v>70</v>
      </c>
      <c r="BP49" s="58">
        <v>8</v>
      </c>
      <c r="BQ49" s="53">
        <f t="shared" si="259"/>
        <v>80</v>
      </c>
      <c r="BR49" s="58">
        <v>4</v>
      </c>
      <c r="BS49" s="53">
        <f t="shared" si="260"/>
        <v>66.666666666666657</v>
      </c>
      <c r="BT49" s="58">
        <v>7</v>
      </c>
      <c r="BU49" s="53">
        <f t="shared" si="261"/>
        <v>100</v>
      </c>
      <c r="BV49" s="58">
        <v>5</v>
      </c>
      <c r="BW49" s="51">
        <f t="shared" si="262"/>
        <v>71.428571428571431</v>
      </c>
      <c r="BX49" s="61">
        <f t="shared" si="58"/>
        <v>40</v>
      </c>
      <c r="BY49" s="63">
        <f t="shared" si="59"/>
        <v>80</v>
      </c>
      <c r="BZ49" s="53">
        <f t="shared" ref="BZ49:BZ89" si="293">+BY49</f>
        <v>80</v>
      </c>
      <c r="CA49" s="98">
        <f t="shared" si="61"/>
        <v>80</v>
      </c>
      <c r="CB49" s="57" t="e">
        <f t="shared" ref="CB49:CB89" si="294">RANK(BZ49,BZ$8:BZ$219)</f>
        <v>#N/A</v>
      </c>
      <c r="CC49" s="58">
        <v>10</v>
      </c>
      <c r="CD49" s="53">
        <f t="shared" si="263"/>
        <v>88.333333333333329</v>
      </c>
      <c r="CE49" s="58">
        <v>255.5</v>
      </c>
      <c r="CF49" s="51">
        <f t="shared" si="264"/>
        <v>68.083462132921184</v>
      </c>
      <c r="CG49" s="58">
        <v>71.206524244018894</v>
      </c>
      <c r="CH49" s="51">
        <f t="shared" si="265"/>
        <v>29.884637305359497</v>
      </c>
      <c r="CI49" s="58" t="s">
        <v>1974</v>
      </c>
      <c r="CJ49" s="53">
        <f t="shared" si="266"/>
        <v>0</v>
      </c>
      <c r="CK49" s="58" t="s">
        <v>1974</v>
      </c>
      <c r="CL49" s="53">
        <f t="shared" si="267"/>
        <v>0</v>
      </c>
      <c r="CM49" s="58">
        <v>5.5</v>
      </c>
      <c r="CN49" s="53">
        <f t="shared" si="268"/>
        <v>92.660550458715591</v>
      </c>
      <c r="CO49" s="58">
        <v>0</v>
      </c>
      <c r="CP49" s="51">
        <f t="shared" si="269"/>
        <v>100</v>
      </c>
      <c r="CQ49" s="138">
        <f t="shared" si="70"/>
        <v>48.165137614678898</v>
      </c>
      <c r="CR49" s="110">
        <f t="shared" si="71"/>
        <v>58.616642596573229</v>
      </c>
      <c r="CS49" s="53">
        <f t="shared" ref="CS49:CS89" si="295">+CR49</f>
        <v>58.616642596573229</v>
      </c>
      <c r="CT49" s="98">
        <f t="shared" si="73"/>
        <v>58.6</v>
      </c>
      <c r="CU49" s="54" t="e">
        <f t="shared" ref="CU49:CU89" si="296">RANK(CS49,CS$8:CS$219)</f>
        <v>#N/A</v>
      </c>
      <c r="CV49" s="58">
        <v>112</v>
      </c>
      <c r="CW49" s="53">
        <f t="shared" si="270"/>
        <v>30.188679245283019</v>
      </c>
      <c r="CX49" s="58">
        <v>48</v>
      </c>
      <c r="CY49" s="53">
        <f t="shared" si="271"/>
        <v>72.189349112426044</v>
      </c>
      <c r="CZ49" s="58">
        <v>630</v>
      </c>
      <c r="DA49" s="53">
        <f t="shared" si="272"/>
        <v>40.566037735849058</v>
      </c>
      <c r="DB49" s="58">
        <v>90</v>
      </c>
      <c r="DC49" s="53">
        <f t="shared" si="273"/>
        <v>77.5</v>
      </c>
      <c r="DD49" s="58">
        <v>112</v>
      </c>
      <c r="DE49" s="53">
        <f t="shared" si="274"/>
        <v>60.215053763440864</v>
      </c>
      <c r="DF49" s="58">
        <v>64</v>
      </c>
      <c r="DG49" s="53">
        <f t="shared" si="275"/>
        <v>73.640167364016733</v>
      </c>
      <c r="DH49" s="58">
        <v>545</v>
      </c>
      <c r="DI49" s="53">
        <f t="shared" si="276"/>
        <v>54.583333333333329</v>
      </c>
      <c r="DJ49" s="58">
        <v>50</v>
      </c>
      <c r="DK49" s="51">
        <f t="shared" si="277"/>
        <v>92.857142857142861</v>
      </c>
      <c r="DL49" s="53">
        <f t="shared" si="83"/>
        <v>62.717470426436492</v>
      </c>
      <c r="DM49" s="53">
        <f t="shared" ref="DM49:DM89" si="297">+DL49</f>
        <v>62.717470426436492</v>
      </c>
      <c r="DN49" s="98">
        <f t="shared" si="85"/>
        <v>62.7</v>
      </c>
      <c r="DO49" s="54" t="e">
        <f t="shared" ref="DO49:DO89" si="298">RANK(DM49,DM$8:DM$219)</f>
        <v>#N/A</v>
      </c>
      <c r="DP49" s="52">
        <v>1288</v>
      </c>
      <c r="DQ49" s="51">
        <f t="shared" si="278"/>
        <v>4.2622950819672125</v>
      </c>
      <c r="DR49" s="52">
        <v>45.8</v>
      </c>
      <c r="DS49" s="51">
        <f t="shared" si="279"/>
        <v>48.59392575928009</v>
      </c>
      <c r="DT49" s="52">
        <v>9</v>
      </c>
      <c r="DU49" s="51">
        <f t="shared" si="280"/>
        <v>50</v>
      </c>
      <c r="DV49" s="53">
        <f t="shared" si="90"/>
        <v>34.285406947082436</v>
      </c>
      <c r="DW49" s="53">
        <f t="shared" ref="DW49:DW89" si="299">+DV49</f>
        <v>34.285406947082436</v>
      </c>
      <c r="DX49" s="98">
        <f t="shared" si="92"/>
        <v>34.299999999999997</v>
      </c>
      <c r="DY49" s="54" t="e">
        <f t="shared" ref="DY49:DY89" si="300">RANK(DW49,DW$8:DW$219)</f>
        <v>#N/A</v>
      </c>
      <c r="DZ49" s="52">
        <v>68.734885850370304</v>
      </c>
      <c r="EA49" s="53">
        <f t="shared" si="281"/>
        <v>73.988036437427667</v>
      </c>
      <c r="EB49" s="52">
        <v>11</v>
      </c>
      <c r="EC49" s="51">
        <f t="shared" si="282"/>
        <v>68.75</v>
      </c>
      <c r="ED49" s="53">
        <f t="shared" si="96"/>
        <v>71.369018218713833</v>
      </c>
      <c r="EE49" s="53">
        <f t="shared" ref="EE49:EE89" si="301">+ED49</f>
        <v>71.369018218713833</v>
      </c>
      <c r="EF49" s="98">
        <f t="shared" si="98"/>
        <v>71.400000000000006</v>
      </c>
      <c r="EG49" s="54" t="e">
        <f t="shared" ref="EG49:EG89" si="302">RANK(EE49,EE$8:EE$219)</f>
        <v>#N/A</v>
      </c>
      <c r="EH49" s="64"/>
      <c r="EI49" s="64"/>
      <c r="EJ49" s="64"/>
      <c r="EK49" s="66" t="e">
        <f t="shared" ref="EK49:EK89" si="303">RANK(EN49,EN$8:EN$219)</f>
        <v>#N/A</v>
      </c>
      <c r="EL49" s="116">
        <f t="shared" si="101"/>
        <v>70.099999999999994</v>
      </c>
      <c r="EM49" s="139">
        <f t="shared" si="102"/>
        <v>70.059636093890063</v>
      </c>
      <c r="EN49" s="120">
        <f t="shared" ref="EN49:EN89" si="304">AVERAGE(Q49,AC49,BA49,BH49,BY49,CR49,DL49,DV49,ED49,AO49)</f>
        <v>70.059636093890063</v>
      </c>
      <c r="EO49" s="67"/>
      <c r="EP49" s="68"/>
      <c r="EQ49" s="44"/>
    </row>
    <row r="50" spans="1:147" ht="14.5" customHeight="1" x14ac:dyDescent="0.35">
      <c r="A50" s="49" t="s">
        <v>63</v>
      </c>
      <c r="B50" s="137" t="str">
        <f>INDEX('Economy Names'!$A$2:$H$213,'Economy Names'!L44,'Economy Names'!$K$1)</f>
        <v>Comoros</v>
      </c>
      <c r="C50" s="50">
        <v>9</v>
      </c>
      <c r="D50" s="51">
        <f t="shared" si="238"/>
        <v>52.941176470588239</v>
      </c>
      <c r="E50" s="50">
        <v>16</v>
      </c>
      <c r="F50" s="51">
        <f t="shared" si="239"/>
        <v>84.422110552763812</v>
      </c>
      <c r="G50" s="52">
        <v>54.223984365202099</v>
      </c>
      <c r="H50" s="51">
        <f t="shared" si="240"/>
        <v>72.888007817398943</v>
      </c>
      <c r="I50" s="50">
        <v>9</v>
      </c>
      <c r="J50" s="51">
        <f t="shared" si="241"/>
        <v>52.941176470588239</v>
      </c>
      <c r="K50" s="50">
        <v>16</v>
      </c>
      <c r="L50" s="51">
        <f t="shared" si="242"/>
        <v>84.422110552763812</v>
      </c>
      <c r="M50" s="52">
        <v>54.223984365202099</v>
      </c>
      <c r="N50" s="53">
        <f t="shared" si="243"/>
        <v>72.888007817398943</v>
      </c>
      <c r="O50" s="52">
        <v>17.220710902470898</v>
      </c>
      <c r="P50" s="51">
        <f t="shared" si="244"/>
        <v>95.694822274382275</v>
      </c>
      <c r="Q50" s="53">
        <f t="shared" si="19"/>
        <v>76.486529278783323</v>
      </c>
      <c r="R50" s="53">
        <f t="shared" si="283"/>
        <v>76.486529278783323</v>
      </c>
      <c r="S50" s="98">
        <f t="shared" si="21"/>
        <v>76.5</v>
      </c>
      <c r="T50" s="54" t="e">
        <f t="shared" si="284"/>
        <v>#N/A</v>
      </c>
      <c r="U50" s="55">
        <v>11</v>
      </c>
      <c r="V50" s="51">
        <f t="shared" si="245"/>
        <v>76</v>
      </c>
      <c r="W50" s="55">
        <v>107</v>
      </c>
      <c r="X50" s="51">
        <f t="shared" si="246"/>
        <v>76.657060518731996</v>
      </c>
      <c r="Y50" s="56">
        <v>1.48356424424787</v>
      </c>
      <c r="Z50" s="53">
        <f t="shared" si="247"/>
        <v>92.58217877876065</v>
      </c>
      <c r="AA50" s="55">
        <v>4</v>
      </c>
      <c r="AB50" s="51">
        <f t="shared" si="248"/>
        <v>26.666666666666668</v>
      </c>
      <c r="AC50" s="53">
        <f t="shared" si="27"/>
        <v>67.976476491039833</v>
      </c>
      <c r="AD50" s="53">
        <f t="shared" si="285"/>
        <v>67.976476491039833</v>
      </c>
      <c r="AE50" s="98">
        <f t="shared" si="29"/>
        <v>68</v>
      </c>
      <c r="AF50" s="57" t="e">
        <f t="shared" si="286"/>
        <v>#N/A</v>
      </c>
      <c r="AG50" s="55">
        <v>3</v>
      </c>
      <c r="AH50" s="51">
        <f t="shared" si="249"/>
        <v>100</v>
      </c>
      <c r="AI50" s="55">
        <v>120</v>
      </c>
      <c r="AJ50" s="51">
        <f t="shared" si="250"/>
        <v>55.652173913043477</v>
      </c>
      <c r="AK50" s="56">
        <v>1212.25902795609</v>
      </c>
      <c r="AL50" s="51">
        <f t="shared" si="251"/>
        <v>85.033839161035928</v>
      </c>
      <c r="AM50" s="55">
        <v>0</v>
      </c>
      <c r="AN50" s="51">
        <f t="shared" si="252"/>
        <v>0</v>
      </c>
      <c r="AO50" s="51">
        <f t="shared" si="35"/>
        <v>60.171503268519849</v>
      </c>
      <c r="AP50" s="53">
        <f t="shared" si="287"/>
        <v>60.171503268519849</v>
      </c>
      <c r="AQ50" s="98">
        <f t="shared" si="37"/>
        <v>60.2</v>
      </c>
      <c r="AR50" s="54" t="e">
        <f t="shared" si="288"/>
        <v>#N/A</v>
      </c>
      <c r="AS50" s="59">
        <v>4</v>
      </c>
      <c r="AT50" s="51">
        <f t="shared" si="253"/>
        <v>75</v>
      </c>
      <c r="AU50" s="59">
        <v>30</v>
      </c>
      <c r="AV50" s="51">
        <f t="shared" si="254"/>
        <v>86.124401913875602</v>
      </c>
      <c r="AW50" s="59">
        <v>7.6337221612109296</v>
      </c>
      <c r="AX50" s="53">
        <f t="shared" si="255"/>
        <v>49.108518925260469</v>
      </c>
      <c r="AY50" s="59">
        <v>7</v>
      </c>
      <c r="AZ50" s="51">
        <f t="shared" si="256"/>
        <v>23.333333333333332</v>
      </c>
      <c r="BA50" s="60">
        <f t="shared" si="43"/>
        <v>58.39156354311735</v>
      </c>
      <c r="BB50" s="53">
        <f t="shared" si="289"/>
        <v>58.39156354311735</v>
      </c>
      <c r="BC50" s="98">
        <f t="shared" si="45"/>
        <v>58.4</v>
      </c>
      <c r="BD50" s="54" t="e">
        <f t="shared" si="290"/>
        <v>#N/A</v>
      </c>
      <c r="BE50" s="58">
        <v>2</v>
      </c>
      <c r="BF50" s="58">
        <v>6</v>
      </c>
      <c r="BG50" s="61">
        <f t="shared" si="47"/>
        <v>8</v>
      </c>
      <c r="BH50" s="60">
        <f t="shared" si="48"/>
        <v>40</v>
      </c>
      <c r="BI50" s="101">
        <f t="shared" si="291"/>
        <v>40</v>
      </c>
      <c r="BJ50" s="98">
        <f t="shared" si="50"/>
        <v>40</v>
      </c>
      <c r="BK50" s="54" t="e">
        <f t="shared" si="292"/>
        <v>#N/A</v>
      </c>
      <c r="BL50" s="58">
        <v>7</v>
      </c>
      <c r="BM50" s="53">
        <f t="shared" si="257"/>
        <v>70</v>
      </c>
      <c r="BN50" s="58">
        <v>1</v>
      </c>
      <c r="BO50" s="53">
        <f t="shared" si="258"/>
        <v>10</v>
      </c>
      <c r="BP50" s="58">
        <v>5</v>
      </c>
      <c r="BQ50" s="53">
        <f t="shared" si="259"/>
        <v>50</v>
      </c>
      <c r="BR50" s="58">
        <v>0</v>
      </c>
      <c r="BS50" s="53">
        <f t="shared" si="260"/>
        <v>0</v>
      </c>
      <c r="BT50" s="58">
        <v>0</v>
      </c>
      <c r="BU50" s="53">
        <f t="shared" si="261"/>
        <v>0</v>
      </c>
      <c r="BV50" s="58">
        <v>0</v>
      </c>
      <c r="BW50" s="51">
        <f t="shared" si="262"/>
        <v>0</v>
      </c>
      <c r="BX50" s="61">
        <f t="shared" si="58"/>
        <v>13</v>
      </c>
      <c r="BY50" s="63">
        <f t="shared" si="59"/>
        <v>26</v>
      </c>
      <c r="BZ50" s="53">
        <f t="shared" si="293"/>
        <v>26</v>
      </c>
      <c r="CA50" s="98">
        <f t="shared" si="61"/>
        <v>26</v>
      </c>
      <c r="CB50" s="57" t="e">
        <f t="shared" si="294"/>
        <v>#N/A</v>
      </c>
      <c r="CC50" s="58">
        <v>33</v>
      </c>
      <c r="CD50" s="53">
        <f t="shared" si="263"/>
        <v>50</v>
      </c>
      <c r="CE50" s="58">
        <v>100</v>
      </c>
      <c r="CF50" s="51">
        <f t="shared" si="264"/>
        <v>92.117465224111285</v>
      </c>
      <c r="CG50" s="58">
        <v>219.60350865548801</v>
      </c>
      <c r="CH50" s="51">
        <f t="shared" si="265"/>
        <v>0</v>
      </c>
      <c r="CI50" s="58" t="s">
        <v>1975</v>
      </c>
      <c r="CJ50" s="53" t="str">
        <f t="shared" si="266"/>
        <v>No VAT</v>
      </c>
      <c r="CK50" s="58" t="s">
        <v>1975</v>
      </c>
      <c r="CL50" s="53" t="str">
        <f t="shared" si="267"/>
        <v>No VAT</v>
      </c>
      <c r="CM50" s="58">
        <v>12</v>
      </c>
      <c r="CN50" s="53">
        <f t="shared" si="268"/>
        <v>80.733944954128447</v>
      </c>
      <c r="CO50" s="58">
        <v>21.1428571428571</v>
      </c>
      <c r="CP50" s="51">
        <f t="shared" si="269"/>
        <v>33.928571428571566</v>
      </c>
      <c r="CQ50" s="138">
        <f t="shared" si="70"/>
        <v>57.331258191350003</v>
      </c>
      <c r="CR50" s="110">
        <f t="shared" si="71"/>
        <v>49.862180853865326</v>
      </c>
      <c r="CS50" s="53">
        <f t="shared" si="295"/>
        <v>49.862180853865326</v>
      </c>
      <c r="CT50" s="98">
        <f t="shared" si="73"/>
        <v>49.9</v>
      </c>
      <c r="CU50" s="54" t="e">
        <f t="shared" si="296"/>
        <v>#N/A</v>
      </c>
      <c r="CV50" s="58">
        <v>50.8125</v>
      </c>
      <c r="CW50" s="53">
        <f t="shared" si="270"/>
        <v>68.671383647798748</v>
      </c>
      <c r="CX50" s="58">
        <v>50</v>
      </c>
      <c r="CY50" s="53">
        <f t="shared" si="271"/>
        <v>71.005917159763314</v>
      </c>
      <c r="CZ50" s="58">
        <v>650.82000000000005</v>
      </c>
      <c r="DA50" s="53">
        <f t="shared" si="272"/>
        <v>38.601886792452831</v>
      </c>
      <c r="DB50" s="58">
        <v>124</v>
      </c>
      <c r="DC50" s="53">
        <f t="shared" si="273"/>
        <v>69</v>
      </c>
      <c r="DD50" s="58">
        <v>70.272727272727195</v>
      </c>
      <c r="DE50" s="53">
        <f t="shared" si="274"/>
        <v>75.171065493646168</v>
      </c>
      <c r="DF50" s="58">
        <v>26</v>
      </c>
      <c r="DG50" s="53">
        <f t="shared" si="275"/>
        <v>89.539748953974893</v>
      </c>
      <c r="DH50" s="58">
        <v>765.39545454545498</v>
      </c>
      <c r="DI50" s="53">
        <f t="shared" si="276"/>
        <v>36.217045454545413</v>
      </c>
      <c r="DJ50" s="58">
        <v>92.8</v>
      </c>
      <c r="DK50" s="51">
        <f t="shared" si="277"/>
        <v>86.742857142857162</v>
      </c>
      <c r="DL50" s="53">
        <f t="shared" si="83"/>
        <v>66.868738080629811</v>
      </c>
      <c r="DM50" s="53">
        <f t="shared" si="297"/>
        <v>66.868738080629811</v>
      </c>
      <c r="DN50" s="98">
        <f t="shared" si="85"/>
        <v>66.900000000000006</v>
      </c>
      <c r="DO50" s="54" t="e">
        <f t="shared" si="298"/>
        <v>#N/A</v>
      </c>
      <c r="DP50" s="52">
        <v>506</v>
      </c>
      <c r="DQ50" s="51">
        <f t="shared" si="278"/>
        <v>68.360655737704917</v>
      </c>
      <c r="DR50" s="52">
        <v>89.4</v>
      </c>
      <c r="DS50" s="51">
        <f t="shared" si="279"/>
        <v>0</v>
      </c>
      <c r="DT50" s="52">
        <v>5.5</v>
      </c>
      <c r="DU50" s="51">
        <f t="shared" si="280"/>
        <v>30.555555555555557</v>
      </c>
      <c r="DV50" s="53">
        <f t="shared" si="90"/>
        <v>32.972070431086827</v>
      </c>
      <c r="DW50" s="53">
        <f t="shared" si="299"/>
        <v>32.972070431086827</v>
      </c>
      <c r="DX50" s="98">
        <f t="shared" si="92"/>
        <v>33</v>
      </c>
      <c r="DY50" s="54" t="e">
        <f t="shared" si="300"/>
        <v>#N/A</v>
      </c>
      <c r="DZ50" s="52">
        <v>0</v>
      </c>
      <c r="EA50" s="53">
        <f t="shared" si="281"/>
        <v>0</v>
      </c>
      <c r="EB50" s="52">
        <v>0</v>
      </c>
      <c r="EC50" s="51">
        <f t="shared" si="282"/>
        <v>0</v>
      </c>
      <c r="ED50" s="53">
        <f t="shared" si="96"/>
        <v>0</v>
      </c>
      <c r="EE50" s="53">
        <f t="shared" si="301"/>
        <v>0</v>
      </c>
      <c r="EF50" s="98">
        <f t="shared" si="98"/>
        <v>0</v>
      </c>
      <c r="EG50" s="54" t="e">
        <f t="shared" si="302"/>
        <v>#N/A</v>
      </c>
      <c r="EH50" s="64"/>
      <c r="EI50" s="64"/>
      <c r="EJ50" s="64"/>
      <c r="EK50" s="66" t="e">
        <f t="shared" si="303"/>
        <v>#N/A</v>
      </c>
      <c r="EL50" s="116">
        <f t="shared" si="101"/>
        <v>47.9</v>
      </c>
      <c r="EM50" s="139">
        <f t="shared" si="102"/>
        <v>47.872906194704228</v>
      </c>
      <c r="EN50" s="120">
        <f t="shared" si="304"/>
        <v>47.872906194704228</v>
      </c>
      <c r="EO50" s="67"/>
      <c r="EP50" s="68"/>
      <c r="EQ50" s="44"/>
    </row>
    <row r="51" spans="1:147" ht="14.5" customHeight="1" x14ac:dyDescent="0.35">
      <c r="A51" s="49" t="s">
        <v>64</v>
      </c>
      <c r="B51" s="137" t="str">
        <f>INDEX('Economy Names'!$A$2:$H$213,'Economy Names'!L45,'Economy Names'!$K$1)</f>
        <v>Congo, Dem. Rep.</v>
      </c>
      <c r="C51" s="50">
        <v>4</v>
      </c>
      <c r="D51" s="51">
        <f t="shared" si="238"/>
        <v>82.35294117647058</v>
      </c>
      <c r="E51" s="50">
        <v>7</v>
      </c>
      <c r="F51" s="51">
        <f t="shared" si="239"/>
        <v>93.467336683417088</v>
      </c>
      <c r="G51" s="52">
        <v>16.326530612244898</v>
      </c>
      <c r="H51" s="51">
        <f t="shared" si="240"/>
        <v>91.836734693877546</v>
      </c>
      <c r="I51" s="50">
        <v>4</v>
      </c>
      <c r="J51" s="51">
        <f t="shared" si="241"/>
        <v>82.35294117647058</v>
      </c>
      <c r="K51" s="50">
        <v>7</v>
      </c>
      <c r="L51" s="51">
        <f t="shared" si="242"/>
        <v>93.467336683417088</v>
      </c>
      <c r="M51" s="52">
        <v>16.326530612244898</v>
      </c>
      <c r="N51" s="53">
        <f t="shared" si="243"/>
        <v>91.836734693877546</v>
      </c>
      <c r="O51" s="52">
        <v>4.6111363437594797</v>
      </c>
      <c r="P51" s="51">
        <f t="shared" si="244"/>
        <v>98.847215914060129</v>
      </c>
      <c r="Q51" s="53">
        <f t="shared" si="19"/>
        <v>91.626057116956346</v>
      </c>
      <c r="R51" s="53">
        <f t="shared" si="283"/>
        <v>91.626057116956346</v>
      </c>
      <c r="S51" s="98">
        <f t="shared" si="21"/>
        <v>91.6</v>
      </c>
      <c r="T51" s="54" t="e">
        <f t="shared" si="284"/>
        <v>#N/A</v>
      </c>
      <c r="U51" s="55">
        <v>13</v>
      </c>
      <c r="V51" s="51">
        <f t="shared" si="245"/>
        <v>68</v>
      </c>
      <c r="W51" s="55">
        <v>122</v>
      </c>
      <c r="X51" s="51">
        <f t="shared" si="246"/>
        <v>72.334293948126799</v>
      </c>
      <c r="Y51" s="56">
        <v>13.790840816326501</v>
      </c>
      <c r="Z51" s="53">
        <f t="shared" si="247"/>
        <v>31.045795918367496</v>
      </c>
      <c r="AA51" s="55">
        <v>10</v>
      </c>
      <c r="AB51" s="51">
        <f t="shared" si="248"/>
        <v>66.666666666666657</v>
      </c>
      <c r="AC51" s="53">
        <f t="shared" si="27"/>
        <v>59.51168913329024</v>
      </c>
      <c r="AD51" s="53">
        <f t="shared" si="285"/>
        <v>59.51168913329024</v>
      </c>
      <c r="AE51" s="98">
        <f t="shared" si="29"/>
        <v>59.5</v>
      </c>
      <c r="AF51" s="57" t="e">
        <f t="shared" si="286"/>
        <v>#N/A</v>
      </c>
      <c r="AG51" s="55">
        <v>6</v>
      </c>
      <c r="AH51" s="51">
        <f t="shared" si="249"/>
        <v>50</v>
      </c>
      <c r="AI51" s="55">
        <v>44</v>
      </c>
      <c r="AJ51" s="51">
        <f t="shared" si="250"/>
        <v>88.695652173913047</v>
      </c>
      <c r="AK51" s="56">
        <v>13108.014804336701</v>
      </c>
      <c r="AL51" s="51">
        <f t="shared" si="251"/>
        <v>0</v>
      </c>
      <c r="AM51" s="55">
        <v>0</v>
      </c>
      <c r="AN51" s="51">
        <f t="shared" si="252"/>
        <v>0</v>
      </c>
      <c r="AO51" s="51">
        <f t="shared" si="35"/>
        <v>34.673913043478265</v>
      </c>
      <c r="AP51" s="53">
        <f t="shared" si="287"/>
        <v>34.673913043478265</v>
      </c>
      <c r="AQ51" s="98">
        <f t="shared" si="37"/>
        <v>34.700000000000003</v>
      </c>
      <c r="AR51" s="54" t="e">
        <f t="shared" si="288"/>
        <v>#N/A</v>
      </c>
      <c r="AS51" s="59">
        <v>8</v>
      </c>
      <c r="AT51" s="51">
        <f t="shared" si="253"/>
        <v>41.666666666666671</v>
      </c>
      <c r="AU51" s="59">
        <v>38</v>
      </c>
      <c r="AV51" s="51">
        <f t="shared" si="254"/>
        <v>82.296650717703344</v>
      </c>
      <c r="AW51" s="59">
        <v>10.1224489795918</v>
      </c>
      <c r="AX51" s="53">
        <f t="shared" si="255"/>
        <v>32.517006802721333</v>
      </c>
      <c r="AY51" s="59">
        <v>9</v>
      </c>
      <c r="AZ51" s="51">
        <f t="shared" si="256"/>
        <v>30</v>
      </c>
      <c r="BA51" s="60">
        <f t="shared" si="43"/>
        <v>46.620081046772839</v>
      </c>
      <c r="BB51" s="53">
        <f t="shared" si="289"/>
        <v>46.620081046772839</v>
      </c>
      <c r="BC51" s="98">
        <f t="shared" si="45"/>
        <v>46.6</v>
      </c>
      <c r="BD51" s="54" t="e">
        <f t="shared" si="290"/>
        <v>#N/A</v>
      </c>
      <c r="BE51" s="58">
        <v>0</v>
      </c>
      <c r="BF51" s="58">
        <v>6</v>
      </c>
      <c r="BG51" s="61">
        <f t="shared" si="47"/>
        <v>6</v>
      </c>
      <c r="BH51" s="60">
        <f t="shared" si="48"/>
        <v>30</v>
      </c>
      <c r="BI51" s="101">
        <f t="shared" si="291"/>
        <v>30</v>
      </c>
      <c r="BJ51" s="98">
        <f t="shared" si="50"/>
        <v>30</v>
      </c>
      <c r="BK51" s="54" t="e">
        <f t="shared" si="292"/>
        <v>#N/A</v>
      </c>
      <c r="BL51" s="58">
        <v>7</v>
      </c>
      <c r="BM51" s="53">
        <f t="shared" si="257"/>
        <v>70</v>
      </c>
      <c r="BN51" s="58">
        <v>1</v>
      </c>
      <c r="BO51" s="53">
        <f t="shared" si="258"/>
        <v>10</v>
      </c>
      <c r="BP51" s="58">
        <v>3</v>
      </c>
      <c r="BQ51" s="53">
        <f t="shared" si="259"/>
        <v>30</v>
      </c>
      <c r="BR51" s="58">
        <v>0</v>
      </c>
      <c r="BS51" s="53">
        <f t="shared" si="260"/>
        <v>0</v>
      </c>
      <c r="BT51" s="58">
        <v>0</v>
      </c>
      <c r="BU51" s="53">
        <f t="shared" si="261"/>
        <v>0</v>
      </c>
      <c r="BV51" s="58">
        <v>0</v>
      </c>
      <c r="BW51" s="51">
        <f t="shared" si="262"/>
        <v>0</v>
      </c>
      <c r="BX51" s="61">
        <f t="shared" si="58"/>
        <v>11</v>
      </c>
      <c r="BY51" s="63">
        <f t="shared" si="59"/>
        <v>22</v>
      </c>
      <c r="BZ51" s="53">
        <f t="shared" si="293"/>
        <v>22</v>
      </c>
      <c r="CA51" s="98">
        <f t="shared" si="61"/>
        <v>22</v>
      </c>
      <c r="CB51" s="57" t="e">
        <f t="shared" si="294"/>
        <v>#N/A</v>
      </c>
      <c r="CC51" s="58">
        <v>52</v>
      </c>
      <c r="CD51" s="53">
        <f t="shared" si="263"/>
        <v>18.333333333333332</v>
      </c>
      <c r="CE51" s="58">
        <v>346</v>
      </c>
      <c r="CF51" s="51">
        <f t="shared" si="264"/>
        <v>54.095826893353937</v>
      </c>
      <c r="CG51" s="58">
        <v>50.710050970156701</v>
      </c>
      <c r="CH51" s="51">
        <f t="shared" si="265"/>
        <v>64.225523546446837</v>
      </c>
      <c r="CI51" s="58" t="s">
        <v>1974</v>
      </c>
      <c r="CJ51" s="53">
        <f t="shared" si="266"/>
        <v>0</v>
      </c>
      <c r="CK51" s="58" t="s">
        <v>1974</v>
      </c>
      <c r="CL51" s="53">
        <f t="shared" si="267"/>
        <v>0</v>
      </c>
      <c r="CM51" s="58">
        <v>23</v>
      </c>
      <c r="CN51" s="53">
        <f t="shared" si="268"/>
        <v>60.550458715596335</v>
      </c>
      <c r="CO51" s="58">
        <v>16.714285714285701</v>
      </c>
      <c r="CP51" s="51">
        <f t="shared" si="269"/>
        <v>47.767857142857181</v>
      </c>
      <c r="CQ51" s="138">
        <f t="shared" si="70"/>
        <v>27.079578964613379</v>
      </c>
      <c r="CR51" s="110">
        <f t="shared" si="71"/>
        <v>40.933565684436871</v>
      </c>
      <c r="CS51" s="53">
        <f t="shared" si="295"/>
        <v>40.933565684436871</v>
      </c>
      <c r="CT51" s="98">
        <f t="shared" si="73"/>
        <v>40.9</v>
      </c>
      <c r="CU51" s="54" t="e">
        <f t="shared" si="296"/>
        <v>#N/A</v>
      </c>
      <c r="CV51" s="58">
        <v>296</v>
      </c>
      <c r="CW51" s="53">
        <f t="shared" si="270"/>
        <v>0</v>
      </c>
      <c r="CX51" s="58">
        <v>192</v>
      </c>
      <c r="CY51" s="53">
        <f t="shared" si="271"/>
        <v>0</v>
      </c>
      <c r="CZ51" s="58">
        <v>2222.6923076923099</v>
      </c>
      <c r="DA51" s="53">
        <f t="shared" si="272"/>
        <v>0</v>
      </c>
      <c r="DB51" s="58">
        <v>500</v>
      </c>
      <c r="DC51" s="53">
        <f t="shared" si="273"/>
        <v>0</v>
      </c>
      <c r="DD51" s="58">
        <v>336</v>
      </c>
      <c r="DE51" s="53">
        <f t="shared" si="274"/>
        <v>0</v>
      </c>
      <c r="DF51" s="58">
        <v>174</v>
      </c>
      <c r="DG51" s="53">
        <f t="shared" si="275"/>
        <v>27.615062761506277</v>
      </c>
      <c r="DH51" s="58">
        <v>3039</v>
      </c>
      <c r="DI51" s="53">
        <f t="shared" si="276"/>
        <v>0</v>
      </c>
      <c r="DJ51" s="58">
        <v>765</v>
      </c>
      <c r="DK51" s="51">
        <f t="shared" si="277"/>
        <v>0</v>
      </c>
      <c r="DL51" s="53">
        <f t="shared" si="83"/>
        <v>3.4518828451882846</v>
      </c>
      <c r="DM51" s="53">
        <f t="shared" si="297"/>
        <v>3.4518828451882846</v>
      </c>
      <c r="DN51" s="98">
        <f t="shared" si="85"/>
        <v>3.5</v>
      </c>
      <c r="DO51" s="54" t="e">
        <f t="shared" si="298"/>
        <v>#N/A</v>
      </c>
      <c r="DP51" s="52">
        <v>610</v>
      </c>
      <c r="DQ51" s="51">
        <f t="shared" si="278"/>
        <v>59.83606557377049</v>
      </c>
      <c r="DR51" s="52">
        <v>80.599999999999994</v>
      </c>
      <c r="DS51" s="51">
        <f t="shared" si="279"/>
        <v>9.4488188976377998</v>
      </c>
      <c r="DT51" s="52">
        <v>5.5</v>
      </c>
      <c r="DU51" s="51">
        <f t="shared" si="280"/>
        <v>30.555555555555557</v>
      </c>
      <c r="DV51" s="53">
        <f t="shared" si="90"/>
        <v>33.280146675654613</v>
      </c>
      <c r="DW51" s="53">
        <f t="shared" si="299"/>
        <v>33.280146675654613</v>
      </c>
      <c r="DX51" s="98">
        <f t="shared" si="92"/>
        <v>33.299999999999997</v>
      </c>
      <c r="DY51" s="54" t="e">
        <f t="shared" si="300"/>
        <v>#N/A</v>
      </c>
      <c r="DZ51" s="52">
        <v>0</v>
      </c>
      <c r="EA51" s="53">
        <f t="shared" si="281"/>
        <v>0</v>
      </c>
      <c r="EB51" s="52">
        <v>0</v>
      </c>
      <c r="EC51" s="51">
        <f t="shared" si="282"/>
        <v>0</v>
      </c>
      <c r="ED51" s="53">
        <f t="shared" si="96"/>
        <v>0</v>
      </c>
      <c r="EE51" s="53">
        <f t="shared" si="301"/>
        <v>0</v>
      </c>
      <c r="EF51" s="98">
        <f t="shared" si="98"/>
        <v>0</v>
      </c>
      <c r="EG51" s="54" t="e">
        <f t="shared" si="302"/>
        <v>#N/A</v>
      </c>
      <c r="EH51" s="64"/>
      <c r="EI51" s="64"/>
      <c r="EJ51" s="64"/>
      <c r="EK51" s="66" t="e">
        <f t="shared" si="303"/>
        <v>#N/A</v>
      </c>
      <c r="EL51" s="116">
        <f t="shared" si="101"/>
        <v>36.200000000000003</v>
      </c>
      <c r="EM51" s="139">
        <f t="shared" si="102"/>
        <v>36.209733554577738</v>
      </c>
      <c r="EN51" s="120">
        <f t="shared" si="304"/>
        <v>36.209733554577738</v>
      </c>
      <c r="EO51" s="67"/>
      <c r="EP51" s="68"/>
      <c r="EQ51" s="44"/>
    </row>
    <row r="52" spans="1:147" ht="14.5" customHeight="1" x14ac:dyDescent="0.35">
      <c r="A52" s="49" t="s">
        <v>65</v>
      </c>
      <c r="B52" s="137" t="str">
        <f>INDEX('Economy Names'!$A$2:$H$213,'Economy Names'!L46,'Economy Names'!$K$1)</f>
        <v>Congo, Rep.</v>
      </c>
      <c r="C52" s="50">
        <v>10</v>
      </c>
      <c r="D52" s="51">
        <f t="shared" si="238"/>
        <v>47.058823529411761</v>
      </c>
      <c r="E52" s="50">
        <v>49</v>
      </c>
      <c r="F52" s="51">
        <f t="shared" si="239"/>
        <v>51.256281407035175</v>
      </c>
      <c r="G52" s="52">
        <v>62.194521888724402</v>
      </c>
      <c r="H52" s="51">
        <f t="shared" si="240"/>
        <v>68.902739055637795</v>
      </c>
      <c r="I52" s="50">
        <v>11</v>
      </c>
      <c r="J52" s="51">
        <f t="shared" si="241"/>
        <v>41.17647058823529</v>
      </c>
      <c r="K52" s="50">
        <v>50</v>
      </c>
      <c r="L52" s="51">
        <f t="shared" si="242"/>
        <v>50.251256281407031</v>
      </c>
      <c r="M52" s="52">
        <v>62.194521888724402</v>
      </c>
      <c r="N52" s="53">
        <f t="shared" si="243"/>
        <v>68.902739055637795</v>
      </c>
      <c r="O52" s="52">
        <v>2.3487357208732802</v>
      </c>
      <c r="P52" s="51">
        <f t="shared" si="244"/>
        <v>99.412816069781684</v>
      </c>
      <c r="Q52" s="53">
        <f t="shared" si="19"/>
        <v>65.796742757116021</v>
      </c>
      <c r="R52" s="53">
        <f t="shared" si="283"/>
        <v>65.796742757116021</v>
      </c>
      <c r="S52" s="98">
        <f t="shared" si="21"/>
        <v>65.8</v>
      </c>
      <c r="T52" s="54" t="e">
        <f t="shared" si="284"/>
        <v>#N/A</v>
      </c>
      <c r="U52" s="55">
        <v>13</v>
      </c>
      <c r="V52" s="51">
        <f t="shared" si="245"/>
        <v>68</v>
      </c>
      <c r="W52" s="55">
        <v>164</v>
      </c>
      <c r="X52" s="51">
        <f t="shared" si="246"/>
        <v>60.230547550432277</v>
      </c>
      <c r="Y52" s="56">
        <v>9.2917577208366993</v>
      </c>
      <c r="Z52" s="53">
        <f t="shared" si="247"/>
        <v>53.541211395816504</v>
      </c>
      <c r="AA52" s="56">
        <v>9.5</v>
      </c>
      <c r="AB52" s="51">
        <f t="shared" si="248"/>
        <v>63.333333333333329</v>
      </c>
      <c r="AC52" s="53">
        <f t="shared" si="27"/>
        <v>61.276273069895524</v>
      </c>
      <c r="AD52" s="53">
        <f t="shared" si="285"/>
        <v>61.276273069895524</v>
      </c>
      <c r="AE52" s="98">
        <f t="shared" si="29"/>
        <v>61.3</v>
      </c>
      <c r="AF52" s="57" t="e">
        <f t="shared" si="286"/>
        <v>#N/A</v>
      </c>
      <c r="AG52" s="55">
        <v>6</v>
      </c>
      <c r="AH52" s="51">
        <f t="shared" si="249"/>
        <v>50</v>
      </c>
      <c r="AI52" s="55">
        <v>134</v>
      </c>
      <c r="AJ52" s="51">
        <f t="shared" si="250"/>
        <v>49.565217391304351</v>
      </c>
      <c r="AK52" s="56">
        <v>5569.3364522354996</v>
      </c>
      <c r="AL52" s="51">
        <f t="shared" si="251"/>
        <v>31.242759848944452</v>
      </c>
      <c r="AM52" s="55">
        <v>0</v>
      </c>
      <c r="AN52" s="51">
        <f t="shared" si="252"/>
        <v>0</v>
      </c>
      <c r="AO52" s="51">
        <f t="shared" si="35"/>
        <v>32.701994310062197</v>
      </c>
      <c r="AP52" s="53">
        <f t="shared" si="287"/>
        <v>32.701994310062197</v>
      </c>
      <c r="AQ52" s="98">
        <f t="shared" si="37"/>
        <v>32.700000000000003</v>
      </c>
      <c r="AR52" s="54" t="e">
        <f t="shared" si="288"/>
        <v>#N/A</v>
      </c>
      <c r="AS52" s="59">
        <v>5</v>
      </c>
      <c r="AT52" s="51">
        <f t="shared" si="253"/>
        <v>66.666666666666657</v>
      </c>
      <c r="AU52" s="59">
        <v>54</v>
      </c>
      <c r="AV52" s="51">
        <f t="shared" si="254"/>
        <v>74.641148325358856</v>
      </c>
      <c r="AW52" s="59">
        <v>13.612718624039999</v>
      </c>
      <c r="AX52" s="53">
        <f t="shared" si="255"/>
        <v>9.2485425064000051</v>
      </c>
      <c r="AY52" s="59">
        <v>3.5</v>
      </c>
      <c r="AZ52" s="51">
        <f t="shared" si="256"/>
        <v>11.666666666666666</v>
      </c>
      <c r="BA52" s="60">
        <f t="shared" si="43"/>
        <v>40.555756041273042</v>
      </c>
      <c r="BB52" s="53">
        <f t="shared" si="289"/>
        <v>40.555756041273042</v>
      </c>
      <c r="BC52" s="98">
        <f t="shared" si="45"/>
        <v>40.6</v>
      </c>
      <c r="BD52" s="54" t="e">
        <f t="shared" si="290"/>
        <v>#N/A</v>
      </c>
      <c r="BE52" s="58">
        <v>2</v>
      </c>
      <c r="BF52" s="58">
        <v>6</v>
      </c>
      <c r="BG52" s="61">
        <f t="shared" si="47"/>
        <v>8</v>
      </c>
      <c r="BH52" s="60">
        <f t="shared" si="48"/>
        <v>40</v>
      </c>
      <c r="BI52" s="101">
        <f t="shared" si="291"/>
        <v>40</v>
      </c>
      <c r="BJ52" s="98">
        <f t="shared" si="50"/>
        <v>40</v>
      </c>
      <c r="BK52" s="54" t="e">
        <f t="shared" si="292"/>
        <v>#N/A</v>
      </c>
      <c r="BL52" s="58">
        <v>7</v>
      </c>
      <c r="BM52" s="53">
        <f t="shared" si="257"/>
        <v>70</v>
      </c>
      <c r="BN52" s="58">
        <v>1</v>
      </c>
      <c r="BO52" s="53">
        <f t="shared" si="258"/>
        <v>10</v>
      </c>
      <c r="BP52" s="58">
        <v>5</v>
      </c>
      <c r="BQ52" s="53">
        <f t="shared" si="259"/>
        <v>50</v>
      </c>
      <c r="BR52" s="58">
        <v>0</v>
      </c>
      <c r="BS52" s="53">
        <f t="shared" si="260"/>
        <v>0</v>
      </c>
      <c r="BT52" s="58">
        <v>0</v>
      </c>
      <c r="BU52" s="53">
        <f t="shared" si="261"/>
        <v>0</v>
      </c>
      <c r="BV52" s="58">
        <v>0</v>
      </c>
      <c r="BW52" s="51">
        <f t="shared" si="262"/>
        <v>0</v>
      </c>
      <c r="BX52" s="61">
        <f t="shared" si="58"/>
        <v>13</v>
      </c>
      <c r="BY52" s="63">
        <f t="shared" si="59"/>
        <v>26</v>
      </c>
      <c r="BZ52" s="53">
        <f t="shared" si="293"/>
        <v>26</v>
      </c>
      <c r="CA52" s="98">
        <f t="shared" si="61"/>
        <v>26</v>
      </c>
      <c r="CB52" s="57" t="e">
        <f t="shared" si="294"/>
        <v>#N/A</v>
      </c>
      <c r="CC52" s="58">
        <v>50</v>
      </c>
      <c r="CD52" s="53">
        <f t="shared" si="263"/>
        <v>21.666666666666668</v>
      </c>
      <c r="CE52" s="58">
        <v>602</v>
      </c>
      <c r="CF52" s="51">
        <f t="shared" si="264"/>
        <v>14.528593508500773</v>
      </c>
      <c r="CG52" s="58">
        <v>54.280470901089103</v>
      </c>
      <c r="CH52" s="51">
        <f t="shared" si="265"/>
        <v>58.653061805577224</v>
      </c>
      <c r="CI52" s="58" t="s">
        <v>1974</v>
      </c>
      <c r="CJ52" s="53">
        <f t="shared" si="266"/>
        <v>0</v>
      </c>
      <c r="CK52" s="58" t="s">
        <v>1974</v>
      </c>
      <c r="CL52" s="53">
        <f t="shared" si="267"/>
        <v>0</v>
      </c>
      <c r="CM52" s="58">
        <v>36.5</v>
      </c>
      <c r="CN52" s="53">
        <f t="shared" si="268"/>
        <v>35.779816513761467</v>
      </c>
      <c r="CO52" s="58">
        <v>27.714285714285701</v>
      </c>
      <c r="CP52" s="51">
        <f t="shared" si="269"/>
        <v>13.392857142857185</v>
      </c>
      <c r="CQ52" s="138">
        <f t="shared" si="70"/>
        <v>12.293168414154664</v>
      </c>
      <c r="CR52" s="110">
        <f t="shared" si="71"/>
        <v>26.78537259872483</v>
      </c>
      <c r="CS52" s="53">
        <f t="shared" si="295"/>
        <v>26.78537259872483</v>
      </c>
      <c r="CT52" s="98">
        <f t="shared" si="73"/>
        <v>26.8</v>
      </c>
      <c r="CU52" s="54" t="e">
        <f t="shared" si="296"/>
        <v>#N/A</v>
      </c>
      <c r="CV52" s="58">
        <v>276</v>
      </c>
      <c r="CW52" s="53">
        <f t="shared" si="270"/>
        <v>0</v>
      </c>
      <c r="CX52" s="58">
        <v>120</v>
      </c>
      <c r="CY52" s="53">
        <f t="shared" si="271"/>
        <v>29.585798816568047</v>
      </c>
      <c r="CZ52" s="58">
        <v>1975</v>
      </c>
      <c r="DA52" s="53">
        <f t="shared" si="272"/>
        <v>0</v>
      </c>
      <c r="DB52" s="58">
        <v>165</v>
      </c>
      <c r="DC52" s="53">
        <f t="shared" si="273"/>
        <v>58.75</v>
      </c>
      <c r="DD52" s="58">
        <v>397.333333333334</v>
      </c>
      <c r="DE52" s="53">
        <f t="shared" si="274"/>
        <v>0</v>
      </c>
      <c r="DF52" s="58">
        <v>208</v>
      </c>
      <c r="DG52" s="53">
        <f t="shared" si="275"/>
        <v>13.389121338912133</v>
      </c>
      <c r="DH52" s="58">
        <v>1580.55555555556</v>
      </c>
      <c r="DI52" s="53">
        <f t="shared" si="276"/>
        <v>0</v>
      </c>
      <c r="DJ52" s="58">
        <v>310</v>
      </c>
      <c r="DK52" s="51">
        <f t="shared" si="277"/>
        <v>55.714285714285715</v>
      </c>
      <c r="DL52" s="53">
        <f t="shared" si="83"/>
        <v>19.679900733720736</v>
      </c>
      <c r="DM52" s="53">
        <f t="shared" si="297"/>
        <v>19.679900733720736</v>
      </c>
      <c r="DN52" s="98">
        <f t="shared" si="85"/>
        <v>19.7</v>
      </c>
      <c r="DO52" s="54" t="e">
        <f t="shared" si="298"/>
        <v>#N/A</v>
      </c>
      <c r="DP52" s="52">
        <v>560</v>
      </c>
      <c r="DQ52" s="51">
        <f t="shared" si="278"/>
        <v>63.934426229508205</v>
      </c>
      <c r="DR52" s="52">
        <v>53.2</v>
      </c>
      <c r="DS52" s="51">
        <f t="shared" si="279"/>
        <v>40.269966254218218</v>
      </c>
      <c r="DT52" s="52">
        <v>5</v>
      </c>
      <c r="DU52" s="51">
        <f t="shared" si="280"/>
        <v>27.777777777777779</v>
      </c>
      <c r="DV52" s="53">
        <f t="shared" si="90"/>
        <v>43.994056753834734</v>
      </c>
      <c r="DW52" s="53">
        <f t="shared" si="299"/>
        <v>43.994056753834734</v>
      </c>
      <c r="DX52" s="98">
        <f t="shared" si="92"/>
        <v>44</v>
      </c>
      <c r="DY52" s="54" t="e">
        <f t="shared" si="300"/>
        <v>#N/A</v>
      </c>
      <c r="DZ52" s="52">
        <v>19.361795510431801</v>
      </c>
      <c r="EA52" s="53">
        <f t="shared" si="281"/>
        <v>20.841545221132186</v>
      </c>
      <c r="EB52" s="52">
        <v>9</v>
      </c>
      <c r="EC52" s="51">
        <f t="shared" si="282"/>
        <v>56.25</v>
      </c>
      <c r="ED52" s="53">
        <f t="shared" si="96"/>
        <v>38.54577261056609</v>
      </c>
      <c r="EE52" s="53">
        <f t="shared" si="301"/>
        <v>38.54577261056609</v>
      </c>
      <c r="EF52" s="98">
        <f t="shared" si="98"/>
        <v>38.5</v>
      </c>
      <c r="EG52" s="54" t="e">
        <f t="shared" si="302"/>
        <v>#N/A</v>
      </c>
      <c r="EH52" s="64"/>
      <c r="EI52" s="64"/>
      <c r="EJ52" s="64"/>
      <c r="EK52" s="66" t="e">
        <f t="shared" si="303"/>
        <v>#N/A</v>
      </c>
      <c r="EL52" s="116">
        <f t="shared" si="101"/>
        <v>39.5</v>
      </c>
      <c r="EM52" s="139">
        <f t="shared" si="102"/>
        <v>39.53358688751932</v>
      </c>
      <c r="EN52" s="120">
        <f t="shared" si="304"/>
        <v>39.53358688751932</v>
      </c>
      <c r="EO52" s="67"/>
      <c r="EP52" s="68"/>
      <c r="EQ52" s="44"/>
    </row>
    <row r="53" spans="1:147" ht="14.5" customHeight="1" x14ac:dyDescent="0.35">
      <c r="A53" s="49" t="s">
        <v>66</v>
      </c>
      <c r="B53" s="137" t="str">
        <f>INDEX('Economy Names'!$A$2:$H$213,'Economy Names'!L47,'Economy Names'!$K$1)</f>
        <v>Costa Rica</v>
      </c>
      <c r="C53" s="50">
        <v>10</v>
      </c>
      <c r="D53" s="51">
        <f t="shared" si="238"/>
        <v>47.058823529411761</v>
      </c>
      <c r="E53" s="50">
        <v>23</v>
      </c>
      <c r="F53" s="51">
        <f t="shared" si="239"/>
        <v>77.386934673366838</v>
      </c>
      <c r="G53" s="52">
        <v>9.5794944216233002</v>
      </c>
      <c r="H53" s="51">
        <f t="shared" si="240"/>
        <v>95.210252789188345</v>
      </c>
      <c r="I53" s="50">
        <v>10</v>
      </c>
      <c r="J53" s="51">
        <f t="shared" si="241"/>
        <v>47.058823529411761</v>
      </c>
      <c r="K53" s="50">
        <v>23</v>
      </c>
      <c r="L53" s="51">
        <f t="shared" si="242"/>
        <v>77.386934673366838</v>
      </c>
      <c r="M53" s="52">
        <v>9.5794944216233002</v>
      </c>
      <c r="N53" s="53">
        <f t="shared" si="243"/>
        <v>95.210252789188345</v>
      </c>
      <c r="O53" s="52">
        <v>0</v>
      </c>
      <c r="P53" s="51">
        <f t="shared" si="244"/>
        <v>100</v>
      </c>
      <c r="Q53" s="53">
        <f t="shared" si="19"/>
        <v>79.914002747991731</v>
      </c>
      <c r="R53" s="53">
        <f t="shared" si="283"/>
        <v>79.914002747991731</v>
      </c>
      <c r="S53" s="98">
        <f t="shared" si="21"/>
        <v>79.900000000000006</v>
      </c>
      <c r="T53" s="54" t="e">
        <f t="shared" si="284"/>
        <v>#N/A</v>
      </c>
      <c r="U53" s="55">
        <v>17</v>
      </c>
      <c r="V53" s="51">
        <f t="shared" si="245"/>
        <v>52</v>
      </c>
      <c r="W53" s="55">
        <v>138</v>
      </c>
      <c r="X53" s="51">
        <f t="shared" si="246"/>
        <v>67.72334293948127</v>
      </c>
      <c r="Y53" s="56">
        <v>1.97357417896789</v>
      </c>
      <c r="Z53" s="53">
        <f t="shared" si="247"/>
        <v>90.132129105160558</v>
      </c>
      <c r="AA53" s="55">
        <v>11</v>
      </c>
      <c r="AB53" s="51">
        <f t="shared" si="248"/>
        <v>73.333333333333329</v>
      </c>
      <c r="AC53" s="53">
        <f t="shared" si="27"/>
        <v>70.797201344493786</v>
      </c>
      <c r="AD53" s="53">
        <f t="shared" si="285"/>
        <v>70.797201344493786</v>
      </c>
      <c r="AE53" s="98">
        <f t="shared" si="29"/>
        <v>70.8</v>
      </c>
      <c r="AF53" s="57" t="e">
        <f t="shared" si="286"/>
        <v>#N/A</v>
      </c>
      <c r="AG53" s="55">
        <v>5</v>
      </c>
      <c r="AH53" s="51">
        <f t="shared" si="249"/>
        <v>66.666666666666657</v>
      </c>
      <c r="AI53" s="55">
        <v>39</v>
      </c>
      <c r="AJ53" s="51">
        <f t="shared" si="250"/>
        <v>90.869565217391298</v>
      </c>
      <c r="AK53" s="56">
        <v>157.95062988373101</v>
      </c>
      <c r="AL53" s="51">
        <f t="shared" si="251"/>
        <v>98.04999222365764</v>
      </c>
      <c r="AM53" s="55">
        <v>8</v>
      </c>
      <c r="AN53" s="51">
        <f t="shared" si="252"/>
        <v>100</v>
      </c>
      <c r="AO53" s="51">
        <f t="shared" si="35"/>
        <v>88.896556026928891</v>
      </c>
      <c r="AP53" s="53">
        <f t="shared" si="287"/>
        <v>88.896556026928891</v>
      </c>
      <c r="AQ53" s="98">
        <f t="shared" si="37"/>
        <v>88.9</v>
      </c>
      <c r="AR53" s="54" t="e">
        <f t="shared" si="288"/>
        <v>#N/A</v>
      </c>
      <c r="AS53" s="59">
        <v>5</v>
      </c>
      <c r="AT53" s="51">
        <f t="shared" si="253"/>
        <v>66.666666666666657</v>
      </c>
      <c r="AU53" s="59">
        <v>11</v>
      </c>
      <c r="AV53" s="51">
        <f t="shared" si="254"/>
        <v>95.215311004784681</v>
      </c>
      <c r="AW53" s="59">
        <v>3.4145041628975399</v>
      </c>
      <c r="AX53" s="53">
        <f t="shared" si="255"/>
        <v>77.236638914016396</v>
      </c>
      <c r="AY53" s="59">
        <v>17.5</v>
      </c>
      <c r="AZ53" s="51">
        <f t="shared" si="256"/>
        <v>58.333333333333336</v>
      </c>
      <c r="BA53" s="60">
        <f t="shared" si="43"/>
        <v>74.362987479700266</v>
      </c>
      <c r="BB53" s="53">
        <f t="shared" si="289"/>
        <v>74.362987479700266</v>
      </c>
      <c r="BC53" s="98">
        <f t="shared" si="45"/>
        <v>74.400000000000006</v>
      </c>
      <c r="BD53" s="54" t="e">
        <f t="shared" si="290"/>
        <v>#N/A</v>
      </c>
      <c r="BE53" s="58">
        <v>7</v>
      </c>
      <c r="BF53" s="58">
        <v>10</v>
      </c>
      <c r="BG53" s="61">
        <f t="shared" si="47"/>
        <v>17</v>
      </c>
      <c r="BH53" s="60">
        <f t="shared" si="48"/>
        <v>85</v>
      </c>
      <c r="BI53" s="101">
        <f t="shared" si="291"/>
        <v>85</v>
      </c>
      <c r="BJ53" s="98">
        <f t="shared" si="50"/>
        <v>85</v>
      </c>
      <c r="BK53" s="54" t="e">
        <f t="shared" si="292"/>
        <v>#N/A</v>
      </c>
      <c r="BL53" s="58">
        <v>5</v>
      </c>
      <c r="BM53" s="53">
        <f t="shared" si="257"/>
        <v>50</v>
      </c>
      <c r="BN53" s="58">
        <v>5</v>
      </c>
      <c r="BO53" s="53">
        <f t="shared" si="258"/>
        <v>50</v>
      </c>
      <c r="BP53" s="58">
        <v>8</v>
      </c>
      <c r="BQ53" s="53">
        <f t="shared" si="259"/>
        <v>80</v>
      </c>
      <c r="BR53" s="58">
        <v>2</v>
      </c>
      <c r="BS53" s="53">
        <f t="shared" si="260"/>
        <v>33.333333333333329</v>
      </c>
      <c r="BT53" s="58">
        <v>3</v>
      </c>
      <c r="BU53" s="53">
        <f t="shared" si="261"/>
        <v>42.857142857142854</v>
      </c>
      <c r="BV53" s="58">
        <v>1</v>
      </c>
      <c r="BW53" s="51">
        <f t="shared" si="262"/>
        <v>14.285714285714285</v>
      </c>
      <c r="BX53" s="61">
        <f t="shared" si="58"/>
        <v>24</v>
      </c>
      <c r="BY53" s="63">
        <f t="shared" si="59"/>
        <v>48</v>
      </c>
      <c r="BZ53" s="53">
        <f t="shared" si="293"/>
        <v>48</v>
      </c>
      <c r="CA53" s="98">
        <f t="shared" si="61"/>
        <v>48</v>
      </c>
      <c r="CB53" s="57" t="e">
        <f t="shared" si="294"/>
        <v>#N/A</v>
      </c>
      <c r="CC53" s="58">
        <v>10</v>
      </c>
      <c r="CD53" s="53">
        <f t="shared" si="263"/>
        <v>88.333333333333329</v>
      </c>
      <c r="CE53" s="58">
        <v>151</v>
      </c>
      <c r="CF53" s="51">
        <f t="shared" si="264"/>
        <v>84.23493044822257</v>
      </c>
      <c r="CG53" s="58">
        <v>58.2928255255243</v>
      </c>
      <c r="CH53" s="51">
        <f t="shared" si="265"/>
        <v>52.227666842723472</v>
      </c>
      <c r="CI53" s="58">
        <v>5.5</v>
      </c>
      <c r="CJ53" s="53">
        <f t="shared" si="266"/>
        <v>89</v>
      </c>
      <c r="CK53" s="58">
        <v>23.1666666666667</v>
      </c>
      <c r="CL53" s="53">
        <f t="shared" si="267"/>
        <v>61.454311454311394</v>
      </c>
      <c r="CM53" s="58">
        <v>2.5</v>
      </c>
      <c r="CN53" s="53">
        <f t="shared" si="268"/>
        <v>98.165137614678898</v>
      </c>
      <c r="CO53" s="58">
        <v>0</v>
      </c>
      <c r="CP53" s="51">
        <f t="shared" si="269"/>
        <v>100</v>
      </c>
      <c r="CQ53" s="138">
        <f t="shared" si="70"/>
        <v>87.154862267247566</v>
      </c>
      <c r="CR53" s="110">
        <f t="shared" si="71"/>
        <v>77.987698222881733</v>
      </c>
      <c r="CS53" s="53">
        <f t="shared" si="295"/>
        <v>77.987698222881733</v>
      </c>
      <c r="CT53" s="98">
        <f t="shared" si="73"/>
        <v>78</v>
      </c>
      <c r="CU53" s="54" t="e">
        <f t="shared" si="296"/>
        <v>#N/A</v>
      </c>
      <c r="CV53" s="58">
        <v>20</v>
      </c>
      <c r="CW53" s="53">
        <f t="shared" si="270"/>
        <v>88.050314465408803</v>
      </c>
      <c r="CX53" s="58">
        <v>24</v>
      </c>
      <c r="CY53" s="53">
        <f t="shared" si="271"/>
        <v>86.390532544378701</v>
      </c>
      <c r="CZ53" s="58">
        <v>450</v>
      </c>
      <c r="DA53" s="53">
        <f t="shared" si="272"/>
        <v>57.547169811320757</v>
      </c>
      <c r="DB53" s="58">
        <v>80</v>
      </c>
      <c r="DC53" s="53">
        <f t="shared" si="273"/>
        <v>80</v>
      </c>
      <c r="DD53" s="58">
        <v>80</v>
      </c>
      <c r="DE53" s="53">
        <f t="shared" si="274"/>
        <v>71.68458781362007</v>
      </c>
      <c r="DF53" s="58">
        <v>26</v>
      </c>
      <c r="DG53" s="53">
        <f t="shared" si="275"/>
        <v>89.539748953974893</v>
      </c>
      <c r="DH53" s="58">
        <v>500</v>
      </c>
      <c r="DI53" s="53">
        <f t="shared" si="276"/>
        <v>58.333333333333336</v>
      </c>
      <c r="DJ53" s="58">
        <v>75</v>
      </c>
      <c r="DK53" s="51">
        <f t="shared" si="277"/>
        <v>89.285714285714292</v>
      </c>
      <c r="DL53" s="53">
        <f t="shared" si="83"/>
        <v>77.603925150968863</v>
      </c>
      <c r="DM53" s="53">
        <f t="shared" si="297"/>
        <v>77.603925150968863</v>
      </c>
      <c r="DN53" s="98">
        <f t="shared" si="85"/>
        <v>77.599999999999994</v>
      </c>
      <c r="DO53" s="54" t="e">
        <f t="shared" si="298"/>
        <v>#N/A</v>
      </c>
      <c r="DP53" s="52">
        <v>852</v>
      </c>
      <c r="DQ53" s="51">
        <f t="shared" si="278"/>
        <v>40</v>
      </c>
      <c r="DR53" s="52">
        <v>24.3</v>
      </c>
      <c r="DS53" s="51">
        <f t="shared" si="279"/>
        <v>72.778402699662536</v>
      </c>
      <c r="DT53" s="52">
        <v>9.5</v>
      </c>
      <c r="DU53" s="51">
        <f t="shared" si="280"/>
        <v>52.777777777777779</v>
      </c>
      <c r="DV53" s="53">
        <f t="shared" si="90"/>
        <v>55.185393492480102</v>
      </c>
      <c r="DW53" s="53">
        <f t="shared" si="299"/>
        <v>55.185393492480102</v>
      </c>
      <c r="DX53" s="98">
        <f t="shared" si="92"/>
        <v>55.2</v>
      </c>
      <c r="DY53" s="54" t="e">
        <f t="shared" si="300"/>
        <v>#N/A</v>
      </c>
      <c r="DZ53" s="52">
        <v>29.514792885229301</v>
      </c>
      <c r="EA53" s="53">
        <f t="shared" si="281"/>
        <v>31.770498261818407</v>
      </c>
      <c r="EB53" s="52">
        <v>6</v>
      </c>
      <c r="EC53" s="51">
        <f t="shared" si="282"/>
        <v>37.5</v>
      </c>
      <c r="ED53" s="53">
        <f t="shared" si="96"/>
        <v>34.635249130909202</v>
      </c>
      <c r="EE53" s="53">
        <f t="shared" si="301"/>
        <v>34.635249130909202</v>
      </c>
      <c r="EF53" s="98">
        <f t="shared" si="98"/>
        <v>34.6</v>
      </c>
      <c r="EG53" s="54" t="e">
        <f t="shared" si="302"/>
        <v>#N/A</v>
      </c>
      <c r="EH53" s="64"/>
      <c r="EI53" s="64"/>
      <c r="EJ53" s="64"/>
      <c r="EK53" s="66" t="e">
        <f t="shared" si="303"/>
        <v>#N/A</v>
      </c>
      <c r="EL53" s="116">
        <f t="shared" si="101"/>
        <v>69.2</v>
      </c>
      <c r="EM53" s="139">
        <f t="shared" si="102"/>
        <v>69.238301359635457</v>
      </c>
      <c r="EN53" s="120">
        <f t="shared" si="304"/>
        <v>69.238301359635457</v>
      </c>
      <c r="EO53" s="67"/>
      <c r="EP53" s="68"/>
      <c r="EQ53" s="44"/>
    </row>
    <row r="54" spans="1:147" ht="14.5" customHeight="1" x14ac:dyDescent="0.35">
      <c r="A54" s="49" t="s">
        <v>67</v>
      </c>
      <c r="B54" s="137" t="str">
        <f>INDEX('Economy Names'!$A$2:$H$213,'Economy Names'!L48,'Economy Names'!$K$1)</f>
        <v>Côte d'Ivoire</v>
      </c>
      <c r="C54" s="50">
        <v>4</v>
      </c>
      <c r="D54" s="51">
        <f t="shared" si="238"/>
        <v>82.35294117647058</v>
      </c>
      <c r="E54" s="50">
        <v>6</v>
      </c>
      <c r="F54" s="51">
        <f t="shared" si="239"/>
        <v>94.472361809045225</v>
      </c>
      <c r="G54" s="52">
        <v>2.7347689119808298</v>
      </c>
      <c r="H54" s="51">
        <f t="shared" si="240"/>
        <v>98.632615544009582</v>
      </c>
      <c r="I54" s="50">
        <v>4</v>
      </c>
      <c r="J54" s="51">
        <f t="shared" si="241"/>
        <v>82.35294117647058</v>
      </c>
      <c r="K54" s="50">
        <v>6</v>
      </c>
      <c r="L54" s="51">
        <f t="shared" si="242"/>
        <v>94.472361809045225</v>
      </c>
      <c r="M54" s="52">
        <v>2.7347689119808298</v>
      </c>
      <c r="N54" s="53">
        <f t="shared" si="243"/>
        <v>98.632615544009582</v>
      </c>
      <c r="O54" s="52">
        <v>2.7347689119808201</v>
      </c>
      <c r="P54" s="51">
        <f t="shared" si="244"/>
        <v>99.316307772004791</v>
      </c>
      <c r="Q54" s="53">
        <f t="shared" si="19"/>
        <v>93.693556575382544</v>
      </c>
      <c r="R54" s="53">
        <f t="shared" si="283"/>
        <v>93.693556575382544</v>
      </c>
      <c r="S54" s="98">
        <f t="shared" si="21"/>
        <v>93.7</v>
      </c>
      <c r="T54" s="54" t="e">
        <f t="shared" si="284"/>
        <v>#N/A</v>
      </c>
      <c r="U54" s="55">
        <v>22</v>
      </c>
      <c r="V54" s="51">
        <f t="shared" si="245"/>
        <v>32</v>
      </c>
      <c r="W54" s="55">
        <v>163</v>
      </c>
      <c r="X54" s="51">
        <f t="shared" si="246"/>
        <v>60.518731988472616</v>
      </c>
      <c r="Y54" s="56">
        <v>5.9086159774902702</v>
      </c>
      <c r="Z54" s="53">
        <f t="shared" si="247"/>
        <v>70.456920112548644</v>
      </c>
      <c r="AA54" s="55">
        <v>10</v>
      </c>
      <c r="AB54" s="51">
        <f t="shared" si="248"/>
        <v>66.666666666666657</v>
      </c>
      <c r="AC54" s="53">
        <f t="shared" si="27"/>
        <v>57.410579691921974</v>
      </c>
      <c r="AD54" s="53">
        <f t="shared" si="285"/>
        <v>57.410579691921974</v>
      </c>
      <c r="AE54" s="98">
        <f t="shared" si="29"/>
        <v>57.4</v>
      </c>
      <c r="AF54" s="57" t="e">
        <f t="shared" si="286"/>
        <v>#N/A</v>
      </c>
      <c r="AG54" s="55">
        <v>8</v>
      </c>
      <c r="AH54" s="51">
        <f t="shared" si="249"/>
        <v>16.666666666666664</v>
      </c>
      <c r="AI54" s="55">
        <v>53</v>
      </c>
      <c r="AJ54" s="51">
        <f t="shared" si="250"/>
        <v>84.782608695652172</v>
      </c>
      <c r="AK54" s="56">
        <v>2194.0849821147899</v>
      </c>
      <c r="AL54" s="51">
        <f t="shared" si="251"/>
        <v>72.912531085002598</v>
      </c>
      <c r="AM54" s="55">
        <v>5</v>
      </c>
      <c r="AN54" s="51">
        <f t="shared" si="252"/>
        <v>62.5</v>
      </c>
      <c r="AO54" s="51">
        <f t="shared" si="35"/>
        <v>59.21545161183036</v>
      </c>
      <c r="AP54" s="53">
        <f t="shared" si="287"/>
        <v>59.21545161183036</v>
      </c>
      <c r="AQ54" s="98">
        <f t="shared" si="37"/>
        <v>59.2</v>
      </c>
      <c r="AR54" s="54" t="e">
        <f t="shared" si="288"/>
        <v>#N/A</v>
      </c>
      <c r="AS54" s="59">
        <v>5</v>
      </c>
      <c r="AT54" s="51">
        <f t="shared" si="253"/>
        <v>66.666666666666657</v>
      </c>
      <c r="AU54" s="59">
        <v>39</v>
      </c>
      <c r="AV54" s="51">
        <f t="shared" si="254"/>
        <v>81.818181818181827</v>
      </c>
      <c r="AW54" s="59">
        <v>7.1210701695551402</v>
      </c>
      <c r="AX54" s="53">
        <f t="shared" si="255"/>
        <v>52.526198869632402</v>
      </c>
      <c r="AY54" s="59">
        <v>10</v>
      </c>
      <c r="AZ54" s="51">
        <f t="shared" si="256"/>
        <v>33.333333333333329</v>
      </c>
      <c r="BA54" s="60">
        <f t="shared" si="43"/>
        <v>58.586095171953559</v>
      </c>
      <c r="BB54" s="53">
        <f t="shared" si="289"/>
        <v>58.586095171953559</v>
      </c>
      <c r="BC54" s="98">
        <f t="shared" si="45"/>
        <v>58.6</v>
      </c>
      <c r="BD54" s="54" t="e">
        <f t="shared" si="290"/>
        <v>#N/A</v>
      </c>
      <c r="BE54" s="58">
        <v>8</v>
      </c>
      <c r="BF54" s="58">
        <v>6</v>
      </c>
      <c r="BG54" s="61">
        <f t="shared" si="47"/>
        <v>14</v>
      </c>
      <c r="BH54" s="60">
        <f t="shared" si="48"/>
        <v>70</v>
      </c>
      <c r="BI54" s="101">
        <f t="shared" si="291"/>
        <v>70</v>
      </c>
      <c r="BJ54" s="98">
        <f t="shared" si="50"/>
        <v>70</v>
      </c>
      <c r="BK54" s="54" t="e">
        <f t="shared" si="292"/>
        <v>#N/A</v>
      </c>
      <c r="BL54" s="58">
        <v>7</v>
      </c>
      <c r="BM54" s="53">
        <f t="shared" si="257"/>
        <v>70</v>
      </c>
      <c r="BN54" s="58">
        <v>1</v>
      </c>
      <c r="BO54" s="53">
        <f t="shared" si="258"/>
        <v>10</v>
      </c>
      <c r="BP54" s="58">
        <v>5</v>
      </c>
      <c r="BQ54" s="53">
        <f t="shared" si="259"/>
        <v>50</v>
      </c>
      <c r="BR54" s="58">
        <v>4</v>
      </c>
      <c r="BS54" s="53">
        <f t="shared" si="260"/>
        <v>66.666666666666657</v>
      </c>
      <c r="BT54" s="58">
        <v>2</v>
      </c>
      <c r="BU54" s="53">
        <f t="shared" si="261"/>
        <v>28.571428571428569</v>
      </c>
      <c r="BV54" s="58">
        <v>2</v>
      </c>
      <c r="BW54" s="51">
        <f t="shared" si="262"/>
        <v>28.571428571428569</v>
      </c>
      <c r="BX54" s="61">
        <f t="shared" si="58"/>
        <v>21</v>
      </c>
      <c r="BY54" s="63">
        <f t="shared" si="59"/>
        <v>42</v>
      </c>
      <c r="BZ54" s="53">
        <f t="shared" si="293"/>
        <v>42</v>
      </c>
      <c r="CA54" s="98">
        <f t="shared" si="61"/>
        <v>42</v>
      </c>
      <c r="CB54" s="57" t="e">
        <f t="shared" si="294"/>
        <v>#N/A</v>
      </c>
      <c r="CC54" s="58">
        <v>25</v>
      </c>
      <c r="CD54" s="53">
        <f t="shared" si="263"/>
        <v>63.333333333333329</v>
      </c>
      <c r="CE54" s="58">
        <v>187</v>
      </c>
      <c r="CF54" s="51">
        <f t="shared" si="264"/>
        <v>78.670788253477582</v>
      </c>
      <c r="CG54" s="58">
        <v>50.097988631143998</v>
      </c>
      <c r="CH54" s="51">
        <f t="shared" si="265"/>
        <v>65.168469436226289</v>
      </c>
      <c r="CI54" s="58">
        <v>64</v>
      </c>
      <c r="CJ54" s="53">
        <f t="shared" si="266"/>
        <v>0</v>
      </c>
      <c r="CK54" s="58">
        <v>12.880952380952399</v>
      </c>
      <c r="CL54" s="53">
        <f t="shared" si="267"/>
        <v>81.31090273947413</v>
      </c>
      <c r="CM54" s="58">
        <v>13.5</v>
      </c>
      <c r="CN54" s="53">
        <f t="shared" si="268"/>
        <v>77.981651376146786</v>
      </c>
      <c r="CO54" s="58">
        <v>0</v>
      </c>
      <c r="CP54" s="51">
        <f t="shared" si="269"/>
        <v>100</v>
      </c>
      <c r="CQ54" s="138">
        <f t="shared" si="70"/>
        <v>64.823138528905233</v>
      </c>
      <c r="CR54" s="110">
        <f t="shared" si="71"/>
        <v>67.998932387985619</v>
      </c>
      <c r="CS54" s="53">
        <f t="shared" si="295"/>
        <v>67.998932387985619</v>
      </c>
      <c r="CT54" s="98">
        <f t="shared" si="73"/>
        <v>68</v>
      </c>
      <c r="CU54" s="54" t="e">
        <f t="shared" si="296"/>
        <v>#N/A</v>
      </c>
      <c r="CV54" s="58">
        <v>238.71428571428601</v>
      </c>
      <c r="CW54" s="53">
        <f t="shared" si="270"/>
        <v>0</v>
      </c>
      <c r="CX54" s="58">
        <v>84</v>
      </c>
      <c r="CY54" s="53">
        <f t="shared" si="271"/>
        <v>50.887573964497044</v>
      </c>
      <c r="CZ54" s="58">
        <v>422.57142857142901</v>
      </c>
      <c r="DA54" s="53">
        <f t="shared" si="272"/>
        <v>60.134770889487832</v>
      </c>
      <c r="DB54" s="58">
        <v>136.111111111111</v>
      </c>
      <c r="DC54" s="53">
        <f t="shared" si="273"/>
        <v>65.972222222222257</v>
      </c>
      <c r="DD54" s="58">
        <v>125.142857142857</v>
      </c>
      <c r="DE54" s="53">
        <f t="shared" si="274"/>
        <v>55.504352278545873</v>
      </c>
      <c r="DF54" s="58">
        <v>89.142857142857096</v>
      </c>
      <c r="DG54" s="53">
        <f t="shared" si="275"/>
        <v>63.120143454871503</v>
      </c>
      <c r="DH54" s="58">
        <v>455.71428571428601</v>
      </c>
      <c r="DI54" s="53">
        <f t="shared" si="276"/>
        <v>62.023809523809504</v>
      </c>
      <c r="DJ54" s="58">
        <v>266.66666666666703</v>
      </c>
      <c r="DK54" s="51">
        <f t="shared" si="277"/>
        <v>61.904761904761848</v>
      </c>
      <c r="DL54" s="53">
        <f t="shared" si="83"/>
        <v>52.443454279774485</v>
      </c>
      <c r="DM54" s="53">
        <f t="shared" si="297"/>
        <v>52.443454279774485</v>
      </c>
      <c r="DN54" s="98">
        <f t="shared" si="85"/>
        <v>52.4</v>
      </c>
      <c r="DO54" s="54" t="e">
        <f t="shared" si="298"/>
        <v>#N/A</v>
      </c>
      <c r="DP54" s="52">
        <v>525</v>
      </c>
      <c r="DQ54" s="51">
        <f t="shared" si="278"/>
        <v>66.803278688524586</v>
      </c>
      <c r="DR54" s="52">
        <v>41.7</v>
      </c>
      <c r="DS54" s="51">
        <f t="shared" si="279"/>
        <v>53.205849268841391</v>
      </c>
      <c r="DT54" s="52">
        <v>9.5</v>
      </c>
      <c r="DU54" s="51">
        <f t="shared" si="280"/>
        <v>52.777777777777779</v>
      </c>
      <c r="DV54" s="53">
        <f t="shared" si="90"/>
        <v>57.595635245047923</v>
      </c>
      <c r="DW54" s="53">
        <f t="shared" si="299"/>
        <v>57.595635245047923</v>
      </c>
      <c r="DX54" s="98">
        <f t="shared" si="92"/>
        <v>57.6</v>
      </c>
      <c r="DY54" s="54" t="e">
        <f t="shared" si="300"/>
        <v>#N/A</v>
      </c>
      <c r="DZ54" s="52">
        <v>36.808735531224698</v>
      </c>
      <c r="EA54" s="53">
        <f t="shared" si="281"/>
        <v>39.621889699918938</v>
      </c>
      <c r="EB54" s="52">
        <v>9</v>
      </c>
      <c r="EC54" s="51">
        <f t="shared" si="282"/>
        <v>56.25</v>
      </c>
      <c r="ED54" s="53">
        <f t="shared" si="96"/>
        <v>47.935944849959469</v>
      </c>
      <c r="EE54" s="53">
        <f t="shared" si="301"/>
        <v>47.935944849959469</v>
      </c>
      <c r="EF54" s="98">
        <f t="shared" si="98"/>
        <v>47.9</v>
      </c>
      <c r="EG54" s="54" t="e">
        <f t="shared" si="302"/>
        <v>#N/A</v>
      </c>
      <c r="EH54" s="64"/>
      <c r="EI54" s="64"/>
      <c r="EJ54" s="64"/>
      <c r="EK54" s="66" t="e">
        <f t="shared" si="303"/>
        <v>#N/A</v>
      </c>
      <c r="EL54" s="116">
        <f t="shared" si="101"/>
        <v>60.7</v>
      </c>
      <c r="EM54" s="139">
        <f t="shared" si="102"/>
        <v>60.687964981385583</v>
      </c>
      <c r="EN54" s="120">
        <f t="shared" si="304"/>
        <v>60.687964981385583</v>
      </c>
      <c r="EO54" s="67"/>
      <c r="EP54" s="68"/>
      <c r="EQ54" s="44"/>
    </row>
    <row r="55" spans="1:147" ht="14.5" customHeight="1" x14ac:dyDescent="0.35">
      <c r="A55" s="49" t="s">
        <v>68</v>
      </c>
      <c r="B55" s="137" t="str">
        <f>INDEX('Economy Names'!$A$2:$H$213,'Economy Names'!L49,'Economy Names'!$K$1)</f>
        <v>Croatia</v>
      </c>
      <c r="C55" s="50">
        <v>7</v>
      </c>
      <c r="D55" s="51">
        <f t="shared" si="238"/>
        <v>64.705882352941174</v>
      </c>
      <c r="E55" s="50">
        <v>19.5</v>
      </c>
      <c r="F55" s="51">
        <f t="shared" si="239"/>
        <v>80.904522613065325</v>
      </c>
      <c r="G55" s="52">
        <v>6.2281020213645002</v>
      </c>
      <c r="H55" s="51">
        <f t="shared" si="240"/>
        <v>96.885948989317754</v>
      </c>
      <c r="I55" s="50">
        <v>7</v>
      </c>
      <c r="J55" s="51">
        <f t="shared" si="241"/>
        <v>64.705882352941174</v>
      </c>
      <c r="K55" s="50">
        <v>19.5</v>
      </c>
      <c r="L55" s="51">
        <f t="shared" si="242"/>
        <v>80.904522613065325</v>
      </c>
      <c r="M55" s="52">
        <v>6.2281020213645002</v>
      </c>
      <c r="N55" s="53">
        <f t="shared" si="243"/>
        <v>96.885948989317754</v>
      </c>
      <c r="O55" s="52">
        <v>5.4882816543571602</v>
      </c>
      <c r="P55" s="51">
        <f t="shared" si="244"/>
        <v>98.627929586410716</v>
      </c>
      <c r="Q55" s="53">
        <f t="shared" si="19"/>
        <v>85.281070885433735</v>
      </c>
      <c r="R55" s="53">
        <f t="shared" si="283"/>
        <v>85.281070885433735</v>
      </c>
      <c r="S55" s="98">
        <f t="shared" si="21"/>
        <v>85.3</v>
      </c>
      <c r="T55" s="54" t="e">
        <f t="shared" si="284"/>
        <v>#N/A</v>
      </c>
      <c r="U55" s="55">
        <v>22</v>
      </c>
      <c r="V55" s="51">
        <f t="shared" si="245"/>
        <v>32</v>
      </c>
      <c r="W55" s="55">
        <v>146</v>
      </c>
      <c r="X55" s="51">
        <f t="shared" si="246"/>
        <v>65.417867435158499</v>
      </c>
      <c r="Y55" s="56">
        <v>9.2269956474229993</v>
      </c>
      <c r="Z55" s="53">
        <f t="shared" si="247"/>
        <v>53.865021762885</v>
      </c>
      <c r="AA55" s="55">
        <v>12</v>
      </c>
      <c r="AB55" s="51">
        <f t="shared" si="248"/>
        <v>80</v>
      </c>
      <c r="AC55" s="53">
        <f t="shared" si="27"/>
        <v>57.820722299510876</v>
      </c>
      <c r="AD55" s="53">
        <f t="shared" si="285"/>
        <v>57.820722299510876</v>
      </c>
      <c r="AE55" s="98">
        <f t="shared" si="29"/>
        <v>57.8</v>
      </c>
      <c r="AF55" s="57" t="e">
        <f t="shared" si="286"/>
        <v>#N/A</v>
      </c>
      <c r="AG55" s="55">
        <v>4</v>
      </c>
      <c r="AH55" s="51">
        <f t="shared" si="249"/>
        <v>83.333333333333343</v>
      </c>
      <c r="AI55" s="55">
        <v>65</v>
      </c>
      <c r="AJ55" s="51">
        <f t="shared" si="250"/>
        <v>79.565217391304344</v>
      </c>
      <c r="AK55" s="56">
        <v>261.444647504503</v>
      </c>
      <c r="AL55" s="51">
        <f t="shared" si="251"/>
        <v>96.772288302413529</v>
      </c>
      <c r="AM55" s="55">
        <v>7</v>
      </c>
      <c r="AN55" s="51">
        <f t="shared" si="252"/>
        <v>87.5</v>
      </c>
      <c r="AO55" s="51">
        <f t="shared" si="35"/>
        <v>86.792709756762804</v>
      </c>
      <c r="AP55" s="53">
        <f t="shared" si="287"/>
        <v>86.792709756762804</v>
      </c>
      <c r="AQ55" s="98">
        <f t="shared" si="37"/>
        <v>86.8</v>
      </c>
      <c r="AR55" s="54" t="e">
        <f t="shared" si="288"/>
        <v>#N/A</v>
      </c>
      <c r="AS55" s="59">
        <v>5</v>
      </c>
      <c r="AT55" s="51">
        <f t="shared" si="253"/>
        <v>66.666666666666657</v>
      </c>
      <c r="AU55" s="59">
        <v>33</v>
      </c>
      <c r="AV55" s="51">
        <f t="shared" si="254"/>
        <v>84.688995215310996</v>
      </c>
      <c r="AW55" s="59">
        <v>3.0068054692514101</v>
      </c>
      <c r="AX55" s="53">
        <f t="shared" si="255"/>
        <v>79.954630204990593</v>
      </c>
      <c r="AY55" s="59">
        <v>23.5</v>
      </c>
      <c r="AZ55" s="51">
        <f t="shared" si="256"/>
        <v>78.333333333333329</v>
      </c>
      <c r="BA55" s="60">
        <f t="shared" si="43"/>
        <v>77.410906355075397</v>
      </c>
      <c r="BB55" s="53">
        <f t="shared" si="289"/>
        <v>77.410906355075397</v>
      </c>
      <c r="BC55" s="98">
        <f t="shared" si="45"/>
        <v>77.400000000000006</v>
      </c>
      <c r="BD55" s="54" t="e">
        <f t="shared" si="290"/>
        <v>#N/A</v>
      </c>
      <c r="BE55" s="58">
        <v>5</v>
      </c>
      <c r="BF55" s="58">
        <v>5</v>
      </c>
      <c r="BG55" s="61">
        <f t="shared" si="47"/>
        <v>10</v>
      </c>
      <c r="BH55" s="60">
        <f t="shared" si="48"/>
        <v>50</v>
      </c>
      <c r="BI55" s="101">
        <f t="shared" si="291"/>
        <v>50</v>
      </c>
      <c r="BJ55" s="98">
        <f t="shared" si="50"/>
        <v>50</v>
      </c>
      <c r="BK55" s="54" t="e">
        <f t="shared" si="292"/>
        <v>#N/A</v>
      </c>
      <c r="BL55" s="58">
        <v>5</v>
      </c>
      <c r="BM55" s="53">
        <f t="shared" si="257"/>
        <v>50</v>
      </c>
      <c r="BN55" s="58">
        <v>6</v>
      </c>
      <c r="BO55" s="53">
        <f t="shared" si="258"/>
        <v>60</v>
      </c>
      <c r="BP55" s="58">
        <v>6</v>
      </c>
      <c r="BQ55" s="53">
        <f t="shared" si="259"/>
        <v>60</v>
      </c>
      <c r="BR55" s="58">
        <v>6</v>
      </c>
      <c r="BS55" s="53">
        <f t="shared" si="260"/>
        <v>100</v>
      </c>
      <c r="BT55" s="58">
        <v>7</v>
      </c>
      <c r="BU55" s="53">
        <f t="shared" si="261"/>
        <v>100</v>
      </c>
      <c r="BV55" s="58">
        <v>5</v>
      </c>
      <c r="BW55" s="51">
        <f t="shared" si="262"/>
        <v>71.428571428571431</v>
      </c>
      <c r="BX55" s="61">
        <f t="shared" si="58"/>
        <v>35</v>
      </c>
      <c r="BY55" s="63">
        <f t="shared" si="59"/>
        <v>70</v>
      </c>
      <c r="BZ55" s="53">
        <f t="shared" si="293"/>
        <v>70</v>
      </c>
      <c r="CA55" s="98">
        <f t="shared" si="61"/>
        <v>70</v>
      </c>
      <c r="CB55" s="57" t="e">
        <f t="shared" si="294"/>
        <v>#N/A</v>
      </c>
      <c r="CC55" s="58">
        <v>12</v>
      </c>
      <c r="CD55" s="53">
        <f t="shared" si="263"/>
        <v>85</v>
      </c>
      <c r="CE55" s="58">
        <v>206</v>
      </c>
      <c r="CF55" s="51">
        <f t="shared" si="264"/>
        <v>75.734157650695522</v>
      </c>
      <c r="CG55" s="58">
        <v>20.531416898392902</v>
      </c>
      <c r="CH55" s="51">
        <f t="shared" si="265"/>
        <v>100</v>
      </c>
      <c r="CI55" s="58">
        <v>0</v>
      </c>
      <c r="CJ55" s="53">
        <f t="shared" si="266"/>
        <v>100</v>
      </c>
      <c r="CK55" s="58">
        <v>6.1666666666666696</v>
      </c>
      <c r="CL55" s="53">
        <f t="shared" si="267"/>
        <v>94.272844272844267</v>
      </c>
      <c r="CM55" s="58">
        <v>36.5</v>
      </c>
      <c r="CN55" s="53">
        <f t="shared" si="268"/>
        <v>35.779816513761467</v>
      </c>
      <c r="CO55" s="58">
        <v>20.285714285714299</v>
      </c>
      <c r="CP55" s="51">
        <f t="shared" si="269"/>
        <v>36.607142857142819</v>
      </c>
      <c r="CQ55" s="138">
        <f t="shared" si="70"/>
        <v>66.664950910937137</v>
      </c>
      <c r="CR55" s="110">
        <f t="shared" si="71"/>
        <v>81.849777140408165</v>
      </c>
      <c r="CS55" s="53">
        <f t="shared" si="295"/>
        <v>81.849777140408165</v>
      </c>
      <c r="CT55" s="98">
        <f t="shared" si="73"/>
        <v>81.8</v>
      </c>
      <c r="CU55" s="54" t="e">
        <f t="shared" si="296"/>
        <v>#N/A</v>
      </c>
      <c r="CV55" s="58">
        <v>0.12857142857143</v>
      </c>
      <c r="CW55" s="53">
        <f t="shared" si="270"/>
        <v>100</v>
      </c>
      <c r="CX55" s="58">
        <v>0.5</v>
      </c>
      <c r="CY55" s="53">
        <f t="shared" si="271"/>
        <v>100</v>
      </c>
      <c r="CZ55" s="58">
        <v>0</v>
      </c>
      <c r="DA55" s="53">
        <f t="shared" si="272"/>
        <v>100</v>
      </c>
      <c r="DB55" s="58">
        <v>0</v>
      </c>
      <c r="DC55" s="53">
        <f t="shared" si="273"/>
        <v>100</v>
      </c>
      <c r="DD55" s="58">
        <v>0.14444444444443999</v>
      </c>
      <c r="DE55" s="53">
        <f t="shared" si="274"/>
        <v>100</v>
      </c>
      <c r="DF55" s="58">
        <v>0.5</v>
      </c>
      <c r="DG55" s="53">
        <f t="shared" si="275"/>
        <v>100</v>
      </c>
      <c r="DH55" s="58">
        <v>0</v>
      </c>
      <c r="DI55" s="53">
        <f t="shared" si="276"/>
        <v>100</v>
      </c>
      <c r="DJ55" s="58">
        <v>0</v>
      </c>
      <c r="DK55" s="51">
        <f t="shared" si="277"/>
        <v>100</v>
      </c>
      <c r="DL55" s="53">
        <f t="shared" si="83"/>
        <v>100</v>
      </c>
      <c r="DM55" s="53">
        <f t="shared" si="297"/>
        <v>100</v>
      </c>
      <c r="DN55" s="98">
        <f t="shared" si="85"/>
        <v>100</v>
      </c>
      <c r="DO55" s="54" t="e">
        <f t="shared" si="298"/>
        <v>#N/A</v>
      </c>
      <c r="DP55" s="52">
        <v>650</v>
      </c>
      <c r="DQ55" s="51">
        <f t="shared" si="278"/>
        <v>56.557377049180324</v>
      </c>
      <c r="DR55" s="52">
        <v>15.2</v>
      </c>
      <c r="DS55" s="51">
        <f t="shared" si="279"/>
        <v>83.01462317210347</v>
      </c>
      <c r="DT55" s="52">
        <v>13</v>
      </c>
      <c r="DU55" s="51">
        <f t="shared" si="280"/>
        <v>72.222222222222214</v>
      </c>
      <c r="DV55" s="53">
        <f t="shared" si="90"/>
        <v>70.598074147835334</v>
      </c>
      <c r="DW55" s="53">
        <f t="shared" si="299"/>
        <v>70.598074147835334</v>
      </c>
      <c r="DX55" s="98">
        <f t="shared" si="92"/>
        <v>70.599999999999994</v>
      </c>
      <c r="DY55" s="54" t="e">
        <f t="shared" si="300"/>
        <v>#N/A</v>
      </c>
      <c r="DZ55" s="52">
        <v>35.220961515702498</v>
      </c>
      <c r="EA55" s="53">
        <f t="shared" si="281"/>
        <v>37.912768047042519</v>
      </c>
      <c r="EB55" s="52">
        <v>12</v>
      </c>
      <c r="EC55" s="51">
        <f t="shared" si="282"/>
        <v>75</v>
      </c>
      <c r="ED55" s="53">
        <f t="shared" si="96"/>
        <v>56.45638402352126</v>
      </c>
      <c r="EE55" s="53">
        <f t="shared" si="301"/>
        <v>56.45638402352126</v>
      </c>
      <c r="EF55" s="98">
        <f t="shared" si="98"/>
        <v>56.5</v>
      </c>
      <c r="EG55" s="54" t="e">
        <f t="shared" si="302"/>
        <v>#N/A</v>
      </c>
      <c r="EH55" s="64"/>
      <c r="EI55" s="64"/>
      <c r="EJ55" s="64"/>
      <c r="EK55" s="66" t="e">
        <f t="shared" si="303"/>
        <v>#N/A</v>
      </c>
      <c r="EL55" s="116">
        <f t="shared" si="101"/>
        <v>73.599999999999994</v>
      </c>
      <c r="EM55" s="139">
        <f t="shared" si="102"/>
        <v>73.620964460854751</v>
      </c>
      <c r="EN55" s="120">
        <f t="shared" si="304"/>
        <v>73.620964460854751</v>
      </c>
      <c r="EO55" s="67"/>
      <c r="EP55" s="68"/>
      <c r="EQ55" s="44"/>
    </row>
    <row r="56" spans="1:147" ht="14.5" customHeight="1" x14ac:dyDescent="0.35">
      <c r="A56" s="49" t="s">
        <v>69</v>
      </c>
      <c r="B56" s="137" t="str">
        <f>INDEX('Economy Names'!$A$2:$H$213,'Economy Names'!L50,'Economy Names'!$K$1)</f>
        <v>Cyprus</v>
      </c>
      <c r="C56" s="50">
        <v>5</v>
      </c>
      <c r="D56" s="51">
        <f t="shared" si="238"/>
        <v>76.470588235294116</v>
      </c>
      <c r="E56" s="50">
        <v>6</v>
      </c>
      <c r="F56" s="51">
        <f t="shared" si="239"/>
        <v>94.472361809045225</v>
      </c>
      <c r="G56" s="52">
        <v>5.5783742085386798</v>
      </c>
      <c r="H56" s="51">
        <f t="shared" si="240"/>
        <v>97.210812895730655</v>
      </c>
      <c r="I56" s="50">
        <v>5</v>
      </c>
      <c r="J56" s="51">
        <f t="shared" si="241"/>
        <v>76.470588235294116</v>
      </c>
      <c r="K56" s="50">
        <v>6</v>
      </c>
      <c r="L56" s="51">
        <f t="shared" si="242"/>
        <v>94.472361809045225</v>
      </c>
      <c r="M56" s="52">
        <v>5.5783742085386798</v>
      </c>
      <c r="N56" s="53">
        <f t="shared" si="243"/>
        <v>97.210812895730655</v>
      </c>
      <c r="O56" s="52">
        <v>0</v>
      </c>
      <c r="P56" s="51">
        <f t="shared" si="244"/>
        <v>100</v>
      </c>
      <c r="Q56" s="53">
        <f t="shared" si="19"/>
        <v>92.038440735017502</v>
      </c>
      <c r="R56" s="53">
        <f t="shared" si="283"/>
        <v>92.038440735017502</v>
      </c>
      <c r="S56" s="98">
        <f t="shared" si="21"/>
        <v>92</v>
      </c>
      <c r="T56" s="54" t="e">
        <f t="shared" si="284"/>
        <v>#N/A</v>
      </c>
      <c r="U56" s="55">
        <v>8</v>
      </c>
      <c r="V56" s="51">
        <f t="shared" si="245"/>
        <v>88</v>
      </c>
      <c r="W56" s="55">
        <v>507</v>
      </c>
      <c r="X56" s="51">
        <f t="shared" si="246"/>
        <v>0</v>
      </c>
      <c r="Y56" s="56">
        <v>0.94446759120257995</v>
      </c>
      <c r="Z56" s="53">
        <f t="shared" si="247"/>
        <v>95.277662043987092</v>
      </c>
      <c r="AA56" s="55">
        <v>11</v>
      </c>
      <c r="AB56" s="51">
        <f t="shared" si="248"/>
        <v>73.333333333333329</v>
      </c>
      <c r="AC56" s="53">
        <f t="shared" si="27"/>
        <v>64.152748844330105</v>
      </c>
      <c r="AD56" s="53">
        <f t="shared" si="285"/>
        <v>64.152748844330105</v>
      </c>
      <c r="AE56" s="98">
        <f t="shared" si="29"/>
        <v>64.2</v>
      </c>
      <c r="AF56" s="57" t="e">
        <f t="shared" si="286"/>
        <v>#N/A</v>
      </c>
      <c r="AG56" s="55">
        <v>5</v>
      </c>
      <c r="AH56" s="51">
        <f t="shared" si="249"/>
        <v>66.666666666666657</v>
      </c>
      <c r="AI56" s="55">
        <v>137</v>
      </c>
      <c r="AJ56" s="51">
        <f t="shared" si="250"/>
        <v>48.260869565217391</v>
      </c>
      <c r="AK56" s="56">
        <v>116.633784085332</v>
      </c>
      <c r="AL56" s="51">
        <f t="shared" si="251"/>
        <v>98.560076739687261</v>
      </c>
      <c r="AM56" s="55">
        <v>8</v>
      </c>
      <c r="AN56" s="51">
        <f t="shared" si="252"/>
        <v>100</v>
      </c>
      <c r="AO56" s="51">
        <f t="shared" si="35"/>
        <v>78.371903242892827</v>
      </c>
      <c r="AP56" s="53">
        <f t="shared" si="287"/>
        <v>78.371903242892827</v>
      </c>
      <c r="AQ56" s="98">
        <f t="shared" si="37"/>
        <v>78.400000000000006</v>
      </c>
      <c r="AR56" s="54" t="e">
        <f t="shared" si="288"/>
        <v>#N/A</v>
      </c>
      <c r="AS56" s="59">
        <v>7</v>
      </c>
      <c r="AT56" s="51">
        <f t="shared" si="253"/>
        <v>50</v>
      </c>
      <c r="AU56" s="59">
        <v>9</v>
      </c>
      <c r="AV56" s="51">
        <f t="shared" si="254"/>
        <v>96.172248803827756</v>
      </c>
      <c r="AW56" s="59">
        <v>7.6794121621546196</v>
      </c>
      <c r="AX56" s="53">
        <f t="shared" si="255"/>
        <v>48.803918918969202</v>
      </c>
      <c r="AY56" s="59">
        <v>23</v>
      </c>
      <c r="AZ56" s="51">
        <f t="shared" si="256"/>
        <v>76.666666666666671</v>
      </c>
      <c r="BA56" s="60">
        <f t="shared" si="43"/>
        <v>67.910708597365911</v>
      </c>
      <c r="BB56" s="53">
        <f t="shared" si="289"/>
        <v>67.910708597365911</v>
      </c>
      <c r="BC56" s="98">
        <f t="shared" si="45"/>
        <v>67.900000000000006</v>
      </c>
      <c r="BD56" s="54" t="e">
        <f t="shared" si="290"/>
        <v>#N/A</v>
      </c>
      <c r="BE56" s="58">
        <v>5</v>
      </c>
      <c r="BF56" s="58">
        <v>7</v>
      </c>
      <c r="BG56" s="61">
        <f t="shared" si="47"/>
        <v>12</v>
      </c>
      <c r="BH56" s="60">
        <f t="shared" si="48"/>
        <v>60</v>
      </c>
      <c r="BI56" s="101">
        <f t="shared" si="291"/>
        <v>60</v>
      </c>
      <c r="BJ56" s="98">
        <f t="shared" si="50"/>
        <v>60</v>
      </c>
      <c r="BK56" s="54" t="e">
        <f t="shared" si="292"/>
        <v>#N/A</v>
      </c>
      <c r="BL56" s="58">
        <v>9</v>
      </c>
      <c r="BM56" s="53">
        <f t="shared" si="257"/>
        <v>90</v>
      </c>
      <c r="BN56" s="58">
        <v>4</v>
      </c>
      <c r="BO56" s="53">
        <f t="shared" si="258"/>
        <v>40</v>
      </c>
      <c r="BP56" s="58">
        <v>7</v>
      </c>
      <c r="BQ56" s="53">
        <f t="shared" si="259"/>
        <v>70</v>
      </c>
      <c r="BR56" s="58">
        <v>6</v>
      </c>
      <c r="BS56" s="53">
        <f t="shared" si="260"/>
        <v>100</v>
      </c>
      <c r="BT56" s="58">
        <v>5</v>
      </c>
      <c r="BU56" s="53">
        <f t="shared" si="261"/>
        <v>71.428571428571431</v>
      </c>
      <c r="BV56" s="58">
        <v>7</v>
      </c>
      <c r="BW56" s="51">
        <f t="shared" si="262"/>
        <v>100</v>
      </c>
      <c r="BX56" s="61">
        <f t="shared" si="58"/>
        <v>38</v>
      </c>
      <c r="BY56" s="63">
        <f t="shared" si="59"/>
        <v>76</v>
      </c>
      <c r="BZ56" s="53">
        <f t="shared" si="293"/>
        <v>76</v>
      </c>
      <c r="CA56" s="98">
        <f t="shared" si="61"/>
        <v>76</v>
      </c>
      <c r="CB56" s="57" t="e">
        <f t="shared" si="294"/>
        <v>#N/A</v>
      </c>
      <c r="CC56" s="58">
        <v>16</v>
      </c>
      <c r="CD56" s="53">
        <f t="shared" si="263"/>
        <v>78.333333333333329</v>
      </c>
      <c r="CE56" s="58">
        <v>119.5</v>
      </c>
      <c r="CF56" s="51">
        <f t="shared" si="264"/>
        <v>89.103554868624428</v>
      </c>
      <c r="CG56" s="58">
        <v>22.392741858495199</v>
      </c>
      <c r="CH56" s="51">
        <f t="shared" si="265"/>
        <v>100</v>
      </c>
      <c r="CI56" s="58">
        <v>10.5</v>
      </c>
      <c r="CJ56" s="53">
        <f t="shared" si="266"/>
        <v>79</v>
      </c>
      <c r="CK56" s="58">
        <v>43.785714285714299</v>
      </c>
      <c r="CL56" s="53">
        <f t="shared" si="267"/>
        <v>21.649200220628767</v>
      </c>
      <c r="CM56" s="58">
        <v>3</v>
      </c>
      <c r="CN56" s="53">
        <f t="shared" si="268"/>
        <v>97.247706422018354</v>
      </c>
      <c r="CO56" s="58">
        <v>0</v>
      </c>
      <c r="CP56" s="51">
        <f t="shared" si="269"/>
        <v>100</v>
      </c>
      <c r="CQ56" s="138">
        <f t="shared" si="70"/>
        <v>74.474226660661785</v>
      </c>
      <c r="CR56" s="110">
        <f t="shared" si="71"/>
        <v>85.477778715654878</v>
      </c>
      <c r="CS56" s="53">
        <f t="shared" si="295"/>
        <v>85.477778715654878</v>
      </c>
      <c r="CT56" s="98">
        <f t="shared" si="73"/>
        <v>85.5</v>
      </c>
      <c r="CU56" s="54" t="e">
        <f t="shared" si="296"/>
        <v>#N/A</v>
      </c>
      <c r="CV56" s="58">
        <v>18</v>
      </c>
      <c r="CW56" s="53">
        <f t="shared" si="270"/>
        <v>89.308176100628927</v>
      </c>
      <c r="CX56" s="58">
        <v>2</v>
      </c>
      <c r="CY56" s="53">
        <f t="shared" si="271"/>
        <v>99.408284023668642</v>
      </c>
      <c r="CZ56" s="58">
        <v>300</v>
      </c>
      <c r="DA56" s="53">
        <f t="shared" si="272"/>
        <v>71.698113207547166</v>
      </c>
      <c r="DB56" s="58">
        <v>50</v>
      </c>
      <c r="DC56" s="53">
        <f t="shared" si="273"/>
        <v>87.5</v>
      </c>
      <c r="DD56" s="58">
        <v>14.6666666666667</v>
      </c>
      <c r="DE56" s="53">
        <f t="shared" si="274"/>
        <v>95.10155316606928</v>
      </c>
      <c r="DF56" s="58">
        <v>2</v>
      </c>
      <c r="DG56" s="53">
        <f t="shared" si="275"/>
        <v>99.581589958159</v>
      </c>
      <c r="DH56" s="58">
        <v>335</v>
      </c>
      <c r="DI56" s="53">
        <f t="shared" si="276"/>
        <v>72.083333333333329</v>
      </c>
      <c r="DJ56" s="58">
        <v>50</v>
      </c>
      <c r="DK56" s="51">
        <f t="shared" si="277"/>
        <v>92.857142857142861</v>
      </c>
      <c r="DL56" s="53">
        <f t="shared" si="83"/>
        <v>88.442274080818663</v>
      </c>
      <c r="DM56" s="53">
        <f t="shared" si="297"/>
        <v>88.442274080818663</v>
      </c>
      <c r="DN56" s="98">
        <f t="shared" si="85"/>
        <v>88.4</v>
      </c>
      <c r="DO56" s="54" t="e">
        <f t="shared" si="298"/>
        <v>#N/A</v>
      </c>
      <c r="DP56" s="52">
        <v>1100</v>
      </c>
      <c r="DQ56" s="51">
        <f t="shared" si="278"/>
        <v>19.672131147540984</v>
      </c>
      <c r="DR56" s="52">
        <v>16.399999999999999</v>
      </c>
      <c r="DS56" s="51">
        <f t="shared" si="279"/>
        <v>81.66479190101235</v>
      </c>
      <c r="DT56" s="52">
        <v>8</v>
      </c>
      <c r="DU56" s="51">
        <f t="shared" si="280"/>
        <v>44.444444444444443</v>
      </c>
      <c r="DV56" s="53">
        <f t="shared" si="90"/>
        <v>48.593789164332598</v>
      </c>
      <c r="DW56" s="53">
        <f t="shared" si="299"/>
        <v>48.593789164332598</v>
      </c>
      <c r="DX56" s="98">
        <f t="shared" si="92"/>
        <v>48.6</v>
      </c>
      <c r="DY56" s="54" t="e">
        <f t="shared" si="300"/>
        <v>#N/A</v>
      </c>
      <c r="DZ56" s="52">
        <v>73.781794227158699</v>
      </c>
      <c r="EA56" s="53">
        <f t="shared" si="281"/>
        <v>79.420661170246177</v>
      </c>
      <c r="EB56" s="52">
        <v>10.5</v>
      </c>
      <c r="EC56" s="51">
        <f t="shared" si="282"/>
        <v>65.625</v>
      </c>
      <c r="ED56" s="53">
        <f t="shared" si="96"/>
        <v>72.522830585123089</v>
      </c>
      <c r="EE56" s="53">
        <f t="shared" si="301"/>
        <v>72.522830585123089</v>
      </c>
      <c r="EF56" s="98">
        <f t="shared" si="98"/>
        <v>72.5</v>
      </c>
      <c r="EG56" s="54" t="e">
        <f t="shared" si="302"/>
        <v>#N/A</v>
      </c>
      <c r="EH56" s="64"/>
      <c r="EI56" s="64"/>
      <c r="EJ56" s="64"/>
      <c r="EK56" s="66" t="e">
        <f t="shared" si="303"/>
        <v>#N/A</v>
      </c>
      <c r="EL56" s="116">
        <f t="shared" si="101"/>
        <v>73.400000000000006</v>
      </c>
      <c r="EM56" s="139">
        <f t="shared" si="102"/>
        <v>73.351047396553568</v>
      </c>
      <c r="EN56" s="120">
        <f t="shared" si="304"/>
        <v>73.351047396553568</v>
      </c>
      <c r="EO56" s="67"/>
      <c r="EP56" s="68"/>
      <c r="EQ56" s="44"/>
    </row>
    <row r="57" spans="1:147" ht="14.5" customHeight="1" x14ac:dyDescent="0.35">
      <c r="A57" s="49" t="s">
        <v>70</v>
      </c>
      <c r="B57" s="137" t="str">
        <f>INDEX('Economy Names'!$A$2:$H$213,'Economy Names'!L51,'Economy Names'!$K$1)</f>
        <v>Czech Republic</v>
      </c>
      <c r="C57" s="50">
        <v>9</v>
      </c>
      <c r="D57" s="51">
        <f t="shared" si="238"/>
        <v>52.941176470588239</v>
      </c>
      <c r="E57" s="50">
        <v>24.5</v>
      </c>
      <c r="F57" s="51">
        <f t="shared" si="239"/>
        <v>75.879396984924625</v>
      </c>
      <c r="G57" s="52">
        <v>1.12789467959086</v>
      </c>
      <c r="H57" s="51">
        <f t="shared" si="240"/>
        <v>99.436052660204567</v>
      </c>
      <c r="I57" s="50">
        <v>9</v>
      </c>
      <c r="J57" s="51">
        <f t="shared" si="241"/>
        <v>52.941176470588239</v>
      </c>
      <c r="K57" s="50">
        <v>24.5</v>
      </c>
      <c r="L57" s="51">
        <f t="shared" si="242"/>
        <v>75.879396984924625</v>
      </c>
      <c r="M57" s="52">
        <v>1.12789467959086</v>
      </c>
      <c r="N57" s="53">
        <f t="shared" si="243"/>
        <v>99.436052660204567</v>
      </c>
      <c r="O57" s="52">
        <v>1.05806255121E-3</v>
      </c>
      <c r="P57" s="51">
        <f t="shared" si="244"/>
        <v>99.999735484362191</v>
      </c>
      <c r="Q57" s="53">
        <f t="shared" si="19"/>
        <v>82.064090400019907</v>
      </c>
      <c r="R57" s="53">
        <f t="shared" si="283"/>
        <v>82.064090400019907</v>
      </c>
      <c r="S57" s="98">
        <f t="shared" si="21"/>
        <v>82.1</v>
      </c>
      <c r="T57" s="54" t="e">
        <f t="shared" si="284"/>
        <v>#N/A</v>
      </c>
      <c r="U57" s="55">
        <v>21</v>
      </c>
      <c r="V57" s="51">
        <f t="shared" si="245"/>
        <v>36</v>
      </c>
      <c r="W57" s="55">
        <v>246</v>
      </c>
      <c r="X57" s="51">
        <f t="shared" si="246"/>
        <v>36.599423631123919</v>
      </c>
      <c r="Y57" s="56">
        <v>0.22007701065188001</v>
      </c>
      <c r="Z57" s="53">
        <f t="shared" si="247"/>
        <v>98.899614946740598</v>
      </c>
      <c r="AA57" s="55">
        <v>8</v>
      </c>
      <c r="AB57" s="51">
        <f t="shared" si="248"/>
        <v>53.333333333333336</v>
      </c>
      <c r="AC57" s="53">
        <f t="shared" si="27"/>
        <v>56.208092977799467</v>
      </c>
      <c r="AD57" s="53">
        <f t="shared" si="285"/>
        <v>56.208092977799467</v>
      </c>
      <c r="AE57" s="98">
        <f t="shared" si="29"/>
        <v>56.2</v>
      </c>
      <c r="AF57" s="57" t="e">
        <f t="shared" si="286"/>
        <v>#N/A</v>
      </c>
      <c r="AG57" s="55">
        <v>3</v>
      </c>
      <c r="AH57" s="51">
        <f t="shared" si="249"/>
        <v>100</v>
      </c>
      <c r="AI57" s="55">
        <v>58</v>
      </c>
      <c r="AJ57" s="51">
        <f t="shared" si="250"/>
        <v>82.608695652173907</v>
      </c>
      <c r="AK57" s="56">
        <v>23.065763616398499</v>
      </c>
      <c r="AL57" s="51">
        <f t="shared" si="251"/>
        <v>99.715237486217305</v>
      </c>
      <c r="AM57" s="55">
        <v>8</v>
      </c>
      <c r="AN57" s="51">
        <f t="shared" si="252"/>
        <v>100</v>
      </c>
      <c r="AO57" s="51">
        <f t="shared" si="35"/>
        <v>95.580983284597806</v>
      </c>
      <c r="AP57" s="53">
        <f t="shared" si="287"/>
        <v>95.580983284597806</v>
      </c>
      <c r="AQ57" s="98">
        <f t="shared" si="37"/>
        <v>95.6</v>
      </c>
      <c r="AR57" s="54" t="e">
        <f t="shared" si="288"/>
        <v>#N/A</v>
      </c>
      <c r="AS57" s="59">
        <v>4</v>
      </c>
      <c r="AT57" s="51">
        <f t="shared" si="253"/>
        <v>75</v>
      </c>
      <c r="AU57" s="59">
        <v>27.5</v>
      </c>
      <c r="AV57" s="51">
        <f t="shared" si="254"/>
        <v>87.320574162679421</v>
      </c>
      <c r="AW57" s="59">
        <v>4.0049094102376204</v>
      </c>
      <c r="AX57" s="53">
        <f t="shared" si="255"/>
        <v>73.300603931749208</v>
      </c>
      <c r="AY57" s="59">
        <v>25</v>
      </c>
      <c r="AZ57" s="51">
        <f t="shared" si="256"/>
        <v>83.333333333333343</v>
      </c>
      <c r="BA57" s="60">
        <f t="shared" si="43"/>
        <v>79.738627856940496</v>
      </c>
      <c r="BB57" s="53">
        <f t="shared" si="289"/>
        <v>79.738627856940496</v>
      </c>
      <c r="BC57" s="98">
        <f t="shared" si="45"/>
        <v>79.7</v>
      </c>
      <c r="BD57" s="54" t="e">
        <f t="shared" si="290"/>
        <v>#N/A</v>
      </c>
      <c r="BE57" s="58">
        <v>7</v>
      </c>
      <c r="BF57" s="58">
        <v>7</v>
      </c>
      <c r="BG57" s="61">
        <f t="shared" si="47"/>
        <v>14</v>
      </c>
      <c r="BH57" s="60">
        <f t="shared" si="48"/>
        <v>70</v>
      </c>
      <c r="BI57" s="101">
        <f t="shared" si="291"/>
        <v>70</v>
      </c>
      <c r="BJ57" s="98">
        <f t="shared" si="50"/>
        <v>70</v>
      </c>
      <c r="BK57" s="54" t="e">
        <f t="shared" si="292"/>
        <v>#N/A</v>
      </c>
      <c r="BL57" s="58">
        <v>2</v>
      </c>
      <c r="BM57" s="53">
        <f t="shared" si="257"/>
        <v>20</v>
      </c>
      <c r="BN57" s="58">
        <v>6</v>
      </c>
      <c r="BO57" s="53">
        <f t="shared" si="258"/>
        <v>60</v>
      </c>
      <c r="BP57" s="58">
        <v>9</v>
      </c>
      <c r="BQ57" s="53">
        <f t="shared" si="259"/>
        <v>90</v>
      </c>
      <c r="BR57" s="58">
        <v>5</v>
      </c>
      <c r="BS57" s="53">
        <f t="shared" si="260"/>
        <v>83.333333333333343</v>
      </c>
      <c r="BT57" s="58">
        <v>5</v>
      </c>
      <c r="BU57" s="53">
        <f t="shared" si="261"/>
        <v>71.428571428571431</v>
      </c>
      <c r="BV57" s="58">
        <v>4</v>
      </c>
      <c r="BW57" s="51">
        <f t="shared" si="262"/>
        <v>57.142857142857139</v>
      </c>
      <c r="BX57" s="61">
        <f t="shared" si="58"/>
        <v>31</v>
      </c>
      <c r="BY57" s="63">
        <f t="shared" si="59"/>
        <v>62</v>
      </c>
      <c r="BZ57" s="53">
        <f t="shared" si="293"/>
        <v>62</v>
      </c>
      <c r="CA57" s="98">
        <f t="shared" si="61"/>
        <v>62</v>
      </c>
      <c r="CB57" s="57" t="e">
        <f t="shared" si="294"/>
        <v>#N/A</v>
      </c>
      <c r="CC57" s="58">
        <v>8</v>
      </c>
      <c r="CD57" s="53">
        <f t="shared" si="263"/>
        <v>91.666666666666657</v>
      </c>
      <c r="CE57" s="58">
        <v>230</v>
      </c>
      <c r="CF57" s="51">
        <f t="shared" si="264"/>
        <v>72.024729520865534</v>
      </c>
      <c r="CG57" s="58">
        <v>46.120090479211797</v>
      </c>
      <c r="CH57" s="51">
        <f t="shared" si="265"/>
        <v>71.21710170890681</v>
      </c>
      <c r="CI57" s="58">
        <v>4.5</v>
      </c>
      <c r="CJ57" s="53">
        <f t="shared" si="266"/>
        <v>91</v>
      </c>
      <c r="CK57" s="58">
        <v>17.738095238095202</v>
      </c>
      <c r="CL57" s="53">
        <f t="shared" si="267"/>
        <v>71.934179077036305</v>
      </c>
      <c r="CM57" s="58">
        <v>2</v>
      </c>
      <c r="CN57" s="53">
        <f t="shared" si="268"/>
        <v>99.082568807339456</v>
      </c>
      <c r="CO57" s="58">
        <v>0</v>
      </c>
      <c r="CP57" s="51">
        <f t="shared" si="269"/>
        <v>100</v>
      </c>
      <c r="CQ57" s="138">
        <f t="shared" si="70"/>
        <v>90.504186971093944</v>
      </c>
      <c r="CR57" s="110">
        <f t="shared" si="71"/>
        <v>81.353171216883226</v>
      </c>
      <c r="CS57" s="53">
        <f t="shared" si="295"/>
        <v>81.353171216883226</v>
      </c>
      <c r="CT57" s="98">
        <f t="shared" si="73"/>
        <v>81.400000000000006</v>
      </c>
      <c r="CU57" s="54" t="e">
        <f t="shared" si="296"/>
        <v>#N/A</v>
      </c>
      <c r="CV57" s="58">
        <v>0</v>
      </c>
      <c r="CW57" s="53">
        <f t="shared" si="270"/>
        <v>100</v>
      </c>
      <c r="CX57" s="58">
        <v>0.5</v>
      </c>
      <c r="CY57" s="53">
        <f t="shared" si="271"/>
        <v>100</v>
      </c>
      <c r="CZ57" s="58">
        <v>0</v>
      </c>
      <c r="DA57" s="53">
        <f t="shared" si="272"/>
        <v>100</v>
      </c>
      <c r="DB57" s="58">
        <v>0</v>
      </c>
      <c r="DC57" s="53">
        <f t="shared" si="273"/>
        <v>100</v>
      </c>
      <c r="DD57" s="58">
        <v>0</v>
      </c>
      <c r="DE57" s="53">
        <f t="shared" si="274"/>
        <v>100</v>
      </c>
      <c r="DF57" s="58">
        <v>0.5</v>
      </c>
      <c r="DG57" s="53">
        <f t="shared" si="275"/>
        <v>100</v>
      </c>
      <c r="DH57" s="58">
        <v>0</v>
      </c>
      <c r="DI57" s="53">
        <f t="shared" si="276"/>
        <v>100</v>
      </c>
      <c r="DJ57" s="58">
        <v>0</v>
      </c>
      <c r="DK57" s="51">
        <f t="shared" si="277"/>
        <v>100</v>
      </c>
      <c r="DL57" s="53">
        <f t="shared" si="83"/>
        <v>100</v>
      </c>
      <c r="DM57" s="53">
        <f t="shared" si="297"/>
        <v>100</v>
      </c>
      <c r="DN57" s="98">
        <f t="shared" si="85"/>
        <v>100</v>
      </c>
      <c r="DO57" s="54" t="e">
        <f t="shared" si="298"/>
        <v>#N/A</v>
      </c>
      <c r="DP57" s="52">
        <v>678</v>
      </c>
      <c r="DQ57" s="51">
        <f t="shared" si="278"/>
        <v>54.262295081967217</v>
      </c>
      <c r="DR57" s="52">
        <v>33.799999999999997</v>
      </c>
      <c r="DS57" s="51">
        <f t="shared" si="279"/>
        <v>62.092238470191234</v>
      </c>
      <c r="DT57" s="52">
        <v>9.5</v>
      </c>
      <c r="DU57" s="51">
        <f t="shared" si="280"/>
        <v>52.777777777777779</v>
      </c>
      <c r="DV57" s="53">
        <f t="shared" si="90"/>
        <v>56.377437109978736</v>
      </c>
      <c r="DW57" s="53">
        <f t="shared" si="299"/>
        <v>56.377437109978736</v>
      </c>
      <c r="DX57" s="98">
        <f t="shared" si="92"/>
        <v>56.4</v>
      </c>
      <c r="DY57" s="54" t="e">
        <f t="shared" si="300"/>
        <v>#N/A</v>
      </c>
      <c r="DZ57" s="52">
        <v>67.506789482252998</v>
      </c>
      <c r="EA57" s="53">
        <f t="shared" si="281"/>
        <v>72.666081251079646</v>
      </c>
      <c r="EB57" s="52">
        <v>14</v>
      </c>
      <c r="EC57" s="51">
        <f t="shared" si="282"/>
        <v>87.5</v>
      </c>
      <c r="ED57" s="53">
        <f t="shared" si="96"/>
        <v>80.083040625539823</v>
      </c>
      <c r="EE57" s="53">
        <f t="shared" si="301"/>
        <v>80.083040625539823</v>
      </c>
      <c r="EF57" s="98">
        <f t="shared" si="98"/>
        <v>80.099999999999994</v>
      </c>
      <c r="EG57" s="54" t="e">
        <f t="shared" si="302"/>
        <v>#N/A</v>
      </c>
      <c r="EH57" s="64"/>
      <c r="EI57" s="64"/>
      <c r="EJ57" s="64"/>
      <c r="EK57" s="66" t="e">
        <f t="shared" si="303"/>
        <v>#N/A</v>
      </c>
      <c r="EL57" s="116">
        <f t="shared" si="101"/>
        <v>76.3</v>
      </c>
      <c r="EM57" s="139">
        <f t="shared" si="102"/>
        <v>76.34054434717595</v>
      </c>
      <c r="EN57" s="120">
        <f t="shared" si="304"/>
        <v>76.34054434717595</v>
      </c>
      <c r="EO57" s="67"/>
      <c r="EP57" s="68"/>
      <c r="EQ57" s="44"/>
    </row>
    <row r="58" spans="1:147" ht="14.5" customHeight="1" x14ac:dyDescent="0.35">
      <c r="A58" s="49" t="s">
        <v>71</v>
      </c>
      <c r="B58" s="137" t="str">
        <f>INDEX('Economy Names'!$A$2:$H$213,'Economy Names'!L52,'Economy Names'!$K$1)</f>
        <v>Denmark</v>
      </c>
      <c r="C58" s="50">
        <v>5</v>
      </c>
      <c r="D58" s="51">
        <f t="shared" si="238"/>
        <v>76.470588235294116</v>
      </c>
      <c r="E58" s="50">
        <v>3.5</v>
      </c>
      <c r="F58" s="51">
        <f t="shared" si="239"/>
        <v>96.984924623115575</v>
      </c>
      <c r="G58" s="52">
        <v>0.17097854059094</v>
      </c>
      <c r="H58" s="51">
        <f t="shared" si="240"/>
        <v>99.914510729704531</v>
      </c>
      <c r="I58" s="50">
        <v>5</v>
      </c>
      <c r="J58" s="51">
        <f t="shared" si="241"/>
        <v>76.470588235294116</v>
      </c>
      <c r="K58" s="50">
        <v>3.5</v>
      </c>
      <c r="L58" s="51">
        <f t="shared" si="242"/>
        <v>96.984924623115575</v>
      </c>
      <c r="M58" s="52">
        <v>0.17097854059094</v>
      </c>
      <c r="N58" s="53">
        <f t="shared" si="243"/>
        <v>99.914510729704531</v>
      </c>
      <c r="O58" s="52">
        <v>10.207674065131</v>
      </c>
      <c r="P58" s="51">
        <f t="shared" si="244"/>
        <v>97.448081483717246</v>
      </c>
      <c r="Q58" s="53">
        <f t="shared" si="19"/>
        <v>92.70452626795786</v>
      </c>
      <c r="R58" s="53">
        <f t="shared" si="283"/>
        <v>92.70452626795786</v>
      </c>
      <c r="S58" s="98">
        <f t="shared" si="21"/>
        <v>92.7</v>
      </c>
      <c r="T58" s="54" t="e">
        <f t="shared" si="284"/>
        <v>#N/A</v>
      </c>
      <c r="U58" s="55">
        <v>7</v>
      </c>
      <c r="V58" s="51">
        <f t="shared" si="245"/>
        <v>92</v>
      </c>
      <c r="W58" s="55">
        <v>64</v>
      </c>
      <c r="X58" s="51">
        <f t="shared" si="246"/>
        <v>89.04899135446685</v>
      </c>
      <c r="Y58" s="56">
        <v>0.57270615963710003</v>
      </c>
      <c r="Z58" s="53">
        <f t="shared" si="247"/>
        <v>97.136469201814506</v>
      </c>
      <c r="AA58" s="55">
        <v>11</v>
      </c>
      <c r="AB58" s="51">
        <f t="shared" si="248"/>
        <v>73.333333333333329</v>
      </c>
      <c r="AC58" s="53">
        <f t="shared" si="27"/>
        <v>87.879698472403675</v>
      </c>
      <c r="AD58" s="53">
        <f t="shared" si="285"/>
        <v>87.879698472403675</v>
      </c>
      <c r="AE58" s="98">
        <f t="shared" si="29"/>
        <v>87.9</v>
      </c>
      <c r="AF58" s="57" t="e">
        <f t="shared" si="286"/>
        <v>#N/A</v>
      </c>
      <c r="AG58" s="55">
        <v>4</v>
      </c>
      <c r="AH58" s="51">
        <f t="shared" si="249"/>
        <v>83.333333333333343</v>
      </c>
      <c r="AI58" s="55">
        <v>38</v>
      </c>
      <c r="AJ58" s="51">
        <f t="shared" si="250"/>
        <v>91.304347826086953</v>
      </c>
      <c r="AK58" s="56">
        <v>100.090983565106</v>
      </c>
      <c r="AL58" s="51">
        <f t="shared" si="251"/>
        <v>98.764308844875231</v>
      </c>
      <c r="AM58" s="55">
        <v>7</v>
      </c>
      <c r="AN58" s="51">
        <f t="shared" si="252"/>
        <v>87.5</v>
      </c>
      <c r="AO58" s="51">
        <f t="shared" si="35"/>
        <v>90.225497501073889</v>
      </c>
      <c r="AP58" s="53">
        <f t="shared" si="287"/>
        <v>90.225497501073889</v>
      </c>
      <c r="AQ58" s="98">
        <f t="shared" si="37"/>
        <v>90.2</v>
      </c>
      <c r="AR58" s="54" t="e">
        <f t="shared" si="288"/>
        <v>#N/A</v>
      </c>
      <c r="AS58" s="59">
        <v>3</v>
      </c>
      <c r="AT58" s="51">
        <f t="shared" si="253"/>
        <v>83.333333333333343</v>
      </c>
      <c r="AU58" s="59">
        <v>4</v>
      </c>
      <c r="AV58" s="51">
        <f t="shared" si="254"/>
        <v>98.564593301435409</v>
      </c>
      <c r="AW58" s="59">
        <v>0.60868360450376002</v>
      </c>
      <c r="AX58" s="53">
        <f t="shared" si="255"/>
        <v>95.942109303308271</v>
      </c>
      <c r="AY58" s="59">
        <v>24.5</v>
      </c>
      <c r="AZ58" s="51">
        <f t="shared" si="256"/>
        <v>81.666666666666671</v>
      </c>
      <c r="BA58" s="60">
        <f t="shared" si="43"/>
        <v>89.87667565118592</v>
      </c>
      <c r="BB58" s="53">
        <f t="shared" si="289"/>
        <v>89.87667565118592</v>
      </c>
      <c r="BC58" s="98">
        <f t="shared" si="45"/>
        <v>89.9</v>
      </c>
      <c r="BD58" s="54" t="e">
        <f t="shared" si="290"/>
        <v>#N/A</v>
      </c>
      <c r="BE58" s="58">
        <v>6</v>
      </c>
      <c r="BF58" s="58">
        <v>8</v>
      </c>
      <c r="BG58" s="61">
        <f t="shared" si="47"/>
        <v>14</v>
      </c>
      <c r="BH58" s="60">
        <f t="shared" si="48"/>
        <v>70</v>
      </c>
      <c r="BI58" s="101">
        <f t="shared" si="291"/>
        <v>70</v>
      </c>
      <c r="BJ58" s="98">
        <f t="shared" si="50"/>
        <v>70</v>
      </c>
      <c r="BK58" s="54" t="e">
        <f t="shared" si="292"/>
        <v>#N/A</v>
      </c>
      <c r="BL58" s="58">
        <v>7</v>
      </c>
      <c r="BM58" s="53">
        <f t="shared" si="257"/>
        <v>70</v>
      </c>
      <c r="BN58" s="58">
        <v>5</v>
      </c>
      <c r="BO58" s="53">
        <f t="shared" si="258"/>
        <v>50</v>
      </c>
      <c r="BP58" s="58">
        <v>8</v>
      </c>
      <c r="BQ58" s="53">
        <f t="shared" si="259"/>
        <v>80</v>
      </c>
      <c r="BR58" s="58">
        <v>5</v>
      </c>
      <c r="BS58" s="53">
        <f t="shared" si="260"/>
        <v>83.333333333333343</v>
      </c>
      <c r="BT58" s="58">
        <v>5</v>
      </c>
      <c r="BU58" s="53">
        <f t="shared" si="261"/>
        <v>71.428571428571431</v>
      </c>
      <c r="BV58" s="58">
        <v>6</v>
      </c>
      <c r="BW58" s="51">
        <f t="shared" si="262"/>
        <v>85.714285714285708</v>
      </c>
      <c r="BX58" s="61">
        <f t="shared" si="58"/>
        <v>36</v>
      </c>
      <c r="BY58" s="63">
        <f t="shared" si="59"/>
        <v>72</v>
      </c>
      <c r="BZ58" s="53">
        <f t="shared" si="293"/>
        <v>72</v>
      </c>
      <c r="CA58" s="98">
        <f t="shared" si="61"/>
        <v>72</v>
      </c>
      <c r="CB58" s="57" t="e">
        <f t="shared" si="294"/>
        <v>#N/A</v>
      </c>
      <c r="CC58" s="58">
        <v>10</v>
      </c>
      <c r="CD58" s="53">
        <f t="shared" si="263"/>
        <v>88.333333333333329</v>
      </c>
      <c r="CE58" s="58">
        <v>132</v>
      </c>
      <c r="CF58" s="51">
        <f t="shared" si="264"/>
        <v>87.17156105100463</v>
      </c>
      <c r="CG58" s="58">
        <v>23.8382136822074</v>
      </c>
      <c r="CH58" s="51">
        <f t="shared" si="265"/>
        <v>100</v>
      </c>
      <c r="CI58" s="58">
        <v>8</v>
      </c>
      <c r="CJ58" s="53">
        <f t="shared" si="266"/>
        <v>84</v>
      </c>
      <c r="CK58" s="58">
        <v>10.0952380952381</v>
      </c>
      <c r="CL58" s="53">
        <f t="shared" si="267"/>
        <v>86.688729545872391</v>
      </c>
      <c r="CM58" s="58">
        <v>4.5</v>
      </c>
      <c r="CN58" s="53">
        <f t="shared" si="268"/>
        <v>94.495412844036693</v>
      </c>
      <c r="CO58" s="58">
        <v>2.8571428571428599</v>
      </c>
      <c r="CP58" s="51">
        <f t="shared" si="269"/>
        <v>91.071428571428555</v>
      </c>
      <c r="CQ58" s="138">
        <f t="shared" si="70"/>
        <v>89.06389274033441</v>
      </c>
      <c r="CR58" s="110">
        <f t="shared" si="71"/>
        <v>91.142196781168082</v>
      </c>
      <c r="CS58" s="53">
        <f t="shared" si="295"/>
        <v>91.142196781168082</v>
      </c>
      <c r="CT58" s="98">
        <f t="shared" si="73"/>
        <v>91.1</v>
      </c>
      <c r="CU58" s="54" t="e">
        <f t="shared" si="296"/>
        <v>#N/A</v>
      </c>
      <c r="CV58" s="58">
        <v>0</v>
      </c>
      <c r="CW58" s="53">
        <f t="shared" si="270"/>
        <v>100</v>
      </c>
      <c r="CX58" s="58">
        <v>0.5</v>
      </c>
      <c r="CY58" s="53">
        <f t="shared" si="271"/>
        <v>100</v>
      </c>
      <c r="CZ58" s="58">
        <v>0</v>
      </c>
      <c r="DA58" s="53">
        <f t="shared" si="272"/>
        <v>100</v>
      </c>
      <c r="DB58" s="58">
        <v>0</v>
      </c>
      <c r="DC58" s="53">
        <f t="shared" si="273"/>
        <v>100</v>
      </c>
      <c r="DD58" s="58">
        <v>0</v>
      </c>
      <c r="DE58" s="53">
        <f t="shared" si="274"/>
        <v>100</v>
      </c>
      <c r="DF58" s="58">
        <v>0.5</v>
      </c>
      <c r="DG58" s="53">
        <f t="shared" si="275"/>
        <v>100</v>
      </c>
      <c r="DH58" s="58">
        <v>0</v>
      </c>
      <c r="DI58" s="53">
        <f t="shared" si="276"/>
        <v>100</v>
      </c>
      <c r="DJ58" s="58">
        <v>0</v>
      </c>
      <c r="DK58" s="51">
        <f t="shared" si="277"/>
        <v>100</v>
      </c>
      <c r="DL58" s="53">
        <f t="shared" si="83"/>
        <v>100</v>
      </c>
      <c r="DM58" s="53">
        <f t="shared" si="297"/>
        <v>100</v>
      </c>
      <c r="DN58" s="98">
        <f t="shared" si="85"/>
        <v>100</v>
      </c>
      <c r="DO58" s="54" t="e">
        <f t="shared" si="298"/>
        <v>#N/A</v>
      </c>
      <c r="DP58" s="52">
        <v>485</v>
      </c>
      <c r="DQ58" s="51">
        <f t="shared" si="278"/>
        <v>70.081967213114751</v>
      </c>
      <c r="DR58" s="52">
        <v>23.3</v>
      </c>
      <c r="DS58" s="51">
        <f t="shared" si="279"/>
        <v>73.903262092238464</v>
      </c>
      <c r="DT58" s="52">
        <v>14</v>
      </c>
      <c r="DU58" s="51">
        <f t="shared" si="280"/>
        <v>77.777777777777786</v>
      </c>
      <c r="DV58" s="53">
        <f t="shared" si="90"/>
        <v>73.921002361043662</v>
      </c>
      <c r="DW58" s="53">
        <f t="shared" si="299"/>
        <v>73.921002361043662</v>
      </c>
      <c r="DX58" s="98">
        <f t="shared" si="92"/>
        <v>73.900000000000006</v>
      </c>
      <c r="DY58" s="54" t="e">
        <f t="shared" si="300"/>
        <v>#N/A</v>
      </c>
      <c r="DZ58" s="52">
        <v>88.507625272331197</v>
      </c>
      <c r="EA58" s="53">
        <f t="shared" si="281"/>
        <v>95.27193247828977</v>
      </c>
      <c r="EB58" s="52">
        <v>12</v>
      </c>
      <c r="EC58" s="51">
        <f t="shared" si="282"/>
        <v>75</v>
      </c>
      <c r="ED58" s="53">
        <f t="shared" si="96"/>
        <v>85.135966239144892</v>
      </c>
      <c r="EE58" s="53">
        <f t="shared" si="301"/>
        <v>85.135966239144892</v>
      </c>
      <c r="EF58" s="98">
        <f t="shared" si="98"/>
        <v>85.1</v>
      </c>
      <c r="EG58" s="54" t="e">
        <f t="shared" si="302"/>
        <v>#N/A</v>
      </c>
      <c r="EH58" s="64"/>
      <c r="EI58" s="64"/>
      <c r="EJ58" s="64"/>
      <c r="EK58" s="66" t="e">
        <f t="shared" si="303"/>
        <v>#N/A</v>
      </c>
      <c r="EL58" s="116">
        <f t="shared" si="101"/>
        <v>85.3</v>
      </c>
      <c r="EM58" s="139">
        <f t="shared" si="102"/>
        <v>85.288556327397785</v>
      </c>
      <c r="EN58" s="120">
        <f t="shared" si="304"/>
        <v>85.288556327397785</v>
      </c>
      <c r="EO58" s="67"/>
      <c r="EP58" s="68"/>
      <c r="EQ58" s="44"/>
    </row>
    <row r="59" spans="1:147" ht="14.5" customHeight="1" x14ac:dyDescent="0.35">
      <c r="A59" s="49" t="s">
        <v>72</v>
      </c>
      <c r="B59" s="137" t="str">
        <f>INDEX('Economy Names'!$A$2:$H$213,'Economy Names'!L53,'Economy Names'!$K$1)</f>
        <v>Djibouti</v>
      </c>
      <c r="C59" s="50">
        <v>6</v>
      </c>
      <c r="D59" s="51">
        <f t="shared" si="238"/>
        <v>70.588235294117652</v>
      </c>
      <c r="E59" s="50">
        <v>14</v>
      </c>
      <c r="F59" s="51">
        <f t="shared" si="239"/>
        <v>86.4321608040201</v>
      </c>
      <c r="G59" s="52">
        <v>39.650880517106401</v>
      </c>
      <c r="H59" s="51">
        <f t="shared" si="240"/>
        <v>80.174559741446799</v>
      </c>
      <c r="I59" s="50">
        <v>6</v>
      </c>
      <c r="J59" s="51">
        <f t="shared" si="241"/>
        <v>70.588235294117652</v>
      </c>
      <c r="K59" s="50">
        <v>14</v>
      </c>
      <c r="L59" s="51">
        <f t="shared" si="242"/>
        <v>86.4321608040201</v>
      </c>
      <c r="M59" s="52">
        <v>39.650880517106401</v>
      </c>
      <c r="N59" s="53">
        <f t="shared" si="243"/>
        <v>80.174559741446799</v>
      </c>
      <c r="O59" s="52">
        <v>0</v>
      </c>
      <c r="P59" s="51">
        <f t="shared" si="244"/>
        <v>100</v>
      </c>
      <c r="Q59" s="53">
        <f t="shared" si="19"/>
        <v>84.298738959896141</v>
      </c>
      <c r="R59" s="53">
        <f t="shared" si="283"/>
        <v>84.298738959896141</v>
      </c>
      <c r="S59" s="98">
        <f t="shared" si="21"/>
        <v>84.3</v>
      </c>
      <c r="T59" s="54" t="e">
        <f t="shared" si="284"/>
        <v>#N/A</v>
      </c>
      <c r="U59" s="55">
        <v>16</v>
      </c>
      <c r="V59" s="51">
        <f t="shared" si="245"/>
        <v>56.000000000000007</v>
      </c>
      <c r="W59" s="55">
        <v>146</v>
      </c>
      <c r="X59" s="51">
        <f t="shared" si="246"/>
        <v>65.417867435158499</v>
      </c>
      <c r="Y59" s="56">
        <v>4.7600875989439997</v>
      </c>
      <c r="Z59" s="53">
        <f t="shared" si="247"/>
        <v>76.199562005280001</v>
      </c>
      <c r="AA59" s="55">
        <v>12</v>
      </c>
      <c r="AB59" s="51">
        <f t="shared" si="248"/>
        <v>80</v>
      </c>
      <c r="AC59" s="53">
        <f t="shared" si="27"/>
        <v>69.404357360109628</v>
      </c>
      <c r="AD59" s="53">
        <f t="shared" si="285"/>
        <v>69.404357360109628</v>
      </c>
      <c r="AE59" s="98">
        <f t="shared" si="29"/>
        <v>69.400000000000006</v>
      </c>
      <c r="AF59" s="57" t="e">
        <f t="shared" si="286"/>
        <v>#N/A</v>
      </c>
      <c r="AG59" s="55">
        <v>4</v>
      </c>
      <c r="AH59" s="51">
        <f t="shared" si="249"/>
        <v>83.333333333333343</v>
      </c>
      <c r="AI59" s="55">
        <v>52</v>
      </c>
      <c r="AJ59" s="51">
        <f t="shared" si="250"/>
        <v>85.217391304347828</v>
      </c>
      <c r="AK59" s="56">
        <v>831.19179282541404</v>
      </c>
      <c r="AL59" s="51">
        <f t="shared" si="251"/>
        <v>89.738372928081304</v>
      </c>
      <c r="AM59" s="55">
        <v>0</v>
      </c>
      <c r="AN59" s="51">
        <f t="shared" si="252"/>
        <v>0</v>
      </c>
      <c r="AO59" s="51">
        <f t="shared" si="35"/>
        <v>64.572274391440629</v>
      </c>
      <c r="AP59" s="53">
        <f t="shared" si="287"/>
        <v>64.572274391440629</v>
      </c>
      <c r="AQ59" s="98">
        <f t="shared" si="37"/>
        <v>64.599999999999994</v>
      </c>
      <c r="AR59" s="54" t="e">
        <f t="shared" si="288"/>
        <v>#N/A</v>
      </c>
      <c r="AS59" s="59">
        <v>6</v>
      </c>
      <c r="AT59" s="51">
        <f t="shared" si="253"/>
        <v>58.333333333333336</v>
      </c>
      <c r="AU59" s="59">
        <v>24</v>
      </c>
      <c r="AV59" s="51">
        <f t="shared" si="254"/>
        <v>88.995215311004785</v>
      </c>
      <c r="AW59" s="59">
        <v>5.6162136841019104</v>
      </c>
      <c r="AX59" s="53">
        <f t="shared" si="255"/>
        <v>62.558575439320599</v>
      </c>
      <c r="AY59" s="59">
        <v>7</v>
      </c>
      <c r="AZ59" s="51">
        <f t="shared" si="256"/>
        <v>23.333333333333332</v>
      </c>
      <c r="BA59" s="60">
        <f t="shared" si="43"/>
        <v>58.305114354248019</v>
      </c>
      <c r="BB59" s="53">
        <f t="shared" si="289"/>
        <v>58.305114354248019</v>
      </c>
      <c r="BC59" s="98">
        <f t="shared" si="45"/>
        <v>58.3</v>
      </c>
      <c r="BD59" s="54" t="e">
        <f t="shared" si="290"/>
        <v>#N/A</v>
      </c>
      <c r="BE59" s="58">
        <v>0</v>
      </c>
      <c r="BF59" s="58">
        <v>8</v>
      </c>
      <c r="BG59" s="61">
        <f t="shared" si="47"/>
        <v>8</v>
      </c>
      <c r="BH59" s="60">
        <f t="shared" si="48"/>
        <v>40</v>
      </c>
      <c r="BI59" s="101">
        <f t="shared" si="291"/>
        <v>40</v>
      </c>
      <c r="BJ59" s="98">
        <f t="shared" si="50"/>
        <v>40</v>
      </c>
      <c r="BK59" s="54" t="e">
        <f t="shared" si="292"/>
        <v>#N/A</v>
      </c>
      <c r="BL59" s="58">
        <v>8</v>
      </c>
      <c r="BM59" s="53">
        <f t="shared" si="257"/>
        <v>80</v>
      </c>
      <c r="BN59" s="58">
        <v>8</v>
      </c>
      <c r="BO59" s="53">
        <f t="shared" si="258"/>
        <v>80</v>
      </c>
      <c r="BP59" s="58">
        <v>10</v>
      </c>
      <c r="BQ59" s="53">
        <f t="shared" si="259"/>
        <v>100</v>
      </c>
      <c r="BR59" s="58">
        <v>0</v>
      </c>
      <c r="BS59" s="53">
        <f t="shared" si="260"/>
        <v>0</v>
      </c>
      <c r="BT59" s="58">
        <v>0</v>
      </c>
      <c r="BU59" s="53">
        <f t="shared" si="261"/>
        <v>0</v>
      </c>
      <c r="BV59" s="58">
        <v>0</v>
      </c>
      <c r="BW59" s="51">
        <f t="shared" si="262"/>
        <v>0</v>
      </c>
      <c r="BX59" s="61">
        <f t="shared" si="58"/>
        <v>26</v>
      </c>
      <c r="BY59" s="63">
        <f t="shared" si="59"/>
        <v>52</v>
      </c>
      <c r="BZ59" s="53">
        <f t="shared" si="293"/>
        <v>52</v>
      </c>
      <c r="CA59" s="98">
        <f t="shared" si="61"/>
        <v>52</v>
      </c>
      <c r="CB59" s="57" t="e">
        <f t="shared" si="294"/>
        <v>#N/A</v>
      </c>
      <c r="CC59" s="58">
        <v>35</v>
      </c>
      <c r="CD59" s="53">
        <f t="shared" si="263"/>
        <v>46.666666666666664</v>
      </c>
      <c r="CE59" s="58">
        <v>76</v>
      </c>
      <c r="CF59" s="51">
        <f t="shared" si="264"/>
        <v>95.826893353941273</v>
      </c>
      <c r="CG59" s="58">
        <v>37.948083380164903</v>
      </c>
      <c r="CH59" s="51">
        <f t="shared" si="265"/>
        <v>83.263625415279904</v>
      </c>
      <c r="CI59" s="58" t="s">
        <v>1974</v>
      </c>
      <c r="CJ59" s="53">
        <f t="shared" si="266"/>
        <v>0</v>
      </c>
      <c r="CK59" s="58" t="s">
        <v>1974</v>
      </c>
      <c r="CL59" s="53">
        <f t="shared" si="267"/>
        <v>0</v>
      </c>
      <c r="CM59" s="58">
        <v>15</v>
      </c>
      <c r="CN59" s="53">
        <f t="shared" si="268"/>
        <v>75.22935779816514</v>
      </c>
      <c r="CO59" s="58">
        <v>23.8571428571429</v>
      </c>
      <c r="CP59" s="51">
        <f t="shared" si="269"/>
        <v>25.446428571428438</v>
      </c>
      <c r="CQ59" s="138">
        <f t="shared" si="70"/>
        <v>25.168946592398395</v>
      </c>
      <c r="CR59" s="110">
        <f t="shared" si="71"/>
        <v>62.731533007071555</v>
      </c>
      <c r="CS59" s="53">
        <f t="shared" si="295"/>
        <v>62.731533007071555</v>
      </c>
      <c r="CT59" s="98">
        <f t="shared" si="73"/>
        <v>62.7</v>
      </c>
      <c r="CU59" s="54" t="e">
        <f t="shared" si="296"/>
        <v>#N/A</v>
      </c>
      <c r="CV59" s="58">
        <v>72</v>
      </c>
      <c r="CW59" s="53">
        <f t="shared" si="270"/>
        <v>55.345911949685537</v>
      </c>
      <c r="CX59" s="58">
        <v>60</v>
      </c>
      <c r="CY59" s="53">
        <f t="shared" si="271"/>
        <v>65.088757396449708</v>
      </c>
      <c r="CZ59" s="58">
        <v>605.28571428571399</v>
      </c>
      <c r="DA59" s="53">
        <f t="shared" si="272"/>
        <v>42.897574123989244</v>
      </c>
      <c r="DB59" s="58">
        <v>95</v>
      </c>
      <c r="DC59" s="53">
        <f t="shared" si="273"/>
        <v>76.25</v>
      </c>
      <c r="DD59" s="58">
        <v>118</v>
      </c>
      <c r="DE59" s="53">
        <f t="shared" si="274"/>
        <v>58.064516129032263</v>
      </c>
      <c r="DF59" s="58">
        <v>50</v>
      </c>
      <c r="DG59" s="53">
        <f t="shared" si="275"/>
        <v>79.497907949790786</v>
      </c>
      <c r="DH59" s="58">
        <v>1055</v>
      </c>
      <c r="DI59" s="53">
        <f t="shared" si="276"/>
        <v>12.083333333333334</v>
      </c>
      <c r="DJ59" s="58">
        <v>100</v>
      </c>
      <c r="DK59" s="51">
        <f t="shared" si="277"/>
        <v>85.714285714285708</v>
      </c>
      <c r="DL59" s="53">
        <f t="shared" si="83"/>
        <v>59.367785824570824</v>
      </c>
      <c r="DM59" s="53">
        <f t="shared" si="297"/>
        <v>59.367785824570824</v>
      </c>
      <c r="DN59" s="98">
        <f t="shared" si="85"/>
        <v>59.4</v>
      </c>
      <c r="DO59" s="54" t="e">
        <f t="shared" si="298"/>
        <v>#N/A</v>
      </c>
      <c r="DP59" s="52">
        <v>695</v>
      </c>
      <c r="DQ59" s="51">
        <f t="shared" si="278"/>
        <v>52.868852459016388</v>
      </c>
      <c r="DR59" s="52">
        <v>34</v>
      </c>
      <c r="DS59" s="51">
        <f t="shared" si="279"/>
        <v>61.867266591676042</v>
      </c>
      <c r="DT59" s="52">
        <v>5.5</v>
      </c>
      <c r="DU59" s="51">
        <f t="shared" si="280"/>
        <v>30.555555555555557</v>
      </c>
      <c r="DV59" s="53">
        <f t="shared" si="90"/>
        <v>48.430558202082665</v>
      </c>
      <c r="DW59" s="53">
        <f t="shared" si="299"/>
        <v>48.430558202082665</v>
      </c>
      <c r="DX59" s="98">
        <f t="shared" si="92"/>
        <v>48.4</v>
      </c>
      <c r="DY59" s="54" t="e">
        <f t="shared" si="300"/>
        <v>#N/A</v>
      </c>
      <c r="DZ59" s="52">
        <v>43.978067409832299</v>
      </c>
      <c r="EA59" s="53">
        <f t="shared" si="281"/>
        <v>47.339146835126265</v>
      </c>
      <c r="EB59" s="52">
        <v>13.5</v>
      </c>
      <c r="EC59" s="51">
        <f t="shared" si="282"/>
        <v>84.375</v>
      </c>
      <c r="ED59" s="53">
        <f t="shared" si="96"/>
        <v>65.857073417563129</v>
      </c>
      <c r="EE59" s="53">
        <f t="shared" si="301"/>
        <v>65.857073417563129</v>
      </c>
      <c r="EF59" s="98">
        <f t="shared" si="98"/>
        <v>65.900000000000006</v>
      </c>
      <c r="EG59" s="54" t="e">
        <f t="shared" si="302"/>
        <v>#N/A</v>
      </c>
      <c r="EH59" s="64"/>
      <c r="EI59" s="64"/>
      <c r="EJ59" s="64"/>
      <c r="EK59" s="66" t="e">
        <f t="shared" si="303"/>
        <v>#N/A</v>
      </c>
      <c r="EL59" s="116">
        <f t="shared" si="101"/>
        <v>60.5</v>
      </c>
      <c r="EM59" s="139">
        <f t="shared" si="102"/>
        <v>60.496743551698259</v>
      </c>
      <c r="EN59" s="120">
        <f t="shared" si="304"/>
        <v>60.496743551698259</v>
      </c>
      <c r="EO59" s="67"/>
      <c r="EP59" s="68"/>
      <c r="EQ59" s="44"/>
    </row>
    <row r="60" spans="1:147" ht="14.5" customHeight="1" x14ac:dyDescent="0.35">
      <c r="A60" s="49" t="s">
        <v>73</v>
      </c>
      <c r="B60" s="137" t="str">
        <f>INDEX('Economy Names'!$A$2:$H$213,'Economy Names'!L54,'Economy Names'!$K$1)</f>
        <v>Dominica</v>
      </c>
      <c r="C60" s="50">
        <v>5</v>
      </c>
      <c r="D60" s="51">
        <f t="shared" si="238"/>
        <v>76.470588235294116</v>
      </c>
      <c r="E60" s="50">
        <v>12</v>
      </c>
      <c r="F60" s="51">
        <f t="shared" si="239"/>
        <v>88.442211055276388</v>
      </c>
      <c r="G60" s="52">
        <v>15.2361163463325</v>
      </c>
      <c r="H60" s="51">
        <f t="shared" si="240"/>
        <v>92.381941826833753</v>
      </c>
      <c r="I60" s="50">
        <v>5</v>
      </c>
      <c r="J60" s="51">
        <f t="shared" si="241"/>
        <v>76.470588235294116</v>
      </c>
      <c r="K60" s="50">
        <v>12</v>
      </c>
      <c r="L60" s="51">
        <f t="shared" si="242"/>
        <v>88.442211055276388</v>
      </c>
      <c r="M60" s="52">
        <v>15.2361163463325</v>
      </c>
      <c r="N60" s="53">
        <f t="shared" si="243"/>
        <v>92.381941826833753</v>
      </c>
      <c r="O60" s="52">
        <v>0</v>
      </c>
      <c r="P60" s="51">
        <f t="shared" si="244"/>
        <v>100</v>
      </c>
      <c r="Q60" s="53">
        <f t="shared" si="19"/>
        <v>89.323685279351082</v>
      </c>
      <c r="R60" s="53">
        <f t="shared" si="283"/>
        <v>89.323685279351082</v>
      </c>
      <c r="S60" s="98">
        <f t="shared" si="21"/>
        <v>89.3</v>
      </c>
      <c r="T60" s="54" t="e">
        <f t="shared" si="284"/>
        <v>#N/A</v>
      </c>
      <c r="U60" s="55">
        <v>11</v>
      </c>
      <c r="V60" s="51">
        <f t="shared" si="245"/>
        <v>76</v>
      </c>
      <c r="W60" s="55">
        <v>191</v>
      </c>
      <c r="X60" s="51">
        <f t="shared" si="246"/>
        <v>52.449567723342938</v>
      </c>
      <c r="Y60" s="56">
        <v>0.29316389383633001</v>
      </c>
      <c r="Z60" s="53">
        <f t="shared" si="247"/>
        <v>98.534180530818347</v>
      </c>
      <c r="AA60" s="55">
        <v>8</v>
      </c>
      <c r="AB60" s="51">
        <f t="shared" si="248"/>
        <v>53.333333333333336</v>
      </c>
      <c r="AC60" s="53">
        <f t="shared" si="27"/>
        <v>70.079270396873653</v>
      </c>
      <c r="AD60" s="53">
        <f t="shared" si="285"/>
        <v>70.079270396873653</v>
      </c>
      <c r="AE60" s="98">
        <f t="shared" si="29"/>
        <v>70.099999999999994</v>
      </c>
      <c r="AF60" s="57" t="e">
        <f t="shared" si="286"/>
        <v>#N/A</v>
      </c>
      <c r="AG60" s="55">
        <v>5</v>
      </c>
      <c r="AH60" s="51">
        <f t="shared" si="249"/>
        <v>66.666666666666657</v>
      </c>
      <c r="AI60" s="55">
        <v>61</v>
      </c>
      <c r="AJ60" s="51">
        <f t="shared" si="250"/>
        <v>81.304347826086953</v>
      </c>
      <c r="AK60" s="56">
        <v>452.09443835144202</v>
      </c>
      <c r="AL60" s="51">
        <f t="shared" si="251"/>
        <v>94.418587180846401</v>
      </c>
      <c r="AM60" s="55">
        <v>7</v>
      </c>
      <c r="AN60" s="51">
        <f t="shared" si="252"/>
        <v>87.5</v>
      </c>
      <c r="AO60" s="51">
        <f t="shared" si="35"/>
        <v>82.472400418400014</v>
      </c>
      <c r="AP60" s="53">
        <f t="shared" si="287"/>
        <v>82.472400418400014</v>
      </c>
      <c r="AQ60" s="98">
        <f t="shared" si="37"/>
        <v>82.5</v>
      </c>
      <c r="AR60" s="54" t="e">
        <f t="shared" si="288"/>
        <v>#N/A</v>
      </c>
      <c r="AS60" s="59">
        <v>5</v>
      </c>
      <c r="AT60" s="51">
        <f t="shared" si="253"/>
        <v>66.666666666666657</v>
      </c>
      <c r="AU60" s="59">
        <v>125</v>
      </c>
      <c r="AV60" s="51">
        <f t="shared" si="254"/>
        <v>40.669856459330148</v>
      </c>
      <c r="AW60" s="59">
        <v>13.263217044466</v>
      </c>
      <c r="AX60" s="53">
        <f t="shared" si="255"/>
        <v>11.578553036893334</v>
      </c>
      <c r="AY60" s="59">
        <v>4.5</v>
      </c>
      <c r="AZ60" s="51">
        <f t="shared" si="256"/>
        <v>15</v>
      </c>
      <c r="BA60" s="60">
        <f t="shared" si="43"/>
        <v>33.47876904072254</v>
      </c>
      <c r="BB60" s="53">
        <f t="shared" si="289"/>
        <v>33.47876904072254</v>
      </c>
      <c r="BC60" s="98">
        <f t="shared" si="45"/>
        <v>33.5</v>
      </c>
      <c r="BD60" s="54" t="e">
        <f t="shared" si="290"/>
        <v>#N/A</v>
      </c>
      <c r="BE60" s="58">
        <v>0</v>
      </c>
      <c r="BF60" s="58">
        <v>6</v>
      </c>
      <c r="BG60" s="61">
        <f t="shared" si="47"/>
        <v>6</v>
      </c>
      <c r="BH60" s="60">
        <f t="shared" si="48"/>
        <v>30</v>
      </c>
      <c r="BI60" s="101">
        <f t="shared" si="291"/>
        <v>30</v>
      </c>
      <c r="BJ60" s="98">
        <f t="shared" si="50"/>
        <v>30</v>
      </c>
      <c r="BK60" s="54" t="e">
        <f t="shared" si="292"/>
        <v>#N/A</v>
      </c>
      <c r="BL60" s="58">
        <v>4</v>
      </c>
      <c r="BM60" s="53">
        <f t="shared" si="257"/>
        <v>40</v>
      </c>
      <c r="BN60" s="58">
        <v>8</v>
      </c>
      <c r="BO60" s="53">
        <f t="shared" si="258"/>
        <v>80</v>
      </c>
      <c r="BP60" s="58">
        <v>8</v>
      </c>
      <c r="BQ60" s="53">
        <f t="shared" si="259"/>
        <v>80</v>
      </c>
      <c r="BR60" s="58">
        <v>3</v>
      </c>
      <c r="BS60" s="53">
        <f t="shared" si="260"/>
        <v>50</v>
      </c>
      <c r="BT60" s="58">
        <v>4</v>
      </c>
      <c r="BU60" s="53">
        <f t="shared" si="261"/>
        <v>57.142857142857139</v>
      </c>
      <c r="BV60" s="58">
        <v>2</v>
      </c>
      <c r="BW60" s="51">
        <f t="shared" si="262"/>
        <v>28.571428571428569</v>
      </c>
      <c r="BX60" s="61">
        <f t="shared" si="58"/>
        <v>29</v>
      </c>
      <c r="BY60" s="63">
        <f t="shared" si="59"/>
        <v>57.999999999999993</v>
      </c>
      <c r="BZ60" s="53">
        <f t="shared" si="293"/>
        <v>57.999999999999993</v>
      </c>
      <c r="CA60" s="98">
        <f t="shared" si="61"/>
        <v>58</v>
      </c>
      <c r="CB60" s="57" t="e">
        <f t="shared" si="294"/>
        <v>#N/A</v>
      </c>
      <c r="CC60" s="58">
        <v>37</v>
      </c>
      <c r="CD60" s="53">
        <f t="shared" si="263"/>
        <v>43.333333333333336</v>
      </c>
      <c r="CE60" s="58">
        <v>117</v>
      </c>
      <c r="CF60" s="51">
        <f t="shared" si="264"/>
        <v>89.489953632148371</v>
      </c>
      <c r="CG60" s="58">
        <v>32.637143498338901</v>
      </c>
      <c r="CH60" s="51">
        <f t="shared" si="265"/>
        <v>90.86078485725956</v>
      </c>
      <c r="CI60" s="58">
        <v>14.5</v>
      </c>
      <c r="CJ60" s="53">
        <f t="shared" si="266"/>
        <v>71</v>
      </c>
      <c r="CK60" s="58">
        <v>31.880952380952401</v>
      </c>
      <c r="CL60" s="53">
        <f t="shared" si="267"/>
        <v>44.631366059937456</v>
      </c>
      <c r="CM60" s="58">
        <v>1.5</v>
      </c>
      <c r="CN60" s="53">
        <f t="shared" si="268"/>
        <v>100</v>
      </c>
      <c r="CO60" s="58">
        <v>0</v>
      </c>
      <c r="CP60" s="51">
        <f t="shared" si="269"/>
        <v>100</v>
      </c>
      <c r="CQ60" s="138">
        <f t="shared" si="70"/>
        <v>78.907841514984369</v>
      </c>
      <c r="CR60" s="110">
        <f t="shared" si="71"/>
        <v>75.6479783344314</v>
      </c>
      <c r="CS60" s="53">
        <f t="shared" si="295"/>
        <v>75.6479783344314</v>
      </c>
      <c r="CT60" s="98">
        <f t="shared" si="73"/>
        <v>75.599999999999994</v>
      </c>
      <c r="CU60" s="54" t="e">
        <f t="shared" si="296"/>
        <v>#N/A</v>
      </c>
      <c r="CV60" s="58">
        <v>36</v>
      </c>
      <c r="CW60" s="53">
        <f t="shared" si="270"/>
        <v>77.987421383647799</v>
      </c>
      <c r="CX60" s="58">
        <v>12</v>
      </c>
      <c r="CY60" s="53">
        <f t="shared" si="271"/>
        <v>93.491124260355036</v>
      </c>
      <c r="CZ60" s="58">
        <v>625</v>
      </c>
      <c r="DA60" s="53">
        <f t="shared" si="272"/>
        <v>41.037735849056602</v>
      </c>
      <c r="DB60" s="58">
        <v>50</v>
      </c>
      <c r="DC60" s="53">
        <f t="shared" si="273"/>
        <v>87.5</v>
      </c>
      <c r="DD60" s="58">
        <v>39.272727272727302</v>
      </c>
      <c r="DE60" s="53">
        <f t="shared" si="274"/>
        <v>86.28217660475724</v>
      </c>
      <c r="DF60" s="58">
        <v>24</v>
      </c>
      <c r="DG60" s="53">
        <f t="shared" si="275"/>
        <v>90.376569037656907</v>
      </c>
      <c r="DH60" s="58">
        <v>905.555555555556</v>
      </c>
      <c r="DI60" s="53">
        <f t="shared" si="276"/>
        <v>24.537037037036999</v>
      </c>
      <c r="DJ60" s="58">
        <v>50</v>
      </c>
      <c r="DK60" s="51">
        <f t="shared" si="277"/>
        <v>92.857142857142861</v>
      </c>
      <c r="DL60" s="53">
        <f t="shared" si="83"/>
        <v>74.258650878706689</v>
      </c>
      <c r="DM60" s="53">
        <f t="shared" si="297"/>
        <v>74.258650878706689</v>
      </c>
      <c r="DN60" s="98">
        <f t="shared" si="85"/>
        <v>74.3</v>
      </c>
      <c r="DO60" s="54" t="e">
        <f t="shared" si="298"/>
        <v>#N/A</v>
      </c>
      <c r="DP60" s="52">
        <v>741</v>
      </c>
      <c r="DQ60" s="51">
        <f t="shared" si="278"/>
        <v>49.098360655737707</v>
      </c>
      <c r="DR60" s="52">
        <v>36</v>
      </c>
      <c r="DS60" s="51">
        <f t="shared" si="279"/>
        <v>59.617547806524186</v>
      </c>
      <c r="DT60" s="52">
        <v>11.5</v>
      </c>
      <c r="DU60" s="51">
        <f t="shared" si="280"/>
        <v>63.888888888888886</v>
      </c>
      <c r="DV60" s="53">
        <f t="shared" si="90"/>
        <v>57.534932450383593</v>
      </c>
      <c r="DW60" s="53">
        <f t="shared" si="299"/>
        <v>57.534932450383593</v>
      </c>
      <c r="DX60" s="98">
        <f t="shared" si="92"/>
        <v>57.5</v>
      </c>
      <c r="DY60" s="54" t="e">
        <f t="shared" si="300"/>
        <v>#N/A</v>
      </c>
      <c r="DZ60" s="52">
        <v>29.6053429884922</v>
      </c>
      <c r="EA60" s="53">
        <f t="shared" si="281"/>
        <v>31.867968771251022</v>
      </c>
      <c r="EB60" s="52">
        <v>6</v>
      </c>
      <c r="EC60" s="51">
        <f t="shared" si="282"/>
        <v>37.5</v>
      </c>
      <c r="ED60" s="53">
        <f t="shared" si="96"/>
        <v>34.683984385625507</v>
      </c>
      <c r="EE60" s="53">
        <f t="shared" si="301"/>
        <v>34.683984385625507</v>
      </c>
      <c r="EF60" s="98">
        <f t="shared" si="98"/>
        <v>34.700000000000003</v>
      </c>
      <c r="EG60" s="54" t="e">
        <f t="shared" si="302"/>
        <v>#N/A</v>
      </c>
      <c r="EH60" s="64"/>
      <c r="EI60" s="64"/>
      <c r="EJ60" s="64"/>
      <c r="EK60" s="66" t="e">
        <f t="shared" si="303"/>
        <v>#N/A</v>
      </c>
      <c r="EL60" s="116">
        <f t="shared" si="101"/>
        <v>60.5</v>
      </c>
      <c r="EM60" s="139">
        <f t="shared" si="102"/>
        <v>60.547967118449449</v>
      </c>
      <c r="EN60" s="120">
        <f t="shared" si="304"/>
        <v>60.547967118449449</v>
      </c>
      <c r="EO60" s="67"/>
      <c r="EP60" s="68"/>
      <c r="EQ60" s="44"/>
    </row>
    <row r="61" spans="1:147" ht="14.5" customHeight="1" x14ac:dyDescent="0.35">
      <c r="A61" s="49" t="s">
        <v>74</v>
      </c>
      <c r="B61" s="137" t="str">
        <f>INDEX('Economy Names'!$A$2:$H$213,'Economy Names'!L55,'Economy Names'!$K$1)</f>
        <v>Dominican Republic</v>
      </c>
      <c r="C61" s="50">
        <v>7</v>
      </c>
      <c r="D61" s="51">
        <f t="shared" si="238"/>
        <v>64.705882352941174</v>
      </c>
      <c r="E61" s="50">
        <v>16.5</v>
      </c>
      <c r="F61" s="51">
        <f t="shared" si="239"/>
        <v>83.91959798994975</v>
      </c>
      <c r="G61" s="52">
        <v>13.6715245381265</v>
      </c>
      <c r="H61" s="51">
        <f t="shared" si="240"/>
        <v>93.164237730936748</v>
      </c>
      <c r="I61" s="50">
        <v>7</v>
      </c>
      <c r="J61" s="51">
        <f t="shared" si="241"/>
        <v>64.705882352941174</v>
      </c>
      <c r="K61" s="50">
        <v>16.5</v>
      </c>
      <c r="L61" s="51">
        <f t="shared" si="242"/>
        <v>83.91959798994975</v>
      </c>
      <c r="M61" s="52">
        <v>13.6715245381265</v>
      </c>
      <c r="N61" s="53">
        <f t="shared" si="243"/>
        <v>93.164237730936748</v>
      </c>
      <c r="O61" s="52">
        <v>0.13849583319979</v>
      </c>
      <c r="P61" s="51">
        <f t="shared" si="244"/>
        <v>99.965376041700054</v>
      </c>
      <c r="Q61" s="53">
        <f t="shared" si="19"/>
        <v>85.438773528881939</v>
      </c>
      <c r="R61" s="53">
        <f t="shared" si="283"/>
        <v>85.438773528881939</v>
      </c>
      <c r="S61" s="98">
        <f t="shared" si="21"/>
        <v>85.4</v>
      </c>
      <c r="T61" s="54" t="e">
        <f t="shared" si="284"/>
        <v>#N/A</v>
      </c>
      <c r="U61" s="55">
        <v>15</v>
      </c>
      <c r="V61" s="51">
        <f t="shared" si="245"/>
        <v>60</v>
      </c>
      <c r="W61" s="55">
        <v>206</v>
      </c>
      <c r="X61" s="51">
        <f t="shared" si="246"/>
        <v>48.126801152737755</v>
      </c>
      <c r="Y61" s="56">
        <v>2.36091457824724</v>
      </c>
      <c r="Z61" s="53">
        <f t="shared" si="247"/>
        <v>88.195427108763795</v>
      </c>
      <c r="AA61" s="55">
        <v>13</v>
      </c>
      <c r="AB61" s="51">
        <f t="shared" si="248"/>
        <v>86.666666666666671</v>
      </c>
      <c r="AC61" s="53">
        <f t="shared" si="27"/>
        <v>70.747223732042059</v>
      </c>
      <c r="AD61" s="53">
        <f t="shared" si="285"/>
        <v>70.747223732042059</v>
      </c>
      <c r="AE61" s="98">
        <f t="shared" si="29"/>
        <v>70.7</v>
      </c>
      <c r="AF61" s="57" t="e">
        <f t="shared" si="286"/>
        <v>#N/A</v>
      </c>
      <c r="AG61" s="55">
        <v>7</v>
      </c>
      <c r="AH61" s="51">
        <f t="shared" si="249"/>
        <v>33.333333333333329</v>
      </c>
      <c r="AI61" s="55">
        <v>67</v>
      </c>
      <c r="AJ61" s="51">
        <f t="shared" si="250"/>
        <v>78.695652173913047</v>
      </c>
      <c r="AK61" s="56">
        <v>209.46632349129399</v>
      </c>
      <c r="AL61" s="51">
        <f t="shared" si="251"/>
        <v>97.413996006280328</v>
      </c>
      <c r="AM61" s="55">
        <v>5</v>
      </c>
      <c r="AN61" s="51">
        <f t="shared" si="252"/>
        <v>62.5</v>
      </c>
      <c r="AO61" s="51">
        <f t="shared" si="35"/>
        <v>67.985745378381679</v>
      </c>
      <c r="AP61" s="53">
        <f t="shared" si="287"/>
        <v>67.985745378381679</v>
      </c>
      <c r="AQ61" s="98">
        <f t="shared" si="37"/>
        <v>68</v>
      </c>
      <c r="AR61" s="54" t="e">
        <f t="shared" si="288"/>
        <v>#N/A</v>
      </c>
      <c r="AS61" s="59">
        <v>6</v>
      </c>
      <c r="AT61" s="51">
        <f t="shared" si="253"/>
        <v>58.333333333333336</v>
      </c>
      <c r="AU61" s="59">
        <v>33</v>
      </c>
      <c r="AV61" s="51">
        <f t="shared" si="254"/>
        <v>84.688995215310996</v>
      </c>
      <c r="AW61" s="59">
        <v>3.3657951946472999</v>
      </c>
      <c r="AX61" s="53">
        <f t="shared" si="255"/>
        <v>77.561365369017992</v>
      </c>
      <c r="AY61" s="59">
        <v>14.5</v>
      </c>
      <c r="AZ61" s="51">
        <f t="shared" si="256"/>
        <v>48.333333333333336</v>
      </c>
      <c r="BA61" s="60">
        <f t="shared" si="43"/>
        <v>67.229256812748915</v>
      </c>
      <c r="BB61" s="53">
        <f t="shared" si="289"/>
        <v>67.229256812748915</v>
      </c>
      <c r="BC61" s="98">
        <f t="shared" si="45"/>
        <v>67.2</v>
      </c>
      <c r="BD61" s="54" t="e">
        <f t="shared" si="290"/>
        <v>#N/A</v>
      </c>
      <c r="BE61" s="58">
        <v>8</v>
      </c>
      <c r="BF61" s="58">
        <v>1</v>
      </c>
      <c r="BG61" s="61">
        <f t="shared" si="47"/>
        <v>9</v>
      </c>
      <c r="BH61" s="60">
        <f t="shared" si="48"/>
        <v>45</v>
      </c>
      <c r="BI61" s="101">
        <f t="shared" si="291"/>
        <v>45</v>
      </c>
      <c r="BJ61" s="98">
        <f t="shared" si="50"/>
        <v>45</v>
      </c>
      <c r="BK61" s="54" t="e">
        <f t="shared" si="292"/>
        <v>#N/A</v>
      </c>
      <c r="BL61" s="58">
        <v>5</v>
      </c>
      <c r="BM61" s="53">
        <f t="shared" si="257"/>
        <v>50</v>
      </c>
      <c r="BN61" s="58">
        <v>4</v>
      </c>
      <c r="BO61" s="53">
        <f t="shared" si="258"/>
        <v>40</v>
      </c>
      <c r="BP61" s="58">
        <v>8</v>
      </c>
      <c r="BQ61" s="53">
        <f t="shared" si="259"/>
        <v>80</v>
      </c>
      <c r="BR61" s="58">
        <v>0</v>
      </c>
      <c r="BS61" s="53">
        <f t="shared" si="260"/>
        <v>0</v>
      </c>
      <c r="BT61" s="58">
        <v>0</v>
      </c>
      <c r="BU61" s="53">
        <f t="shared" si="261"/>
        <v>0</v>
      </c>
      <c r="BV61" s="58">
        <v>0</v>
      </c>
      <c r="BW61" s="51">
        <f t="shared" si="262"/>
        <v>0</v>
      </c>
      <c r="BX61" s="61">
        <f t="shared" si="58"/>
        <v>17</v>
      </c>
      <c r="BY61" s="63">
        <f t="shared" si="59"/>
        <v>34</v>
      </c>
      <c r="BZ61" s="53">
        <f t="shared" si="293"/>
        <v>34</v>
      </c>
      <c r="CA61" s="98">
        <f t="shared" si="61"/>
        <v>34</v>
      </c>
      <c r="CB61" s="57" t="e">
        <f t="shared" si="294"/>
        <v>#N/A</v>
      </c>
      <c r="CC61" s="58">
        <v>7</v>
      </c>
      <c r="CD61" s="53">
        <f t="shared" si="263"/>
        <v>93.333333333333329</v>
      </c>
      <c r="CE61" s="58">
        <v>317</v>
      </c>
      <c r="CF61" s="51">
        <f t="shared" si="264"/>
        <v>58.578052550231838</v>
      </c>
      <c r="CG61" s="58">
        <v>48.812648615755698</v>
      </c>
      <c r="CH61" s="51">
        <f t="shared" si="265"/>
        <v>67.137692616116638</v>
      </c>
      <c r="CI61" s="58" t="s">
        <v>1974</v>
      </c>
      <c r="CJ61" s="53">
        <f t="shared" si="266"/>
        <v>0</v>
      </c>
      <c r="CK61" s="58" t="s">
        <v>1974</v>
      </c>
      <c r="CL61" s="53">
        <f t="shared" si="267"/>
        <v>0</v>
      </c>
      <c r="CM61" s="58">
        <v>59.5</v>
      </c>
      <c r="CN61" s="53">
        <f t="shared" si="268"/>
        <v>0</v>
      </c>
      <c r="CO61" s="58">
        <v>18.285714285714299</v>
      </c>
      <c r="CP61" s="51">
        <f t="shared" si="269"/>
        <v>42.857142857142819</v>
      </c>
      <c r="CQ61" s="138">
        <f t="shared" si="70"/>
        <v>10.714285714285705</v>
      </c>
      <c r="CR61" s="110">
        <f t="shared" si="71"/>
        <v>57.440841053491873</v>
      </c>
      <c r="CS61" s="53">
        <f t="shared" si="295"/>
        <v>57.440841053491873</v>
      </c>
      <c r="CT61" s="98">
        <f t="shared" si="73"/>
        <v>57.4</v>
      </c>
      <c r="CU61" s="54" t="e">
        <f t="shared" si="296"/>
        <v>#N/A</v>
      </c>
      <c r="CV61" s="58">
        <v>16</v>
      </c>
      <c r="CW61" s="53">
        <f t="shared" si="270"/>
        <v>90.566037735849065</v>
      </c>
      <c r="CX61" s="58">
        <v>10</v>
      </c>
      <c r="CY61" s="53">
        <f t="shared" si="271"/>
        <v>94.674556213017752</v>
      </c>
      <c r="CZ61" s="58">
        <v>487.5</v>
      </c>
      <c r="DA61" s="53">
        <f t="shared" si="272"/>
        <v>54.009433962264154</v>
      </c>
      <c r="DB61" s="58">
        <v>15</v>
      </c>
      <c r="DC61" s="53">
        <f t="shared" si="273"/>
        <v>96.25</v>
      </c>
      <c r="DD61" s="58">
        <v>24</v>
      </c>
      <c r="DE61" s="53">
        <f t="shared" si="274"/>
        <v>91.756272401433691</v>
      </c>
      <c r="DF61" s="58">
        <v>13.5</v>
      </c>
      <c r="DG61" s="53">
        <f t="shared" si="275"/>
        <v>94.769874476987454</v>
      </c>
      <c r="DH61" s="58">
        <v>579.16666666666697</v>
      </c>
      <c r="DI61" s="53">
        <f t="shared" si="276"/>
        <v>51.736111111111086</v>
      </c>
      <c r="DJ61" s="58">
        <v>40</v>
      </c>
      <c r="DK61" s="51">
        <f t="shared" si="277"/>
        <v>94.285714285714278</v>
      </c>
      <c r="DL61" s="53">
        <f t="shared" si="83"/>
        <v>83.50600002329719</v>
      </c>
      <c r="DM61" s="53">
        <f t="shared" si="297"/>
        <v>83.50600002329719</v>
      </c>
      <c r="DN61" s="98">
        <f t="shared" si="85"/>
        <v>83.5</v>
      </c>
      <c r="DO61" s="54" t="e">
        <f t="shared" si="298"/>
        <v>#N/A</v>
      </c>
      <c r="DP61" s="52">
        <v>590</v>
      </c>
      <c r="DQ61" s="51">
        <f t="shared" si="278"/>
        <v>61.475409836065573</v>
      </c>
      <c r="DR61" s="52">
        <v>40.9</v>
      </c>
      <c r="DS61" s="51">
        <f t="shared" si="279"/>
        <v>54.105736782902135</v>
      </c>
      <c r="DT61" s="52">
        <v>6.5</v>
      </c>
      <c r="DU61" s="51">
        <f t="shared" si="280"/>
        <v>36.111111111111107</v>
      </c>
      <c r="DV61" s="53">
        <f t="shared" si="90"/>
        <v>50.564085910026272</v>
      </c>
      <c r="DW61" s="53">
        <f t="shared" si="299"/>
        <v>50.564085910026272</v>
      </c>
      <c r="DX61" s="98">
        <f t="shared" si="92"/>
        <v>50.6</v>
      </c>
      <c r="DY61" s="54" t="e">
        <f t="shared" si="300"/>
        <v>#N/A</v>
      </c>
      <c r="DZ61" s="52">
        <v>9.5915404658239591</v>
      </c>
      <c r="EA61" s="53">
        <f t="shared" si="281"/>
        <v>10.324586077313196</v>
      </c>
      <c r="EB61" s="52">
        <v>10.5</v>
      </c>
      <c r="EC61" s="51">
        <f t="shared" si="282"/>
        <v>65.625</v>
      </c>
      <c r="ED61" s="53">
        <f t="shared" si="96"/>
        <v>37.9747930386566</v>
      </c>
      <c r="EE61" s="53">
        <f t="shared" si="301"/>
        <v>37.9747930386566</v>
      </c>
      <c r="EF61" s="98">
        <f t="shared" si="98"/>
        <v>38</v>
      </c>
      <c r="EG61" s="54" t="e">
        <f t="shared" si="302"/>
        <v>#N/A</v>
      </c>
      <c r="EH61" s="64"/>
      <c r="EI61" s="64"/>
      <c r="EJ61" s="64"/>
      <c r="EK61" s="66" t="e">
        <f t="shared" si="303"/>
        <v>#N/A</v>
      </c>
      <c r="EL61" s="116">
        <f t="shared" si="101"/>
        <v>60</v>
      </c>
      <c r="EM61" s="139">
        <f t="shared" si="102"/>
        <v>59.98867194775265</v>
      </c>
      <c r="EN61" s="120">
        <f t="shared" si="304"/>
        <v>59.98867194775265</v>
      </c>
      <c r="EO61" s="67"/>
      <c r="EP61" s="68"/>
      <c r="EQ61" s="44"/>
    </row>
    <row r="62" spans="1:147" ht="14.5" customHeight="1" x14ac:dyDescent="0.35">
      <c r="A62" s="49" t="s">
        <v>75</v>
      </c>
      <c r="B62" s="137" t="str">
        <f>INDEX('Economy Names'!$A$2:$H$213,'Economy Names'!L56,'Economy Names'!$K$1)</f>
        <v>Ecuador</v>
      </c>
      <c r="C62" s="50">
        <v>11</v>
      </c>
      <c r="D62" s="51">
        <f t="shared" si="238"/>
        <v>41.17647058823529</v>
      </c>
      <c r="E62" s="50">
        <v>48.5</v>
      </c>
      <c r="F62" s="51">
        <f t="shared" si="239"/>
        <v>51.758793969849251</v>
      </c>
      <c r="G62" s="52">
        <v>32.967274559595097</v>
      </c>
      <c r="H62" s="51">
        <f t="shared" si="240"/>
        <v>83.516362720202451</v>
      </c>
      <c r="I62" s="50">
        <v>11</v>
      </c>
      <c r="J62" s="51">
        <f t="shared" si="241"/>
        <v>41.17647058823529</v>
      </c>
      <c r="K62" s="50">
        <v>48.5</v>
      </c>
      <c r="L62" s="51">
        <f t="shared" si="242"/>
        <v>51.758793969849251</v>
      </c>
      <c r="M62" s="52">
        <v>32.967274559595097</v>
      </c>
      <c r="N62" s="53">
        <f t="shared" si="243"/>
        <v>83.516362720202451</v>
      </c>
      <c r="O62" s="52">
        <v>0</v>
      </c>
      <c r="P62" s="51">
        <f t="shared" si="244"/>
        <v>100</v>
      </c>
      <c r="Q62" s="53">
        <f t="shared" si="19"/>
        <v>69.112906819571748</v>
      </c>
      <c r="R62" s="53">
        <f t="shared" si="283"/>
        <v>69.112906819571748</v>
      </c>
      <c r="S62" s="98">
        <f t="shared" si="21"/>
        <v>69.099999999999994</v>
      </c>
      <c r="T62" s="54" t="e">
        <f t="shared" si="284"/>
        <v>#N/A</v>
      </c>
      <c r="U62" s="55">
        <v>17</v>
      </c>
      <c r="V62" s="51">
        <f t="shared" si="245"/>
        <v>52</v>
      </c>
      <c r="W62" s="55">
        <v>132</v>
      </c>
      <c r="X62" s="51">
        <f t="shared" si="246"/>
        <v>69.452449567723335</v>
      </c>
      <c r="Y62" s="56">
        <v>1.82256602974824</v>
      </c>
      <c r="Z62" s="53">
        <f t="shared" si="247"/>
        <v>90.887169851258804</v>
      </c>
      <c r="AA62" s="55">
        <v>8</v>
      </c>
      <c r="AB62" s="51">
        <f t="shared" si="248"/>
        <v>53.333333333333336</v>
      </c>
      <c r="AC62" s="53">
        <f t="shared" si="27"/>
        <v>66.41823818807886</v>
      </c>
      <c r="AD62" s="53">
        <f t="shared" si="285"/>
        <v>66.41823818807886</v>
      </c>
      <c r="AE62" s="98">
        <f t="shared" si="29"/>
        <v>66.400000000000006</v>
      </c>
      <c r="AF62" s="57" t="e">
        <f t="shared" si="286"/>
        <v>#N/A</v>
      </c>
      <c r="AG62" s="55">
        <v>7</v>
      </c>
      <c r="AH62" s="51">
        <f t="shared" si="249"/>
        <v>33.333333333333329</v>
      </c>
      <c r="AI62" s="55">
        <v>74</v>
      </c>
      <c r="AJ62" s="51">
        <f t="shared" si="250"/>
        <v>75.65217391304347</v>
      </c>
      <c r="AK62" s="56">
        <v>602.38606841777801</v>
      </c>
      <c r="AL62" s="51">
        <f t="shared" si="251"/>
        <v>92.563134957805204</v>
      </c>
      <c r="AM62" s="55">
        <v>7</v>
      </c>
      <c r="AN62" s="51">
        <f t="shared" si="252"/>
        <v>87.5</v>
      </c>
      <c r="AO62" s="51">
        <f t="shared" si="35"/>
        <v>72.262160551045497</v>
      </c>
      <c r="AP62" s="53">
        <f t="shared" si="287"/>
        <v>72.262160551045497</v>
      </c>
      <c r="AQ62" s="98">
        <f t="shared" si="37"/>
        <v>72.3</v>
      </c>
      <c r="AR62" s="54" t="e">
        <f t="shared" si="288"/>
        <v>#N/A</v>
      </c>
      <c r="AS62" s="59">
        <v>8</v>
      </c>
      <c r="AT62" s="51">
        <f t="shared" si="253"/>
        <v>41.666666666666671</v>
      </c>
      <c r="AU62" s="59">
        <v>26</v>
      </c>
      <c r="AV62" s="51">
        <f t="shared" si="254"/>
        <v>88.038277511961724</v>
      </c>
      <c r="AW62" s="59">
        <v>2.1082513981572299</v>
      </c>
      <c r="AX62" s="53">
        <f t="shared" si="255"/>
        <v>85.944990678951811</v>
      </c>
      <c r="AY62" s="59">
        <v>16.5</v>
      </c>
      <c r="AZ62" s="51">
        <f t="shared" si="256"/>
        <v>55.000000000000007</v>
      </c>
      <c r="BA62" s="60">
        <f t="shared" si="43"/>
        <v>67.662483714395051</v>
      </c>
      <c r="BB62" s="53">
        <f t="shared" si="289"/>
        <v>67.662483714395051</v>
      </c>
      <c r="BC62" s="98">
        <f t="shared" si="45"/>
        <v>67.7</v>
      </c>
      <c r="BD62" s="54" t="e">
        <f t="shared" si="290"/>
        <v>#N/A</v>
      </c>
      <c r="BE62" s="58">
        <v>8</v>
      </c>
      <c r="BF62" s="58">
        <v>1</v>
      </c>
      <c r="BG62" s="61">
        <f t="shared" si="47"/>
        <v>9</v>
      </c>
      <c r="BH62" s="60">
        <f t="shared" si="48"/>
        <v>45</v>
      </c>
      <c r="BI62" s="101">
        <f t="shared" si="291"/>
        <v>45</v>
      </c>
      <c r="BJ62" s="98">
        <f t="shared" si="50"/>
        <v>45</v>
      </c>
      <c r="BK62" s="54" t="e">
        <f t="shared" si="292"/>
        <v>#N/A</v>
      </c>
      <c r="BL62" s="58">
        <v>2</v>
      </c>
      <c r="BM62" s="53">
        <f t="shared" si="257"/>
        <v>20</v>
      </c>
      <c r="BN62" s="58">
        <v>5</v>
      </c>
      <c r="BO62" s="53">
        <f t="shared" si="258"/>
        <v>50</v>
      </c>
      <c r="BP62" s="58">
        <v>6</v>
      </c>
      <c r="BQ62" s="53">
        <f t="shared" si="259"/>
        <v>60</v>
      </c>
      <c r="BR62" s="58">
        <v>5</v>
      </c>
      <c r="BS62" s="53">
        <f t="shared" si="260"/>
        <v>83.333333333333343</v>
      </c>
      <c r="BT62" s="58">
        <v>3</v>
      </c>
      <c r="BU62" s="53">
        <f t="shared" si="261"/>
        <v>42.857142857142854</v>
      </c>
      <c r="BV62" s="58">
        <v>1</v>
      </c>
      <c r="BW62" s="51">
        <f t="shared" si="262"/>
        <v>14.285714285714285</v>
      </c>
      <c r="BX62" s="61">
        <f t="shared" si="58"/>
        <v>22</v>
      </c>
      <c r="BY62" s="63">
        <f t="shared" si="59"/>
        <v>44</v>
      </c>
      <c r="BZ62" s="53">
        <f t="shared" si="293"/>
        <v>44</v>
      </c>
      <c r="CA62" s="98">
        <f t="shared" si="61"/>
        <v>44</v>
      </c>
      <c r="CB62" s="57" t="e">
        <f t="shared" si="294"/>
        <v>#N/A</v>
      </c>
      <c r="CC62" s="58">
        <v>8</v>
      </c>
      <c r="CD62" s="53">
        <f t="shared" si="263"/>
        <v>91.666666666666657</v>
      </c>
      <c r="CE62" s="58">
        <v>664</v>
      </c>
      <c r="CF62" s="51">
        <f t="shared" si="264"/>
        <v>4.945904173106646</v>
      </c>
      <c r="CG62" s="58">
        <v>34.404317787199503</v>
      </c>
      <c r="CH62" s="51">
        <f t="shared" si="265"/>
        <v>88.351157550155207</v>
      </c>
      <c r="CI62" s="58" t="s">
        <v>1974</v>
      </c>
      <c r="CJ62" s="53">
        <f t="shared" si="266"/>
        <v>0</v>
      </c>
      <c r="CK62" s="58" t="s">
        <v>1974</v>
      </c>
      <c r="CL62" s="53">
        <f t="shared" si="267"/>
        <v>0</v>
      </c>
      <c r="CM62" s="58">
        <v>2.5</v>
      </c>
      <c r="CN62" s="53">
        <f t="shared" si="268"/>
        <v>98.165137614678898</v>
      </c>
      <c r="CO62" s="58">
        <v>0</v>
      </c>
      <c r="CP62" s="51">
        <f t="shared" si="269"/>
        <v>100</v>
      </c>
      <c r="CQ62" s="138">
        <f t="shared" si="70"/>
        <v>49.541284403669721</v>
      </c>
      <c r="CR62" s="110">
        <f t="shared" si="71"/>
        <v>58.62625319839956</v>
      </c>
      <c r="CS62" s="53">
        <f t="shared" si="295"/>
        <v>58.62625319839956</v>
      </c>
      <c r="CT62" s="98">
        <f t="shared" si="73"/>
        <v>58.6</v>
      </c>
      <c r="CU62" s="54" t="e">
        <f t="shared" si="296"/>
        <v>#N/A</v>
      </c>
      <c r="CV62" s="58">
        <v>96</v>
      </c>
      <c r="CW62" s="53">
        <f t="shared" si="270"/>
        <v>40.25157232704403</v>
      </c>
      <c r="CX62" s="58">
        <v>24</v>
      </c>
      <c r="CY62" s="53">
        <f t="shared" si="271"/>
        <v>86.390532544378701</v>
      </c>
      <c r="CZ62" s="58">
        <v>560</v>
      </c>
      <c r="DA62" s="53">
        <f t="shared" si="272"/>
        <v>47.169811320754718</v>
      </c>
      <c r="DB62" s="58">
        <v>60</v>
      </c>
      <c r="DC62" s="53">
        <f t="shared" si="273"/>
        <v>85</v>
      </c>
      <c r="DD62" s="58">
        <v>24</v>
      </c>
      <c r="DE62" s="53">
        <f t="shared" si="274"/>
        <v>91.756272401433691</v>
      </c>
      <c r="DF62" s="58">
        <v>120</v>
      </c>
      <c r="DG62" s="53">
        <f t="shared" si="275"/>
        <v>50.2092050209205</v>
      </c>
      <c r="DH62" s="58">
        <v>250</v>
      </c>
      <c r="DI62" s="53">
        <f t="shared" si="276"/>
        <v>79.166666666666657</v>
      </c>
      <c r="DJ62" s="58">
        <v>75</v>
      </c>
      <c r="DK62" s="51">
        <f t="shared" si="277"/>
        <v>89.285714285714292</v>
      </c>
      <c r="DL62" s="53">
        <f t="shared" si="83"/>
        <v>71.153721820864078</v>
      </c>
      <c r="DM62" s="53">
        <f t="shared" si="297"/>
        <v>71.153721820864078</v>
      </c>
      <c r="DN62" s="98">
        <f t="shared" si="85"/>
        <v>71.2</v>
      </c>
      <c r="DO62" s="54" t="e">
        <f t="shared" si="298"/>
        <v>#N/A</v>
      </c>
      <c r="DP62" s="52">
        <v>523</v>
      </c>
      <c r="DQ62" s="51">
        <f t="shared" si="278"/>
        <v>66.967213114754102</v>
      </c>
      <c r="DR62" s="52">
        <v>27.2</v>
      </c>
      <c r="DS62" s="51">
        <f t="shared" si="279"/>
        <v>69.516310461192347</v>
      </c>
      <c r="DT62" s="52">
        <v>6.5</v>
      </c>
      <c r="DU62" s="51">
        <f t="shared" si="280"/>
        <v>36.111111111111107</v>
      </c>
      <c r="DV62" s="53">
        <f t="shared" si="90"/>
        <v>57.531544895685848</v>
      </c>
      <c r="DW62" s="53">
        <f t="shared" si="299"/>
        <v>57.531544895685848</v>
      </c>
      <c r="DX62" s="98">
        <f t="shared" si="92"/>
        <v>57.5</v>
      </c>
      <c r="DY62" s="54" t="e">
        <f t="shared" si="300"/>
        <v>#N/A</v>
      </c>
      <c r="DZ62" s="52">
        <v>18.272920059756199</v>
      </c>
      <c r="EA62" s="53">
        <f t="shared" si="281"/>
        <v>19.669451086928092</v>
      </c>
      <c r="EB62" s="52">
        <v>5</v>
      </c>
      <c r="EC62" s="51">
        <f t="shared" si="282"/>
        <v>31.25</v>
      </c>
      <c r="ED62" s="53">
        <f t="shared" si="96"/>
        <v>25.459725543464046</v>
      </c>
      <c r="EE62" s="53">
        <f t="shared" si="301"/>
        <v>25.459725543464046</v>
      </c>
      <c r="EF62" s="98">
        <f t="shared" si="98"/>
        <v>25.5</v>
      </c>
      <c r="EG62" s="54" t="e">
        <f t="shared" si="302"/>
        <v>#N/A</v>
      </c>
      <c r="EH62" s="64"/>
      <c r="EI62" s="64"/>
      <c r="EJ62" s="64"/>
      <c r="EK62" s="66" t="e">
        <f t="shared" si="303"/>
        <v>#N/A</v>
      </c>
      <c r="EL62" s="116">
        <f t="shared" si="101"/>
        <v>57.7</v>
      </c>
      <c r="EM62" s="139">
        <f t="shared" si="102"/>
        <v>57.722703473150474</v>
      </c>
      <c r="EN62" s="120">
        <f t="shared" si="304"/>
        <v>57.722703473150474</v>
      </c>
      <c r="EO62" s="67"/>
      <c r="EP62" s="68"/>
      <c r="EQ62" s="44"/>
    </row>
    <row r="63" spans="1:147" ht="14.5" customHeight="1" x14ac:dyDescent="0.35">
      <c r="A63" s="49" t="s">
        <v>76</v>
      </c>
      <c r="B63" s="137" t="str">
        <f>INDEX('Economy Names'!$A$2:$H$213,'Economy Names'!L57,'Economy Names'!$K$1)</f>
        <v>Egypt, Arab Rep.</v>
      </c>
      <c r="C63" s="50">
        <v>5</v>
      </c>
      <c r="D63" s="51">
        <f t="shared" si="238"/>
        <v>76.470588235294116</v>
      </c>
      <c r="E63" s="50">
        <v>12</v>
      </c>
      <c r="F63" s="51">
        <f t="shared" si="239"/>
        <v>88.442211055276388</v>
      </c>
      <c r="G63" s="52">
        <v>20.250945867111401</v>
      </c>
      <c r="H63" s="51">
        <f t="shared" si="240"/>
        <v>89.874527066444301</v>
      </c>
      <c r="I63" s="50">
        <v>6</v>
      </c>
      <c r="J63" s="51">
        <f t="shared" si="241"/>
        <v>70.588235294117652</v>
      </c>
      <c r="K63" s="50">
        <v>13</v>
      </c>
      <c r="L63" s="51">
        <f t="shared" si="242"/>
        <v>87.437185929648237</v>
      </c>
      <c r="M63" s="52">
        <v>20.250945867111401</v>
      </c>
      <c r="N63" s="53">
        <f t="shared" si="243"/>
        <v>89.874527066444301</v>
      </c>
      <c r="O63" s="52">
        <v>0</v>
      </c>
      <c r="P63" s="51">
        <f t="shared" si="244"/>
        <v>100</v>
      </c>
      <c r="Q63" s="53">
        <f t="shared" si="19"/>
        <v>87.835909330903135</v>
      </c>
      <c r="R63" s="53">
        <f t="shared" si="283"/>
        <v>87.835909330903135</v>
      </c>
      <c r="S63" s="98">
        <f t="shared" si="21"/>
        <v>87.8</v>
      </c>
      <c r="T63" s="54" t="e">
        <f t="shared" si="284"/>
        <v>#N/A</v>
      </c>
      <c r="U63" s="55">
        <v>20</v>
      </c>
      <c r="V63" s="51">
        <f t="shared" si="245"/>
        <v>40</v>
      </c>
      <c r="W63" s="55">
        <v>173</v>
      </c>
      <c r="X63" s="51">
        <f t="shared" si="246"/>
        <v>57.636887608069166</v>
      </c>
      <c r="Y63" s="56">
        <v>1.2677716236430701</v>
      </c>
      <c r="Z63" s="53">
        <f t="shared" si="247"/>
        <v>93.661141881784644</v>
      </c>
      <c r="AA63" s="55">
        <v>14</v>
      </c>
      <c r="AB63" s="51">
        <f t="shared" si="248"/>
        <v>93.333333333333329</v>
      </c>
      <c r="AC63" s="53">
        <f t="shared" si="27"/>
        <v>71.157840705796787</v>
      </c>
      <c r="AD63" s="53">
        <f t="shared" si="285"/>
        <v>71.157840705796787</v>
      </c>
      <c r="AE63" s="98">
        <f t="shared" si="29"/>
        <v>71.2</v>
      </c>
      <c r="AF63" s="57" t="e">
        <f t="shared" si="286"/>
        <v>#N/A</v>
      </c>
      <c r="AG63" s="55">
        <v>5</v>
      </c>
      <c r="AH63" s="51">
        <f t="shared" si="249"/>
        <v>66.666666666666657</v>
      </c>
      <c r="AI63" s="55">
        <v>53</v>
      </c>
      <c r="AJ63" s="51">
        <f t="shared" si="250"/>
        <v>84.782608695652172</v>
      </c>
      <c r="AK63" s="56">
        <v>180.24674758199501</v>
      </c>
      <c r="AL63" s="51">
        <f t="shared" si="251"/>
        <v>97.7747315113334</v>
      </c>
      <c r="AM63" s="55">
        <v>5</v>
      </c>
      <c r="AN63" s="51">
        <f t="shared" si="252"/>
        <v>62.5</v>
      </c>
      <c r="AO63" s="51">
        <f t="shared" si="35"/>
        <v>77.931001718413057</v>
      </c>
      <c r="AP63" s="53">
        <f t="shared" si="287"/>
        <v>77.931001718413057</v>
      </c>
      <c r="AQ63" s="98">
        <f t="shared" si="37"/>
        <v>77.900000000000006</v>
      </c>
      <c r="AR63" s="54" t="e">
        <f t="shared" si="288"/>
        <v>#N/A</v>
      </c>
      <c r="AS63" s="59">
        <v>9</v>
      </c>
      <c r="AT63" s="51">
        <f t="shared" si="253"/>
        <v>33.333333333333329</v>
      </c>
      <c r="AU63" s="59">
        <v>76</v>
      </c>
      <c r="AV63" s="51">
        <f t="shared" si="254"/>
        <v>64.114832535885171</v>
      </c>
      <c r="AW63" s="59">
        <v>1.0924067725361499</v>
      </c>
      <c r="AX63" s="53">
        <f t="shared" si="255"/>
        <v>92.717288183092336</v>
      </c>
      <c r="AY63" s="59">
        <v>9</v>
      </c>
      <c r="AZ63" s="51">
        <f t="shared" si="256"/>
        <v>30</v>
      </c>
      <c r="BA63" s="60">
        <f t="shared" si="43"/>
        <v>55.041363513077712</v>
      </c>
      <c r="BB63" s="53">
        <f t="shared" si="289"/>
        <v>55.041363513077712</v>
      </c>
      <c r="BC63" s="98">
        <f t="shared" si="45"/>
        <v>55</v>
      </c>
      <c r="BD63" s="54" t="e">
        <f t="shared" si="290"/>
        <v>#N/A</v>
      </c>
      <c r="BE63" s="58">
        <v>8</v>
      </c>
      <c r="BF63" s="58">
        <v>5</v>
      </c>
      <c r="BG63" s="61">
        <f t="shared" si="47"/>
        <v>13</v>
      </c>
      <c r="BH63" s="60">
        <f t="shared" si="48"/>
        <v>65</v>
      </c>
      <c r="BI63" s="101">
        <f t="shared" si="291"/>
        <v>65</v>
      </c>
      <c r="BJ63" s="98">
        <f t="shared" si="50"/>
        <v>65</v>
      </c>
      <c r="BK63" s="54" t="e">
        <f t="shared" si="292"/>
        <v>#N/A</v>
      </c>
      <c r="BL63" s="58">
        <v>8</v>
      </c>
      <c r="BM63" s="53">
        <f t="shared" si="257"/>
        <v>80</v>
      </c>
      <c r="BN63" s="58">
        <v>3</v>
      </c>
      <c r="BO63" s="53">
        <f t="shared" si="258"/>
        <v>30</v>
      </c>
      <c r="BP63" s="58">
        <v>3</v>
      </c>
      <c r="BQ63" s="53">
        <f t="shared" si="259"/>
        <v>30</v>
      </c>
      <c r="BR63" s="58">
        <v>6</v>
      </c>
      <c r="BS63" s="53">
        <f t="shared" si="260"/>
        <v>100</v>
      </c>
      <c r="BT63" s="58">
        <v>6</v>
      </c>
      <c r="BU63" s="53">
        <f t="shared" si="261"/>
        <v>85.714285714285708</v>
      </c>
      <c r="BV63" s="58">
        <v>6</v>
      </c>
      <c r="BW63" s="51">
        <f t="shared" si="262"/>
        <v>85.714285714285708</v>
      </c>
      <c r="BX63" s="61">
        <f t="shared" si="58"/>
        <v>32</v>
      </c>
      <c r="BY63" s="63">
        <f t="shared" si="59"/>
        <v>64</v>
      </c>
      <c r="BZ63" s="53">
        <f t="shared" si="293"/>
        <v>64</v>
      </c>
      <c r="CA63" s="98">
        <f t="shared" si="61"/>
        <v>64</v>
      </c>
      <c r="CB63" s="57" t="e">
        <f t="shared" si="294"/>
        <v>#N/A</v>
      </c>
      <c r="CC63" s="58">
        <v>27</v>
      </c>
      <c r="CD63" s="53">
        <f t="shared" si="263"/>
        <v>60</v>
      </c>
      <c r="CE63" s="58">
        <v>370</v>
      </c>
      <c r="CF63" s="51">
        <f t="shared" si="264"/>
        <v>50.386398763523957</v>
      </c>
      <c r="CG63" s="58">
        <v>44.3602371727983</v>
      </c>
      <c r="CH63" s="51">
        <f t="shared" si="265"/>
        <v>73.85195338550129</v>
      </c>
      <c r="CI63" s="58">
        <v>89</v>
      </c>
      <c r="CJ63" s="53">
        <f t="shared" si="266"/>
        <v>0</v>
      </c>
      <c r="CK63" s="58">
        <v>34.452380952380899</v>
      </c>
      <c r="CL63" s="53">
        <f t="shared" si="267"/>
        <v>39.667218238646917</v>
      </c>
      <c r="CM63" s="58">
        <v>24.5</v>
      </c>
      <c r="CN63" s="53">
        <f t="shared" si="268"/>
        <v>57.798165137614674</v>
      </c>
      <c r="CO63" s="58">
        <v>16.714285714285701</v>
      </c>
      <c r="CP63" s="51">
        <f t="shared" si="269"/>
        <v>47.767857142857181</v>
      </c>
      <c r="CQ63" s="138">
        <f t="shared" si="70"/>
        <v>36.308310129779699</v>
      </c>
      <c r="CR63" s="110">
        <f t="shared" si="71"/>
        <v>55.136665569701236</v>
      </c>
      <c r="CS63" s="53">
        <f t="shared" si="295"/>
        <v>55.136665569701236</v>
      </c>
      <c r="CT63" s="98">
        <f t="shared" si="73"/>
        <v>55.1</v>
      </c>
      <c r="CU63" s="54" t="e">
        <f t="shared" si="296"/>
        <v>#N/A</v>
      </c>
      <c r="CV63" s="58">
        <v>48</v>
      </c>
      <c r="CW63" s="53">
        <f t="shared" si="270"/>
        <v>70.440251572327043</v>
      </c>
      <c r="CX63" s="58">
        <v>88</v>
      </c>
      <c r="CY63" s="53">
        <f t="shared" si="271"/>
        <v>48.520710059171599</v>
      </c>
      <c r="CZ63" s="58">
        <v>258</v>
      </c>
      <c r="DA63" s="53">
        <f t="shared" si="272"/>
        <v>75.660377358490578</v>
      </c>
      <c r="DB63" s="58">
        <v>100</v>
      </c>
      <c r="DC63" s="53">
        <f t="shared" si="273"/>
        <v>75</v>
      </c>
      <c r="DD63" s="58">
        <v>240</v>
      </c>
      <c r="DE63" s="53">
        <f t="shared" si="274"/>
        <v>14.336917562724013</v>
      </c>
      <c r="DF63" s="58">
        <v>265</v>
      </c>
      <c r="DG63" s="53">
        <f t="shared" si="275"/>
        <v>0</v>
      </c>
      <c r="DH63" s="58">
        <v>553.66666666666697</v>
      </c>
      <c r="DI63" s="53">
        <f t="shared" si="276"/>
        <v>53.861111111111079</v>
      </c>
      <c r="DJ63" s="58">
        <v>1000</v>
      </c>
      <c r="DK63" s="51">
        <f t="shared" si="277"/>
        <v>0</v>
      </c>
      <c r="DL63" s="53">
        <f t="shared" si="83"/>
        <v>42.22742095797804</v>
      </c>
      <c r="DM63" s="53">
        <f t="shared" si="297"/>
        <v>42.22742095797804</v>
      </c>
      <c r="DN63" s="98">
        <f t="shared" si="85"/>
        <v>42.2</v>
      </c>
      <c r="DO63" s="54" t="e">
        <f t="shared" si="298"/>
        <v>#N/A</v>
      </c>
      <c r="DP63" s="52">
        <v>1010</v>
      </c>
      <c r="DQ63" s="51">
        <f t="shared" si="278"/>
        <v>27.049180327868854</v>
      </c>
      <c r="DR63" s="52">
        <v>26.2</v>
      </c>
      <c r="DS63" s="51">
        <f t="shared" si="279"/>
        <v>70.641169853768275</v>
      </c>
      <c r="DT63" s="52">
        <v>4</v>
      </c>
      <c r="DU63" s="51">
        <f t="shared" si="280"/>
        <v>22.222222222222221</v>
      </c>
      <c r="DV63" s="53">
        <f t="shared" si="90"/>
        <v>39.970857467953117</v>
      </c>
      <c r="DW63" s="53">
        <f t="shared" si="299"/>
        <v>39.970857467953117</v>
      </c>
      <c r="DX63" s="98">
        <f t="shared" si="92"/>
        <v>40</v>
      </c>
      <c r="DY63" s="54" t="e">
        <f t="shared" si="300"/>
        <v>#N/A</v>
      </c>
      <c r="DZ63" s="52">
        <v>23.313825341742302</v>
      </c>
      <c r="EA63" s="53">
        <f t="shared" si="281"/>
        <v>25.095613930831323</v>
      </c>
      <c r="EB63" s="52">
        <v>9.5</v>
      </c>
      <c r="EC63" s="51">
        <f t="shared" si="282"/>
        <v>59.375</v>
      </c>
      <c r="ED63" s="53">
        <f t="shared" si="96"/>
        <v>42.23530696541566</v>
      </c>
      <c r="EE63" s="53">
        <f t="shared" si="301"/>
        <v>42.23530696541566</v>
      </c>
      <c r="EF63" s="98">
        <f t="shared" si="98"/>
        <v>42.2</v>
      </c>
      <c r="EG63" s="54" t="e">
        <f t="shared" si="302"/>
        <v>#N/A</v>
      </c>
      <c r="EH63" s="64"/>
      <c r="EI63" s="64"/>
      <c r="EJ63" s="64"/>
      <c r="EK63" s="66" t="e">
        <f t="shared" si="303"/>
        <v>#N/A</v>
      </c>
      <c r="EL63" s="116">
        <f t="shared" si="101"/>
        <v>60.1</v>
      </c>
      <c r="EM63" s="139">
        <f t="shared" si="102"/>
        <v>60.053636622923875</v>
      </c>
      <c r="EN63" s="120">
        <f t="shared" si="304"/>
        <v>60.053636622923875</v>
      </c>
      <c r="EO63" s="67"/>
      <c r="EP63" s="68"/>
      <c r="EQ63" s="44"/>
    </row>
    <row r="64" spans="1:147" ht="14.5" customHeight="1" x14ac:dyDescent="0.35">
      <c r="A64" s="49" t="s">
        <v>77</v>
      </c>
      <c r="B64" s="137" t="str">
        <f>INDEX('Economy Names'!$A$2:$H$213,'Economy Names'!L58,'Economy Names'!$K$1)</f>
        <v>El Salvador</v>
      </c>
      <c r="C64" s="50">
        <v>9</v>
      </c>
      <c r="D64" s="51">
        <f t="shared" si="238"/>
        <v>52.941176470588239</v>
      </c>
      <c r="E64" s="50">
        <v>16.5</v>
      </c>
      <c r="F64" s="51">
        <f t="shared" si="239"/>
        <v>83.91959798994975</v>
      </c>
      <c r="G64" s="52">
        <v>43.329928232309101</v>
      </c>
      <c r="H64" s="51">
        <f t="shared" si="240"/>
        <v>78.33503588384545</v>
      </c>
      <c r="I64" s="50">
        <v>9</v>
      </c>
      <c r="J64" s="51">
        <f t="shared" si="241"/>
        <v>52.941176470588239</v>
      </c>
      <c r="K64" s="50">
        <v>16.5</v>
      </c>
      <c r="L64" s="51">
        <f t="shared" si="242"/>
        <v>83.91959798994975</v>
      </c>
      <c r="M64" s="52">
        <v>43.329928232309101</v>
      </c>
      <c r="N64" s="53">
        <f t="shared" si="243"/>
        <v>78.33503588384545</v>
      </c>
      <c r="O64" s="52">
        <v>2.6098727472940002</v>
      </c>
      <c r="P64" s="51">
        <f t="shared" si="244"/>
        <v>99.347531813176502</v>
      </c>
      <c r="Q64" s="53">
        <f t="shared" si="19"/>
        <v>78.635835539389973</v>
      </c>
      <c r="R64" s="53">
        <f t="shared" si="283"/>
        <v>78.635835539389973</v>
      </c>
      <c r="S64" s="98">
        <f t="shared" si="21"/>
        <v>78.599999999999994</v>
      </c>
      <c r="T64" s="54" t="e">
        <f t="shared" si="284"/>
        <v>#N/A</v>
      </c>
      <c r="U64" s="55">
        <v>16</v>
      </c>
      <c r="V64" s="51">
        <f t="shared" si="245"/>
        <v>56.000000000000007</v>
      </c>
      <c r="W64" s="55">
        <v>310</v>
      </c>
      <c r="X64" s="51">
        <f t="shared" si="246"/>
        <v>18.155619596541786</v>
      </c>
      <c r="Y64" s="56">
        <v>6.2873254253087101</v>
      </c>
      <c r="Z64" s="53">
        <f t="shared" si="247"/>
        <v>68.563372873456458</v>
      </c>
      <c r="AA64" s="55">
        <v>10</v>
      </c>
      <c r="AB64" s="51">
        <f t="shared" si="248"/>
        <v>66.666666666666657</v>
      </c>
      <c r="AC64" s="53">
        <f t="shared" si="27"/>
        <v>52.346414784166228</v>
      </c>
      <c r="AD64" s="53">
        <f t="shared" si="285"/>
        <v>52.346414784166228</v>
      </c>
      <c r="AE64" s="98">
        <f t="shared" si="29"/>
        <v>52.3</v>
      </c>
      <c r="AF64" s="57" t="e">
        <f t="shared" si="286"/>
        <v>#N/A</v>
      </c>
      <c r="AG64" s="55">
        <v>6</v>
      </c>
      <c r="AH64" s="51">
        <f t="shared" si="249"/>
        <v>50</v>
      </c>
      <c r="AI64" s="55">
        <v>65</v>
      </c>
      <c r="AJ64" s="51">
        <f t="shared" si="250"/>
        <v>79.565217391304344</v>
      </c>
      <c r="AK64" s="56">
        <v>517.90471389667096</v>
      </c>
      <c r="AL64" s="51">
        <f t="shared" si="251"/>
        <v>93.606114643250976</v>
      </c>
      <c r="AM64" s="55">
        <v>6</v>
      </c>
      <c r="AN64" s="51">
        <f t="shared" si="252"/>
        <v>75</v>
      </c>
      <c r="AO64" s="51">
        <f t="shared" si="35"/>
        <v>74.542833008638837</v>
      </c>
      <c r="AP64" s="53">
        <f t="shared" si="287"/>
        <v>74.542833008638837</v>
      </c>
      <c r="AQ64" s="98">
        <f t="shared" si="37"/>
        <v>74.5</v>
      </c>
      <c r="AR64" s="54" t="e">
        <f t="shared" si="288"/>
        <v>#N/A</v>
      </c>
      <c r="AS64" s="59">
        <v>6</v>
      </c>
      <c r="AT64" s="51">
        <f t="shared" si="253"/>
        <v>58.333333333333336</v>
      </c>
      <c r="AU64" s="59">
        <v>31</v>
      </c>
      <c r="AV64" s="51">
        <f t="shared" si="254"/>
        <v>85.645933014354071</v>
      </c>
      <c r="AW64" s="59">
        <v>3.8228870173425</v>
      </c>
      <c r="AX64" s="53">
        <f t="shared" si="255"/>
        <v>74.514086551049999</v>
      </c>
      <c r="AY64" s="59">
        <v>14</v>
      </c>
      <c r="AZ64" s="51">
        <f t="shared" si="256"/>
        <v>46.666666666666664</v>
      </c>
      <c r="BA64" s="60">
        <f t="shared" si="43"/>
        <v>66.290004891351018</v>
      </c>
      <c r="BB64" s="53">
        <f t="shared" si="289"/>
        <v>66.290004891351018</v>
      </c>
      <c r="BC64" s="98">
        <f t="shared" si="45"/>
        <v>66.3</v>
      </c>
      <c r="BD64" s="54" t="e">
        <f t="shared" si="290"/>
        <v>#N/A</v>
      </c>
      <c r="BE64" s="58">
        <v>7</v>
      </c>
      <c r="BF64" s="58">
        <v>9</v>
      </c>
      <c r="BG64" s="61">
        <f t="shared" si="47"/>
        <v>16</v>
      </c>
      <c r="BH64" s="60">
        <f t="shared" si="48"/>
        <v>80</v>
      </c>
      <c r="BI64" s="101">
        <f t="shared" si="291"/>
        <v>80</v>
      </c>
      <c r="BJ64" s="98">
        <f t="shared" si="50"/>
        <v>80</v>
      </c>
      <c r="BK64" s="54" t="e">
        <f t="shared" si="292"/>
        <v>#N/A</v>
      </c>
      <c r="BL64" s="58">
        <v>3</v>
      </c>
      <c r="BM64" s="53">
        <f t="shared" si="257"/>
        <v>30</v>
      </c>
      <c r="BN64" s="58">
        <v>0</v>
      </c>
      <c r="BO64" s="53">
        <f t="shared" si="258"/>
        <v>0</v>
      </c>
      <c r="BP64" s="58">
        <v>7</v>
      </c>
      <c r="BQ64" s="53">
        <f t="shared" si="259"/>
        <v>70</v>
      </c>
      <c r="BR64" s="58">
        <v>4</v>
      </c>
      <c r="BS64" s="53">
        <f t="shared" si="260"/>
        <v>66.666666666666657</v>
      </c>
      <c r="BT64" s="58">
        <v>1</v>
      </c>
      <c r="BU64" s="53">
        <f t="shared" si="261"/>
        <v>14.285714285714285</v>
      </c>
      <c r="BV64" s="58">
        <v>3</v>
      </c>
      <c r="BW64" s="51">
        <f t="shared" si="262"/>
        <v>42.857142857142854</v>
      </c>
      <c r="BX64" s="61">
        <f t="shared" si="58"/>
        <v>18</v>
      </c>
      <c r="BY64" s="63">
        <f t="shared" si="59"/>
        <v>36</v>
      </c>
      <c r="BZ64" s="53">
        <f t="shared" si="293"/>
        <v>36</v>
      </c>
      <c r="CA64" s="98">
        <f t="shared" si="61"/>
        <v>36</v>
      </c>
      <c r="CB64" s="57" t="e">
        <f t="shared" si="294"/>
        <v>#N/A</v>
      </c>
      <c r="CC64" s="58">
        <v>7</v>
      </c>
      <c r="CD64" s="53">
        <f t="shared" si="263"/>
        <v>93.333333333333329</v>
      </c>
      <c r="CE64" s="58">
        <v>168</v>
      </c>
      <c r="CF64" s="51">
        <f t="shared" si="264"/>
        <v>81.607418856259656</v>
      </c>
      <c r="CG64" s="58">
        <v>36.350387132281298</v>
      </c>
      <c r="CH64" s="51">
        <f t="shared" si="265"/>
        <v>85.566673817655143</v>
      </c>
      <c r="CI64" s="58" t="s">
        <v>1974</v>
      </c>
      <c r="CJ64" s="53">
        <f t="shared" si="266"/>
        <v>0</v>
      </c>
      <c r="CK64" s="58" t="s">
        <v>1974</v>
      </c>
      <c r="CL64" s="53">
        <f t="shared" si="267"/>
        <v>0</v>
      </c>
      <c r="CM64" s="58">
        <v>2.5</v>
      </c>
      <c r="CN64" s="53">
        <f t="shared" si="268"/>
        <v>98.165137614678898</v>
      </c>
      <c r="CO64" s="58">
        <v>0</v>
      </c>
      <c r="CP64" s="51">
        <f t="shared" si="269"/>
        <v>100</v>
      </c>
      <c r="CQ64" s="138">
        <f t="shared" si="70"/>
        <v>49.541284403669721</v>
      </c>
      <c r="CR64" s="110">
        <f t="shared" si="71"/>
        <v>77.512177602729452</v>
      </c>
      <c r="CS64" s="53">
        <f t="shared" si="295"/>
        <v>77.512177602729452</v>
      </c>
      <c r="CT64" s="98">
        <f t="shared" si="73"/>
        <v>77.5</v>
      </c>
      <c r="CU64" s="54" t="e">
        <f t="shared" si="296"/>
        <v>#N/A</v>
      </c>
      <c r="CV64" s="58">
        <v>24</v>
      </c>
      <c r="CW64" s="53">
        <f t="shared" si="270"/>
        <v>85.534591194968556</v>
      </c>
      <c r="CX64" s="58">
        <v>9.3333333333333304</v>
      </c>
      <c r="CY64" s="53">
        <f t="shared" si="271"/>
        <v>95.069033530571986</v>
      </c>
      <c r="CZ64" s="58">
        <v>128.333333333333</v>
      </c>
      <c r="DA64" s="53">
        <f t="shared" si="272"/>
        <v>87.893081761006314</v>
      </c>
      <c r="DB64" s="58">
        <v>50</v>
      </c>
      <c r="DC64" s="53">
        <f t="shared" si="273"/>
        <v>87.5</v>
      </c>
      <c r="DD64" s="58">
        <v>36</v>
      </c>
      <c r="DE64" s="53">
        <f t="shared" si="274"/>
        <v>87.45519713261649</v>
      </c>
      <c r="DF64" s="58">
        <v>13.3333333333333</v>
      </c>
      <c r="DG64" s="53">
        <f t="shared" si="275"/>
        <v>94.839609483960956</v>
      </c>
      <c r="DH64" s="58">
        <v>128.333333333333</v>
      </c>
      <c r="DI64" s="53">
        <f t="shared" si="276"/>
        <v>89.305555555555586</v>
      </c>
      <c r="DJ64" s="58">
        <v>66.6666666666667</v>
      </c>
      <c r="DK64" s="51">
        <f t="shared" si="277"/>
        <v>90.476190476190467</v>
      </c>
      <c r="DL64" s="53">
        <f t="shared" si="83"/>
        <v>89.759157391858793</v>
      </c>
      <c r="DM64" s="53">
        <f t="shared" si="297"/>
        <v>89.759157391858793</v>
      </c>
      <c r="DN64" s="98">
        <f t="shared" si="85"/>
        <v>89.8</v>
      </c>
      <c r="DO64" s="54" t="e">
        <f t="shared" si="298"/>
        <v>#N/A</v>
      </c>
      <c r="DP64" s="52">
        <v>816</v>
      </c>
      <c r="DQ64" s="51">
        <f t="shared" si="278"/>
        <v>42.950819672131146</v>
      </c>
      <c r="DR64" s="52">
        <v>28.4</v>
      </c>
      <c r="DS64" s="51">
        <f t="shared" si="279"/>
        <v>68.166479190101242</v>
      </c>
      <c r="DT64" s="52">
        <v>8</v>
      </c>
      <c r="DU64" s="51">
        <f t="shared" si="280"/>
        <v>44.444444444444443</v>
      </c>
      <c r="DV64" s="53">
        <f t="shared" si="90"/>
        <v>51.853914435558941</v>
      </c>
      <c r="DW64" s="53">
        <f t="shared" si="299"/>
        <v>51.853914435558941</v>
      </c>
      <c r="DX64" s="98">
        <f t="shared" si="92"/>
        <v>51.9</v>
      </c>
      <c r="DY64" s="54" t="e">
        <f t="shared" si="300"/>
        <v>#N/A</v>
      </c>
      <c r="DZ64" s="52">
        <v>32.439563266323503</v>
      </c>
      <c r="EA64" s="53">
        <f t="shared" si="281"/>
        <v>34.918797918539831</v>
      </c>
      <c r="EB64" s="52">
        <v>9</v>
      </c>
      <c r="EC64" s="51">
        <f t="shared" si="282"/>
        <v>56.25</v>
      </c>
      <c r="ED64" s="53">
        <f t="shared" si="96"/>
        <v>45.584398959269919</v>
      </c>
      <c r="EE64" s="53">
        <f t="shared" si="301"/>
        <v>45.584398959269919</v>
      </c>
      <c r="EF64" s="98">
        <f t="shared" si="98"/>
        <v>45.6</v>
      </c>
      <c r="EG64" s="54" t="e">
        <f t="shared" si="302"/>
        <v>#N/A</v>
      </c>
      <c r="EH64" s="64"/>
      <c r="EI64" s="64"/>
      <c r="EJ64" s="64"/>
      <c r="EK64" s="66" t="e">
        <f t="shared" si="303"/>
        <v>#N/A</v>
      </c>
      <c r="EL64" s="116">
        <f t="shared" si="101"/>
        <v>65.3</v>
      </c>
      <c r="EM64" s="139">
        <f t="shared" si="102"/>
        <v>65.252473661296321</v>
      </c>
      <c r="EN64" s="120">
        <f t="shared" si="304"/>
        <v>65.252473661296321</v>
      </c>
      <c r="EO64" s="67"/>
      <c r="EP64" s="68"/>
      <c r="EQ64" s="44"/>
    </row>
    <row r="65" spans="1:147" ht="14.5" customHeight="1" x14ac:dyDescent="0.35">
      <c r="A65" s="49" t="s">
        <v>78</v>
      </c>
      <c r="B65" s="137" t="str">
        <f>INDEX('Economy Names'!$A$2:$H$213,'Economy Names'!L59,'Economy Names'!$K$1)</f>
        <v>Equatorial Guinea</v>
      </c>
      <c r="C65" s="50">
        <v>16</v>
      </c>
      <c r="D65" s="51">
        <f t="shared" si="238"/>
        <v>11.76470588235294</v>
      </c>
      <c r="E65" s="50">
        <v>33</v>
      </c>
      <c r="F65" s="51">
        <f t="shared" si="239"/>
        <v>67.336683417085425</v>
      </c>
      <c r="G65" s="52">
        <v>59.076499559154001</v>
      </c>
      <c r="H65" s="51">
        <f t="shared" si="240"/>
        <v>70.461750220422999</v>
      </c>
      <c r="I65" s="50">
        <v>16</v>
      </c>
      <c r="J65" s="51">
        <f t="shared" si="241"/>
        <v>11.76470588235294</v>
      </c>
      <c r="K65" s="50">
        <v>33</v>
      </c>
      <c r="L65" s="51">
        <f t="shared" si="242"/>
        <v>67.336683417085425</v>
      </c>
      <c r="M65" s="52">
        <v>59.076499559154001</v>
      </c>
      <c r="N65" s="53">
        <f t="shared" si="243"/>
        <v>70.461750220422999</v>
      </c>
      <c r="O65" s="52">
        <v>22.829717977547499</v>
      </c>
      <c r="P65" s="51">
        <f t="shared" si="244"/>
        <v>94.292570505613128</v>
      </c>
      <c r="Q65" s="53">
        <f t="shared" si="19"/>
        <v>60.96392750636862</v>
      </c>
      <c r="R65" s="53">
        <f t="shared" si="283"/>
        <v>60.96392750636862</v>
      </c>
      <c r="S65" s="98">
        <f t="shared" si="21"/>
        <v>61</v>
      </c>
      <c r="T65" s="54" t="e">
        <f t="shared" si="284"/>
        <v>#N/A</v>
      </c>
      <c r="U65" s="55">
        <v>13</v>
      </c>
      <c r="V65" s="51">
        <f t="shared" si="245"/>
        <v>68</v>
      </c>
      <c r="W65" s="55">
        <v>144</v>
      </c>
      <c r="X65" s="51">
        <f t="shared" si="246"/>
        <v>65.994236311239192</v>
      </c>
      <c r="Y65" s="56">
        <v>4.12738982631471</v>
      </c>
      <c r="Z65" s="53">
        <f t="shared" si="247"/>
        <v>79.363050868426456</v>
      </c>
      <c r="AA65" s="55">
        <v>1</v>
      </c>
      <c r="AB65" s="51">
        <f t="shared" si="248"/>
        <v>6.666666666666667</v>
      </c>
      <c r="AC65" s="53">
        <f t="shared" si="27"/>
        <v>55.00598846158308</v>
      </c>
      <c r="AD65" s="53">
        <f t="shared" si="285"/>
        <v>55.00598846158308</v>
      </c>
      <c r="AE65" s="98">
        <f t="shared" si="29"/>
        <v>55</v>
      </c>
      <c r="AF65" s="57" t="e">
        <f t="shared" si="286"/>
        <v>#N/A</v>
      </c>
      <c r="AG65" s="55">
        <v>5</v>
      </c>
      <c r="AH65" s="51">
        <f t="shared" si="249"/>
        <v>66.666666666666657</v>
      </c>
      <c r="AI65" s="55">
        <v>106</v>
      </c>
      <c r="AJ65" s="51">
        <f t="shared" si="250"/>
        <v>61.739130434782609</v>
      </c>
      <c r="AK65" s="56">
        <v>891.97991110075895</v>
      </c>
      <c r="AL65" s="51">
        <f t="shared" si="251"/>
        <v>88.987902332089391</v>
      </c>
      <c r="AM65" s="55">
        <v>0</v>
      </c>
      <c r="AN65" s="51">
        <f t="shared" si="252"/>
        <v>0</v>
      </c>
      <c r="AO65" s="51">
        <f t="shared" si="35"/>
        <v>54.348424858384661</v>
      </c>
      <c r="AP65" s="53">
        <f t="shared" si="287"/>
        <v>54.348424858384661</v>
      </c>
      <c r="AQ65" s="98">
        <f t="shared" si="37"/>
        <v>54.3</v>
      </c>
      <c r="AR65" s="54" t="e">
        <f t="shared" si="288"/>
        <v>#N/A</v>
      </c>
      <c r="AS65" s="59">
        <v>6</v>
      </c>
      <c r="AT65" s="51">
        <f t="shared" si="253"/>
        <v>58.333333333333336</v>
      </c>
      <c r="AU65" s="59">
        <v>23</v>
      </c>
      <c r="AV65" s="51">
        <f t="shared" si="254"/>
        <v>89.473684210526315</v>
      </c>
      <c r="AW65" s="59">
        <v>12.502282971797801</v>
      </c>
      <c r="AX65" s="53">
        <f t="shared" si="255"/>
        <v>16.651446854681328</v>
      </c>
      <c r="AY65" s="59">
        <v>4</v>
      </c>
      <c r="AZ65" s="51">
        <f t="shared" si="256"/>
        <v>13.333333333333334</v>
      </c>
      <c r="BA65" s="60">
        <f t="shared" si="43"/>
        <v>44.447949432968578</v>
      </c>
      <c r="BB65" s="53">
        <f t="shared" si="289"/>
        <v>44.447949432968578</v>
      </c>
      <c r="BC65" s="98">
        <f t="shared" si="45"/>
        <v>44.4</v>
      </c>
      <c r="BD65" s="54" t="e">
        <f t="shared" si="290"/>
        <v>#N/A</v>
      </c>
      <c r="BE65" s="58">
        <v>2</v>
      </c>
      <c r="BF65" s="58">
        <v>6</v>
      </c>
      <c r="BG65" s="61">
        <f t="shared" si="47"/>
        <v>8</v>
      </c>
      <c r="BH65" s="60">
        <f t="shared" si="48"/>
        <v>40</v>
      </c>
      <c r="BI65" s="101">
        <f t="shared" si="291"/>
        <v>40</v>
      </c>
      <c r="BJ65" s="98">
        <f t="shared" si="50"/>
        <v>40</v>
      </c>
      <c r="BK65" s="54" t="e">
        <f t="shared" si="292"/>
        <v>#N/A</v>
      </c>
      <c r="BL65" s="58">
        <v>7</v>
      </c>
      <c r="BM65" s="53">
        <f t="shared" si="257"/>
        <v>70</v>
      </c>
      <c r="BN65" s="58">
        <v>1</v>
      </c>
      <c r="BO65" s="53">
        <f t="shared" si="258"/>
        <v>10</v>
      </c>
      <c r="BP65" s="58">
        <v>5</v>
      </c>
      <c r="BQ65" s="53">
        <f t="shared" si="259"/>
        <v>50</v>
      </c>
      <c r="BR65" s="58">
        <v>0</v>
      </c>
      <c r="BS65" s="53">
        <f t="shared" si="260"/>
        <v>0</v>
      </c>
      <c r="BT65" s="58">
        <v>0</v>
      </c>
      <c r="BU65" s="53">
        <f t="shared" si="261"/>
        <v>0</v>
      </c>
      <c r="BV65" s="58">
        <v>0</v>
      </c>
      <c r="BW65" s="51">
        <f t="shared" si="262"/>
        <v>0</v>
      </c>
      <c r="BX65" s="61">
        <f t="shared" si="58"/>
        <v>13</v>
      </c>
      <c r="BY65" s="63">
        <f t="shared" si="59"/>
        <v>26</v>
      </c>
      <c r="BZ65" s="53">
        <f t="shared" si="293"/>
        <v>26</v>
      </c>
      <c r="CA65" s="98">
        <f t="shared" si="61"/>
        <v>26</v>
      </c>
      <c r="CB65" s="57" t="e">
        <f t="shared" si="294"/>
        <v>#N/A</v>
      </c>
      <c r="CC65" s="58">
        <v>46</v>
      </c>
      <c r="CD65" s="53">
        <f t="shared" si="263"/>
        <v>28.333333333333332</v>
      </c>
      <c r="CE65" s="58">
        <v>492</v>
      </c>
      <c r="CF65" s="51">
        <f t="shared" si="264"/>
        <v>31.530139103554866</v>
      </c>
      <c r="CG65" s="58">
        <v>79.403401887894901</v>
      </c>
      <c r="CH65" s="51">
        <f t="shared" si="265"/>
        <v>13.176691451037136</v>
      </c>
      <c r="CI65" s="58" t="s">
        <v>1975</v>
      </c>
      <c r="CJ65" s="53" t="str">
        <f t="shared" si="266"/>
        <v>No VAT</v>
      </c>
      <c r="CK65" s="58" t="s">
        <v>1975</v>
      </c>
      <c r="CL65" s="53" t="str">
        <f t="shared" si="267"/>
        <v>No VAT</v>
      </c>
      <c r="CM65" s="58">
        <v>9</v>
      </c>
      <c r="CN65" s="53">
        <f t="shared" si="268"/>
        <v>86.238532110091754</v>
      </c>
      <c r="CO65" s="58">
        <v>0</v>
      </c>
      <c r="CP65" s="51">
        <f t="shared" si="269"/>
        <v>100</v>
      </c>
      <c r="CQ65" s="138">
        <f t="shared" si="70"/>
        <v>93.11926605504587</v>
      </c>
      <c r="CR65" s="110">
        <f t="shared" si="71"/>
        <v>41.5398574857428</v>
      </c>
      <c r="CS65" s="53">
        <f t="shared" si="295"/>
        <v>41.5398574857428</v>
      </c>
      <c r="CT65" s="98">
        <f t="shared" si="73"/>
        <v>41.5</v>
      </c>
      <c r="CU65" s="54" t="e">
        <f t="shared" si="296"/>
        <v>#N/A</v>
      </c>
      <c r="CV65" s="58">
        <v>132</v>
      </c>
      <c r="CW65" s="53">
        <f t="shared" si="270"/>
        <v>17.610062893081761</v>
      </c>
      <c r="CX65" s="58">
        <v>154</v>
      </c>
      <c r="CY65" s="53">
        <f t="shared" si="271"/>
        <v>9.4674556213017755</v>
      </c>
      <c r="CZ65" s="58">
        <v>760</v>
      </c>
      <c r="DA65" s="53">
        <f t="shared" si="272"/>
        <v>28.30188679245283</v>
      </c>
      <c r="DB65" s="58">
        <v>85</v>
      </c>
      <c r="DC65" s="53">
        <f t="shared" si="273"/>
        <v>78.75</v>
      </c>
      <c r="DD65" s="58">
        <v>240</v>
      </c>
      <c r="DE65" s="53">
        <f t="shared" si="274"/>
        <v>14.336917562724013</v>
      </c>
      <c r="DF65" s="58">
        <v>240</v>
      </c>
      <c r="DG65" s="53">
        <f t="shared" si="275"/>
        <v>0</v>
      </c>
      <c r="DH65" s="58">
        <v>985</v>
      </c>
      <c r="DI65" s="53">
        <f t="shared" si="276"/>
        <v>17.916666666666668</v>
      </c>
      <c r="DJ65" s="58">
        <v>70</v>
      </c>
      <c r="DK65" s="51">
        <f t="shared" si="277"/>
        <v>90</v>
      </c>
      <c r="DL65" s="53">
        <f t="shared" si="83"/>
        <v>32.047873692028375</v>
      </c>
      <c r="DM65" s="53">
        <f t="shared" si="297"/>
        <v>32.047873692028375</v>
      </c>
      <c r="DN65" s="98">
        <f t="shared" si="85"/>
        <v>32</v>
      </c>
      <c r="DO65" s="54" t="e">
        <f t="shared" si="298"/>
        <v>#N/A</v>
      </c>
      <c r="DP65" s="52">
        <v>475</v>
      </c>
      <c r="DQ65" s="51">
        <f t="shared" si="278"/>
        <v>70.901639344262293</v>
      </c>
      <c r="DR65" s="52">
        <v>19.5</v>
      </c>
      <c r="DS65" s="51">
        <f t="shared" si="279"/>
        <v>78.177727784026999</v>
      </c>
      <c r="DT65" s="52">
        <v>3.5</v>
      </c>
      <c r="DU65" s="51">
        <f t="shared" si="280"/>
        <v>19.444444444444446</v>
      </c>
      <c r="DV65" s="53">
        <f t="shared" si="90"/>
        <v>56.174603857577914</v>
      </c>
      <c r="DW65" s="53">
        <f t="shared" si="299"/>
        <v>56.174603857577914</v>
      </c>
      <c r="DX65" s="98">
        <f t="shared" si="92"/>
        <v>56.2</v>
      </c>
      <c r="DY65" s="54" t="e">
        <f t="shared" si="300"/>
        <v>#N/A</v>
      </c>
      <c r="DZ65" s="52">
        <v>0</v>
      </c>
      <c r="EA65" s="53">
        <f t="shared" si="281"/>
        <v>0</v>
      </c>
      <c r="EB65" s="52">
        <v>0</v>
      </c>
      <c r="EC65" s="51">
        <f t="shared" si="282"/>
        <v>0</v>
      </c>
      <c r="ED65" s="53">
        <f t="shared" si="96"/>
        <v>0</v>
      </c>
      <c r="EE65" s="53">
        <f t="shared" si="301"/>
        <v>0</v>
      </c>
      <c r="EF65" s="98">
        <f t="shared" si="98"/>
        <v>0</v>
      </c>
      <c r="EG65" s="54" t="e">
        <f t="shared" si="302"/>
        <v>#N/A</v>
      </c>
      <c r="EH65" s="64"/>
      <c r="EI65" s="64"/>
      <c r="EJ65" s="64"/>
      <c r="EK65" s="66" t="e">
        <f t="shared" si="303"/>
        <v>#N/A</v>
      </c>
      <c r="EL65" s="116">
        <f t="shared" si="101"/>
        <v>41.1</v>
      </c>
      <c r="EM65" s="139">
        <f t="shared" si="102"/>
        <v>41.052862529465401</v>
      </c>
      <c r="EN65" s="120">
        <f t="shared" si="304"/>
        <v>41.052862529465401</v>
      </c>
      <c r="EO65" s="67"/>
      <c r="EP65" s="68"/>
      <c r="EQ65" s="44"/>
    </row>
    <row r="66" spans="1:147" ht="14.5" customHeight="1" x14ac:dyDescent="0.35">
      <c r="A66" s="49" t="s">
        <v>79</v>
      </c>
      <c r="B66" s="137" t="str">
        <f>INDEX('Economy Names'!$A$2:$H$213,'Economy Names'!L60,'Economy Names'!$K$1)</f>
        <v>Eritrea</v>
      </c>
      <c r="C66" s="50">
        <v>13</v>
      </c>
      <c r="D66" s="51">
        <f t="shared" si="238"/>
        <v>29.411764705882355</v>
      </c>
      <c r="E66" s="50">
        <v>84</v>
      </c>
      <c r="F66" s="51">
        <f t="shared" si="239"/>
        <v>16.08040201005025</v>
      </c>
      <c r="G66" s="52">
        <v>21.3017615667219</v>
      </c>
      <c r="H66" s="51">
        <f t="shared" si="240"/>
        <v>89.349119216639053</v>
      </c>
      <c r="I66" s="50">
        <v>13</v>
      </c>
      <c r="J66" s="51">
        <f t="shared" si="241"/>
        <v>29.411764705882355</v>
      </c>
      <c r="K66" s="50">
        <v>84</v>
      </c>
      <c r="L66" s="51">
        <f t="shared" si="242"/>
        <v>16.08040201005025</v>
      </c>
      <c r="M66" s="52">
        <v>21.3017615667219</v>
      </c>
      <c r="N66" s="53">
        <f t="shared" si="243"/>
        <v>89.349119216639053</v>
      </c>
      <c r="O66" s="52">
        <v>93.560091210127894</v>
      </c>
      <c r="P66" s="51">
        <f t="shared" si="244"/>
        <v>76.609977197468027</v>
      </c>
      <c r="Q66" s="53">
        <f t="shared" si="19"/>
        <v>52.862815782509919</v>
      </c>
      <c r="R66" s="53">
        <f t="shared" si="283"/>
        <v>52.862815782509919</v>
      </c>
      <c r="S66" s="98">
        <f t="shared" si="21"/>
        <v>52.9</v>
      </c>
      <c r="T66" s="54" t="e">
        <f t="shared" si="284"/>
        <v>#N/A</v>
      </c>
      <c r="U66" s="55" t="s">
        <v>1973</v>
      </c>
      <c r="V66" s="51">
        <f t="shared" si="245"/>
        <v>0</v>
      </c>
      <c r="W66" s="56" t="s">
        <v>1973</v>
      </c>
      <c r="X66" s="51">
        <f t="shared" si="246"/>
        <v>0</v>
      </c>
      <c r="Y66" s="56" t="s">
        <v>1973</v>
      </c>
      <c r="Z66" s="53">
        <f t="shared" si="247"/>
        <v>0</v>
      </c>
      <c r="AA66" s="56" t="s">
        <v>1973</v>
      </c>
      <c r="AB66" s="51">
        <f t="shared" si="248"/>
        <v>0</v>
      </c>
      <c r="AC66" s="53">
        <f t="shared" si="27"/>
        <v>0</v>
      </c>
      <c r="AD66" s="53">
        <f t="shared" si="285"/>
        <v>0</v>
      </c>
      <c r="AE66" s="98">
        <f t="shared" si="29"/>
        <v>0</v>
      </c>
      <c r="AF66" s="57" t="e">
        <f t="shared" si="286"/>
        <v>#N/A</v>
      </c>
      <c r="AG66" s="55" t="s">
        <v>1973</v>
      </c>
      <c r="AH66" s="51">
        <f t="shared" si="249"/>
        <v>0</v>
      </c>
      <c r="AI66" s="55" t="s">
        <v>1973</v>
      </c>
      <c r="AJ66" s="51">
        <f t="shared" si="250"/>
        <v>0</v>
      </c>
      <c r="AK66" s="56" t="s">
        <v>1973</v>
      </c>
      <c r="AL66" s="51">
        <f t="shared" si="251"/>
        <v>0</v>
      </c>
      <c r="AM66" s="55" t="s">
        <v>1973</v>
      </c>
      <c r="AN66" s="51">
        <f t="shared" si="252"/>
        <v>0</v>
      </c>
      <c r="AO66" s="51">
        <f t="shared" si="35"/>
        <v>0</v>
      </c>
      <c r="AP66" s="53">
        <f t="shared" si="287"/>
        <v>0</v>
      </c>
      <c r="AQ66" s="98">
        <f t="shared" si="37"/>
        <v>0</v>
      </c>
      <c r="AR66" s="54" t="e">
        <f t="shared" si="288"/>
        <v>#N/A</v>
      </c>
      <c r="AS66" s="59">
        <v>11</v>
      </c>
      <c r="AT66" s="51">
        <f t="shared" si="253"/>
        <v>16.666666666666664</v>
      </c>
      <c r="AU66" s="59">
        <v>78</v>
      </c>
      <c r="AV66" s="51">
        <f t="shared" si="254"/>
        <v>63.157894736842103</v>
      </c>
      <c r="AW66" s="59">
        <v>9.0374240364840404</v>
      </c>
      <c r="AX66" s="53">
        <f t="shared" si="255"/>
        <v>39.750506423439731</v>
      </c>
      <c r="AY66" s="59">
        <v>6.5</v>
      </c>
      <c r="AZ66" s="51">
        <f t="shared" si="256"/>
        <v>21.666666666666668</v>
      </c>
      <c r="BA66" s="60">
        <f t="shared" si="43"/>
        <v>35.310433623403789</v>
      </c>
      <c r="BB66" s="53">
        <f t="shared" si="289"/>
        <v>35.310433623403789</v>
      </c>
      <c r="BC66" s="98">
        <f t="shared" si="45"/>
        <v>35.299999999999997</v>
      </c>
      <c r="BD66" s="54" t="e">
        <f t="shared" si="290"/>
        <v>#N/A</v>
      </c>
      <c r="BE66" s="58">
        <v>0</v>
      </c>
      <c r="BF66" s="58">
        <v>0</v>
      </c>
      <c r="BG66" s="61">
        <f t="shared" si="47"/>
        <v>0</v>
      </c>
      <c r="BH66" s="60">
        <f t="shared" si="48"/>
        <v>0</v>
      </c>
      <c r="BI66" s="101">
        <f t="shared" si="291"/>
        <v>0</v>
      </c>
      <c r="BJ66" s="98">
        <f t="shared" si="50"/>
        <v>0</v>
      </c>
      <c r="BK66" s="54" t="e">
        <f t="shared" si="292"/>
        <v>#N/A</v>
      </c>
      <c r="BL66" s="58">
        <v>3</v>
      </c>
      <c r="BM66" s="53">
        <f t="shared" si="257"/>
        <v>30</v>
      </c>
      <c r="BN66" s="58">
        <v>0</v>
      </c>
      <c r="BO66" s="53">
        <f t="shared" si="258"/>
        <v>0</v>
      </c>
      <c r="BP66" s="58">
        <v>5</v>
      </c>
      <c r="BQ66" s="53">
        <f t="shared" si="259"/>
        <v>50</v>
      </c>
      <c r="BR66" s="58">
        <v>0</v>
      </c>
      <c r="BS66" s="53">
        <f t="shared" si="260"/>
        <v>0</v>
      </c>
      <c r="BT66" s="58">
        <v>0</v>
      </c>
      <c r="BU66" s="53">
        <f t="shared" si="261"/>
        <v>0</v>
      </c>
      <c r="BV66" s="58">
        <v>0</v>
      </c>
      <c r="BW66" s="51">
        <f t="shared" si="262"/>
        <v>0</v>
      </c>
      <c r="BX66" s="61">
        <f t="shared" si="58"/>
        <v>8</v>
      </c>
      <c r="BY66" s="63">
        <f t="shared" si="59"/>
        <v>16</v>
      </c>
      <c r="BZ66" s="53">
        <f t="shared" si="293"/>
        <v>16</v>
      </c>
      <c r="CA66" s="98">
        <f t="shared" si="61"/>
        <v>16</v>
      </c>
      <c r="CB66" s="57" t="e">
        <f t="shared" si="294"/>
        <v>#N/A</v>
      </c>
      <c r="CC66" s="58">
        <v>30</v>
      </c>
      <c r="CD66" s="53">
        <f t="shared" si="263"/>
        <v>55.000000000000007</v>
      </c>
      <c r="CE66" s="58">
        <v>216</v>
      </c>
      <c r="CF66" s="51">
        <f t="shared" si="264"/>
        <v>74.188562596599695</v>
      </c>
      <c r="CG66" s="58">
        <v>83.749219857489706</v>
      </c>
      <c r="CH66" s="51">
        <f t="shared" si="265"/>
        <v>1.286150126819058</v>
      </c>
      <c r="CI66" s="58" t="s">
        <v>1975</v>
      </c>
      <c r="CJ66" s="53" t="str">
        <f t="shared" si="266"/>
        <v>No VAT</v>
      </c>
      <c r="CK66" s="58" t="s">
        <v>1975</v>
      </c>
      <c r="CL66" s="53" t="str">
        <f t="shared" si="267"/>
        <v>No VAT</v>
      </c>
      <c r="CM66" s="58">
        <v>9</v>
      </c>
      <c r="CN66" s="53">
        <f t="shared" si="268"/>
        <v>86.238532110091754</v>
      </c>
      <c r="CO66" s="58">
        <v>0</v>
      </c>
      <c r="CP66" s="51">
        <f t="shared" si="269"/>
        <v>100</v>
      </c>
      <c r="CQ66" s="138">
        <f t="shared" si="70"/>
        <v>93.11926605504587</v>
      </c>
      <c r="CR66" s="110">
        <f t="shared" si="71"/>
        <v>55.898494694616154</v>
      </c>
      <c r="CS66" s="53">
        <f t="shared" si="295"/>
        <v>55.898494694616154</v>
      </c>
      <c r="CT66" s="98">
        <f t="shared" si="73"/>
        <v>55.9</v>
      </c>
      <c r="CU66" s="54" t="e">
        <f t="shared" si="296"/>
        <v>#N/A</v>
      </c>
      <c r="CV66" s="58" t="s">
        <v>1973</v>
      </c>
      <c r="CW66" s="53">
        <f t="shared" si="270"/>
        <v>0</v>
      </c>
      <c r="CX66" s="58" t="s">
        <v>1973</v>
      </c>
      <c r="CY66" s="53">
        <f t="shared" si="271"/>
        <v>0</v>
      </c>
      <c r="CZ66" s="58" t="s">
        <v>1973</v>
      </c>
      <c r="DA66" s="53">
        <f t="shared" si="272"/>
        <v>0</v>
      </c>
      <c r="DB66" s="58" t="s">
        <v>1973</v>
      </c>
      <c r="DC66" s="53">
        <f t="shared" si="273"/>
        <v>0</v>
      </c>
      <c r="DD66" s="58" t="s">
        <v>1973</v>
      </c>
      <c r="DE66" s="53">
        <f t="shared" si="274"/>
        <v>0</v>
      </c>
      <c r="DF66" s="58" t="s">
        <v>1973</v>
      </c>
      <c r="DG66" s="53">
        <f t="shared" si="275"/>
        <v>0</v>
      </c>
      <c r="DH66" s="58" t="s">
        <v>1973</v>
      </c>
      <c r="DI66" s="53">
        <f t="shared" si="276"/>
        <v>0</v>
      </c>
      <c r="DJ66" s="58" t="s">
        <v>1973</v>
      </c>
      <c r="DK66" s="51">
        <f t="shared" si="277"/>
        <v>0</v>
      </c>
      <c r="DL66" s="53">
        <f t="shared" si="83"/>
        <v>0</v>
      </c>
      <c r="DM66" s="53">
        <f t="shared" si="297"/>
        <v>0</v>
      </c>
      <c r="DN66" s="98">
        <f t="shared" si="85"/>
        <v>0</v>
      </c>
      <c r="DO66" s="54" t="e">
        <f t="shared" si="298"/>
        <v>#N/A</v>
      </c>
      <c r="DP66" s="52">
        <v>490</v>
      </c>
      <c r="DQ66" s="51">
        <f t="shared" si="278"/>
        <v>69.672131147540981</v>
      </c>
      <c r="DR66" s="52">
        <v>16.600000000000001</v>
      </c>
      <c r="DS66" s="51">
        <f t="shared" si="279"/>
        <v>81.439820022497187</v>
      </c>
      <c r="DT66" s="52">
        <v>3</v>
      </c>
      <c r="DU66" s="51">
        <f t="shared" si="280"/>
        <v>16.666666666666664</v>
      </c>
      <c r="DV66" s="53">
        <f t="shared" si="90"/>
        <v>55.926205945568277</v>
      </c>
      <c r="DW66" s="53">
        <f t="shared" si="299"/>
        <v>55.926205945568277</v>
      </c>
      <c r="DX66" s="98">
        <f t="shared" si="92"/>
        <v>55.9</v>
      </c>
      <c r="DY66" s="54" t="e">
        <f t="shared" si="300"/>
        <v>#N/A</v>
      </c>
      <c r="DZ66" s="52">
        <v>0</v>
      </c>
      <c r="EA66" s="53">
        <f t="shared" si="281"/>
        <v>0</v>
      </c>
      <c r="EB66" s="52">
        <v>0</v>
      </c>
      <c r="EC66" s="51">
        <f t="shared" si="282"/>
        <v>0</v>
      </c>
      <c r="ED66" s="53">
        <f t="shared" si="96"/>
        <v>0</v>
      </c>
      <c r="EE66" s="53">
        <f t="shared" si="301"/>
        <v>0</v>
      </c>
      <c r="EF66" s="98">
        <f t="shared" si="98"/>
        <v>0</v>
      </c>
      <c r="EG66" s="54" t="e">
        <f t="shared" si="302"/>
        <v>#N/A</v>
      </c>
      <c r="EH66" s="64"/>
      <c r="EI66" s="64"/>
      <c r="EJ66" s="64"/>
      <c r="EK66" s="66" t="e">
        <f t="shared" si="303"/>
        <v>#N/A</v>
      </c>
      <c r="EL66" s="116">
        <f t="shared" si="101"/>
        <v>21.6</v>
      </c>
      <c r="EM66" s="139">
        <f t="shared" si="102"/>
        <v>21.599795004609813</v>
      </c>
      <c r="EN66" s="120">
        <f t="shared" si="304"/>
        <v>21.599795004609813</v>
      </c>
      <c r="EO66" s="67"/>
      <c r="EP66" s="68"/>
      <c r="EQ66" s="44"/>
    </row>
    <row r="67" spans="1:147" ht="14.5" customHeight="1" x14ac:dyDescent="0.35">
      <c r="A67" s="49" t="s">
        <v>80</v>
      </c>
      <c r="B67" s="137" t="str">
        <f>INDEX('Economy Names'!$A$2:$H$213,'Economy Names'!L61,'Economy Names'!$K$1)</f>
        <v>Estonia</v>
      </c>
      <c r="C67" s="50">
        <v>3</v>
      </c>
      <c r="D67" s="51">
        <f t="shared" si="238"/>
        <v>88.235294117647058</v>
      </c>
      <c r="E67" s="50">
        <v>3.5</v>
      </c>
      <c r="F67" s="51">
        <f t="shared" si="239"/>
        <v>96.984924623115575</v>
      </c>
      <c r="G67" s="52">
        <v>0.99767330530283005</v>
      </c>
      <c r="H67" s="51">
        <f t="shared" si="240"/>
        <v>99.50116334734858</v>
      </c>
      <c r="I67" s="50">
        <v>3</v>
      </c>
      <c r="J67" s="51">
        <f t="shared" si="241"/>
        <v>88.235294117647058</v>
      </c>
      <c r="K67" s="50">
        <v>3.5</v>
      </c>
      <c r="L67" s="51">
        <f t="shared" si="242"/>
        <v>96.984924623115575</v>
      </c>
      <c r="M67" s="52">
        <v>0.99767330530283005</v>
      </c>
      <c r="N67" s="53">
        <f t="shared" si="243"/>
        <v>99.50116334734858</v>
      </c>
      <c r="O67" s="52">
        <v>13.1272803329319</v>
      </c>
      <c r="P67" s="51">
        <f t="shared" si="244"/>
        <v>96.718179916767028</v>
      </c>
      <c r="Q67" s="53">
        <f t="shared" si="19"/>
        <v>95.359890501219553</v>
      </c>
      <c r="R67" s="53">
        <f t="shared" si="283"/>
        <v>95.359890501219553</v>
      </c>
      <c r="S67" s="98">
        <f t="shared" si="21"/>
        <v>95.4</v>
      </c>
      <c r="T67" s="54" t="e">
        <f t="shared" si="284"/>
        <v>#N/A</v>
      </c>
      <c r="U67" s="55">
        <v>10</v>
      </c>
      <c r="V67" s="51">
        <f t="shared" si="245"/>
        <v>80</v>
      </c>
      <c r="W67" s="55">
        <v>103</v>
      </c>
      <c r="X67" s="51">
        <f t="shared" si="246"/>
        <v>77.809798270893367</v>
      </c>
      <c r="Y67" s="56">
        <v>0.18693304932449001</v>
      </c>
      <c r="Z67" s="53">
        <f t="shared" si="247"/>
        <v>99.065334753377542</v>
      </c>
      <c r="AA67" s="55">
        <v>11</v>
      </c>
      <c r="AB67" s="51">
        <f t="shared" si="248"/>
        <v>73.333333333333329</v>
      </c>
      <c r="AC67" s="53">
        <f t="shared" si="27"/>
        <v>82.552116589401052</v>
      </c>
      <c r="AD67" s="53">
        <f t="shared" si="285"/>
        <v>82.552116589401052</v>
      </c>
      <c r="AE67" s="98">
        <f t="shared" si="29"/>
        <v>82.6</v>
      </c>
      <c r="AF67" s="57" t="e">
        <f t="shared" si="286"/>
        <v>#N/A</v>
      </c>
      <c r="AG67" s="55">
        <v>5</v>
      </c>
      <c r="AH67" s="51">
        <f t="shared" si="249"/>
        <v>66.666666666666657</v>
      </c>
      <c r="AI67" s="55">
        <v>91</v>
      </c>
      <c r="AJ67" s="51">
        <f t="shared" si="250"/>
        <v>68.260869565217391</v>
      </c>
      <c r="AK67" s="56">
        <v>138.67658943709301</v>
      </c>
      <c r="AL67" s="51">
        <f t="shared" si="251"/>
        <v>98.287943340282808</v>
      </c>
      <c r="AM67" s="55">
        <v>8</v>
      </c>
      <c r="AN67" s="51">
        <f t="shared" si="252"/>
        <v>100</v>
      </c>
      <c r="AO67" s="51">
        <f t="shared" si="35"/>
        <v>83.303869893041721</v>
      </c>
      <c r="AP67" s="53">
        <f t="shared" si="287"/>
        <v>83.303869893041721</v>
      </c>
      <c r="AQ67" s="98">
        <f t="shared" si="37"/>
        <v>83.3</v>
      </c>
      <c r="AR67" s="54" t="e">
        <f t="shared" si="288"/>
        <v>#N/A</v>
      </c>
      <c r="AS67" s="59">
        <v>3</v>
      </c>
      <c r="AT67" s="51">
        <f t="shared" si="253"/>
        <v>83.333333333333343</v>
      </c>
      <c r="AU67" s="59">
        <v>17.5</v>
      </c>
      <c r="AV67" s="51">
        <f t="shared" si="254"/>
        <v>92.10526315789474</v>
      </c>
      <c r="AW67" s="59">
        <v>0.45341731288190001</v>
      </c>
      <c r="AX67" s="53">
        <f t="shared" si="255"/>
        <v>96.977217914120672</v>
      </c>
      <c r="AY67" s="59">
        <v>27.5</v>
      </c>
      <c r="AZ67" s="51">
        <f t="shared" si="256"/>
        <v>91.666666666666657</v>
      </c>
      <c r="BA67" s="60">
        <f t="shared" si="43"/>
        <v>91.020620268003853</v>
      </c>
      <c r="BB67" s="53">
        <f t="shared" si="289"/>
        <v>91.020620268003853</v>
      </c>
      <c r="BC67" s="98">
        <f t="shared" si="45"/>
        <v>91</v>
      </c>
      <c r="BD67" s="54" t="e">
        <f t="shared" si="290"/>
        <v>#N/A</v>
      </c>
      <c r="BE67" s="58">
        <v>7</v>
      </c>
      <c r="BF67" s="58">
        <v>7</v>
      </c>
      <c r="BG67" s="61">
        <f t="shared" si="47"/>
        <v>14</v>
      </c>
      <c r="BH67" s="60">
        <f t="shared" si="48"/>
        <v>70</v>
      </c>
      <c r="BI67" s="101">
        <f t="shared" si="291"/>
        <v>70</v>
      </c>
      <c r="BJ67" s="98">
        <f t="shared" si="50"/>
        <v>70</v>
      </c>
      <c r="BK67" s="54" t="e">
        <f t="shared" si="292"/>
        <v>#N/A</v>
      </c>
      <c r="BL67" s="58">
        <v>8</v>
      </c>
      <c r="BM67" s="53">
        <f t="shared" si="257"/>
        <v>80</v>
      </c>
      <c r="BN67" s="58">
        <v>3</v>
      </c>
      <c r="BO67" s="53">
        <f t="shared" si="258"/>
        <v>30</v>
      </c>
      <c r="BP67" s="58">
        <v>6</v>
      </c>
      <c r="BQ67" s="53">
        <f t="shared" si="259"/>
        <v>60</v>
      </c>
      <c r="BR67" s="58">
        <v>5</v>
      </c>
      <c r="BS67" s="53">
        <f t="shared" si="260"/>
        <v>83.333333333333343</v>
      </c>
      <c r="BT67" s="58">
        <v>2</v>
      </c>
      <c r="BU67" s="53">
        <f t="shared" si="261"/>
        <v>28.571428571428569</v>
      </c>
      <c r="BV67" s="58">
        <v>5</v>
      </c>
      <c r="BW67" s="51">
        <f t="shared" si="262"/>
        <v>71.428571428571431</v>
      </c>
      <c r="BX67" s="61">
        <f t="shared" si="58"/>
        <v>29</v>
      </c>
      <c r="BY67" s="63">
        <f t="shared" si="59"/>
        <v>57.999999999999993</v>
      </c>
      <c r="BZ67" s="53">
        <f t="shared" si="293"/>
        <v>57.999999999999993</v>
      </c>
      <c r="CA67" s="98">
        <f t="shared" si="61"/>
        <v>58</v>
      </c>
      <c r="CB67" s="57" t="e">
        <f t="shared" si="294"/>
        <v>#N/A</v>
      </c>
      <c r="CC67" s="58">
        <v>8</v>
      </c>
      <c r="CD67" s="53">
        <f t="shared" si="263"/>
        <v>91.666666666666657</v>
      </c>
      <c r="CE67" s="58">
        <v>50</v>
      </c>
      <c r="CF67" s="51">
        <f t="shared" si="264"/>
        <v>99.84544049459042</v>
      </c>
      <c r="CG67" s="58">
        <v>47.818843073438302</v>
      </c>
      <c r="CH67" s="51">
        <f t="shared" si="265"/>
        <v>68.650405808303333</v>
      </c>
      <c r="CI67" s="58">
        <v>1.25</v>
      </c>
      <c r="CJ67" s="53">
        <f t="shared" si="266"/>
        <v>97.5</v>
      </c>
      <c r="CK67" s="58">
        <v>2.3095238095238102</v>
      </c>
      <c r="CL67" s="53">
        <f t="shared" si="267"/>
        <v>100</v>
      </c>
      <c r="CM67" s="58">
        <v>1.5</v>
      </c>
      <c r="CN67" s="53">
        <f t="shared" si="268"/>
        <v>100</v>
      </c>
      <c r="CO67" s="58">
        <v>0</v>
      </c>
      <c r="CP67" s="51">
        <f t="shared" si="269"/>
        <v>100</v>
      </c>
      <c r="CQ67" s="138">
        <f t="shared" si="70"/>
        <v>99.375</v>
      </c>
      <c r="CR67" s="110">
        <f t="shared" si="71"/>
        <v>89.884378242390099</v>
      </c>
      <c r="CS67" s="53">
        <f t="shared" si="295"/>
        <v>89.884378242390099</v>
      </c>
      <c r="CT67" s="98">
        <f t="shared" si="73"/>
        <v>89.9</v>
      </c>
      <c r="CU67" s="54" t="e">
        <f t="shared" si="296"/>
        <v>#N/A</v>
      </c>
      <c r="CV67" s="58">
        <v>2</v>
      </c>
      <c r="CW67" s="53">
        <f t="shared" si="270"/>
        <v>99.371069182389931</v>
      </c>
      <c r="CX67" s="58">
        <v>0.5</v>
      </c>
      <c r="CY67" s="53">
        <f t="shared" si="271"/>
        <v>100</v>
      </c>
      <c r="CZ67" s="58">
        <v>0</v>
      </c>
      <c r="DA67" s="53">
        <f t="shared" si="272"/>
        <v>100</v>
      </c>
      <c r="DB67" s="58">
        <v>0</v>
      </c>
      <c r="DC67" s="53">
        <f t="shared" si="273"/>
        <v>100</v>
      </c>
      <c r="DD67" s="58">
        <v>0</v>
      </c>
      <c r="DE67" s="53">
        <f t="shared" si="274"/>
        <v>100</v>
      </c>
      <c r="DF67" s="58">
        <v>0.5</v>
      </c>
      <c r="DG67" s="53">
        <f t="shared" si="275"/>
        <v>100</v>
      </c>
      <c r="DH67" s="58">
        <v>0</v>
      </c>
      <c r="DI67" s="53">
        <f t="shared" si="276"/>
        <v>100</v>
      </c>
      <c r="DJ67" s="58">
        <v>0</v>
      </c>
      <c r="DK67" s="51">
        <f t="shared" si="277"/>
        <v>100</v>
      </c>
      <c r="DL67" s="53">
        <f t="shared" si="83"/>
        <v>99.921383647798734</v>
      </c>
      <c r="DM67" s="53">
        <f t="shared" si="297"/>
        <v>99.921383647798734</v>
      </c>
      <c r="DN67" s="98">
        <f t="shared" si="85"/>
        <v>99.9</v>
      </c>
      <c r="DO67" s="54" t="e">
        <f t="shared" si="298"/>
        <v>#N/A</v>
      </c>
      <c r="DP67" s="52">
        <v>455</v>
      </c>
      <c r="DQ67" s="51">
        <f t="shared" si="278"/>
        <v>72.540983606557376</v>
      </c>
      <c r="DR67" s="52">
        <v>17.3</v>
      </c>
      <c r="DS67" s="51">
        <f t="shared" si="279"/>
        <v>80.652418447694046</v>
      </c>
      <c r="DT67" s="52">
        <v>13.5</v>
      </c>
      <c r="DU67" s="51">
        <f t="shared" si="280"/>
        <v>75</v>
      </c>
      <c r="DV67" s="53">
        <f t="shared" si="90"/>
        <v>76.064467351417136</v>
      </c>
      <c r="DW67" s="53">
        <f t="shared" si="299"/>
        <v>76.064467351417136</v>
      </c>
      <c r="DX67" s="98">
        <f t="shared" si="92"/>
        <v>76.099999999999994</v>
      </c>
      <c r="DY67" s="54" t="e">
        <f t="shared" si="300"/>
        <v>#N/A</v>
      </c>
      <c r="DZ67" s="52">
        <v>36.113533613924403</v>
      </c>
      <c r="EA67" s="53">
        <f t="shared" si="281"/>
        <v>38.873556096796982</v>
      </c>
      <c r="EB67" s="52">
        <v>13</v>
      </c>
      <c r="EC67" s="51">
        <f t="shared" si="282"/>
        <v>81.25</v>
      </c>
      <c r="ED67" s="53">
        <f t="shared" si="96"/>
        <v>60.061778048398494</v>
      </c>
      <c r="EE67" s="53">
        <f t="shared" si="301"/>
        <v>60.061778048398494</v>
      </c>
      <c r="EF67" s="98">
        <f t="shared" si="98"/>
        <v>60.1</v>
      </c>
      <c r="EG67" s="54" t="e">
        <f t="shared" si="302"/>
        <v>#N/A</v>
      </c>
      <c r="EH67" s="64"/>
      <c r="EI67" s="64"/>
      <c r="EJ67" s="64"/>
      <c r="EK67" s="66" t="e">
        <f t="shared" si="303"/>
        <v>#N/A</v>
      </c>
      <c r="EL67" s="116">
        <f t="shared" si="101"/>
        <v>80.599999999999994</v>
      </c>
      <c r="EM67" s="139">
        <f t="shared" si="102"/>
        <v>80.616850454167064</v>
      </c>
      <c r="EN67" s="120">
        <f t="shared" si="304"/>
        <v>80.616850454167064</v>
      </c>
      <c r="EO67" s="67"/>
      <c r="EP67" s="68"/>
      <c r="EQ67" s="44"/>
    </row>
    <row r="68" spans="1:147" ht="14.5" customHeight="1" x14ac:dyDescent="0.35">
      <c r="A68" s="49" t="s">
        <v>1876</v>
      </c>
      <c r="B68" s="137" t="str">
        <f>INDEX('Economy Names'!$A$2:$H$213,'Economy Names'!L62,'Economy Names'!$K$1)</f>
        <v>Eswatini</v>
      </c>
      <c r="C68" s="50">
        <v>12</v>
      </c>
      <c r="D68" s="51">
        <f t="shared" si="238"/>
        <v>35.294117647058826</v>
      </c>
      <c r="E68" s="50">
        <v>21.5</v>
      </c>
      <c r="F68" s="51">
        <f t="shared" si="239"/>
        <v>78.894472361809036</v>
      </c>
      <c r="G68" s="52">
        <v>10.699858938238201</v>
      </c>
      <c r="H68" s="51">
        <f t="shared" si="240"/>
        <v>94.650070530880896</v>
      </c>
      <c r="I68" s="50">
        <v>12</v>
      </c>
      <c r="J68" s="51">
        <f t="shared" si="241"/>
        <v>35.294117647058826</v>
      </c>
      <c r="K68" s="50">
        <v>21.5</v>
      </c>
      <c r="L68" s="51">
        <f t="shared" si="242"/>
        <v>78.894472361809036</v>
      </c>
      <c r="M68" s="52">
        <v>10.699858938238201</v>
      </c>
      <c r="N68" s="53">
        <f t="shared" si="243"/>
        <v>94.650070530880896</v>
      </c>
      <c r="O68" s="52">
        <v>0.18306003316062</v>
      </c>
      <c r="P68" s="51">
        <f t="shared" si="244"/>
        <v>99.954234991709839</v>
      </c>
      <c r="Q68" s="53">
        <f t="shared" si="19"/>
        <v>77.198223882864653</v>
      </c>
      <c r="R68" s="53">
        <f t="shared" si="283"/>
        <v>77.198223882864653</v>
      </c>
      <c r="S68" s="98">
        <f t="shared" si="21"/>
        <v>77.2</v>
      </c>
      <c r="T68" s="54" t="e">
        <f t="shared" si="284"/>
        <v>#N/A</v>
      </c>
      <c r="U68" s="55">
        <v>14</v>
      </c>
      <c r="V68" s="51">
        <f t="shared" si="245"/>
        <v>64</v>
      </c>
      <c r="W68" s="55">
        <v>116</v>
      </c>
      <c r="X68" s="51">
        <f t="shared" si="246"/>
        <v>74.063400576368878</v>
      </c>
      <c r="Y68" s="56">
        <v>3.3524751800787498</v>
      </c>
      <c r="Z68" s="53">
        <f t="shared" si="247"/>
        <v>83.237624099606251</v>
      </c>
      <c r="AA68" s="55">
        <v>8</v>
      </c>
      <c r="AB68" s="51">
        <f t="shared" si="248"/>
        <v>53.333333333333336</v>
      </c>
      <c r="AC68" s="53">
        <f t="shared" si="27"/>
        <v>68.658589502327118</v>
      </c>
      <c r="AD68" s="53">
        <f t="shared" si="285"/>
        <v>68.658589502327118</v>
      </c>
      <c r="AE68" s="98">
        <f t="shared" si="29"/>
        <v>68.7</v>
      </c>
      <c r="AF68" s="57" t="e">
        <f t="shared" si="286"/>
        <v>#N/A</v>
      </c>
      <c r="AG68" s="55">
        <v>6</v>
      </c>
      <c r="AH68" s="51">
        <f t="shared" si="249"/>
        <v>50</v>
      </c>
      <c r="AI68" s="55">
        <v>125</v>
      </c>
      <c r="AJ68" s="51">
        <f t="shared" si="250"/>
        <v>53.478260869565219</v>
      </c>
      <c r="AK68" s="56">
        <v>542.61334913386304</v>
      </c>
      <c r="AL68" s="51">
        <f t="shared" si="251"/>
        <v>93.301069763779466</v>
      </c>
      <c r="AM68" s="55">
        <v>4</v>
      </c>
      <c r="AN68" s="51">
        <f t="shared" si="252"/>
        <v>50</v>
      </c>
      <c r="AO68" s="51">
        <f t="shared" si="35"/>
        <v>61.694832658336168</v>
      </c>
      <c r="AP68" s="53">
        <f t="shared" si="287"/>
        <v>61.694832658336168</v>
      </c>
      <c r="AQ68" s="98">
        <f t="shared" si="37"/>
        <v>61.7</v>
      </c>
      <c r="AR68" s="54" t="e">
        <f t="shared" si="288"/>
        <v>#N/A</v>
      </c>
      <c r="AS68" s="59">
        <v>9</v>
      </c>
      <c r="AT68" s="51">
        <f t="shared" si="253"/>
        <v>33.333333333333329</v>
      </c>
      <c r="AU68" s="59">
        <v>21</v>
      </c>
      <c r="AV68" s="51">
        <f t="shared" si="254"/>
        <v>90.430622009569376</v>
      </c>
      <c r="AW68" s="59">
        <v>7.3350214274901901</v>
      </c>
      <c r="AX68" s="53">
        <f t="shared" si="255"/>
        <v>51.099857150065397</v>
      </c>
      <c r="AY68" s="59">
        <v>20.5</v>
      </c>
      <c r="AZ68" s="51">
        <f t="shared" si="256"/>
        <v>68.333333333333329</v>
      </c>
      <c r="BA68" s="60">
        <f t="shared" si="43"/>
        <v>60.799286456575359</v>
      </c>
      <c r="BB68" s="53">
        <f t="shared" si="289"/>
        <v>60.799286456575359</v>
      </c>
      <c r="BC68" s="98">
        <f t="shared" si="45"/>
        <v>60.8</v>
      </c>
      <c r="BD68" s="54" t="e">
        <f t="shared" si="290"/>
        <v>#N/A</v>
      </c>
      <c r="BE68" s="58">
        <v>7</v>
      </c>
      <c r="BF68" s="58">
        <v>4</v>
      </c>
      <c r="BG68" s="61">
        <f t="shared" si="47"/>
        <v>11</v>
      </c>
      <c r="BH68" s="60">
        <f t="shared" si="48"/>
        <v>55.000000000000007</v>
      </c>
      <c r="BI68" s="101">
        <f t="shared" si="291"/>
        <v>55.000000000000007</v>
      </c>
      <c r="BJ68" s="98">
        <f t="shared" si="50"/>
        <v>55</v>
      </c>
      <c r="BK68" s="54" t="e">
        <f t="shared" si="292"/>
        <v>#N/A</v>
      </c>
      <c r="BL68" s="58">
        <v>2</v>
      </c>
      <c r="BM68" s="53">
        <f t="shared" si="257"/>
        <v>20</v>
      </c>
      <c r="BN68" s="58">
        <v>5</v>
      </c>
      <c r="BO68" s="53">
        <f t="shared" si="258"/>
        <v>50</v>
      </c>
      <c r="BP68" s="58">
        <v>6</v>
      </c>
      <c r="BQ68" s="53">
        <f t="shared" si="259"/>
        <v>60</v>
      </c>
      <c r="BR68" s="58">
        <v>0</v>
      </c>
      <c r="BS68" s="53">
        <f t="shared" si="260"/>
        <v>0</v>
      </c>
      <c r="BT68" s="58">
        <v>0</v>
      </c>
      <c r="BU68" s="53">
        <f t="shared" si="261"/>
        <v>0</v>
      </c>
      <c r="BV68" s="58">
        <v>0</v>
      </c>
      <c r="BW68" s="51">
        <f t="shared" si="262"/>
        <v>0</v>
      </c>
      <c r="BX68" s="61">
        <f t="shared" si="58"/>
        <v>13</v>
      </c>
      <c r="BY68" s="63">
        <f t="shared" si="59"/>
        <v>26</v>
      </c>
      <c r="BZ68" s="53">
        <f t="shared" si="293"/>
        <v>26</v>
      </c>
      <c r="CA68" s="98">
        <f t="shared" si="61"/>
        <v>26</v>
      </c>
      <c r="CB68" s="57" t="e">
        <f t="shared" si="294"/>
        <v>#N/A</v>
      </c>
      <c r="CC68" s="58">
        <v>33</v>
      </c>
      <c r="CD68" s="53">
        <f t="shared" si="263"/>
        <v>50</v>
      </c>
      <c r="CE68" s="58">
        <v>122</v>
      </c>
      <c r="CF68" s="51">
        <f t="shared" si="264"/>
        <v>88.717156105100457</v>
      </c>
      <c r="CG68" s="58">
        <v>35.761673933746003</v>
      </c>
      <c r="CH68" s="51">
        <f t="shared" si="265"/>
        <v>86.411378235786643</v>
      </c>
      <c r="CI68" s="58">
        <v>16</v>
      </c>
      <c r="CJ68" s="53">
        <f t="shared" si="266"/>
        <v>68</v>
      </c>
      <c r="CK68" s="58">
        <v>19.1666666666667</v>
      </c>
      <c r="CL68" s="53">
        <f t="shared" si="267"/>
        <v>69.176319176319112</v>
      </c>
      <c r="CM68" s="58">
        <v>4</v>
      </c>
      <c r="CN68" s="53">
        <f t="shared" si="268"/>
        <v>95.412844036697251</v>
      </c>
      <c r="CO68" s="58">
        <v>0</v>
      </c>
      <c r="CP68" s="51">
        <f t="shared" si="269"/>
        <v>100</v>
      </c>
      <c r="CQ68" s="138">
        <f t="shared" si="70"/>
        <v>83.147290803254094</v>
      </c>
      <c r="CR68" s="110">
        <f t="shared" si="71"/>
        <v>77.068956286035302</v>
      </c>
      <c r="CS68" s="53">
        <f t="shared" si="295"/>
        <v>77.068956286035302</v>
      </c>
      <c r="CT68" s="98">
        <f t="shared" si="73"/>
        <v>77.099999999999994</v>
      </c>
      <c r="CU68" s="54" t="e">
        <f t="shared" si="296"/>
        <v>#N/A</v>
      </c>
      <c r="CV68" s="58">
        <v>2.1111111111111098</v>
      </c>
      <c r="CW68" s="53">
        <f t="shared" si="270"/>
        <v>99.301187980433255</v>
      </c>
      <c r="CX68" s="58">
        <v>2</v>
      </c>
      <c r="CY68" s="53">
        <f t="shared" si="271"/>
        <v>99.408284023668642</v>
      </c>
      <c r="CZ68" s="58">
        <v>134.444444444444</v>
      </c>
      <c r="DA68" s="53">
        <f t="shared" si="272"/>
        <v>87.31656184486377</v>
      </c>
      <c r="DB68" s="58">
        <v>75.5555555555556</v>
      </c>
      <c r="DC68" s="53">
        <f t="shared" si="273"/>
        <v>81.1111111111111</v>
      </c>
      <c r="DD68" s="58">
        <v>3.05555555555555</v>
      </c>
      <c r="DE68" s="53">
        <f t="shared" si="274"/>
        <v>99.263241736360015</v>
      </c>
      <c r="DF68" s="58">
        <v>3.5555555555555598</v>
      </c>
      <c r="DG68" s="53">
        <f t="shared" si="275"/>
        <v>98.930729893072979</v>
      </c>
      <c r="DH68" s="58">
        <v>134.444444444444</v>
      </c>
      <c r="DI68" s="53">
        <f t="shared" si="276"/>
        <v>88.796296296296333</v>
      </c>
      <c r="DJ68" s="58">
        <v>75.5555555555556</v>
      </c>
      <c r="DK68" s="51">
        <f t="shared" si="277"/>
        <v>89.206349206349188</v>
      </c>
      <c r="DL68" s="53">
        <f t="shared" si="83"/>
        <v>92.916720261519401</v>
      </c>
      <c r="DM68" s="53">
        <f t="shared" si="297"/>
        <v>92.916720261519401</v>
      </c>
      <c r="DN68" s="98">
        <f t="shared" si="85"/>
        <v>92.9</v>
      </c>
      <c r="DO68" s="54" t="e">
        <f t="shared" si="298"/>
        <v>#N/A</v>
      </c>
      <c r="DP68" s="52">
        <v>956</v>
      </c>
      <c r="DQ68" s="51">
        <f t="shared" si="278"/>
        <v>31.475409836065577</v>
      </c>
      <c r="DR68" s="52">
        <v>56.1</v>
      </c>
      <c r="DS68" s="51">
        <f t="shared" si="279"/>
        <v>37.00787401574803</v>
      </c>
      <c r="DT68" s="52">
        <v>7.5</v>
      </c>
      <c r="DU68" s="51">
        <f t="shared" si="280"/>
        <v>41.666666666666671</v>
      </c>
      <c r="DV68" s="53">
        <f t="shared" si="90"/>
        <v>36.71665017282676</v>
      </c>
      <c r="DW68" s="53">
        <f t="shared" si="299"/>
        <v>36.71665017282676</v>
      </c>
      <c r="DX68" s="98">
        <f t="shared" si="92"/>
        <v>36.700000000000003</v>
      </c>
      <c r="DY68" s="54" t="e">
        <f t="shared" si="300"/>
        <v>#N/A</v>
      </c>
      <c r="DZ68" s="52">
        <v>37.390557664374199</v>
      </c>
      <c r="EA68" s="53">
        <f t="shared" si="281"/>
        <v>40.248178325483529</v>
      </c>
      <c r="EB68" s="52">
        <v>6</v>
      </c>
      <c r="EC68" s="51">
        <f t="shared" si="282"/>
        <v>37.5</v>
      </c>
      <c r="ED68" s="53">
        <f t="shared" si="96"/>
        <v>38.874089162741768</v>
      </c>
      <c r="EE68" s="53">
        <f t="shared" si="301"/>
        <v>38.874089162741768</v>
      </c>
      <c r="EF68" s="98">
        <f t="shared" si="98"/>
        <v>38.9</v>
      </c>
      <c r="EG68" s="54" t="e">
        <f t="shared" si="302"/>
        <v>#N/A</v>
      </c>
      <c r="EH68" s="64"/>
      <c r="EI68" s="64"/>
      <c r="EJ68" s="64"/>
      <c r="EK68" s="66" t="e">
        <f t="shared" si="303"/>
        <v>#N/A</v>
      </c>
      <c r="EL68" s="116">
        <f t="shared" si="101"/>
        <v>59.5</v>
      </c>
      <c r="EM68" s="139">
        <f t="shared" si="102"/>
        <v>59.492734838322654</v>
      </c>
      <c r="EN68" s="120">
        <f t="shared" si="304"/>
        <v>59.492734838322654</v>
      </c>
      <c r="EO68" s="67"/>
      <c r="EP68" s="68"/>
      <c r="EQ68" s="44"/>
    </row>
    <row r="69" spans="1:147" ht="14.5" customHeight="1" x14ac:dyDescent="0.35">
      <c r="A69" s="49" t="s">
        <v>81</v>
      </c>
      <c r="B69" s="137" t="str">
        <f>INDEX('Economy Names'!$A$2:$H$213,'Economy Names'!L63,'Economy Names'!$K$1)</f>
        <v>Ethiopia</v>
      </c>
      <c r="C69" s="50">
        <v>11</v>
      </c>
      <c r="D69" s="51">
        <f t="shared" si="238"/>
        <v>41.17647058823529</v>
      </c>
      <c r="E69" s="50">
        <v>32</v>
      </c>
      <c r="F69" s="51">
        <f t="shared" si="239"/>
        <v>68.341708542713562</v>
      </c>
      <c r="G69" s="52">
        <v>45.421047719103001</v>
      </c>
      <c r="H69" s="51">
        <f t="shared" si="240"/>
        <v>77.2894761404485</v>
      </c>
      <c r="I69" s="50">
        <v>11</v>
      </c>
      <c r="J69" s="51">
        <f t="shared" si="241"/>
        <v>41.17647058823529</v>
      </c>
      <c r="K69" s="50">
        <v>32</v>
      </c>
      <c r="L69" s="51">
        <f t="shared" si="242"/>
        <v>68.341708542713562</v>
      </c>
      <c r="M69" s="52">
        <v>45.421047719103001</v>
      </c>
      <c r="N69" s="53">
        <f t="shared" si="243"/>
        <v>77.2894761404485</v>
      </c>
      <c r="O69" s="52">
        <v>0</v>
      </c>
      <c r="P69" s="51">
        <f t="shared" si="244"/>
        <v>100</v>
      </c>
      <c r="Q69" s="53">
        <f t="shared" si="19"/>
        <v>71.701913817849345</v>
      </c>
      <c r="R69" s="53">
        <f t="shared" si="283"/>
        <v>71.701913817849345</v>
      </c>
      <c r="S69" s="98">
        <f t="shared" si="21"/>
        <v>71.7</v>
      </c>
      <c r="T69" s="54" t="e">
        <f t="shared" si="284"/>
        <v>#N/A</v>
      </c>
      <c r="U69" s="55">
        <v>15</v>
      </c>
      <c r="V69" s="51">
        <f t="shared" si="245"/>
        <v>60</v>
      </c>
      <c r="W69" s="55">
        <v>136</v>
      </c>
      <c r="X69" s="51">
        <f t="shared" si="246"/>
        <v>68.299711815561963</v>
      </c>
      <c r="Y69" s="56">
        <v>12.579983016830401</v>
      </c>
      <c r="Z69" s="53">
        <f t="shared" si="247"/>
        <v>37.100084915848001</v>
      </c>
      <c r="AA69" s="55">
        <v>11</v>
      </c>
      <c r="AB69" s="51">
        <f t="shared" si="248"/>
        <v>73.333333333333329</v>
      </c>
      <c r="AC69" s="53">
        <f t="shared" si="27"/>
        <v>59.683282516185827</v>
      </c>
      <c r="AD69" s="53">
        <f t="shared" si="285"/>
        <v>59.683282516185827</v>
      </c>
      <c r="AE69" s="98">
        <f t="shared" si="29"/>
        <v>59.7</v>
      </c>
      <c r="AF69" s="57" t="e">
        <f t="shared" si="286"/>
        <v>#N/A</v>
      </c>
      <c r="AG69" s="55">
        <v>4</v>
      </c>
      <c r="AH69" s="51">
        <f t="shared" si="249"/>
        <v>83.333333333333343</v>
      </c>
      <c r="AI69" s="55">
        <v>95</v>
      </c>
      <c r="AJ69" s="51">
        <f t="shared" si="250"/>
        <v>66.521739130434781</v>
      </c>
      <c r="AK69" s="56">
        <v>768.497424709548</v>
      </c>
      <c r="AL69" s="51">
        <f t="shared" si="251"/>
        <v>90.512377472721624</v>
      </c>
      <c r="AM69" s="55">
        <v>0</v>
      </c>
      <c r="AN69" s="51">
        <f t="shared" si="252"/>
        <v>0</v>
      </c>
      <c r="AO69" s="51">
        <f t="shared" si="35"/>
        <v>60.091862484122437</v>
      </c>
      <c r="AP69" s="53">
        <f t="shared" si="287"/>
        <v>60.091862484122437</v>
      </c>
      <c r="AQ69" s="98">
        <f t="shared" si="37"/>
        <v>60.1</v>
      </c>
      <c r="AR69" s="54" t="e">
        <f t="shared" si="288"/>
        <v>#N/A</v>
      </c>
      <c r="AS69" s="59">
        <v>7</v>
      </c>
      <c r="AT69" s="51">
        <f t="shared" si="253"/>
        <v>50</v>
      </c>
      <c r="AU69" s="59">
        <v>52</v>
      </c>
      <c r="AV69" s="51">
        <f t="shared" si="254"/>
        <v>75.598086124401902</v>
      </c>
      <c r="AW69" s="59">
        <v>6.0362004597121004</v>
      </c>
      <c r="AX69" s="53">
        <f t="shared" si="255"/>
        <v>59.758663601919324</v>
      </c>
      <c r="AY69" s="59">
        <v>5.5</v>
      </c>
      <c r="AZ69" s="51">
        <f t="shared" si="256"/>
        <v>18.333333333333332</v>
      </c>
      <c r="BA69" s="60">
        <f t="shared" si="43"/>
        <v>50.922520764913642</v>
      </c>
      <c r="BB69" s="53">
        <f t="shared" si="289"/>
        <v>50.922520764913642</v>
      </c>
      <c r="BC69" s="98">
        <f t="shared" si="45"/>
        <v>50.9</v>
      </c>
      <c r="BD69" s="54" t="e">
        <f t="shared" si="290"/>
        <v>#N/A</v>
      </c>
      <c r="BE69" s="58">
        <v>0</v>
      </c>
      <c r="BF69" s="58">
        <v>3</v>
      </c>
      <c r="BG69" s="61">
        <f t="shared" si="47"/>
        <v>3</v>
      </c>
      <c r="BH69" s="60">
        <f t="shared" si="48"/>
        <v>15</v>
      </c>
      <c r="BI69" s="101">
        <f t="shared" si="291"/>
        <v>15</v>
      </c>
      <c r="BJ69" s="98">
        <f t="shared" si="50"/>
        <v>15</v>
      </c>
      <c r="BK69" s="54" t="e">
        <f t="shared" si="292"/>
        <v>#N/A</v>
      </c>
      <c r="BL69" s="58">
        <v>3</v>
      </c>
      <c r="BM69" s="53">
        <f t="shared" si="257"/>
        <v>30</v>
      </c>
      <c r="BN69" s="58">
        <v>0</v>
      </c>
      <c r="BO69" s="53">
        <f t="shared" si="258"/>
        <v>0</v>
      </c>
      <c r="BP69" s="58">
        <v>2</v>
      </c>
      <c r="BQ69" s="53">
        <f t="shared" si="259"/>
        <v>20</v>
      </c>
      <c r="BR69" s="58">
        <v>0</v>
      </c>
      <c r="BS69" s="53">
        <f t="shared" si="260"/>
        <v>0</v>
      </c>
      <c r="BT69" s="58">
        <v>0</v>
      </c>
      <c r="BU69" s="53">
        <f t="shared" si="261"/>
        <v>0</v>
      </c>
      <c r="BV69" s="58">
        <v>0</v>
      </c>
      <c r="BW69" s="51">
        <f t="shared" si="262"/>
        <v>0</v>
      </c>
      <c r="BX69" s="61">
        <f t="shared" si="58"/>
        <v>5</v>
      </c>
      <c r="BY69" s="63">
        <f t="shared" si="59"/>
        <v>10</v>
      </c>
      <c r="BZ69" s="53">
        <f t="shared" si="293"/>
        <v>10</v>
      </c>
      <c r="CA69" s="98">
        <f t="shared" si="61"/>
        <v>10</v>
      </c>
      <c r="CB69" s="57" t="e">
        <f t="shared" si="294"/>
        <v>#N/A</v>
      </c>
      <c r="CC69" s="58">
        <v>29</v>
      </c>
      <c r="CD69" s="53">
        <f t="shared" si="263"/>
        <v>56.666666666666664</v>
      </c>
      <c r="CE69" s="58">
        <v>300</v>
      </c>
      <c r="CF69" s="51">
        <f t="shared" si="264"/>
        <v>61.205564142194746</v>
      </c>
      <c r="CG69" s="58">
        <v>37.722674980842498</v>
      </c>
      <c r="CH69" s="51">
        <f t="shared" si="265"/>
        <v>83.589503743729495</v>
      </c>
      <c r="CI69" s="58">
        <v>47</v>
      </c>
      <c r="CJ69" s="53">
        <f t="shared" si="266"/>
        <v>6</v>
      </c>
      <c r="CK69" s="58">
        <v>48.690476190476197</v>
      </c>
      <c r="CL69" s="53">
        <f t="shared" si="267"/>
        <v>12.180547894833598</v>
      </c>
      <c r="CM69" s="58">
        <v>8</v>
      </c>
      <c r="CN69" s="53">
        <f t="shared" si="268"/>
        <v>88.073394495412856</v>
      </c>
      <c r="CO69" s="58">
        <v>0</v>
      </c>
      <c r="CP69" s="51">
        <f t="shared" si="269"/>
        <v>100</v>
      </c>
      <c r="CQ69" s="138">
        <f t="shared" si="70"/>
        <v>51.563485597561609</v>
      </c>
      <c r="CR69" s="110">
        <f t="shared" si="71"/>
        <v>63.256305037538127</v>
      </c>
      <c r="CS69" s="53">
        <f t="shared" si="295"/>
        <v>63.256305037538127</v>
      </c>
      <c r="CT69" s="98">
        <f t="shared" si="73"/>
        <v>63.3</v>
      </c>
      <c r="CU69" s="54" t="e">
        <f t="shared" si="296"/>
        <v>#N/A</v>
      </c>
      <c r="CV69" s="58">
        <v>50.913461538461497</v>
      </c>
      <c r="CW69" s="53">
        <f t="shared" si="270"/>
        <v>68.607885824866983</v>
      </c>
      <c r="CX69" s="58">
        <v>76</v>
      </c>
      <c r="CY69" s="53">
        <f t="shared" si="271"/>
        <v>55.621301775147927</v>
      </c>
      <c r="CZ69" s="58">
        <v>171.5</v>
      </c>
      <c r="DA69" s="53">
        <f t="shared" si="272"/>
        <v>83.820754716981128</v>
      </c>
      <c r="DB69" s="58">
        <v>175</v>
      </c>
      <c r="DC69" s="53">
        <f t="shared" si="273"/>
        <v>56.25</v>
      </c>
      <c r="DD69" s="58">
        <v>72.230769230769198</v>
      </c>
      <c r="DE69" s="53">
        <f t="shared" si="274"/>
        <v>74.469258340226091</v>
      </c>
      <c r="DF69" s="58">
        <v>194</v>
      </c>
      <c r="DG69" s="53">
        <f t="shared" si="275"/>
        <v>19.246861924686193</v>
      </c>
      <c r="DH69" s="58">
        <v>120</v>
      </c>
      <c r="DI69" s="53">
        <f t="shared" si="276"/>
        <v>90</v>
      </c>
      <c r="DJ69" s="58">
        <v>750</v>
      </c>
      <c r="DK69" s="51">
        <f t="shared" si="277"/>
        <v>0</v>
      </c>
      <c r="DL69" s="53">
        <f t="shared" si="83"/>
        <v>56.002007822738541</v>
      </c>
      <c r="DM69" s="53">
        <f t="shared" si="297"/>
        <v>56.002007822738541</v>
      </c>
      <c r="DN69" s="98">
        <f t="shared" si="85"/>
        <v>56</v>
      </c>
      <c r="DO69" s="54" t="e">
        <f t="shared" si="298"/>
        <v>#N/A</v>
      </c>
      <c r="DP69" s="52">
        <v>530</v>
      </c>
      <c r="DQ69" s="51">
        <f t="shared" si="278"/>
        <v>66.393442622950815</v>
      </c>
      <c r="DR69" s="52">
        <v>15.2</v>
      </c>
      <c r="DS69" s="51">
        <f t="shared" si="279"/>
        <v>83.01462317210347</v>
      </c>
      <c r="DT69" s="52">
        <v>7</v>
      </c>
      <c r="DU69" s="51">
        <f t="shared" si="280"/>
        <v>38.888888888888893</v>
      </c>
      <c r="DV69" s="53">
        <f t="shared" si="90"/>
        <v>62.765651561314392</v>
      </c>
      <c r="DW69" s="53">
        <f t="shared" si="299"/>
        <v>62.765651561314392</v>
      </c>
      <c r="DX69" s="98">
        <f t="shared" si="92"/>
        <v>62.8</v>
      </c>
      <c r="DY69" s="54" t="e">
        <f t="shared" si="300"/>
        <v>#N/A</v>
      </c>
      <c r="DZ69" s="52">
        <v>27.336346406181701</v>
      </c>
      <c r="EA69" s="53">
        <f t="shared" si="281"/>
        <v>29.425561255308608</v>
      </c>
      <c r="EB69" s="52">
        <v>5</v>
      </c>
      <c r="EC69" s="51">
        <f t="shared" si="282"/>
        <v>31.25</v>
      </c>
      <c r="ED69" s="53">
        <f t="shared" si="96"/>
        <v>30.337780627654304</v>
      </c>
      <c r="EE69" s="53">
        <f t="shared" si="301"/>
        <v>30.337780627654304</v>
      </c>
      <c r="EF69" s="98">
        <f t="shared" si="98"/>
        <v>30.3</v>
      </c>
      <c r="EG69" s="54" t="e">
        <f t="shared" si="302"/>
        <v>#N/A</v>
      </c>
      <c r="EH69" s="64"/>
      <c r="EI69" s="64"/>
      <c r="EJ69" s="64"/>
      <c r="EK69" s="66" t="e">
        <f t="shared" si="303"/>
        <v>#N/A</v>
      </c>
      <c r="EL69" s="116">
        <f t="shared" si="101"/>
        <v>48</v>
      </c>
      <c r="EM69" s="139">
        <f t="shared" si="102"/>
        <v>47.976132463231664</v>
      </c>
      <c r="EN69" s="120">
        <f t="shared" si="304"/>
        <v>47.976132463231664</v>
      </c>
      <c r="EO69" s="67"/>
      <c r="EP69" s="68"/>
      <c r="EQ69" s="44"/>
    </row>
    <row r="70" spans="1:147" ht="14.5" customHeight="1" x14ac:dyDescent="0.35">
      <c r="A70" s="49" t="s">
        <v>82</v>
      </c>
      <c r="B70" s="137" t="str">
        <f>INDEX('Economy Names'!$A$2:$H$213,'Economy Names'!L64,'Economy Names'!$K$1)</f>
        <v>Fiji</v>
      </c>
      <c r="C70" s="50">
        <v>11</v>
      </c>
      <c r="D70" s="51">
        <f t="shared" si="238"/>
        <v>41.17647058823529</v>
      </c>
      <c r="E70" s="50">
        <v>40</v>
      </c>
      <c r="F70" s="51">
        <f t="shared" si="239"/>
        <v>60.301507537688437</v>
      </c>
      <c r="G70" s="52">
        <v>14.4603620614857</v>
      </c>
      <c r="H70" s="51">
        <f t="shared" si="240"/>
        <v>92.769818969257145</v>
      </c>
      <c r="I70" s="50">
        <v>11</v>
      </c>
      <c r="J70" s="51">
        <f t="shared" si="241"/>
        <v>41.17647058823529</v>
      </c>
      <c r="K70" s="50">
        <v>40</v>
      </c>
      <c r="L70" s="51">
        <f t="shared" si="242"/>
        <v>60.301507537688437</v>
      </c>
      <c r="M70" s="52">
        <v>14.4603620614857</v>
      </c>
      <c r="N70" s="53">
        <f t="shared" si="243"/>
        <v>92.769818969257145</v>
      </c>
      <c r="O70" s="52">
        <v>0</v>
      </c>
      <c r="P70" s="51">
        <f t="shared" si="244"/>
        <v>100</v>
      </c>
      <c r="Q70" s="53">
        <f t="shared" si="19"/>
        <v>73.561949273795221</v>
      </c>
      <c r="R70" s="53">
        <f t="shared" si="283"/>
        <v>73.561949273795221</v>
      </c>
      <c r="S70" s="98">
        <f t="shared" si="21"/>
        <v>73.599999999999994</v>
      </c>
      <c r="T70" s="54" t="e">
        <f t="shared" si="284"/>
        <v>#N/A</v>
      </c>
      <c r="U70" s="55">
        <v>15</v>
      </c>
      <c r="V70" s="51">
        <f t="shared" si="245"/>
        <v>60</v>
      </c>
      <c r="W70" s="55">
        <v>141</v>
      </c>
      <c r="X70" s="51">
        <f t="shared" si="246"/>
        <v>66.858789625360231</v>
      </c>
      <c r="Y70" s="56">
        <v>0.50471582791320002</v>
      </c>
      <c r="Z70" s="53">
        <f t="shared" si="247"/>
        <v>97.476420860434004</v>
      </c>
      <c r="AA70" s="55">
        <v>7</v>
      </c>
      <c r="AB70" s="51">
        <f t="shared" si="248"/>
        <v>46.666666666666664</v>
      </c>
      <c r="AC70" s="53">
        <f t="shared" si="27"/>
        <v>67.750469288115227</v>
      </c>
      <c r="AD70" s="53">
        <f t="shared" si="285"/>
        <v>67.750469288115227</v>
      </c>
      <c r="AE70" s="98">
        <f t="shared" si="29"/>
        <v>67.8</v>
      </c>
      <c r="AF70" s="57" t="e">
        <f t="shared" si="286"/>
        <v>#N/A</v>
      </c>
      <c r="AG70" s="55">
        <v>4</v>
      </c>
      <c r="AH70" s="51">
        <f t="shared" si="249"/>
        <v>83.333333333333343</v>
      </c>
      <c r="AI70" s="55">
        <v>81</v>
      </c>
      <c r="AJ70" s="51">
        <f t="shared" si="250"/>
        <v>72.608695652173921</v>
      </c>
      <c r="AK70" s="56">
        <v>1191.35405303265</v>
      </c>
      <c r="AL70" s="51">
        <f t="shared" si="251"/>
        <v>85.291925271201848</v>
      </c>
      <c r="AM70" s="55">
        <v>4</v>
      </c>
      <c r="AN70" s="51">
        <f t="shared" si="252"/>
        <v>50</v>
      </c>
      <c r="AO70" s="51">
        <f t="shared" si="35"/>
        <v>72.808488564177281</v>
      </c>
      <c r="AP70" s="53">
        <f t="shared" si="287"/>
        <v>72.808488564177281</v>
      </c>
      <c r="AQ70" s="98">
        <f t="shared" si="37"/>
        <v>72.8</v>
      </c>
      <c r="AR70" s="54" t="e">
        <f t="shared" si="288"/>
        <v>#N/A</v>
      </c>
      <c r="AS70" s="59">
        <v>4</v>
      </c>
      <c r="AT70" s="51">
        <f t="shared" si="253"/>
        <v>75</v>
      </c>
      <c r="AU70" s="59">
        <v>69</v>
      </c>
      <c r="AV70" s="51">
        <f t="shared" si="254"/>
        <v>67.464114832535884</v>
      </c>
      <c r="AW70" s="59">
        <v>3.0028174917483699</v>
      </c>
      <c r="AX70" s="53">
        <f t="shared" si="255"/>
        <v>79.981216721677526</v>
      </c>
      <c r="AY70" s="59">
        <v>19.5</v>
      </c>
      <c r="AZ70" s="51">
        <f t="shared" si="256"/>
        <v>65</v>
      </c>
      <c r="BA70" s="60">
        <f t="shared" si="43"/>
        <v>71.861332888553349</v>
      </c>
      <c r="BB70" s="53">
        <f t="shared" si="289"/>
        <v>71.861332888553349</v>
      </c>
      <c r="BC70" s="98">
        <f t="shared" si="45"/>
        <v>71.900000000000006</v>
      </c>
      <c r="BD70" s="54" t="e">
        <f t="shared" si="290"/>
        <v>#N/A</v>
      </c>
      <c r="BE70" s="58">
        <v>0</v>
      </c>
      <c r="BF70" s="58">
        <v>5</v>
      </c>
      <c r="BG70" s="61">
        <f t="shared" si="47"/>
        <v>5</v>
      </c>
      <c r="BH70" s="60">
        <f t="shared" si="48"/>
        <v>25</v>
      </c>
      <c r="BI70" s="101">
        <f t="shared" si="291"/>
        <v>25</v>
      </c>
      <c r="BJ70" s="98">
        <f t="shared" si="50"/>
        <v>25</v>
      </c>
      <c r="BK70" s="54" t="e">
        <f t="shared" si="292"/>
        <v>#N/A</v>
      </c>
      <c r="BL70" s="58">
        <v>2</v>
      </c>
      <c r="BM70" s="53">
        <f t="shared" si="257"/>
        <v>20</v>
      </c>
      <c r="BN70" s="58">
        <v>8</v>
      </c>
      <c r="BO70" s="53">
        <f t="shared" si="258"/>
        <v>80</v>
      </c>
      <c r="BP70" s="58">
        <v>7</v>
      </c>
      <c r="BQ70" s="53">
        <f t="shared" si="259"/>
        <v>70</v>
      </c>
      <c r="BR70" s="58">
        <v>4</v>
      </c>
      <c r="BS70" s="53">
        <f t="shared" si="260"/>
        <v>66.666666666666657</v>
      </c>
      <c r="BT70" s="58">
        <v>3</v>
      </c>
      <c r="BU70" s="53">
        <f t="shared" si="261"/>
        <v>42.857142857142854</v>
      </c>
      <c r="BV70" s="58">
        <v>3</v>
      </c>
      <c r="BW70" s="51">
        <f t="shared" si="262"/>
        <v>42.857142857142854</v>
      </c>
      <c r="BX70" s="61">
        <f t="shared" si="58"/>
        <v>27</v>
      </c>
      <c r="BY70" s="63">
        <f t="shared" si="59"/>
        <v>54</v>
      </c>
      <c r="BZ70" s="53">
        <f t="shared" si="293"/>
        <v>54</v>
      </c>
      <c r="CA70" s="98">
        <f t="shared" si="61"/>
        <v>54</v>
      </c>
      <c r="CB70" s="57" t="e">
        <f t="shared" si="294"/>
        <v>#N/A</v>
      </c>
      <c r="CC70" s="58">
        <v>38</v>
      </c>
      <c r="CD70" s="53">
        <f t="shared" si="263"/>
        <v>41.666666666666671</v>
      </c>
      <c r="CE70" s="58">
        <v>247</v>
      </c>
      <c r="CF70" s="51">
        <f t="shared" si="264"/>
        <v>69.397217928902634</v>
      </c>
      <c r="CG70" s="58">
        <v>32.082085098028898</v>
      </c>
      <c r="CH70" s="51">
        <f t="shared" si="265"/>
        <v>91.645457338463771</v>
      </c>
      <c r="CI70" s="58">
        <v>12</v>
      </c>
      <c r="CJ70" s="53">
        <f t="shared" si="266"/>
        <v>76</v>
      </c>
      <c r="CK70" s="58">
        <v>18.880952380952401</v>
      </c>
      <c r="CL70" s="53">
        <f t="shared" si="267"/>
        <v>69.727891156462547</v>
      </c>
      <c r="CM70" s="58">
        <v>12</v>
      </c>
      <c r="CN70" s="53">
        <f t="shared" si="268"/>
        <v>80.733944954128447</v>
      </c>
      <c r="CO70" s="58">
        <v>0</v>
      </c>
      <c r="CP70" s="51">
        <f t="shared" si="269"/>
        <v>100</v>
      </c>
      <c r="CQ70" s="138">
        <f t="shared" si="70"/>
        <v>81.615459027647745</v>
      </c>
      <c r="CR70" s="110">
        <f t="shared" si="71"/>
        <v>71.081200240420202</v>
      </c>
      <c r="CS70" s="53">
        <f t="shared" si="295"/>
        <v>71.081200240420202</v>
      </c>
      <c r="CT70" s="98">
        <f t="shared" si="73"/>
        <v>71.099999999999994</v>
      </c>
      <c r="CU70" s="54" t="e">
        <f t="shared" si="296"/>
        <v>#N/A</v>
      </c>
      <c r="CV70" s="58">
        <v>56</v>
      </c>
      <c r="CW70" s="53">
        <f t="shared" si="270"/>
        <v>65.408805031446533</v>
      </c>
      <c r="CX70" s="58">
        <v>56.3333333333333</v>
      </c>
      <c r="CY70" s="53">
        <f t="shared" si="271"/>
        <v>67.258382642998043</v>
      </c>
      <c r="CZ70" s="58">
        <v>316.666666666666</v>
      </c>
      <c r="DA70" s="53">
        <f t="shared" si="272"/>
        <v>70.125786163522079</v>
      </c>
      <c r="DB70" s="58">
        <v>76</v>
      </c>
      <c r="DC70" s="53">
        <f t="shared" si="273"/>
        <v>81</v>
      </c>
      <c r="DD70" s="58">
        <v>34.75</v>
      </c>
      <c r="DE70" s="53">
        <f t="shared" si="274"/>
        <v>87.903225806451616</v>
      </c>
      <c r="DF70" s="58">
        <v>33.75</v>
      </c>
      <c r="DG70" s="53">
        <f t="shared" si="275"/>
        <v>86.29707112970712</v>
      </c>
      <c r="DH70" s="58">
        <v>319.83333333333297</v>
      </c>
      <c r="DI70" s="53">
        <f t="shared" si="276"/>
        <v>73.347222222222257</v>
      </c>
      <c r="DJ70" s="58">
        <v>57.5</v>
      </c>
      <c r="DK70" s="51">
        <f t="shared" si="277"/>
        <v>91.785714285714278</v>
      </c>
      <c r="DL70" s="53">
        <f t="shared" si="83"/>
        <v>77.89077591025773</v>
      </c>
      <c r="DM70" s="53">
        <f t="shared" si="297"/>
        <v>77.89077591025773</v>
      </c>
      <c r="DN70" s="98">
        <f t="shared" si="85"/>
        <v>77.900000000000006</v>
      </c>
      <c r="DO70" s="54" t="e">
        <f t="shared" si="298"/>
        <v>#N/A</v>
      </c>
      <c r="DP70" s="52">
        <v>397</v>
      </c>
      <c r="DQ70" s="51">
        <f t="shared" si="278"/>
        <v>77.295081967213122</v>
      </c>
      <c r="DR70" s="52">
        <v>42.6</v>
      </c>
      <c r="DS70" s="51">
        <f t="shared" si="279"/>
        <v>52.193475815523051</v>
      </c>
      <c r="DT70" s="52">
        <v>7.5</v>
      </c>
      <c r="DU70" s="51">
        <f t="shared" si="280"/>
        <v>41.666666666666671</v>
      </c>
      <c r="DV70" s="53">
        <f t="shared" si="90"/>
        <v>57.051741483134286</v>
      </c>
      <c r="DW70" s="53">
        <f t="shared" si="299"/>
        <v>57.051741483134286</v>
      </c>
      <c r="DX70" s="98">
        <f t="shared" si="92"/>
        <v>57.1</v>
      </c>
      <c r="DY70" s="54" t="e">
        <f t="shared" si="300"/>
        <v>#N/A</v>
      </c>
      <c r="DZ70" s="52">
        <v>46.511745912513497</v>
      </c>
      <c r="EA70" s="53">
        <f t="shared" si="281"/>
        <v>50.066464921973619</v>
      </c>
      <c r="EB70" s="52">
        <v>6</v>
      </c>
      <c r="EC70" s="51">
        <f t="shared" si="282"/>
        <v>37.5</v>
      </c>
      <c r="ED70" s="53">
        <f t="shared" si="96"/>
        <v>43.78323246098681</v>
      </c>
      <c r="EE70" s="53">
        <f t="shared" si="301"/>
        <v>43.78323246098681</v>
      </c>
      <c r="EF70" s="98">
        <f t="shared" si="98"/>
        <v>43.8</v>
      </c>
      <c r="EG70" s="54" t="e">
        <f t="shared" si="302"/>
        <v>#N/A</v>
      </c>
      <c r="EH70" s="64"/>
      <c r="EI70" s="64"/>
      <c r="EJ70" s="64"/>
      <c r="EK70" s="66" t="e">
        <f t="shared" si="303"/>
        <v>#N/A</v>
      </c>
      <c r="EL70" s="116">
        <f t="shared" si="101"/>
        <v>61.5</v>
      </c>
      <c r="EM70" s="139">
        <f t="shared" si="102"/>
        <v>61.478919010944011</v>
      </c>
      <c r="EN70" s="120">
        <f t="shared" si="304"/>
        <v>61.478919010944011</v>
      </c>
      <c r="EO70" s="67"/>
      <c r="EP70" s="68"/>
      <c r="EQ70" s="44"/>
    </row>
    <row r="71" spans="1:147" ht="14.5" customHeight="1" x14ac:dyDescent="0.35">
      <c r="A71" s="49" t="s">
        <v>83</v>
      </c>
      <c r="B71" s="137" t="str">
        <f>INDEX('Economy Names'!$A$2:$H$213,'Economy Names'!L65,'Economy Names'!$K$1)</f>
        <v>Finland</v>
      </c>
      <c r="C71" s="50">
        <v>3</v>
      </c>
      <c r="D71" s="51">
        <f t="shared" si="238"/>
        <v>88.235294117647058</v>
      </c>
      <c r="E71" s="50">
        <v>13</v>
      </c>
      <c r="F71" s="51">
        <f t="shared" si="239"/>
        <v>87.437185929648237</v>
      </c>
      <c r="G71" s="52">
        <v>0.65162534705401998</v>
      </c>
      <c r="H71" s="51">
        <f t="shared" si="240"/>
        <v>99.674187326472989</v>
      </c>
      <c r="I71" s="50">
        <v>3</v>
      </c>
      <c r="J71" s="51">
        <f t="shared" si="241"/>
        <v>88.235294117647058</v>
      </c>
      <c r="K71" s="50">
        <v>13</v>
      </c>
      <c r="L71" s="51">
        <f t="shared" si="242"/>
        <v>87.437185929648237</v>
      </c>
      <c r="M71" s="52">
        <v>0.65162534705401998</v>
      </c>
      <c r="N71" s="53">
        <f t="shared" si="243"/>
        <v>99.674187326472989</v>
      </c>
      <c r="O71" s="52">
        <v>5.9238667914001901</v>
      </c>
      <c r="P71" s="51">
        <f t="shared" si="244"/>
        <v>98.51903330214995</v>
      </c>
      <c r="Q71" s="53">
        <f t="shared" si="19"/>
        <v>93.466425168979555</v>
      </c>
      <c r="R71" s="53">
        <f t="shared" si="283"/>
        <v>93.466425168979555</v>
      </c>
      <c r="S71" s="98">
        <f t="shared" si="21"/>
        <v>93.5</v>
      </c>
      <c r="T71" s="54" t="e">
        <f t="shared" si="284"/>
        <v>#N/A</v>
      </c>
      <c r="U71" s="55">
        <v>17</v>
      </c>
      <c r="V71" s="51">
        <f t="shared" si="245"/>
        <v>52</v>
      </c>
      <c r="W71" s="55">
        <v>65</v>
      </c>
      <c r="X71" s="51">
        <f t="shared" si="246"/>
        <v>88.760806916426517</v>
      </c>
      <c r="Y71" s="56">
        <v>0.74170129593734002</v>
      </c>
      <c r="Z71" s="53">
        <f t="shared" si="247"/>
        <v>96.291493520313296</v>
      </c>
      <c r="AA71" s="55">
        <v>10</v>
      </c>
      <c r="AB71" s="51">
        <f t="shared" si="248"/>
        <v>66.666666666666657</v>
      </c>
      <c r="AC71" s="53">
        <f t="shared" si="27"/>
        <v>75.929741775851625</v>
      </c>
      <c r="AD71" s="53">
        <f t="shared" si="285"/>
        <v>75.929741775851625</v>
      </c>
      <c r="AE71" s="98">
        <f t="shared" si="29"/>
        <v>75.900000000000006</v>
      </c>
      <c r="AF71" s="57" t="e">
        <f t="shared" si="286"/>
        <v>#N/A</v>
      </c>
      <c r="AG71" s="55">
        <v>5</v>
      </c>
      <c r="AH71" s="51">
        <f t="shared" si="249"/>
        <v>66.666666666666657</v>
      </c>
      <c r="AI71" s="55">
        <v>42</v>
      </c>
      <c r="AJ71" s="51">
        <f t="shared" si="250"/>
        <v>89.565217391304358</v>
      </c>
      <c r="AK71" s="56">
        <v>27.513494094526902</v>
      </c>
      <c r="AL71" s="51">
        <f t="shared" si="251"/>
        <v>99.660327233400906</v>
      </c>
      <c r="AM71" s="55">
        <v>8</v>
      </c>
      <c r="AN71" s="51">
        <f t="shared" si="252"/>
        <v>100</v>
      </c>
      <c r="AO71" s="51">
        <f t="shared" si="35"/>
        <v>88.973052822842973</v>
      </c>
      <c r="AP71" s="53">
        <f t="shared" si="287"/>
        <v>88.973052822842973</v>
      </c>
      <c r="AQ71" s="98">
        <f t="shared" si="37"/>
        <v>89</v>
      </c>
      <c r="AR71" s="54" t="e">
        <f t="shared" si="288"/>
        <v>#N/A</v>
      </c>
      <c r="AS71" s="59">
        <v>3</v>
      </c>
      <c r="AT71" s="51">
        <f t="shared" si="253"/>
        <v>83.333333333333343</v>
      </c>
      <c r="AU71" s="59">
        <v>61.5</v>
      </c>
      <c r="AV71" s="51">
        <f t="shared" si="254"/>
        <v>71.05263157894737</v>
      </c>
      <c r="AW71" s="59">
        <v>4.0113264333051504</v>
      </c>
      <c r="AX71" s="53">
        <f t="shared" si="255"/>
        <v>73.257823777965669</v>
      </c>
      <c r="AY71" s="59">
        <v>26.5</v>
      </c>
      <c r="AZ71" s="51">
        <f t="shared" si="256"/>
        <v>88.333333333333329</v>
      </c>
      <c r="BA71" s="60">
        <f t="shared" si="43"/>
        <v>78.99428050589492</v>
      </c>
      <c r="BB71" s="53">
        <f t="shared" si="289"/>
        <v>78.99428050589492</v>
      </c>
      <c r="BC71" s="98">
        <f t="shared" si="45"/>
        <v>79</v>
      </c>
      <c r="BD71" s="54" t="e">
        <f t="shared" si="290"/>
        <v>#N/A</v>
      </c>
      <c r="BE71" s="58">
        <v>6</v>
      </c>
      <c r="BF71" s="58">
        <v>6</v>
      </c>
      <c r="BG71" s="61">
        <f t="shared" si="47"/>
        <v>12</v>
      </c>
      <c r="BH71" s="60">
        <f t="shared" si="48"/>
        <v>60</v>
      </c>
      <c r="BI71" s="101">
        <f t="shared" si="291"/>
        <v>60</v>
      </c>
      <c r="BJ71" s="98">
        <f t="shared" si="50"/>
        <v>60</v>
      </c>
      <c r="BK71" s="54" t="e">
        <f t="shared" si="292"/>
        <v>#N/A</v>
      </c>
      <c r="BL71" s="58">
        <v>6</v>
      </c>
      <c r="BM71" s="53">
        <f t="shared" si="257"/>
        <v>60</v>
      </c>
      <c r="BN71" s="58">
        <v>4</v>
      </c>
      <c r="BO71" s="53">
        <f t="shared" si="258"/>
        <v>40</v>
      </c>
      <c r="BP71" s="58">
        <v>8</v>
      </c>
      <c r="BQ71" s="53">
        <f t="shared" si="259"/>
        <v>80</v>
      </c>
      <c r="BR71" s="58">
        <v>5</v>
      </c>
      <c r="BS71" s="53">
        <f t="shared" si="260"/>
        <v>83.333333333333343</v>
      </c>
      <c r="BT71" s="58">
        <v>2</v>
      </c>
      <c r="BU71" s="53">
        <f t="shared" si="261"/>
        <v>28.571428571428569</v>
      </c>
      <c r="BV71" s="58">
        <v>6</v>
      </c>
      <c r="BW71" s="51">
        <f t="shared" si="262"/>
        <v>85.714285714285708</v>
      </c>
      <c r="BX71" s="61">
        <f t="shared" si="58"/>
        <v>31</v>
      </c>
      <c r="BY71" s="63">
        <f t="shared" si="59"/>
        <v>62</v>
      </c>
      <c r="BZ71" s="53">
        <f t="shared" si="293"/>
        <v>62</v>
      </c>
      <c r="CA71" s="98">
        <f t="shared" si="61"/>
        <v>62</v>
      </c>
      <c r="CB71" s="57" t="e">
        <f t="shared" si="294"/>
        <v>#N/A</v>
      </c>
      <c r="CC71" s="58">
        <v>8</v>
      </c>
      <c r="CD71" s="53">
        <f t="shared" si="263"/>
        <v>91.666666666666657</v>
      </c>
      <c r="CE71" s="58">
        <v>90</v>
      </c>
      <c r="CF71" s="51">
        <f t="shared" si="264"/>
        <v>93.663060278207112</v>
      </c>
      <c r="CG71" s="58">
        <v>36.640703433855499</v>
      </c>
      <c r="CH71" s="51">
        <f t="shared" si="265"/>
        <v>85.149351266756014</v>
      </c>
      <c r="CI71" s="58">
        <v>5</v>
      </c>
      <c r="CJ71" s="53">
        <f t="shared" si="266"/>
        <v>90</v>
      </c>
      <c r="CK71" s="58">
        <v>6.1666666666666696</v>
      </c>
      <c r="CL71" s="53">
        <f t="shared" si="267"/>
        <v>94.272844272844267</v>
      </c>
      <c r="CM71" s="58">
        <v>8</v>
      </c>
      <c r="CN71" s="53">
        <f t="shared" si="268"/>
        <v>88.073394495412856</v>
      </c>
      <c r="CO71" s="58">
        <v>0</v>
      </c>
      <c r="CP71" s="51">
        <f t="shared" si="269"/>
        <v>100</v>
      </c>
      <c r="CQ71" s="138">
        <f t="shared" si="70"/>
        <v>93.086559692064284</v>
      </c>
      <c r="CR71" s="110">
        <f t="shared" si="71"/>
        <v>90.89140947592351</v>
      </c>
      <c r="CS71" s="53">
        <f t="shared" si="295"/>
        <v>90.89140947592351</v>
      </c>
      <c r="CT71" s="98">
        <f t="shared" si="73"/>
        <v>90.9</v>
      </c>
      <c r="CU71" s="54" t="e">
        <f t="shared" si="296"/>
        <v>#N/A</v>
      </c>
      <c r="CV71" s="58">
        <v>36</v>
      </c>
      <c r="CW71" s="53">
        <f t="shared" si="270"/>
        <v>77.987421383647799</v>
      </c>
      <c r="CX71" s="58">
        <v>2</v>
      </c>
      <c r="CY71" s="53">
        <f t="shared" si="271"/>
        <v>99.408284023668642</v>
      </c>
      <c r="CZ71" s="58">
        <v>212.5</v>
      </c>
      <c r="DA71" s="53">
        <f t="shared" si="272"/>
        <v>79.952830188679243</v>
      </c>
      <c r="DB71" s="58">
        <v>70</v>
      </c>
      <c r="DC71" s="53">
        <f t="shared" si="273"/>
        <v>82.5</v>
      </c>
      <c r="DD71" s="58">
        <v>2</v>
      </c>
      <c r="DE71" s="53">
        <f t="shared" si="274"/>
        <v>99.641577060931894</v>
      </c>
      <c r="DF71" s="58">
        <v>0.5</v>
      </c>
      <c r="DG71" s="53">
        <f t="shared" si="275"/>
        <v>100</v>
      </c>
      <c r="DH71" s="58">
        <v>0</v>
      </c>
      <c r="DI71" s="53">
        <f t="shared" si="276"/>
        <v>100</v>
      </c>
      <c r="DJ71" s="58">
        <v>0</v>
      </c>
      <c r="DK71" s="51">
        <f t="shared" si="277"/>
        <v>100</v>
      </c>
      <c r="DL71" s="53">
        <f t="shared" si="83"/>
        <v>92.43626408211594</v>
      </c>
      <c r="DM71" s="53">
        <f t="shared" si="297"/>
        <v>92.43626408211594</v>
      </c>
      <c r="DN71" s="98">
        <f t="shared" si="85"/>
        <v>92.4</v>
      </c>
      <c r="DO71" s="54" t="e">
        <f t="shared" si="298"/>
        <v>#N/A</v>
      </c>
      <c r="DP71" s="52">
        <v>485</v>
      </c>
      <c r="DQ71" s="51">
        <f t="shared" si="278"/>
        <v>70.081967213114751</v>
      </c>
      <c r="DR71" s="52">
        <v>16.2</v>
      </c>
      <c r="DS71" s="51">
        <f t="shared" si="279"/>
        <v>81.889763779527541</v>
      </c>
      <c r="DT71" s="52">
        <v>8.5</v>
      </c>
      <c r="DU71" s="51">
        <f t="shared" si="280"/>
        <v>47.222222222222221</v>
      </c>
      <c r="DV71" s="53">
        <f t="shared" si="90"/>
        <v>66.39798440495484</v>
      </c>
      <c r="DW71" s="53">
        <f t="shared" si="299"/>
        <v>66.39798440495484</v>
      </c>
      <c r="DX71" s="98">
        <f t="shared" si="92"/>
        <v>66.400000000000006</v>
      </c>
      <c r="DY71" s="54" t="e">
        <f t="shared" si="300"/>
        <v>#N/A</v>
      </c>
      <c r="DZ71" s="52">
        <v>88.035321710202197</v>
      </c>
      <c r="EA71" s="53">
        <f t="shared" si="281"/>
        <v>94.763532519055104</v>
      </c>
      <c r="EB71" s="52">
        <v>14.5</v>
      </c>
      <c r="EC71" s="51">
        <f t="shared" si="282"/>
        <v>90.625</v>
      </c>
      <c r="ED71" s="53">
        <f t="shared" si="96"/>
        <v>92.694266259527552</v>
      </c>
      <c r="EE71" s="53">
        <f t="shared" si="301"/>
        <v>92.694266259527552</v>
      </c>
      <c r="EF71" s="98">
        <f t="shared" si="98"/>
        <v>92.7</v>
      </c>
      <c r="EG71" s="54" t="e">
        <f t="shared" si="302"/>
        <v>#N/A</v>
      </c>
      <c r="EH71" s="64"/>
      <c r="EI71" s="64"/>
      <c r="EJ71" s="64"/>
      <c r="EK71" s="66" t="e">
        <f t="shared" si="303"/>
        <v>#N/A</v>
      </c>
      <c r="EL71" s="116">
        <f t="shared" si="101"/>
        <v>80.2</v>
      </c>
      <c r="EM71" s="139">
        <f t="shared" si="102"/>
        <v>80.178342449609104</v>
      </c>
      <c r="EN71" s="120">
        <f t="shared" si="304"/>
        <v>80.178342449609104</v>
      </c>
      <c r="EO71" s="67"/>
      <c r="EP71" s="68"/>
      <c r="EQ71" s="44"/>
    </row>
    <row r="72" spans="1:147" ht="14.5" customHeight="1" x14ac:dyDescent="0.35">
      <c r="A72" s="49" t="s">
        <v>84</v>
      </c>
      <c r="B72" s="137" t="str">
        <f>INDEX('Economy Names'!$A$2:$H$213,'Economy Names'!L66,'Economy Names'!$K$1)</f>
        <v>France</v>
      </c>
      <c r="C72" s="50">
        <v>5</v>
      </c>
      <c r="D72" s="51">
        <f t="shared" si="238"/>
        <v>76.470588235294116</v>
      </c>
      <c r="E72" s="50">
        <v>4</v>
      </c>
      <c r="F72" s="51">
        <f t="shared" si="239"/>
        <v>96.482412060301499</v>
      </c>
      <c r="G72" s="52">
        <v>0.72757411535964001</v>
      </c>
      <c r="H72" s="51">
        <f t="shared" si="240"/>
        <v>99.636212942320185</v>
      </c>
      <c r="I72" s="50">
        <v>5</v>
      </c>
      <c r="J72" s="51">
        <f t="shared" si="241"/>
        <v>76.470588235294116</v>
      </c>
      <c r="K72" s="50">
        <v>4</v>
      </c>
      <c r="L72" s="51">
        <f t="shared" si="242"/>
        <v>96.482412060301499</v>
      </c>
      <c r="M72" s="52">
        <v>0.72757411535964001</v>
      </c>
      <c r="N72" s="53">
        <f t="shared" si="243"/>
        <v>99.636212942320185</v>
      </c>
      <c r="O72" s="52">
        <v>2.78497269037E-3</v>
      </c>
      <c r="P72" s="51">
        <f t="shared" si="244"/>
        <v>99.999303756827402</v>
      </c>
      <c r="Q72" s="53">
        <f t="shared" ref="Q72:Q135" si="305">25%*P72+12.5%*D72+12.5%*F72+12.5%*H72+12.5%*J72+12.5%*L72+12.5%*N72</f>
        <v>93.1471292486858</v>
      </c>
      <c r="R72" s="53">
        <f t="shared" si="283"/>
        <v>93.1471292486858</v>
      </c>
      <c r="S72" s="98">
        <f t="shared" ref="S72:S135" si="306">+ROUND(Q72,1)</f>
        <v>93.1</v>
      </c>
      <c r="T72" s="54" t="e">
        <f t="shared" si="284"/>
        <v>#N/A</v>
      </c>
      <c r="U72" s="55">
        <v>9</v>
      </c>
      <c r="V72" s="51">
        <f t="shared" si="245"/>
        <v>84</v>
      </c>
      <c r="W72" s="55">
        <v>213</v>
      </c>
      <c r="X72" s="51">
        <f t="shared" si="246"/>
        <v>46.10951008645533</v>
      </c>
      <c r="Y72" s="56">
        <v>3.9215227386028499</v>
      </c>
      <c r="Z72" s="53">
        <f t="shared" si="247"/>
        <v>80.392386306985756</v>
      </c>
      <c r="AA72" s="55">
        <v>13</v>
      </c>
      <c r="AB72" s="51">
        <f t="shared" si="248"/>
        <v>86.666666666666671</v>
      </c>
      <c r="AC72" s="53">
        <f t="shared" ref="AC72:AC135" si="307">AVERAGE(V72,X72,Z72,AB72)</f>
        <v>74.292140765026943</v>
      </c>
      <c r="AD72" s="53">
        <f t="shared" si="285"/>
        <v>74.292140765026943</v>
      </c>
      <c r="AE72" s="98">
        <f t="shared" ref="AE72:AE135" si="308">+ROUND(AC72,1)</f>
        <v>74.3</v>
      </c>
      <c r="AF72" s="57" t="e">
        <f t="shared" si="286"/>
        <v>#N/A</v>
      </c>
      <c r="AG72" s="55">
        <v>4</v>
      </c>
      <c r="AH72" s="51">
        <f t="shared" si="249"/>
        <v>83.333333333333343</v>
      </c>
      <c r="AI72" s="55">
        <v>53</v>
      </c>
      <c r="AJ72" s="51">
        <f t="shared" si="250"/>
        <v>84.782608695652172</v>
      </c>
      <c r="AK72" s="56">
        <v>4.9996079271108096</v>
      </c>
      <c r="AL72" s="51">
        <f t="shared" si="251"/>
        <v>99.938276445344314</v>
      </c>
      <c r="AM72" s="55">
        <v>8</v>
      </c>
      <c r="AN72" s="51">
        <f t="shared" si="252"/>
        <v>100</v>
      </c>
      <c r="AO72" s="51">
        <f t="shared" ref="AO72:AO135" si="309">AVERAGE(AH72,AJ72,AL72,AN72)</f>
        <v>92.013554618582447</v>
      </c>
      <c r="AP72" s="53">
        <f t="shared" si="287"/>
        <v>92.013554618582447</v>
      </c>
      <c r="AQ72" s="98">
        <f t="shared" ref="AQ72:AQ135" si="310">+ROUND(AO72,1)</f>
        <v>92</v>
      </c>
      <c r="AR72" s="54" t="e">
        <f t="shared" si="288"/>
        <v>#N/A</v>
      </c>
      <c r="AS72" s="59">
        <v>8</v>
      </c>
      <c r="AT72" s="51">
        <f t="shared" si="253"/>
        <v>41.666666666666671</v>
      </c>
      <c r="AU72" s="59">
        <v>42</v>
      </c>
      <c r="AV72" s="51">
        <f t="shared" si="254"/>
        <v>80.382775119617222</v>
      </c>
      <c r="AW72" s="59">
        <v>7.3082084189366103</v>
      </c>
      <c r="AX72" s="53">
        <f t="shared" si="255"/>
        <v>51.278610540422598</v>
      </c>
      <c r="AY72" s="59">
        <v>24</v>
      </c>
      <c r="AZ72" s="51">
        <f t="shared" si="256"/>
        <v>80</v>
      </c>
      <c r="BA72" s="60">
        <f t="shared" ref="BA72:BA135" si="311">AVERAGE(AT72,AV72,AX72,AZ72)</f>
        <v>63.332013081676621</v>
      </c>
      <c r="BB72" s="53">
        <f t="shared" si="289"/>
        <v>63.332013081676621</v>
      </c>
      <c r="BC72" s="98">
        <f t="shared" ref="BC72:BC135" si="312">+ROUND(BA72,1)</f>
        <v>63.3</v>
      </c>
      <c r="BD72" s="54" t="e">
        <f t="shared" si="290"/>
        <v>#N/A</v>
      </c>
      <c r="BE72" s="58">
        <v>6</v>
      </c>
      <c r="BF72" s="58">
        <v>4</v>
      </c>
      <c r="BG72" s="61">
        <f t="shared" ref="BG72:BG135" si="313">+SUM(BE72,BF72)</f>
        <v>10</v>
      </c>
      <c r="BH72" s="60">
        <f t="shared" ref="BH72:BH135" si="314">(IF(BG72=-1,0,(IF(BG72&lt;BG$4,0,IF(BG72&gt;BG$3,1,((-BG$4+BG72)/BG$5))))))*100</f>
        <v>50</v>
      </c>
      <c r="BI72" s="101">
        <f t="shared" si="291"/>
        <v>50</v>
      </c>
      <c r="BJ72" s="98">
        <f t="shared" ref="BJ72:BJ135" si="315">ROUND(BH72,1)</f>
        <v>50</v>
      </c>
      <c r="BK72" s="54" t="e">
        <f t="shared" si="292"/>
        <v>#N/A</v>
      </c>
      <c r="BL72" s="58">
        <v>8</v>
      </c>
      <c r="BM72" s="53">
        <f t="shared" si="257"/>
        <v>80</v>
      </c>
      <c r="BN72" s="58">
        <v>3</v>
      </c>
      <c r="BO72" s="53">
        <f t="shared" si="258"/>
        <v>30</v>
      </c>
      <c r="BP72" s="58">
        <v>6</v>
      </c>
      <c r="BQ72" s="53">
        <f t="shared" si="259"/>
        <v>60</v>
      </c>
      <c r="BR72" s="58">
        <v>4</v>
      </c>
      <c r="BS72" s="53">
        <f t="shared" si="260"/>
        <v>66.666666666666657</v>
      </c>
      <c r="BT72" s="58">
        <v>6</v>
      </c>
      <c r="BU72" s="53">
        <f t="shared" si="261"/>
        <v>85.714285714285708</v>
      </c>
      <c r="BV72" s="58">
        <v>7</v>
      </c>
      <c r="BW72" s="51">
        <f t="shared" si="262"/>
        <v>100</v>
      </c>
      <c r="BX72" s="61">
        <f t="shared" ref="BX72:BX135" si="316">+SUM(BN72,BL72,BP72,BR72,BT72,BV72)</f>
        <v>34</v>
      </c>
      <c r="BY72" s="63">
        <f t="shared" ref="BY72:BY135" si="317">(IF(BX72=-1,0,(IF(BX72&lt;BX$4,0,IF(BX72&gt;BX$3,1,((-BX$4+BX72)/BX$5))))))*100</f>
        <v>68</v>
      </c>
      <c r="BZ72" s="53">
        <f t="shared" si="293"/>
        <v>68</v>
      </c>
      <c r="CA72" s="98">
        <f t="shared" ref="CA72:CA135" si="318">+ROUND(BY72,1)</f>
        <v>68</v>
      </c>
      <c r="CB72" s="57" t="e">
        <f t="shared" si="294"/>
        <v>#N/A</v>
      </c>
      <c r="CC72" s="58">
        <v>9</v>
      </c>
      <c r="CD72" s="53">
        <f t="shared" si="263"/>
        <v>90</v>
      </c>
      <c r="CE72" s="58">
        <v>139</v>
      </c>
      <c r="CF72" s="51">
        <f t="shared" si="264"/>
        <v>86.089644513137557</v>
      </c>
      <c r="CG72" s="58">
        <v>60.738494978762802</v>
      </c>
      <c r="CH72" s="51">
        <f t="shared" si="265"/>
        <v>48.213359839110005</v>
      </c>
      <c r="CI72" s="58">
        <v>10.5</v>
      </c>
      <c r="CJ72" s="53">
        <f t="shared" si="266"/>
        <v>79</v>
      </c>
      <c r="CK72" s="58">
        <v>6.1666666666666696</v>
      </c>
      <c r="CL72" s="53">
        <f t="shared" si="267"/>
        <v>94.272844272844267</v>
      </c>
      <c r="CM72" s="58">
        <v>3.5</v>
      </c>
      <c r="CN72" s="53">
        <f t="shared" si="268"/>
        <v>96.330275229357795</v>
      </c>
      <c r="CO72" s="58">
        <v>0</v>
      </c>
      <c r="CP72" s="51">
        <f t="shared" si="269"/>
        <v>100</v>
      </c>
      <c r="CQ72" s="138">
        <f t="shared" ref="CQ72:CQ135" si="319">IF(OR(ISNUMBER(CJ72),ISNUMBER(CL72),ISNUMBER(CN72),ISNUMBER(CP72)),AVERAGE(CJ72,CL72,CN72,CP72),"")</f>
        <v>92.400779875550512</v>
      </c>
      <c r="CR72" s="110">
        <f t="shared" ref="CR72:CR135" si="320">AVERAGE(CD72,CF72,CH72,CQ72)</f>
        <v>79.175946056949527</v>
      </c>
      <c r="CS72" s="53">
        <f t="shared" si="295"/>
        <v>79.175946056949527</v>
      </c>
      <c r="CT72" s="98">
        <f t="shared" ref="CT72:CT135" si="321">ROUND(CR72,1)</f>
        <v>79.2</v>
      </c>
      <c r="CU72" s="54" t="e">
        <f t="shared" si="296"/>
        <v>#N/A</v>
      </c>
      <c r="CV72" s="58">
        <v>0</v>
      </c>
      <c r="CW72" s="53">
        <f t="shared" si="270"/>
        <v>100</v>
      </c>
      <c r="CX72" s="58">
        <v>0.5</v>
      </c>
      <c r="CY72" s="53">
        <f t="shared" si="271"/>
        <v>100</v>
      </c>
      <c r="CZ72" s="58">
        <v>0</v>
      </c>
      <c r="DA72" s="53">
        <f t="shared" si="272"/>
        <v>100</v>
      </c>
      <c r="DB72" s="58">
        <v>0</v>
      </c>
      <c r="DC72" s="53">
        <f t="shared" si="273"/>
        <v>100</v>
      </c>
      <c r="DD72" s="58">
        <v>0</v>
      </c>
      <c r="DE72" s="53">
        <f t="shared" si="274"/>
        <v>100</v>
      </c>
      <c r="DF72" s="58">
        <v>0.5</v>
      </c>
      <c r="DG72" s="53">
        <f t="shared" si="275"/>
        <v>100</v>
      </c>
      <c r="DH72" s="58">
        <v>0</v>
      </c>
      <c r="DI72" s="53">
        <f t="shared" si="276"/>
        <v>100</v>
      </c>
      <c r="DJ72" s="58">
        <v>0</v>
      </c>
      <c r="DK72" s="51">
        <f t="shared" si="277"/>
        <v>100</v>
      </c>
      <c r="DL72" s="53">
        <f t="shared" ref="DL72:DL135" si="322">AVERAGE(CW72,CY72,DA72,DC72,DE72,DG72,DI72,DK72)</f>
        <v>100</v>
      </c>
      <c r="DM72" s="53">
        <f t="shared" si="297"/>
        <v>100</v>
      </c>
      <c r="DN72" s="98">
        <f t="shared" ref="DN72:DN135" si="323">ROUND(DL72,1)</f>
        <v>100</v>
      </c>
      <c r="DO72" s="54" t="e">
        <f t="shared" si="298"/>
        <v>#N/A</v>
      </c>
      <c r="DP72" s="52">
        <v>447</v>
      </c>
      <c r="DQ72" s="51">
        <f t="shared" si="278"/>
        <v>73.196721311475414</v>
      </c>
      <c r="DR72" s="52">
        <v>17.399999999999999</v>
      </c>
      <c r="DS72" s="51">
        <f t="shared" si="279"/>
        <v>80.539932508436436</v>
      </c>
      <c r="DT72" s="52">
        <v>12</v>
      </c>
      <c r="DU72" s="51">
        <f t="shared" si="280"/>
        <v>66.666666666666657</v>
      </c>
      <c r="DV72" s="53">
        <f t="shared" ref="DV72:DV135" si="324">AVERAGE(DU72,DQ72,DS72)</f>
        <v>73.467773495526174</v>
      </c>
      <c r="DW72" s="53">
        <f t="shared" si="299"/>
        <v>73.467773495526174</v>
      </c>
      <c r="DX72" s="98">
        <f t="shared" ref="DX72:DX135" si="325">ROUND(DV72,1)</f>
        <v>73.5</v>
      </c>
      <c r="DY72" s="54" t="e">
        <f t="shared" si="300"/>
        <v>#N/A</v>
      </c>
      <c r="DZ72" s="52">
        <v>74.771362552176797</v>
      </c>
      <c r="EA72" s="53">
        <f t="shared" si="281"/>
        <v>80.485858506110645</v>
      </c>
      <c r="EB72" s="52">
        <v>11</v>
      </c>
      <c r="EC72" s="51">
        <f t="shared" si="282"/>
        <v>68.75</v>
      </c>
      <c r="ED72" s="53">
        <f t="shared" ref="ED72:ED135" si="326">AVERAGE(EA72,EC72)</f>
        <v>74.617929253055323</v>
      </c>
      <c r="EE72" s="53">
        <f t="shared" si="301"/>
        <v>74.617929253055323</v>
      </c>
      <c r="EF72" s="98">
        <f t="shared" ref="EF72:EF135" si="327">ROUND(ED72,1)</f>
        <v>74.599999999999994</v>
      </c>
      <c r="EG72" s="54" t="e">
        <f t="shared" si="302"/>
        <v>#N/A</v>
      </c>
      <c r="EH72" s="64"/>
      <c r="EI72" s="64"/>
      <c r="EJ72" s="64"/>
      <c r="EK72" s="66" t="e">
        <f t="shared" si="303"/>
        <v>#N/A</v>
      </c>
      <c r="EL72" s="116">
        <f t="shared" ref="EL72:EL135" si="328">ROUND(EM72,1)</f>
        <v>76.8</v>
      </c>
      <c r="EM72" s="139">
        <f t="shared" ref="EM72:EM135" si="329">AVERAGE(Q72,AC72,BA72,BH72,BY72,CR72,DL72,DV72,ED72,AO72)</f>
        <v>76.804648651950288</v>
      </c>
      <c r="EN72" s="120">
        <f t="shared" si="304"/>
        <v>76.804648651950288</v>
      </c>
      <c r="EO72" s="67"/>
      <c r="EP72" s="68"/>
      <c r="EQ72" s="44"/>
    </row>
    <row r="73" spans="1:147" ht="14.5" customHeight="1" x14ac:dyDescent="0.35">
      <c r="A73" s="49" t="s">
        <v>85</v>
      </c>
      <c r="B73" s="137" t="str">
        <f>INDEX('Economy Names'!$A$2:$H$213,'Economy Names'!L67,'Economy Names'!$K$1)</f>
        <v>Gabon</v>
      </c>
      <c r="C73" s="50">
        <v>7</v>
      </c>
      <c r="D73" s="51">
        <f t="shared" si="238"/>
        <v>64.705882352941174</v>
      </c>
      <c r="E73" s="50">
        <v>10</v>
      </c>
      <c r="F73" s="51">
        <f t="shared" si="239"/>
        <v>90.452261306532662</v>
      </c>
      <c r="G73" s="52">
        <v>13.3147867270223</v>
      </c>
      <c r="H73" s="51">
        <f t="shared" si="240"/>
        <v>93.342606636488853</v>
      </c>
      <c r="I73" s="50">
        <v>7</v>
      </c>
      <c r="J73" s="51">
        <f t="shared" si="241"/>
        <v>64.705882352941174</v>
      </c>
      <c r="K73" s="50">
        <v>10</v>
      </c>
      <c r="L73" s="51">
        <f t="shared" si="242"/>
        <v>90.452261306532662</v>
      </c>
      <c r="M73" s="52">
        <v>13.3147867270223</v>
      </c>
      <c r="N73" s="53">
        <f t="shared" si="243"/>
        <v>93.342606636488853</v>
      </c>
      <c r="O73" s="52">
        <v>2.4208703140040502</v>
      </c>
      <c r="P73" s="51">
        <f t="shared" si="244"/>
        <v>99.394782421498988</v>
      </c>
      <c r="Q73" s="53">
        <f t="shared" si="305"/>
        <v>86.973883179365416</v>
      </c>
      <c r="R73" s="53">
        <f t="shared" si="283"/>
        <v>86.973883179365416</v>
      </c>
      <c r="S73" s="98">
        <f t="shared" si="306"/>
        <v>87</v>
      </c>
      <c r="T73" s="54" t="e">
        <f t="shared" si="284"/>
        <v>#N/A</v>
      </c>
      <c r="U73" s="55">
        <v>13</v>
      </c>
      <c r="V73" s="51">
        <f t="shared" si="245"/>
        <v>68</v>
      </c>
      <c r="W73" s="55">
        <v>275</v>
      </c>
      <c r="X73" s="51">
        <f t="shared" si="246"/>
        <v>28.24207492795389</v>
      </c>
      <c r="Y73" s="56">
        <v>1.42309590676138</v>
      </c>
      <c r="Z73" s="53">
        <f t="shared" si="247"/>
        <v>92.884520466193109</v>
      </c>
      <c r="AA73" s="56">
        <v>7.5</v>
      </c>
      <c r="AB73" s="51">
        <f t="shared" si="248"/>
        <v>50</v>
      </c>
      <c r="AC73" s="53">
        <f t="shared" si="307"/>
        <v>59.781648848536747</v>
      </c>
      <c r="AD73" s="53">
        <f t="shared" si="285"/>
        <v>59.781648848536747</v>
      </c>
      <c r="AE73" s="98">
        <f t="shared" si="308"/>
        <v>59.8</v>
      </c>
      <c r="AF73" s="57" t="e">
        <f t="shared" si="286"/>
        <v>#N/A</v>
      </c>
      <c r="AG73" s="55">
        <v>7</v>
      </c>
      <c r="AH73" s="51">
        <f t="shared" si="249"/>
        <v>33.333333333333329</v>
      </c>
      <c r="AI73" s="55">
        <v>148</v>
      </c>
      <c r="AJ73" s="51">
        <f t="shared" si="250"/>
        <v>43.478260869565219</v>
      </c>
      <c r="AK73" s="56">
        <v>1235.48326024415</v>
      </c>
      <c r="AL73" s="51">
        <f t="shared" si="251"/>
        <v>84.747120243899374</v>
      </c>
      <c r="AM73" s="55">
        <v>3</v>
      </c>
      <c r="AN73" s="51">
        <f t="shared" si="252"/>
        <v>37.5</v>
      </c>
      <c r="AO73" s="51">
        <f t="shared" si="309"/>
        <v>49.76467861169948</v>
      </c>
      <c r="AP73" s="53">
        <f t="shared" si="287"/>
        <v>49.76467861169948</v>
      </c>
      <c r="AQ73" s="98">
        <f t="shared" si="310"/>
        <v>49.8</v>
      </c>
      <c r="AR73" s="54" t="e">
        <f t="shared" si="288"/>
        <v>#N/A</v>
      </c>
      <c r="AS73" s="59">
        <v>6</v>
      </c>
      <c r="AT73" s="51">
        <f t="shared" si="253"/>
        <v>58.333333333333336</v>
      </c>
      <c r="AU73" s="59">
        <v>72</v>
      </c>
      <c r="AV73" s="51">
        <f t="shared" si="254"/>
        <v>66.028708133971293</v>
      </c>
      <c r="AW73" s="59">
        <v>11.5</v>
      </c>
      <c r="AX73" s="53">
        <f t="shared" si="255"/>
        <v>23.333333333333332</v>
      </c>
      <c r="AY73" s="59">
        <v>5</v>
      </c>
      <c r="AZ73" s="51">
        <f t="shared" si="256"/>
        <v>16.666666666666664</v>
      </c>
      <c r="BA73" s="60">
        <f t="shared" si="311"/>
        <v>41.090510366826159</v>
      </c>
      <c r="BB73" s="53">
        <f t="shared" si="289"/>
        <v>41.090510366826159</v>
      </c>
      <c r="BC73" s="98">
        <f t="shared" si="312"/>
        <v>41.1</v>
      </c>
      <c r="BD73" s="54" t="e">
        <f t="shared" si="290"/>
        <v>#N/A</v>
      </c>
      <c r="BE73" s="58">
        <v>2</v>
      </c>
      <c r="BF73" s="58">
        <v>6</v>
      </c>
      <c r="BG73" s="61">
        <f t="shared" si="313"/>
        <v>8</v>
      </c>
      <c r="BH73" s="60">
        <f t="shared" si="314"/>
        <v>40</v>
      </c>
      <c r="BI73" s="101">
        <f t="shared" si="291"/>
        <v>40</v>
      </c>
      <c r="BJ73" s="98">
        <f t="shared" si="315"/>
        <v>40</v>
      </c>
      <c r="BK73" s="54" t="e">
        <f t="shared" si="292"/>
        <v>#N/A</v>
      </c>
      <c r="BL73" s="58">
        <v>7</v>
      </c>
      <c r="BM73" s="53">
        <f t="shared" si="257"/>
        <v>70</v>
      </c>
      <c r="BN73" s="58">
        <v>1</v>
      </c>
      <c r="BO73" s="53">
        <f t="shared" si="258"/>
        <v>10</v>
      </c>
      <c r="BP73" s="58">
        <v>4</v>
      </c>
      <c r="BQ73" s="53">
        <f t="shared" si="259"/>
        <v>40</v>
      </c>
      <c r="BR73" s="58">
        <v>0</v>
      </c>
      <c r="BS73" s="53">
        <f t="shared" si="260"/>
        <v>0</v>
      </c>
      <c r="BT73" s="58">
        <v>0</v>
      </c>
      <c r="BU73" s="53">
        <f t="shared" si="261"/>
        <v>0</v>
      </c>
      <c r="BV73" s="58">
        <v>0</v>
      </c>
      <c r="BW73" s="51">
        <f t="shared" si="262"/>
        <v>0</v>
      </c>
      <c r="BX73" s="61">
        <f t="shared" si="316"/>
        <v>12</v>
      </c>
      <c r="BY73" s="63">
        <f t="shared" si="317"/>
        <v>24</v>
      </c>
      <c r="BZ73" s="53">
        <f t="shared" si="293"/>
        <v>24</v>
      </c>
      <c r="CA73" s="98">
        <f t="shared" si="318"/>
        <v>24</v>
      </c>
      <c r="CB73" s="57" t="e">
        <f t="shared" si="294"/>
        <v>#N/A</v>
      </c>
      <c r="CC73" s="58">
        <v>50</v>
      </c>
      <c r="CD73" s="53">
        <f t="shared" si="263"/>
        <v>21.666666666666668</v>
      </c>
      <c r="CE73" s="58">
        <v>632</v>
      </c>
      <c r="CF73" s="51">
        <f t="shared" si="264"/>
        <v>9.891808346213292</v>
      </c>
      <c r="CG73" s="58">
        <v>47.147665973433099</v>
      </c>
      <c r="CH73" s="51">
        <f t="shared" si="265"/>
        <v>69.667327053614727</v>
      </c>
      <c r="CI73" s="58">
        <v>14.5</v>
      </c>
      <c r="CJ73" s="53">
        <f t="shared" si="266"/>
        <v>71</v>
      </c>
      <c r="CK73" s="58">
        <v>44.1666666666667</v>
      </c>
      <c r="CL73" s="53">
        <f t="shared" si="267"/>
        <v>20.913770913770851</v>
      </c>
      <c r="CM73" s="58">
        <v>13.5</v>
      </c>
      <c r="CN73" s="53">
        <f t="shared" si="268"/>
        <v>77.981651376146786</v>
      </c>
      <c r="CO73" s="58">
        <v>46.571428571428598</v>
      </c>
      <c r="CP73" s="51">
        <f t="shared" si="269"/>
        <v>0</v>
      </c>
      <c r="CQ73" s="138">
        <f t="shared" si="319"/>
        <v>42.473855572479408</v>
      </c>
      <c r="CR73" s="110">
        <f t="shared" si="320"/>
        <v>35.924914409743522</v>
      </c>
      <c r="CS73" s="53">
        <f t="shared" si="295"/>
        <v>35.924914409743522</v>
      </c>
      <c r="CT73" s="98">
        <f t="shared" si="321"/>
        <v>35.9</v>
      </c>
      <c r="CU73" s="54" t="e">
        <f t="shared" si="296"/>
        <v>#N/A</v>
      </c>
      <c r="CV73" s="58">
        <v>96</v>
      </c>
      <c r="CW73" s="53">
        <f t="shared" si="270"/>
        <v>40.25157232704403</v>
      </c>
      <c r="CX73" s="58">
        <v>60</v>
      </c>
      <c r="CY73" s="53">
        <f t="shared" si="271"/>
        <v>65.088757396449708</v>
      </c>
      <c r="CZ73" s="58">
        <v>1633</v>
      </c>
      <c r="DA73" s="53">
        <f t="shared" si="272"/>
        <v>0</v>
      </c>
      <c r="DB73" s="58">
        <v>200</v>
      </c>
      <c r="DC73" s="53">
        <f t="shared" si="273"/>
        <v>50</v>
      </c>
      <c r="DD73" s="58">
        <v>84</v>
      </c>
      <c r="DE73" s="53">
        <f t="shared" si="274"/>
        <v>70.25089605734766</v>
      </c>
      <c r="DF73" s="58">
        <v>120</v>
      </c>
      <c r="DG73" s="53">
        <f t="shared" si="275"/>
        <v>50.2092050209205</v>
      </c>
      <c r="DH73" s="58">
        <v>1320</v>
      </c>
      <c r="DI73" s="53">
        <f t="shared" si="276"/>
        <v>0</v>
      </c>
      <c r="DJ73" s="58">
        <v>170</v>
      </c>
      <c r="DK73" s="51">
        <f t="shared" si="277"/>
        <v>75.714285714285708</v>
      </c>
      <c r="DL73" s="53">
        <f t="shared" si="322"/>
        <v>43.93933956450595</v>
      </c>
      <c r="DM73" s="53">
        <f t="shared" si="297"/>
        <v>43.93933956450595</v>
      </c>
      <c r="DN73" s="98">
        <f t="shared" si="323"/>
        <v>43.9</v>
      </c>
      <c r="DO73" s="54" t="e">
        <f t="shared" si="298"/>
        <v>#N/A</v>
      </c>
      <c r="DP73" s="52">
        <v>1160</v>
      </c>
      <c r="DQ73" s="51">
        <f t="shared" si="278"/>
        <v>14.754098360655737</v>
      </c>
      <c r="DR73" s="52">
        <v>34.299999999999997</v>
      </c>
      <c r="DS73" s="51">
        <f t="shared" si="279"/>
        <v>61.529808773903262</v>
      </c>
      <c r="DT73" s="52">
        <v>4</v>
      </c>
      <c r="DU73" s="51">
        <f t="shared" si="280"/>
        <v>22.222222222222221</v>
      </c>
      <c r="DV73" s="53">
        <f t="shared" si="324"/>
        <v>32.835376452260412</v>
      </c>
      <c r="DW73" s="53">
        <f t="shared" si="299"/>
        <v>32.835376452260412</v>
      </c>
      <c r="DX73" s="98">
        <f t="shared" si="325"/>
        <v>32.799999999999997</v>
      </c>
      <c r="DY73" s="54" t="e">
        <f t="shared" si="300"/>
        <v>#N/A</v>
      </c>
      <c r="DZ73" s="52">
        <v>14.5214469701332</v>
      </c>
      <c r="EA73" s="53">
        <f t="shared" si="281"/>
        <v>15.63126692156426</v>
      </c>
      <c r="EB73" s="52">
        <v>9</v>
      </c>
      <c r="EC73" s="51">
        <f t="shared" si="282"/>
        <v>56.25</v>
      </c>
      <c r="ED73" s="53">
        <f t="shared" si="326"/>
        <v>35.940633460782131</v>
      </c>
      <c r="EE73" s="53">
        <f t="shared" si="301"/>
        <v>35.940633460782131</v>
      </c>
      <c r="EF73" s="98">
        <f t="shared" si="327"/>
        <v>35.9</v>
      </c>
      <c r="EG73" s="54" t="e">
        <f t="shared" si="302"/>
        <v>#N/A</v>
      </c>
      <c r="EH73" s="64"/>
      <c r="EI73" s="64"/>
      <c r="EJ73" s="64"/>
      <c r="EK73" s="66" t="e">
        <f t="shared" si="303"/>
        <v>#N/A</v>
      </c>
      <c r="EL73" s="116">
        <f t="shared" si="328"/>
        <v>45</v>
      </c>
      <c r="EM73" s="139">
        <f t="shared" si="329"/>
        <v>45.025098489371977</v>
      </c>
      <c r="EN73" s="120">
        <f t="shared" si="304"/>
        <v>45.025098489371977</v>
      </c>
      <c r="EO73" s="67"/>
      <c r="EP73" s="68"/>
      <c r="EQ73" s="44"/>
    </row>
    <row r="74" spans="1:147" ht="14.5" customHeight="1" x14ac:dyDescent="0.35">
      <c r="A74" s="49" t="s">
        <v>86</v>
      </c>
      <c r="B74" s="137" t="str">
        <f>INDEX('Economy Names'!$A$2:$H$213,'Economy Names'!L68,'Economy Names'!$K$1)</f>
        <v>Gambia, The</v>
      </c>
      <c r="C74" s="50">
        <v>6</v>
      </c>
      <c r="D74" s="51">
        <f t="shared" si="238"/>
        <v>70.588235294117652</v>
      </c>
      <c r="E74" s="50">
        <v>8</v>
      </c>
      <c r="F74" s="51">
        <f t="shared" si="239"/>
        <v>92.462311557788951</v>
      </c>
      <c r="G74" s="52">
        <v>49.478961106413202</v>
      </c>
      <c r="H74" s="51">
        <f t="shared" si="240"/>
        <v>75.260519446793396</v>
      </c>
      <c r="I74" s="50">
        <v>6</v>
      </c>
      <c r="J74" s="51">
        <f t="shared" si="241"/>
        <v>70.588235294117652</v>
      </c>
      <c r="K74" s="50">
        <v>8</v>
      </c>
      <c r="L74" s="51">
        <f t="shared" si="242"/>
        <v>92.462311557788951</v>
      </c>
      <c r="M74" s="52">
        <v>49.478961106413202</v>
      </c>
      <c r="N74" s="53">
        <f t="shared" si="243"/>
        <v>75.260519446793396</v>
      </c>
      <c r="O74" s="52">
        <v>0</v>
      </c>
      <c r="P74" s="51">
        <f t="shared" si="244"/>
        <v>100</v>
      </c>
      <c r="Q74" s="53">
        <f t="shared" si="305"/>
        <v>84.57776657467501</v>
      </c>
      <c r="R74" s="53">
        <f t="shared" si="283"/>
        <v>84.57776657467501</v>
      </c>
      <c r="S74" s="98">
        <f t="shared" si="306"/>
        <v>84.6</v>
      </c>
      <c r="T74" s="54" t="e">
        <f t="shared" si="284"/>
        <v>#N/A</v>
      </c>
      <c r="U74" s="55">
        <v>12</v>
      </c>
      <c r="V74" s="51">
        <f t="shared" si="245"/>
        <v>72</v>
      </c>
      <c r="W74" s="55">
        <v>173</v>
      </c>
      <c r="X74" s="51">
        <f t="shared" si="246"/>
        <v>57.636887608069166</v>
      </c>
      <c r="Y74" s="56">
        <v>3.10299949598165</v>
      </c>
      <c r="Z74" s="53">
        <f t="shared" si="247"/>
        <v>84.485002520091754</v>
      </c>
      <c r="AA74" s="56">
        <v>3.5</v>
      </c>
      <c r="AB74" s="51">
        <f t="shared" si="248"/>
        <v>23.333333333333332</v>
      </c>
      <c r="AC74" s="53">
        <f t="shared" si="307"/>
        <v>59.363805865373571</v>
      </c>
      <c r="AD74" s="53">
        <f t="shared" si="285"/>
        <v>59.363805865373571</v>
      </c>
      <c r="AE74" s="98">
        <f t="shared" si="308"/>
        <v>59.4</v>
      </c>
      <c r="AF74" s="57" t="e">
        <f t="shared" si="286"/>
        <v>#N/A</v>
      </c>
      <c r="AG74" s="55">
        <v>5</v>
      </c>
      <c r="AH74" s="51">
        <f t="shared" si="249"/>
        <v>66.666666666666657</v>
      </c>
      <c r="AI74" s="55">
        <v>101</v>
      </c>
      <c r="AJ74" s="51">
        <f t="shared" si="250"/>
        <v>63.913043478260867</v>
      </c>
      <c r="AK74" s="56">
        <v>2613.6183959814098</v>
      </c>
      <c r="AL74" s="51">
        <f t="shared" si="251"/>
        <v>67.733106222451738</v>
      </c>
      <c r="AM74" s="55">
        <v>0</v>
      </c>
      <c r="AN74" s="51">
        <f t="shared" si="252"/>
        <v>0</v>
      </c>
      <c r="AO74" s="51">
        <f t="shared" si="309"/>
        <v>49.578204091844817</v>
      </c>
      <c r="AP74" s="53">
        <f t="shared" si="287"/>
        <v>49.578204091844817</v>
      </c>
      <c r="AQ74" s="98">
        <f t="shared" si="310"/>
        <v>49.6</v>
      </c>
      <c r="AR74" s="54" t="e">
        <f t="shared" si="288"/>
        <v>#N/A</v>
      </c>
      <c r="AS74" s="59">
        <v>6</v>
      </c>
      <c r="AT74" s="51">
        <f t="shared" si="253"/>
        <v>58.333333333333336</v>
      </c>
      <c r="AU74" s="59">
        <v>73</v>
      </c>
      <c r="AV74" s="51">
        <f t="shared" si="254"/>
        <v>65.550239234449762</v>
      </c>
      <c r="AW74" s="59">
        <v>7.7971709375760598</v>
      </c>
      <c r="AX74" s="53">
        <f t="shared" si="255"/>
        <v>48.018860416159605</v>
      </c>
      <c r="AY74" s="59">
        <v>9.5</v>
      </c>
      <c r="AZ74" s="51">
        <f t="shared" si="256"/>
        <v>31.666666666666664</v>
      </c>
      <c r="BA74" s="60">
        <f t="shared" si="311"/>
        <v>50.89227491265234</v>
      </c>
      <c r="BB74" s="53">
        <f t="shared" si="289"/>
        <v>50.89227491265234</v>
      </c>
      <c r="BC74" s="98">
        <f t="shared" si="312"/>
        <v>50.9</v>
      </c>
      <c r="BD74" s="54" t="e">
        <f t="shared" si="290"/>
        <v>#N/A</v>
      </c>
      <c r="BE74" s="58">
        <v>0</v>
      </c>
      <c r="BF74" s="58">
        <v>6</v>
      </c>
      <c r="BG74" s="61">
        <f t="shared" si="313"/>
        <v>6</v>
      </c>
      <c r="BH74" s="60">
        <f t="shared" si="314"/>
        <v>30</v>
      </c>
      <c r="BI74" s="101">
        <f t="shared" si="291"/>
        <v>30</v>
      </c>
      <c r="BJ74" s="98">
        <f t="shared" si="315"/>
        <v>30</v>
      </c>
      <c r="BK74" s="54" t="e">
        <f t="shared" si="292"/>
        <v>#N/A</v>
      </c>
      <c r="BL74" s="58">
        <v>2</v>
      </c>
      <c r="BM74" s="53">
        <f t="shared" si="257"/>
        <v>20</v>
      </c>
      <c r="BN74" s="58">
        <v>5</v>
      </c>
      <c r="BO74" s="53">
        <f t="shared" si="258"/>
        <v>50</v>
      </c>
      <c r="BP74" s="58">
        <v>5</v>
      </c>
      <c r="BQ74" s="53">
        <f t="shared" si="259"/>
        <v>50</v>
      </c>
      <c r="BR74" s="58">
        <v>0</v>
      </c>
      <c r="BS74" s="53">
        <f t="shared" si="260"/>
        <v>0</v>
      </c>
      <c r="BT74" s="58">
        <v>0</v>
      </c>
      <c r="BU74" s="53">
        <f t="shared" si="261"/>
        <v>0</v>
      </c>
      <c r="BV74" s="58">
        <v>0</v>
      </c>
      <c r="BW74" s="51">
        <f t="shared" si="262"/>
        <v>0</v>
      </c>
      <c r="BX74" s="61">
        <f t="shared" si="316"/>
        <v>12</v>
      </c>
      <c r="BY74" s="63">
        <f t="shared" si="317"/>
        <v>24</v>
      </c>
      <c r="BZ74" s="53">
        <f t="shared" si="293"/>
        <v>24</v>
      </c>
      <c r="CA74" s="98">
        <f t="shared" si="318"/>
        <v>24</v>
      </c>
      <c r="CB74" s="57" t="e">
        <f t="shared" si="294"/>
        <v>#N/A</v>
      </c>
      <c r="CC74" s="58">
        <v>49</v>
      </c>
      <c r="CD74" s="53">
        <f t="shared" si="263"/>
        <v>23.333333333333332</v>
      </c>
      <c r="CE74" s="58">
        <v>326</v>
      </c>
      <c r="CF74" s="51">
        <f t="shared" si="264"/>
        <v>57.187017001545591</v>
      </c>
      <c r="CG74" s="58">
        <v>48.367239891388898</v>
      </c>
      <c r="CH74" s="51">
        <f t="shared" si="265"/>
        <v>67.816710512035158</v>
      </c>
      <c r="CI74" s="58" t="s">
        <v>1974</v>
      </c>
      <c r="CJ74" s="53">
        <f t="shared" si="266"/>
        <v>0</v>
      </c>
      <c r="CK74" s="58" t="s">
        <v>1974</v>
      </c>
      <c r="CL74" s="53">
        <f t="shared" si="267"/>
        <v>0</v>
      </c>
      <c r="CM74" s="58">
        <v>6.5</v>
      </c>
      <c r="CN74" s="53">
        <f t="shared" si="268"/>
        <v>90.825688073394488</v>
      </c>
      <c r="CO74" s="58">
        <v>0</v>
      </c>
      <c r="CP74" s="51">
        <f t="shared" si="269"/>
        <v>100</v>
      </c>
      <c r="CQ74" s="138">
        <f t="shared" si="319"/>
        <v>47.706422018348619</v>
      </c>
      <c r="CR74" s="110">
        <f t="shared" si="320"/>
        <v>49.010870716315679</v>
      </c>
      <c r="CS74" s="53">
        <f t="shared" si="295"/>
        <v>49.010870716315679</v>
      </c>
      <c r="CT74" s="98">
        <f t="shared" si="321"/>
        <v>49</v>
      </c>
      <c r="CU74" s="54" t="e">
        <f t="shared" si="296"/>
        <v>#N/A</v>
      </c>
      <c r="CV74" s="58">
        <v>109.333333333333</v>
      </c>
      <c r="CW74" s="53">
        <f t="shared" si="270"/>
        <v>31.865828092243397</v>
      </c>
      <c r="CX74" s="58">
        <v>48</v>
      </c>
      <c r="CY74" s="53">
        <f t="shared" si="271"/>
        <v>72.189349112426044</v>
      </c>
      <c r="CZ74" s="58">
        <v>380.555555555556</v>
      </c>
      <c r="DA74" s="53">
        <f t="shared" si="272"/>
        <v>64.098532494758871</v>
      </c>
      <c r="DB74" s="58">
        <v>133</v>
      </c>
      <c r="DC74" s="53">
        <f t="shared" si="273"/>
        <v>66.75</v>
      </c>
      <c r="DD74" s="58">
        <v>87</v>
      </c>
      <c r="DE74" s="53">
        <f t="shared" si="274"/>
        <v>69.17562724014337</v>
      </c>
      <c r="DF74" s="58">
        <v>31.5</v>
      </c>
      <c r="DG74" s="53">
        <f t="shared" si="275"/>
        <v>87.238493723849373</v>
      </c>
      <c r="DH74" s="58">
        <v>325.625</v>
      </c>
      <c r="DI74" s="53">
        <f t="shared" si="276"/>
        <v>72.864583333333329</v>
      </c>
      <c r="DJ74" s="58">
        <v>151.875</v>
      </c>
      <c r="DK74" s="51">
        <f t="shared" si="277"/>
        <v>78.303571428571431</v>
      </c>
      <c r="DL74" s="53">
        <f t="shared" si="322"/>
        <v>67.810748178165724</v>
      </c>
      <c r="DM74" s="53">
        <f t="shared" si="297"/>
        <v>67.810748178165724</v>
      </c>
      <c r="DN74" s="98">
        <f t="shared" si="323"/>
        <v>67.8</v>
      </c>
      <c r="DO74" s="54" t="e">
        <f t="shared" si="298"/>
        <v>#N/A</v>
      </c>
      <c r="DP74" s="52">
        <v>758</v>
      </c>
      <c r="DQ74" s="51">
        <f t="shared" si="278"/>
        <v>47.704918032786885</v>
      </c>
      <c r="DR74" s="52">
        <v>20.399999999999999</v>
      </c>
      <c r="DS74" s="51">
        <f t="shared" si="279"/>
        <v>77.165354330708652</v>
      </c>
      <c r="DT74" s="52">
        <v>5</v>
      </c>
      <c r="DU74" s="51">
        <f t="shared" si="280"/>
        <v>27.777777777777779</v>
      </c>
      <c r="DV74" s="53">
        <f t="shared" si="324"/>
        <v>50.882683380424432</v>
      </c>
      <c r="DW74" s="53">
        <f t="shared" si="299"/>
        <v>50.882683380424432</v>
      </c>
      <c r="DX74" s="98">
        <f t="shared" si="325"/>
        <v>50.9</v>
      </c>
      <c r="DY74" s="54" t="e">
        <f t="shared" si="300"/>
        <v>#N/A</v>
      </c>
      <c r="DZ74" s="52">
        <v>27.77099609375</v>
      </c>
      <c r="EA74" s="53">
        <f t="shared" si="281"/>
        <v>29.893429594994615</v>
      </c>
      <c r="EB74" s="52">
        <v>7</v>
      </c>
      <c r="EC74" s="51">
        <f t="shared" si="282"/>
        <v>43.75</v>
      </c>
      <c r="ED74" s="53">
        <f t="shared" si="326"/>
        <v>36.821714797497307</v>
      </c>
      <c r="EE74" s="53">
        <f t="shared" si="301"/>
        <v>36.821714797497307</v>
      </c>
      <c r="EF74" s="98">
        <f t="shared" si="327"/>
        <v>36.799999999999997</v>
      </c>
      <c r="EG74" s="54" t="e">
        <f t="shared" si="302"/>
        <v>#N/A</v>
      </c>
      <c r="EH74" s="64"/>
      <c r="EI74" s="64"/>
      <c r="EJ74" s="64"/>
      <c r="EK74" s="66" t="e">
        <f t="shared" si="303"/>
        <v>#N/A</v>
      </c>
      <c r="EL74" s="116">
        <f t="shared" si="328"/>
        <v>50.3</v>
      </c>
      <c r="EM74" s="139">
        <f t="shared" si="329"/>
        <v>50.293806851694896</v>
      </c>
      <c r="EN74" s="120">
        <f t="shared" si="304"/>
        <v>50.293806851694896</v>
      </c>
      <c r="EO74" s="67"/>
      <c r="EP74" s="68"/>
      <c r="EQ74" s="44"/>
    </row>
    <row r="75" spans="1:147" ht="14.5" customHeight="1" x14ac:dyDescent="0.35">
      <c r="A75" s="49" t="s">
        <v>87</v>
      </c>
      <c r="B75" s="137" t="str">
        <f>INDEX('Economy Names'!$A$2:$H$213,'Economy Names'!L69,'Economy Names'!$K$1)</f>
        <v>Georgia</v>
      </c>
      <c r="C75" s="50">
        <v>1</v>
      </c>
      <c r="D75" s="51">
        <f t="shared" si="238"/>
        <v>100</v>
      </c>
      <c r="E75" s="50">
        <v>1</v>
      </c>
      <c r="F75" s="51">
        <f t="shared" si="239"/>
        <v>99.497487437185924</v>
      </c>
      <c r="G75" s="52">
        <v>2.0538837332971198</v>
      </c>
      <c r="H75" s="51">
        <f t="shared" si="240"/>
        <v>98.973058133351444</v>
      </c>
      <c r="I75" s="50">
        <v>1</v>
      </c>
      <c r="J75" s="51">
        <f t="shared" si="241"/>
        <v>100</v>
      </c>
      <c r="K75" s="50">
        <v>1</v>
      </c>
      <c r="L75" s="51">
        <f t="shared" si="242"/>
        <v>99.497487437185924</v>
      </c>
      <c r="M75" s="52">
        <v>2.0538837332971198</v>
      </c>
      <c r="N75" s="53">
        <f t="shared" si="243"/>
        <v>98.973058133351444</v>
      </c>
      <c r="O75" s="52">
        <v>0</v>
      </c>
      <c r="P75" s="51">
        <f t="shared" si="244"/>
        <v>100</v>
      </c>
      <c r="Q75" s="53">
        <f t="shared" si="305"/>
        <v>99.617636392634324</v>
      </c>
      <c r="R75" s="53">
        <f t="shared" si="283"/>
        <v>99.617636392634324</v>
      </c>
      <c r="S75" s="98">
        <f t="shared" si="306"/>
        <v>99.6</v>
      </c>
      <c r="T75" s="54" t="e">
        <f t="shared" si="284"/>
        <v>#N/A</v>
      </c>
      <c r="U75" s="55">
        <v>11</v>
      </c>
      <c r="V75" s="51">
        <f t="shared" si="245"/>
        <v>76</v>
      </c>
      <c r="W75" s="55">
        <v>63</v>
      </c>
      <c r="X75" s="51">
        <f t="shared" si="246"/>
        <v>89.33717579250721</v>
      </c>
      <c r="Y75" s="56">
        <v>0.28531868195053001</v>
      </c>
      <c r="Z75" s="53">
        <f t="shared" si="247"/>
        <v>98.573406590247359</v>
      </c>
      <c r="AA75" s="55">
        <v>9</v>
      </c>
      <c r="AB75" s="51">
        <f t="shared" si="248"/>
        <v>60</v>
      </c>
      <c r="AC75" s="53">
        <f t="shared" si="307"/>
        <v>80.977645595688642</v>
      </c>
      <c r="AD75" s="53">
        <f t="shared" si="285"/>
        <v>80.977645595688642</v>
      </c>
      <c r="AE75" s="98">
        <f t="shared" si="308"/>
        <v>81</v>
      </c>
      <c r="AF75" s="57" t="e">
        <f t="shared" si="286"/>
        <v>#N/A</v>
      </c>
      <c r="AG75" s="55">
        <v>3</v>
      </c>
      <c r="AH75" s="51">
        <f t="shared" si="249"/>
        <v>100</v>
      </c>
      <c r="AI75" s="55">
        <v>71</v>
      </c>
      <c r="AJ75" s="51">
        <f t="shared" si="250"/>
        <v>76.956521739130437</v>
      </c>
      <c r="AK75" s="56">
        <v>145.04602994312199</v>
      </c>
      <c r="AL75" s="51">
        <f t="shared" si="251"/>
        <v>98.20930827230714</v>
      </c>
      <c r="AM75" s="55">
        <v>5</v>
      </c>
      <c r="AN75" s="51">
        <f t="shared" si="252"/>
        <v>62.5</v>
      </c>
      <c r="AO75" s="51">
        <f t="shared" si="309"/>
        <v>84.416457502859402</v>
      </c>
      <c r="AP75" s="53">
        <f t="shared" si="287"/>
        <v>84.416457502859402</v>
      </c>
      <c r="AQ75" s="98">
        <f t="shared" si="310"/>
        <v>84.4</v>
      </c>
      <c r="AR75" s="54" t="e">
        <f t="shared" si="288"/>
        <v>#N/A</v>
      </c>
      <c r="AS75" s="59">
        <v>1</v>
      </c>
      <c r="AT75" s="51">
        <f t="shared" si="253"/>
        <v>100</v>
      </c>
      <c r="AU75" s="59">
        <v>1</v>
      </c>
      <c r="AV75" s="51">
        <f t="shared" si="254"/>
        <v>100</v>
      </c>
      <c r="AW75" s="59">
        <v>3.223295249995E-2</v>
      </c>
      <c r="AX75" s="53">
        <f t="shared" si="255"/>
        <v>99.785113650000341</v>
      </c>
      <c r="AY75" s="59">
        <v>21.5</v>
      </c>
      <c r="AZ75" s="51">
        <f t="shared" si="256"/>
        <v>71.666666666666671</v>
      </c>
      <c r="BA75" s="60">
        <f t="shared" si="311"/>
        <v>92.862945079166749</v>
      </c>
      <c r="BB75" s="53">
        <f t="shared" si="289"/>
        <v>92.862945079166749</v>
      </c>
      <c r="BC75" s="98">
        <f t="shared" si="312"/>
        <v>92.9</v>
      </c>
      <c r="BD75" s="54" t="e">
        <f t="shared" si="290"/>
        <v>#N/A</v>
      </c>
      <c r="BE75" s="58">
        <v>8</v>
      </c>
      <c r="BF75" s="58">
        <v>9</v>
      </c>
      <c r="BG75" s="61">
        <f t="shared" si="313"/>
        <v>17</v>
      </c>
      <c r="BH75" s="60">
        <f t="shared" si="314"/>
        <v>85</v>
      </c>
      <c r="BI75" s="101">
        <f t="shared" si="291"/>
        <v>85</v>
      </c>
      <c r="BJ75" s="98">
        <f t="shared" si="315"/>
        <v>85</v>
      </c>
      <c r="BK75" s="54" t="e">
        <f t="shared" si="292"/>
        <v>#N/A</v>
      </c>
      <c r="BL75" s="58">
        <v>9</v>
      </c>
      <c r="BM75" s="53">
        <f t="shared" si="257"/>
        <v>90</v>
      </c>
      <c r="BN75" s="58">
        <v>6</v>
      </c>
      <c r="BO75" s="53">
        <f t="shared" si="258"/>
        <v>60</v>
      </c>
      <c r="BP75" s="58">
        <v>9</v>
      </c>
      <c r="BQ75" s="53">
        <f t="shared" si="259"/>
        <v>90</v>
      </c>
      <c r="BR75" s="58">
        <v>5</v>
      </c>
      <c r="BS75" s="53">
        <f t="shared" si="260"/>
        <v>83.333333333333343</v>
      </c>
      <c r="BT75" s="58">
        <v>7</v>
      </c>
      <c r="BU75" s="53">
        <f t="shared" si="261"/>
        <v>100</v>
      </c>
      <c r="BV75" s="58">
        <v>6</v>
      </c>
      <c r="BW75" s="51">
        <f t="shared" si="262"/>
        <v>85.714285714285708</v>
      </c>
      <c r="BX75" s="61">
        <f t="shared" si="316"/>
        <v>42</v>
      </c>
      <c r="BY75" s="63">
        <f t="shared" si="317"/>
        <v>84</v>
      </c>
      <c r="BZ75" s="53">
        <f t="shared" si="293"/>
        <v>84</v>
      </c>
      <c r="CA75" s="98">
        <f t="shared" si="318"/>
        <v>84</v>
      </c>
      <c r="CB75" s="57" t="e">
        <f t="shared" si="294"/>
        <v>#N/A</v>
      </c>
      <c r="CC75" s="58">
        <v>5</v>
      </c>
      <c r="CD75" s="53">
        <f t="shared" si="263"/>
        <v>96.666666666666671</v>
      </c>
      <c r="CE75" s="58">
        <v>216</v>
      </c>
      <c r="CF75" s="51">
        <f t="shared" si="264"/>
        <v>74.188562596599695</v>
      </c>
      <c r="CG75" s="58">
        <v>9.88948970575494</v>
      </c>
      <c r="CH75" s="51">
        <f t="shared" si="265"/>
        <v>100</v>
      </c>
      <c r="CI75" s="58">
        <v>21.5</v>
      </c>
      <c r="CJ75" s="53">
        <f t="shared" si="266"/>
        <v>56.999999999999993</v>
      </c>
      <c r="CK75" s="58">
        <v>10.1666666666667</v>
      </c>
      <c r="CL75" s="53">
        <f t="shared" si="267"/>
        <v>86.550836550836493</v>
      </c>
      <c r="CM75" s="58">
        <v>1</v>
      </c>
      <c r="CN75" s="53">
        <f t="shared" si="268"/>
        <v>100</v>
      </c>
      <c r="CO75" s="58">
        <v>0</v>
      </c>
      <c r="CP75" s="51">
        <f t="shared" si="269"/>
        <v>100</v>
      </c>
      <c r="CQ75" s="138">
        <f t="shared" si="319"/>
        <v>85.887709137709123</v>
      </c>
      <c r="CR75" s="110">
        <f t="shared" si="320"/>
        <v>89.185734600243876</v>
      </c>
      <c r="CS75" s="53">
        <f t="shared" si="295"/>
        <v>89.185734600243876</v>
      </c>
      <c r="CT75" s="98">
        <f t="shared" si="321"/>
        <v>89.2</v>
      </c>
      <c r="CU75" s="54" t="e">
        <f t="shared" si="296"/>
        <v>#N/A</v>
      </c>
      <c r="CV75" s="58">
        <v>6</v>
      </c>
      <c r="CW75" s="53">
        <f t="shared" si="270"/>
        <v>96.855345911949684</v>
      </c>
      <c r="CX75" s="58">
        <v>1.5</v>
      </c>
      <c r="CY75" s="53">
        <f t="shared" si="271"/>
        <v>99.704142011834321</v>
      </c>
      <c r="CZ75" s="58">
        <v>112</v>
      </c>
      <c r="DA75" s="53">
        <f t="shared" si="272"/>
        <v>89.433962264150949</v>
      </c>
      <c r="DB75" s="58">
        <v>0</v>
      </c>
      <c r="DC75" s="53">
        <f t="shared" si="273"/>
        <v>100</v>
      </c>
      <c r="DD75" s="58">
        <v>15</v>
      </c>
      <c r="DE75" s="53">
        <f t="shared" si="274"/>
        <v>94.982078853046588</v>
      </c>
      <c r="DF75" s="58">
        <v>2</v>
      </c>
      <c r="DG75" s="53">
        <f t="shared" si="275"/>
        <v>99.581589958159</v>
      </c>
      <c r="DH75" s="58">
        <v>396.42857142857099</v>
      </c>
      <c r="DI75" s="53">
        <f t="shared" si="276"/>
        <v>66.964285714285751</v>
      </c>
      <c r="DJ75" s="58">
        <v>189</v>
      </c>
      <c r="DK75" s="51">
        <f t="shared" si="277"/>
        <v>73</v>
      </c>
      <c r="DL75" s="53">
        <f t="shared" si="322"/>
        <v>90.065175589178295</v>
      </c>
      <c r="DM75" s="53">
        <f t="shared" si="297"/>
        <v>90.065175589178295</v>
      </c>
      <c r="DN75" s="98">
        <f t="shared" si="323"/>
        <v>90.1</v>
      </c>
      <c r="DO75" s="54" t="e">
        <f t="shared" si="298"/>
        <v>#N/A</v>
      </c>
      <c r="DP75" s="52">
        <v>285</v>
      </c>
      <c r="DQ75" s="51">
        <f t="shared" si="278"/>
        <v>86.47540983606558</v>
      </c>
      <c r="DR75" s="52">
        <v>25</v>
      </c>
      <c r="DS75" s="51">
        <f t="shared" si="279"/>
        <v>71.991001124859395</v>
      </c>
      <c r="DT75" s="52">
        <v>12</v>
      </c>
      <c r="DU75" s="51">
        <f t="shared" si="280"/>
        <v>66.666666666666657</v>
      </c>
      <c r="DV75" s="53">
        <f t="shared" si="324"/>
        <v>75.044359209197211</v>
      </c>
      <c r="DW75" s="53">
        <f t="shared" si="299"/>
        <v>75.044359209197211</v>
      </c>
      <c r="DX75" s="98">
        <f t="shared" si="325"/>
        <v>75</v>
      </c>
      <c r="DY75" s="54" t="e">
        <f t="shared" si="300"/>
        <v>#N/A</v>
      </c>
      <c r="DZ75" s="52">
        <v>40.493964149740997</v>
      </c>
      <c r="EA75" s="53">
        <f t="shared" si="281"/>
        <v>43.588766576685678</v>
      </c>
      <c r="EB75" s="52">
        <v>11</v>
      </c>
      <c r="EC75" s="51">
        <f t="shared" si="282"/>
        <v>68.75</v>
      </c>
      <c r="ED75" s="53">
        <f t="shared" si="326"/>
        <v>56.169383288342843</v>
      </c>
      <c r="EE75" s="53">
        <f t="shared" si="301"/>
        <v>56.169383288342843</v>
      </c>
      <c r="EF75" s="98">
        <f t="shared" si="327"/>
        <v>56.2</v>
      </c>
      <c r="EG75" s="54" t="e">
        <f t="shared" si="302"/>
        <v>#N/A</v>
      </c>
      <c r="EH75" s="64"/>
      <c r="EI75" s="64"/>
      <c r="EJ75" s="64"/>
      <c r="EK75" s="66" t="e">
        <f t="shared" si="303"/>
        <v>#N/A</v>
      </c>
      <c r="EL75" s="116">
        <f t="shared" si="328"/>
        <v>83.7</v>
      </c>
      <c r="EM75" s="139">
        <f t="shared" si="329"/>
        <v>83.733933725731134</v>
      </c>
      <c r="EN75" s="120">
        <f t="shared" si="304"/>
        <v>83.733933725731134</v>
      </c>
      <c r="EO75" s="67"/>
      <c r="EP75" s="68"/>
      <c r="EQ75" s="44"/>
    </row>
    <row r="76" spans="1:147" ht="14.5" customHeight="1" x14ac:dyDescent="0.35">
      <c r="A76" s="49" t="s">
        <v>88</v>
      </c>
      <c r="B76" s="137" t="str">
        <f>INDEX('Economy Names'!$A$2:$H$213,'Economy Names'!L70,'Economy Names'!$K$1)</f>
        <v>Germany</v>
      </c>
      <c r="C76" s="50">
        <v>9</v>
      </c>
      <c r="D76" s="51">
        <f t="shared" si="238"/>
        <v>52.941176470588239</v>
      </c>
      <c r="E76" s="50">
        <v>8</v>
      </c>
      <c r="F76" s="51">
        <f t="shared" si="239"/>
        <v>92.462311557788951</v>
      </c>
      <c r="G76" s="52">
        <v>6.50948211986967</v>
      </c>
      <c r="H76" s="51">
        <f t="shared" si="240"/>
        <v>96.74525894006517</v>
      </c>
      <c r="I76" s="50">
        <v>9</v>
      </c>
      <c r="J76" s="51">
        <f t="shared" si="241"/>
        <v>52.941176470588239</v>
      </c>
      <c r="K76" s="50">
        <v>8</v>
      </c>
      <c r="L76" s="51">
        <f t="shared" si="242"/>
        <v>92.462311557788951</v>
      </c>
      <c r="M76" s="52">
        <v>6.50948211986967</v>
      </c>
      <c r="N76" s="53">
        <f t="shared" si="243"/>
        <v>96.74525894006517</v>
      </c>
      <c r="O76" s="52">
        <v>29.805321061674299</v>
      </c>
      <c r="P76" s="51">
        <f t="shared" si="244"/>
        <v>92.548669734581424</v>
      </c>
      <c r="Q76" s="53">
        <f t="shared" si="305"/>
        <v>83.674354175755937</v>
      </c>
      <c r="R76" s="53">
        <f t="shared" si="283"/>
        <v>83.674354175755937</v>
      </c>
      <c r="S76" s="98">
        <f t="shared" si="306"/>
        <v>83.7</v>
      </c>
      <c r="T76" s="54" t="e">
        <f t="shared" si="284"/>
        <v>#N/A</v>
      </c>
      <c r="U76" s="55">
        <v>9</v>
      </c>
      <c r="V76" s="51">
        <f t="shared" si="245"/>
        <v>84</v>
      </c>
      <c r="W76" s="55">
        <v>126</v>
      </c>
      <c r="X76" s="51">
        <f t="shared" si="246"/>
        <v>71.181556195965427</v>
      </c>
      <c r="Y76" s="56">
        <v>1.14135273401862</v>
      </c>
      <c r="Z76" s="53">
        <f t="shared" si="247"/>
        <v>94.29323632990689</v>
      </c>
      <c r="AA76" s="56">
        <v>9.5</v>
      </c>
      <c r="AB76" s="51">
        <f t="shared" si="248"/>
        <v>63.333333333333329</v>
      </c>
      <c r="AC76" s="53">
        <f t="shared" si="307"/>
        <v>78.202031464801408</v>
      </c>
      <c r="AD76" s="53">
        <f t="shared" si="285"/>
        <v>78.202031464801408</v>
      </c>
      <c r="AE76" s="98">
        <f t="shared" si="308"/>
        <v>78.2</v>
      </c>
      <c r="AF76" s="57" t="e">
        <f t="shared" si="286"/>
        <v>#N/A</v>
      </c>
      <c r="AG76" s="55">
        <v>3</v>
      </c>
      <c r="AH76" s="51">
        <f t="shared" si="249"/>
        <v>100</v>
      </c>
      <c r="AI76" s="55">
        <v>28</v>
      </c>
      <c r="AJ76" s="51">
        <f t="shared" si="250"/>
        <v>95.652173913043484</v>
      </c>
      <c r="AK76" s="56">
        <v>36.958598116476097</v>
      </c>
      <c r="AL76" s="51">
        <f t="shared" si="251"/>
        <v>99.543721010907689</v>
      </c>
      <c r="AM76" s="55">
        <v>8</v>
      </c>
      <c r="AN76" s="51">
        <f t="shared" si="252"/>
        <v>100</v>
      </c>
      <c r="AO76" s="51">
        <f t="shared" si="309"/>
        <v>98.798973730987797</v>
      </c>
      <c r="AP76" s="53">
        <f t="shared" si="287"/>
        <v>98.798973730987797</v>
      </c>
      <c r="AQ76" s="98">
        <f t="shared" si="310"/>
        <v>98.8</v>
      </c>
      <c r="AR76" s="54" t="e">
        <f t="shared" si="288"/>
        <v>#N/A</v>
      </c>
      <c r="AS76" s="59">
        <v>6</v>
      </c>
      <c r="AT76" s="51">
        <f t="shared" si="253"/>
        <v>58.333333333333336</v>
      </c>
      <c r="AU76" s="59">
        <v>52</v>
      </c>
      <c r="AV76" s="51">
        <f t="shared" si="254"/>
        <v>75.598086124401902</v>
      </c>
      <c r="AW76" s="59">
        <v>6.6426026983189903</v>
      </c>
      <c r="AX76" s="53">
        <f t="shared" si="255"/>
        <v>55.715982011206734</v>
      </c>
      <c r="AY76" s="59">
        <v>23</v>
      </c>
      <c r="AZ76" s="51">
        <f t="shared" si="256"/>
        <v>76.666666666666671</v>
      </c>
      <c r="BA76" s="60">
        <f t="shared" si="311"/>
        <v>66.578517033902159</v>
      </c>
      <c r="BB76" s="53">
        <f t="shared" si="289"/>
        <v>66.578517033902159</v>
      </c>
      <c r="BC76" s="98">
        <f t="shared" si="312"/>
        <v>66.599999999999994</v>
      </c>
      <c r="BD76" s="54" t="e">
        <f t="shared" si="290"/>
        <v>#N/A</v>
      </c>
      <c r="BE76" s="58">
        <v>8</v>
      </c>
      <c r="BF76" s="58">
        <v>6</v>
      </c>
      <c r="BG76" s="61">
        <f t="shared" si="313"/>
        <v>14</v>
      </c>
      <c r="BH76" s="60">
        <f t="shared" si="314"/>
        <v>70</v>
      </c>
      <c r="BI76" s="101">
        <f t="shared" si="291"/>
        <v>70</v>
      </c>
      <c r="BJ76" s="98">
        <f t="shared" si="315"/>
        <v>70</v>
      </c>
      <c r="BK76" s="54" t="e">
        <f t="shared" si="292"/>
        <v>#N/A</v>
      </c>
      <c r="BL76" s="58">
        <v>5</v>
      </c>
      <c r="BM76" s="53">
        <f t="shared" si="257"/>
        <v>50</v>
      </c>
      <c r="BN76" s="58">
        <v>5</v>
      </c>
      <c r="BO76" s="53">
        <f t="shared" si="258"/>
        <v>50</v>
      </c>
      <c r="BP76" s="58">
        <v>5</v>
      </c>
      <c r="BQ76" s="53">
        <f t="shared" si="259"/>
        <v>50</v>
      </c>
      <c r="BR76" s="58">
        <v>5</v>
      </c>
      <c r="BS76" s="53">
        <f t="shared" si="260"/>
        <v>83.333333333333343</v>
      </c>
      <c r="BT76" s="58">
        <v>5</v>
      </c>
      <c r="BU76" s="53">
        <f t="shared" si="261"/>
        <v>71.428571428571431</v>
      </c>
      <c r="BV76" s="58">
        <v>6</v>
      </c>
      <c r="BW76" s="51">
        <f t="shared" si="262"/>
        <v>85.714285714285708</v>
      </c>
      <c r="BX76" s="61">
        <f t="shared" si="316"/>
        <v>31</v>
      </c>
      <c r="BY76" s="63">
        <f t="shared" si="317"/>
        <v>62</v>
      </c>
      <c r="BZ76" s="53">
        <f t="shared" si="293"/>
        <v>62</v>
      </c>
      <c r="CA76" s="98">
        <f t="shared" si="318"/>
        <v>62</v>
      </c>
      <c r="CB76" s="57" t="e">
        <f t="shared" si="294"/>
        <v>#N/A</v>
      </c>
      <c r="CC76" s="58">
        <v>9</v>
      </c>
      <c r="CD76" s="53">
        <f t="shared" si="263"/>
        <v>90</v>
      </c>
      <c r="CE76" s="58">
        <v>218</v>
      </c>
      <c r="CF76" s="51">
        <f t="shared" si="264"/>
        <v>73.879443585780521</v>
      </c>
      <c r="CG76" s="58">
        <v>48.844542304644598</v>
      </c>
      <c r="CH76" s="51">
        <f t="shared" si="265"/>
        <v>67.089005511211056</v>
      </c>
      <c r="CI76" s="58">
        <v>0</v>
      </c>
      <c r="CJ76" s="53">
        <f t="shared" si="266"/>
        <v>100</v>
      </c>
      <c r="CK76" s="58">
        <v>5.1666666666666696</v>
      </c>
      <c r="CL76" s="53">
        <f t="shared" si="267"/>
        <v>96.2033462033462</v>
      </c>
      <c r="CM76" s="58">
        <v>4.5</v>
      </c>
      <c r="CN76" s="53">
        <f t="shared" si="268"/>
        <v>94.495412844036693</v>
      </c>
      <c r="CO76" s="58">
        <v>0</v>
      </c>
      <c r="CP76" s="51">
        <f t="shared" si="269"/>
        <v>100</v>
      </c>
      <c r="CQ76" s="138">
        <f t="shared" si="319"/>
        <v>97.674689761845727</v>
      </c>
      <c r="CR76" s="110">
        <f t="shared" si="320"/>
        <v>82.160784714709322</v>
      </c>
      <c r="CS76" s="53">
        <f t="shared" si="295"/>
        <v>82.160784714709322</v>
      </c>
      <c r="CT76" s="98">
        <f t="shared" si="321"/>
        <v>82.2</v>
      </c>
      <c r="CU76" s="54" t="e">
        <f t="shared" si="296"/>
        <v>#N/A</v>
      </c>
      <c r="CV76" s="58">
        <v>36</v>
      </c>
      <c r="CW76" s="53">
        <f t="shared" si="270"/>
        <v>77.987421383647799</v>
      </c>
      <c r="CX76" s="58">
        <v>1</v>
      </c>
      <c r="CY76" s="53">
        <f t="shared" si="271"/>
        <v>100</v>
      </c>
      <c r="CZ76" s="58">
        <v>345</v>
      </c>
      <c r="DA76" s="53">
        <f t="shared" si="272"/>
        <v>67.452830188679243</v>
      </c>
      <c r="DB76" s="58">
        <v>45</v>
      </c>
      <c r="DC76" s="53">
        <f t="shared" si="273"/>
        <v>88.75</v>
      </c>
      <c r="DD76" s="58">
        <v>0</v>
      </c>
      <c r="DE76" s="53">
        <f t="shared" si="274"/>
        <v>100</v>
      </c>
      <c r="DF76" s="58">
        <v>0.5</v>
      </c>
      <c r="DG76" s="53">
        <f t="shared" si="275"/>
        <v>100</v>
      </c>
      <c r="DH76" s="58">
        <v>0</v>
      </c>
      <c r="DI76" s="53">
        <f t="shared" si="276"/>
        <v>100</v>
      </c>
      <c r="DJ76" s="58">
        <v>0</v>
      </c>
      <c r="DK76" s="51">
        <f t="shared" si="277"/>
        <v>100</v>
      </c>
      <c r="DL76" s="53">
        <f t="shared" si="322"/>
        <v>91.77378144654088</v>
      </c>
      <c r="DM76" s="53">
        <f t="shared" si="297"/>
        <v>91.77378144654088</v>
      </c>
      <c r="DN76" s="98">
        <f t="shared" si="323"/>
        <v>91.8</v>
      </c>
      <c r="DO76" s="54" t="e">
        <f t="shared" si="298"/>
        <v>#N/A</v>
      </c>
      <c r="DP76" s="52">
        <v>499</v>
      </c>
      <c r="DQ76" s="51">
        <f t="shared" si="278"/>
        <v>68.93442622950819</v>
      </c>
      <c r="DR76" s="52">
        <v>14.4</v>
      </c>
      <c r="DS76" s="51">
        <f t="shared" si="279"/>
        <v>83.91451068616422</v>
      </c>
      <c r="DT76" s="52">
        <v>12.5</v>
      </c>
      <c r="DU76" s="51">
        <f t="shared" si="280"/>
        <v>69.444444444444443</v>
      </c>
      <c r="DV76" s="53">
        <f t="shared" si="324"/>
        <v>74.097793786705623</v>
      </c>
      <c r="DW76" s="53">
        <f t="shared" si="299"/>
        <v>74.097793786705623</v>
      </c>
      <c r="DX76" s="98">
        <f t="shared" si="325"/>
        <v>74.099999999999994</v>
      </c>
      <c r="DY76" s="54" t="e">
        <f t="shared" si="300"/>
        <v>#N/A</v>
      </c>
      <c r="DZ76" s="52">
        <v>79.780992007605093</v>
      </c>
      <c r="EA76" s="53">
        <f t="shared" si="281"/>
        <v>85.878355228853692</v>
      </c>
      <c r="EB76" s="52">
        <v>15</v>
      </c>
      <c r="EC76" s="51">
        <f t="shared" si="282"/>
        <v>93.75</v>
      </c>
      <c r="ED76" s="53">
        <f t="shared" si="326"/>
        <v>89.814177614426853</v>
      </c>
      <c r="EE76" s="53">
        <f t="shared" si="301"/>
        <v>89.814177614426853</v>
      </c>
      <c r="EF76" s="98">
        <f t="shared" si="327"/>
        <v>89.8</v>
      </c>
      <c r="EG76" s="54" t="e">
        <f t="shared" si="302"/>
        <v>#N/A</v>
      </c>
      <c r="EH76" s="64"/>
      <c r="EI76" s="64"/>
      <c r="EJ76" s="64"/>
      <c r="EK76" s="66" t="e">
        <f t="shared" si="303"/>
        <v>#N/A</v>
      </c>
      <c r="EL76" s="116">
        <f t="shared" si="328"/>
        <v>79.7</v>
      </c>
      <c r="EM76" s="139">
        <f t="shared" si="329"/>
        <v>79.710041396782998</v>
      </c>
      <c r="EN76" s="120">
        <f t="shared" si="304"/>
        <v>79.710041396782998</v>
      </c>
      <c r="EO76" s="67"/>
      <c r="EP76" s="68"/>
      <c r="EQ76" s="44"/>
    </row>
    <row r="77" spans="1:147" ht="14.5" customHeight="1" x14ac:dyDescent="0.35">
      <c r="A77" s="49" t="s">
        <v>89</v>
      </c>
      <c r="B77" s="137" t="str">
        <f>INDEX('Economy Names'!$A$2:$H$213,'Economy Names'!L71,'Economy Names'!$K$1)</f>
        <v>Ghana</v>
      </c>
      <c r="C77" s="50">
        <v>8</v>
      </c>
      <c r="D77" s="51">
        <f t="shared" si="238"/>
        <v>58.82352941176471</v>
      </c>
      <c r="E77" s="50">
        <v>13</v>
      </c>
      <c r="F77" s="51">
        <f t="shared" si="239"/>
        <v>87.437185929648237</v>
      </c>
      <c r="G77" s="52">
        <v>12.317619491195501</v>
      </c>
      <c r="H77" s="51">
        <f t="shared" si="240"/>
        <v>93.84119025440225</v>
      </c>
      <c r="I77" s="50">
        <v>8</v>
      </c>
      <c r="J77" s="51">
        <f t="shared" si="241"/>
        <v>58.82352941176471</v>
      </c>
      <c r="K77" s="50">
        <v>13</v>
      </c>
      <c r="L77" s="51">
        <f t="shared" si="242"/>
        <v>87.437185929648237</v>
      </c>
      <c r="M77" s="52">
        <v>12.317619491195501</v>
      </c>
      <c r="N77" s="53">
        <f t="shared" si="243"/>
        <v>93.84119025440225</v>
      </c>
      <c r="O77" s="52">
        <v>1.0093268263717901</v>
      </c>
      <c r="P77" s="51">
        <f t="shared" si="244"/>
        <v>99.74766829340706</v>
      </c>
      <c r="Q77" s="53">
        <f t="shared" si="305"/>
        <v>84.962393472305564</v>
      </c>
      <c r="R77" s="53">
        <f t="shared" si="283"/>
        <v>84.962393472305564</v>
      </c>
      <c r="S77" s="98">
        <f t="shared" si="306"/>
        <v>85</v>
      </c>
      <c r="T77" s="54" t="e">
        <f t="shared" si="284"/>
        <v>#N/A</v>
      </c>
      <c r="U77" s="55">
        <v>16</v>
      </c>
      <c r="V77" s="51">
        <f t="shared" si="245"/>
        <v>56.000000000000007</v>
      </c>
      <c r="W77" s="55">
        <v>170</v>
      </c>
      <c r="X77" s="51">
        <f t="shared" si="246"/>
        <v>58.501440922190206</v>
      </c>
      <c r="Y77" s="56">
        <v>3.4726821073946601</v>
      </c>
      <c r="Z77" s="53">
        <f t="shared" si="247"/>
        <v>82.636589463026695</v>
      </c>
      <c r="AA77" s="55">
        <v>11</v>
      </c>
      <c r="AB77" s="51">
        <f t="shared" si="248"/>
        <v>73.333333333333329</v>
      </c>
      <c r="AC77" s="53">
        <f t="shared" si="307"/>
        <v>67.617840929637552</v>
      </c>
      <c r="AD77" s="53">
        <f t="shared" si="285"/>
        <v>67.617840929637552</v>
      </c>
      <c r="AE77" s="98">
        <f t="shared" si="308"/>
        <v>67.599999999999994</v>
      </c>
      <c r="AF77" s="57" t="e">
        <f t="shared" si="286"/>
        <v>#N/A</v>
      </c>
      <c r="AG77" s="55">
        <v>4</v>
      </c>
      <c r="AH77" s="51">
        <f t="shared" si="249"/>
        <v>83.333333333333343</v>
      </c>
      <c r="AI77" s="55">
        <v>55</v>
      </c>
      <c r="AJ77" s="51">
        <f t="shared" si="250"/>
        <v>83.913043478260875</v>
      </c>
      <c r="AK77" s="56">
        <v>632.034488505838</v>
      </c>
      <c r="AL77" s="51">
        <f t="shared" si="251"/>
        <v>92.197105080174836</v>
      </c>
      <c r="AM77" s="55">
        <v>4</v>
      </c>
      <c r="AN77" s="51">
        <f t="shared" si="252"/>
        <v>50</v>
      </c>
      <c r="AO77" s="51">
        <f t="shared" si="309"/>
        <v>77.360870472942267</v>
      </c>
      <c r="AP77" s="53">
        <f t="shared" si="287"/>
        <v>77.360870472942267</v>
      </c>
      <c r="AQ77" s="98">
        <f t="shared" si="310"/>
        <v>77.400000000000006</v>
      </c>
      <c r="AR77" s="54" t="e">
        <f t="shared" si="288"/>
        <v>#N/A</v>
      </c>
      <c r="AS77" s="59">
        <v>5</v>
      </c>
      <c r="AT77" s="51">
        <f t="shared" si="253"/>
        <v>66.666666666666657</v>
      </c>
      <c r="AU77" s="59">
        <v>33</v>
      </c>
      <c r="AV77" s="51">
        <f t="shared" si="254"/>
        <v>84.688995215310996</v>
      </c>
      <c r="AW77" s="59">
        <v>6.07166220467239</v>
      </c>
      <c r="AX77" s="53">
        <f t="shared" si="255"/>
        <v>59.522251968850739</v>
      </c>
      <c r="AY77" s="59">
        <v>8</v>
      </c>
      <c r="AZ77" s="51">
        <f t="shared" si="256"/>
        <v>26.666666666666668</v>
      </c>
      <c r="BA77" s="60">
        <f t="shared" si="311"/>
        <v>59.386145129373766</v>
      </c>
      <c r="BB77" s="53">
        <f t="shared" si="289"/>
        <v>59.386145129373766</v>
      </c>
      <c r="BC77" s="98">
        <f t="shared" si="312"/>
        <v>59.4</v>
      </c>
      <c r="BD77" s="54" t="e">
        <f t="shared" si="290"/>
        <v>#N/A</v>
      </c>
      <c r="BE77" s="58">
        <v>6</v>
      </c>
      <c r="BF77" s="58">
        <v>6</v>
      </c>
      <c r="BG77" s="61">
        <f t="shared" si="313"/>
        <v>12</v>
      </c>
      <c r="BH77" s="60">
        <f t="shared" si="314"/>
        <v>60</v>
      </c>
      <c r="BI77" s="101">
        <f t="shared" si="291"/>
        <v>60</v>
      </c>
      <c r="BJ77" s="98">
        <f t="shared" si="315"/>
        <v>60</v>
      </c>
      <c r="BK77" s="54" t="e">
        <f t="shared" si="292"/>
        <v>#N/A</v>
      </c>
      <c r="BL77" s="58">
        <v>7</v>
      </c>
      <c r="BM77" s="53">
        <f t="shared" si="257"/>
        <v>70</v>
      </c>
      <c r="BN77" s="58">
        <v>5</v>
      </c>
      <c r="BO77" s="53">
        <f t="shared" si="258"/>
        <v>50</v>
      </c>
      <c r="BP77" s="58">
        <v>7</v>
      </c>
      <c r="BQ77" s="53">
        <f t="shared" si="259"/>
        <v>70</v>
      </c>
      <c r="BR77" s="58">
        <v>5</v>
      </c>
      <c r="BS77" s="53">
        <f t="shared" si="260"/>
        <v>83.333333333333343</v>
      </c>
      <c r="BT77" s="58">
        <v>3</v>
      </c>
      <c r="BU77" s="53">
        <f t="shared" si="261"/>
        <v>42.857142857142854</v>
      </c>
      <c r="BV77" s="58">
        <v>3</v>
      </c>
      <c r="BW77" s="51">
        <f t="shared" si="262"/>
        <v>42.857142857142854</v>
      </c>
      <c r="BX77" s="61">
        <f t="shared" si="316"/>
        <v>30</v>
      </c>
      <c r="BY77" s="63">
        <f t="shared" si="317"/>
        <v>60</v>
      </c>
      <c r="BZ77" s="53">
        <f t="shared" si="293"/>
        <v>60</v>
      </c>
      <c r="CA77" s="98">
        <f t="shared" si="318"/>
        <v>60</v>
      </c>
      <c r="CB77" s="57" t="e">
        <f t="shared" si="294"/>
        <v>#N/A</v>
      </c>
      <c r="CC77" s="58">
        <v>36</v>
      </c>
      <c r="CD77" s="53">
        <f t="shared" si="263"/>
        <v>45</v>
      </c>
      <c r="CE77" s="58">
        <v>226</v>
      </c>
      <c r="CF77" s="51">
        <f t="shared" si="264"/>
        <v>72.642967542503868</v>
      </c>
      <c r="CG77" s="58">
        <v>55.373589668950899</v>
      </c>
      <c r="CH77" s="51">
        <f t="shared" si="265"/>
        <v>56.920756414758991</v>
      </c>
      <c r="CI77" s="58" t="s">
        <v>1974</v>
      </c>
      <c r="CJ77" s="53">
        <f t="shared" si="266"/>
        <v>0</v>
      </c>
      <c r="CK77" s="58" t="s">
        <v>1974</v>
      </c>
      <c r="CL77" s="53">
        <f t="shared" si="267"/>
        <v>0</v>
      </c>
      <c r="CM77" s="58">
        <v>2.5</v>
      </c>
      <c r="CN77" s="53">
        <f t="shared" si="268"/>
        <v>98.165137614678898</v>
      </c>
      <c r="CO77" s="58">
        <v>0</v>
      </c>
      <c r="CP77" s="51">
        <f t="shared" si="269"/>
        <v>100</v>
      </c>
      <c r="CQ77" s="138">
        <f t="shared" si="319"/>
        <v>49.541284403669721</v>
      </c>
      <c r="CR77" s="110">
        <f t="shared" si="320"/>
        <v>56.026252090233143</v>
      </c>
      <c r="CS77" s="53">
        <f t="shared" si="295"/>
        <v>56.026252090233143</v>
      </c>
      <c r="CT77" s="98">
        <f t="shared" si="321"/>
        <v>56</v>
      </c>
      <c r="CU77" s="54" t="e">
        <f t="shared" si="296"/>
        <v>#N/A</v>
      </c>
      <c r="CV77" s="58">
        <v>108</v>
      </c>
      <c r="CW77" s="53">
        <f t="shared" si="270"/>
        <v>32.704402515723267</v>
      </c>
      <c r="CX77" s="58">
        <v>89.3333333333333</v>
      </c>
      <c r="CY77" s="53">
        <f t="shared" si="271"/>
        <v>47.731755424063138</v>
      </c>
      <c r="CZ77" s="58">
        <v>490</v>
      </c>
      <c r="DA77" s="53">
        <f t="shared" si="272"/>
        <v>53.773584905660378</v>
      </c>
      <c r="DB77" s="58">
        <v>155</v>
      </c>
      <c r="DC77" s="53">
        <f t="shared" si="273"/>
        <v>61.250000000000007</v>
      </c>
      <c r="DD77" s="58">
        <v>80</v>
      </c>
      <c r="DE77" s="53">
        <f t="shared" si="274"/>
        <v>71.68458781362007</v>
      </c>
      <c r="DF77" s="58">
        <v>36</v>
      </c>
      <c r="DG77" s="53">
        <f t="shared" si="275"/>
        <v>85.355648535564853</v>
      </c>
      <c r="DH77" s="58">
        <v>552.857142857143</v>
      </c>
      <c r="DI77" s="53">
        <f t="shared" si="276"/>
        <v>53.928571428571416</v>
      </c>
      <c r="DJ77" s="58">
        <v>474</v>
      </c>
      <c r="DK77" s="51">
        <f t="shared" si="277"/>
        <v>32.285714285714285</v>
      </c>
      <c r="DL77" s="53">
        <f t="shared" si="322"/>
        <v>54.839283113614677</v>
      </c>
      <c r="DM77" s="53">
        <f t="shared" si="297"/>
        <v>54.839283113614677</v>
      </c>
      <c r="DN77" s="98">
        <f t="shared" si="323"/>
        <v>54.8</v>
      </c>
      <c r="DO77" s="54" t="e">
        <f t="shared" si="298"/>
        <v>#N/A</v>
      </c>
      <c r="DP77" s="52">
        <v>710</v>
      </c>
      <c r="DQ77" s="51">
        <f t="shared" si="278"/>
        <v>51.639344262295083</v>
      </c>
      <c r="DR77" s="52">
        <v>23</v>
      </c>
      <c r="DS77" s="51">
        <f t="shared" si="279"/>
        <v>74.240719910011251</v>
      </c>
      <c r="DT77" s="52">
        <v>6.5</v>
      </c>
      <c r="DU77" s="51">
        <f t="shared" si="280"/>
        <v>36.111111111111107</v>
      </c>
      <c r="DV77" s="53">
        <f t="shared" si="324"/>
        <v>53.997058427805818</v>
      </c>
      <c r="DW77" s="53">
        <f t="shared" si="299"/>
        <v>53.997058427805818</v>
      </c>
      <c r="DX77" s="98">
        <f t="shared" si="325"/>
        <v>54</v>
      </c>
      <c r="DY77" s="54" t="e">
        <f t="shared" si="300"/>
        <v>#N/A</v>
      </c>
      <c r="DZ77" s="52">
        <v>23.990316947149399</v>
      </c>
      <c r="EA77" s="53">
        <f t="shared" si="281"/>
        <v>25.823807262808824</v>
      </c>
      <c r="EB77" s="52">
        <v>4</v>
      </c>
      <c r="EC77" s="51">
        <f t="shared" si="282"/>
        <v>25</v>
      </c>
      <c r="ED77" s="53">
        <f t="shared" si="326"/>
        <v>25.411903631404414</v>
      </c>
      <c r="EE77" s="53">
        <f t="shared" si="301"/>
        <v>25.411903631404414</v>
      </c>
      <c r="EF77" s="98">
        <f t="shared" si="327"/>
        <v>25.4</v>
      </c>
      <c r="EG77" s="54" t="e">
        <f t="shared" si="302"/>
        <v>#N/A</v>
      </c>
      <c r="EH77" s="64"/>
      <c r="EI77" s="64"/>
      <c r="EJ77" s="64"/>
      <c r="EK77" s="66" t="e">
        <f t="shared" si="303"/>
        <v>#N/A</v>
      </c>
      <c r="EL77" s="116">
        <f t="shared" si="328"/>
        <v>60</v>
      </c>
      <c r="EM77" s="139">
        <f t="shared" si="329"/>
        <v>59.960174726731715</v>
      </c>
      <c r="EN77" s="120">
        <f t="shared" si="304"/>
        <v>59.960174726731715</v>
      </c>
      <c r="EO77" s="67"/>
      <c r="EP77" s="68"/>
      <c r="EQ77" s="44"/>
    </row>
    <row r="78" spans="1:147" ht="14.5" customHeight="1" x14ac:dyDescent="0.35">
      <c r="A78" s="49" t="s">
        <v>90</v>
      </c>
      <c r="B78" s="137" t="str">
        <f>INDEX('Economy Names'!$A$2:$H$213,'Economy Names'!L72,'Economy Names'!$K$1)</f>
        <v>Greece</v>
      </c>
      <c r="C78" s="50">
        <v>3</v>
      </c>
      <c r="D78" s="51">
        <f t="shared" si="238"/>
        <v>88.235294117647058</v>
      </c>
      <c r="E78" s="50">
        <v>4</v>
      </c>
      <c r="F78" s="51">
        <f t="shared" si="239"/>
        <v>96.482412060301499</v>
      </c>
      <c r="G78" s="52">
        <v>1.4650420809903</v>
      </c>
      <c r="H78" s="51">
        <f t="shared" si="240"/>
        <v>99.267478959504857</v>
      </c>
      <c r="I78" s="50">
        <v>3</v>
      </c>
      <c r="J78" s="51">
        <f t="shared" si="241"/>
        <v>88.235294117647058</v>
      </c>
      <c r="K78" s="50">
        <v>4</v>
      </c>
      <c r="L78" s="51">
        <f t="shared" si="242"/>
        <v>96.482412060301499</v>
      </c>
      <c r="M78" s="52">
        <v>1.4650420809903</v>
      </c>
      <c r="N78" s="53">
        <f t="shared" si="243"/>
        <v>99.267478959504857</v>
      </c>
      <c r="O78" s="52">
        <v>5.8601683239600001E-3</v>
      </c>
      <c r="P78" s="51">
        <f t="shared" si="244"/>
        <v>99.998534957919006</v>
      </c>
      <c r="Q78" s="53">
        <f t="shared" si="305"/>
        <v>95.995930023843101</v>
      </c>
      <c r="R78" s="53">
        <f t="shared" si="283"/>
        <v>95.995930023843101</v>
      </c>
      <c r="S78" s="98">
        <f t="shared" si="306"/>
        <v>96</v>
      </c>
      <c r="T78" s="54" t="e">
        <f t="shared" si="284"/>
        <v>#N/A</v>
      </c>
      <c r="U78" s="55">
        <v>17</v>
      </c>
      <c r="V78" s="51">
        <f t="shared" si="245"/>
        <v>52</v>
      </c>
      <c r="W78" s="55">
        <v>180</v>
      </c>
      <c r="X78" s="51">
        <f t="shared" si="246"/>
        <v>55.619596541786741</v>
      </c>
      <c r="Y78" s="56">
        <v>1.901787204695</v>
      </c>
      <c r="Z78" s="53">
        <f t="shared" si="247"/>
        <v>90.491063976524998</v>
      </c>
      <c r="AA78" s="55">
        <v>12</v>
      </c>
      <c r="AB78" s="51">
        <f t="shared" si="248"/>
        <v>80</v>
      </c>
      <c r="AC78" s="53">
        <f t="shared" si="307"/>
        <v>69.52766512957794</v>
      </c>
      <c r="AD78" s="53">
        <f t="shared" si="285"/>
        <v>69.52766512957794</v>
      </c>
      <c r="AE78" s="98">
        <f t="shared" si="308"/>
        <v>69.5</v>
      </c>
      <c r="AF78" s="57" t="e">
        <f t="shared" si="286"/>
        <v>#N/A</v>
      </c>
      <c r="AG78" s="55">
        <v>5</v>
      </c>
      <c r="AH78" s="51">
        <f t="shared" si="249"/>
        <v>66.666666666666657</v>
      </c>
      <c r="AI78" s="55">
        <v>51</v>
      </c>
      <c r="AJ78" s="51">
        <f t="shared" si="250"/>
        <v>85.652173913043484</v>
      </c>
      <c r="AK78" s="56">
        <v>68.154986172776105</v>
      </c>
      <c r="AL78" s="51">
        <f t="shared" si="251"/>
        <v>99.158580417620044</v>
      </c>
      <c r="AM78" s="55">
        <v>7</v>
      </c>
      <c r="AN78" s="51">
        <f t="shared" si="252"/>
        <v>87.5</v>
      </c>
      <c r="AO78" s="51">
        <f t="shared" si="309"/>
        <v>84.744355249332543</v>
      </c>
      <c r="AP78" s="53">
        <f t="shared" si="287"/>
        <v>84.744355249332543</v>
      </c>
      <c r="AQ78" s="98">
        <f t="shared" si="310"/>
        <v>84.7</v>
      </c>
      <c r="AR78" s="54" t="e">
        <f t="shared" si="288"/>
        <v>#N/A</v>
      </c>
      <c r="AS78" s="59">
        <v>11</v>
      </c>
      <c r="AT78" s="51">
        <f t="shared" si="253"/>
        <v>16.666666666666664</v>
      </c>
      <c r="AU78" s="59">
        <v>26</v>
      </c>
      <c r="AV78" s="51">
        <f t="shared" si="254"/>
        <v>88.038277511961724</v>
      </c>
      <c r="AW78" s="59">
        <v>4.8402903829438397</v>
      </c>
      <c r="AX78" s="53">
        <f t="shared" si="255"/>
        <v>67.731397447041061</v>
      </c>
      <c r="AY78" s="59">
        <v>4.5</v>
      </c>
      <c r="AZ78" s="51">
        <f t="shared" si="256"/>
        <v>15</v>
      </c>
      <c r="BA78" s="60">
        <f t="shared" si="311"/>
        <v>46.859085406417364</v>
      </c>
      <c r="BB78" s="53">
        <f t="shared" si="289"/>
        <v>46.859085406417364</v>
      </c>
      <c r="BC78" s="98">
        <f t="shared" si="312"/>
        <v>46.9</v>
      </c>
      <c r="BD78" s="54" t="e">
        <f t="shared" si="290"/>
        <v>#N/A</v>
      </c>
      <c r="BE78" s="58">
        <v>7</v>
      </c>
      <c r="BF78" s="58">
        <v>2</v>
      </c>
      <c r="BG78" s="61">
        <f t="shared" si="313"/>
        <v>9</v>
      </c>
      <c r="BH78" s="60">
        <f t="shared" si="314"/>
        <v>45</v>
      </c>
      <c r="BI78" s="101">
        <f t="shared" si="291"/>
        <v>45</v>
      </c>
      <c r="BJ78" s="98">
        <f t="shared" si="315"/>
        <v>45</v>
      </c>
      <c r="BK78" s="54" t="e">
        <f t="shared" si="292"/>
        <v>#N/A</v>
      </c>
      <c r="BL78" s="58">
        <v>9</v>
      </c>
      <c r="BM78" s="53">
        <f t="shared" si="257"/>
        <v>90</v>
      </c>
      <c r="BN78" s="58">
        <v>4</v>
      </c>
      <c r="BO78" s="53">
        <f t="shared" si="258"/>
        <v>40</v>
      </c>
      <c r="BP78" s="58">
        <v>5</v>
      </c>
      <c r="BQ78" s="53">
        <f t="shared" si="259"/>
        <v>50</v>
      </c>
      <c r="BR78" s="58">
        <v>5</v>
      </c>
      <c r="BS78" s="53">
        <f t="shared" si="260"/>
        <v>83.333333333333343</v>
      </c>
      <c r="BT78" s="58">
        <v>6</v>
      </c>
      <c r="BU78" s="53">
        <f t="shared" si="261"/>
        <v>85.714285714285708</v>
      </c>
      <c r="BV78" s="58">
        <v>6</v>
      </c>
      <c r="BW78" s="51">
        <f t="shared" si="262"/>
        <v>85.714285714285708</v>
      </c>
      <c r="BX78" s="61">
        <f t="shared" si="316"/>
        <v>35</v>
      </c>
      <c r="BY78" s="63">
        <f t="shared" si="317"/>
        <v>70</v>
      </c>
      <c r="BZ78" s="53">
        <f t="shared" si="293"/>
        <v>70</v>
      </c>
      <c r="CA78" s="98">
        <f t="shared" si="318"/>
        <v>70</v>
      </c>
      <c r="CB78" s="57" t="e">
        <f t="shared" si="294"/>
        <v>#N/A</v>
      </c>
      <c r="CC78" s="58">
        <v>8</v>
      </c>
      <c r="CD78" s="53">
        <f t="shared" si="263"/>
        <v>91.666666666666657</v>
      </c>
      <c r="CE78" s="58">
        <v>193</v>
      </c>
      <c r="CF78" s="51">
        <f t="shared" si="264"/>
        <v>77.743431221020089</v>
      </c>
      <c r="CG78" s="58">
        <v>51.851261825611601</v>
      </c>
      <c r="CH78" s="51">
        <f t="shared" si="265"/>
        <v>62.458031787788279</v>
      </c>
      <c r="CI78" s="58">
        <v>17.5</v>
      </c>
      <c r="CJ78" s="53">
        <f t="shared" si="266"/>
        <v>65</v>
      </c>
      <c r="CK78" s="58">
        <v>31.452380952380999</v>
      </c>
      <c r="CL78" s="53">
        <f t="shared" si="267"/>
        <v>45.458724030152517</v>
      </c>
      <c r="CM78" s="58">
        <v>3.5</v>
      </c>
      <c r="CN78" s="53">
        <f t="shared" si="268"/>
        <v>96.330275229357795</v>
      </c>
      <c r="CO78" s="58">
        <v>0</v>
      </c>
      <c r="CP78" s="51">
        <f t="shared" si="269"/>
        <v>100</v>
      </c>
      <c r="CQ78" s="138">
        <f t="shared" si="319"/>
        <v>76.69724981487758</v>
      </c>
      <c r="CR78" s="110">
        <f t="shared" si="320"/>
        <v>77.141344872588149</v>
      </c>
      <c r="CS78" s="53">
        <f t="shared" si="295"/>
        <v>77.141344872588149</v>
      </c>
      <c r="CT78" s="98">
        <f t="shared" si="321"/>
        <v>77.099999999999994</v>
      </c>
      <c r="CU78" s="54" t="e">
        <f t="shared" si="296"/>
        <v>#N/A</v>
      </c>
      <c r="CV78" s="58">
        <v>24</v>
      </c>
      <c r="CW78" s="53">
        <f t="shared" si="270"/>
        <v>85.534591194968556</v>
      </c>
      <c r="CX78" s="58">
        <v>1</v>
      </c>
      <c r="CY78" s="53">
        <f t="shared" si="271"/>
        <v>100</v>
      </c>
      <c r="CZ78" s="58">
        <v>300</v>
      </c>
      <c r="DA78" s="53">
        <f t="shared" si="272"/>
        <v>71.698113207547166</v>
      </c>
      <c r="DB78" s="58">
        <v>30</v>
      </c>
      <c r="DC78" s="53">
        <f t="shared" si="273"/>
        <v>92.5</v>
      </c>
      <c r="DD78" s="58">
        <v>0.5</v>
      </c>
      <c r="DE78" s="53">
        <f t="shared" si="274"/>
        <v>100</v>
      </c>
      <c r="DF78" s="58">
        <v>0.5</v>
      </c>
      <c r="DG78" s="53">
        <f t="shared" si="275"/>
        <v>100</v>
      </c>
      <c r="DH78" s="58">
        <v>0</v>
      </c>
      <c r="DI78" s="53">
        <f t="shared" si="276"/>
        <v>100</v>
      </c>
      <c r="DJ78" s="58">
        <v>0</v>
      </c>
      <c r="DK78" s="51">
        <f t="shared" si="277"/>
        <v>100</v>
      </c>
      <c r="DL78" s="53">
        <f t="shared" si="322"/>
        <v>93.716588050314471</v>
      </c>
      <c r="DM78" s="53">
        <f t="shared" si="297"/>
        <v>93.716588050314471</v>
      </c>
      <c r="DN78" s="98">
        <f t="shared" si="323"/>
        <v>93.7</v>
      </c>
      <c r="DO78" s="54" t="e">
        <f t="shared" si="298"/>
        <v>#N/A</v>
      </c>
      <c r="DP78" s="52">
        <v>1711</v>
      </c>
      <c r="DQ78" s="51">
        <f t="shared" si="278"/>
        <v>0</v>
      </c>
      <c r="DR78" s="52">
        <v>22.4</v>
      </c>
      <c r="DS78" s="51">
        <f t="shared" si="279"/>
        <v>74.915635545556796</v>
      </c>
      <c r="DT78" s="52">
        <v>12.5</v>
      </c>
      <c r="DU78" s="51">
        <f t="shared" si="280"/>
        <v>69.444444444444443</v>
      </c>
      <c r="DV78" s="53">
        <f t="shared" si="324"/>
        <v>48.120026663333739</v>
      </c>
      <c r="DW78" s="53">
        <f t="shared" si="299"/>
        <v>48.120026663333739</v>
      </c>
      <c r="DX78" s="98">
        <f t="shared" si="325"/>
        <v>48.1</v>
      </c>
      <c r="DY78" s="54" t="e">
        <f t="shared" si="300"/>
        <v>#N/A</v>
      </c>
      <c r="DZ78" s="52">
        <v>31.951381701114599</v>
      </c>
      <c r="EA78" s="53">
        <f t="shared" si="281"/>
        <v>34.393306459757369</v>
      </c>
      <c r="EB78" s="52">
        <v>11.5</v>
      </c>
      <c r="EC78" s="51">
        <f t="shared" si="282"/>
        <v>71.875</v>
      </c>
      <c r="ED78" s="53">
        <f t="shared" si="326"/>
        <v>53.134153229878684</v>
      </c>
      <c r="EE78" s="53">
        <f t="shared" si="301"/>
        <v>53.134153229878684</v>
      </c>
      <c r="EF78" s="98">
        <f t="shared" si="327"/>
        <v>53.1</v>
      </c>
      <c r="EG78" s="54" t="e">
        <f t="shared" si="302"/>
        <v>#N/A</v>
      </c>
      <c r="EH78" s="64"/>
      <c r="EI78" s="64"/>
      <c r="EJ78" s="64"/>
      <c r="EK78" s="66" t="e">
        <f t="shared" si="303"/>
        <v>#N/A</v>
      </c>
      <c r="EL78" s="116">
        <f t="shared" si="328"/>
        <v>68.400000000000006</v>
      </c>
      <c r="EM78" s="139">
        <f t="shared" si="329"/>
        <v>68.423914862528605</v>
      </c>
      <c r="EN78" s="120">
        <f t="shared" si="304"/>
        <v>68.423914862528605</v>
      </c>
      <c r="EO78" s="67"/>
      <c r="EP78" s="68"/>
      <c r="EQ78" s="44"/>
    </row>
    <row r="79" spans="1:147" ht="14.5" customHeight="1" x14ac:dyDescent="0.35">
      <c r="A79" s="49" t="s">
        <v>91</v>
      </c>
      <c r="B79" s="137" t="str">
        <f>INDEX('Economy Names'!$A$2:$H$213,'Economy Names'!L73,'Economy Names'!$K$1)</f>
        <v>Grenada</v>
      </c>
      <c r="C79" s="50">
        <v>6</v>
      </c>
      <c r="D79" s="51">
        <f t="shared" si="238"/>
        <v>70.588235294117652</v>
      </c>
      <c r="E79" s="50">
        <v>12</v>
      </c>
      <c r="F79" s="51">
        <f t="shared" si="239"/>
        <v>88.442211055276388</v>
      </c>
      <c r="G79" s="52">
        <v>14.3514210078826</v>
      </c>
      <c r="H79" s="51">
        <f t="shared" si="240"/>
        <v>92.824289496058697</v>
      </c>
      <c r="I79" s="50">
        <v>6</v>
      </c>
      <c r="J79" s="51">
        <f t="shared" si="241"/>
        <v>70.588235294117652</v>
      </c>
      <c r="K79" s="50">
        <v>12</v>
      </c>
      <c r="L79" s="51">
        <f t="shared" si="242"/>
        <v>88.442211055276388</v>
      </c>
      <c r="M79" s="52">
        <v>14.3514210078826</v>
      </c>
      <c r="N79" s="53">
        <f t="shared" si="243"/>
        <v>92.824289496058697</v>
      </c>
      <c r="O79" s="52">
        <v>0</v>
      </c>
      <c r="P79" s="51">
        <f t="shared" si="244"/>
        <v>100</v>
      </c>
      <c r="Q79" s="53">
        <f t="shared" si="305"/>
        <v>87.963683961363188</v>
      </c>
      <c r="R79" s="53">
        <f t="shared" si="283"/>
        <v>87.963683961363188</v>
      </c>
      <c r="S79" s="98">
        <f t="shared" si="306"/>
        <v>88</v>
      </c>
      <c r="T79" s="54" t="e">
        <f t="shared" si="284"/>
        <v>#N/A</v>
      </c>
      <c r="U79" s="55">
        <v>15</v>
      </c>
      <c r="V79" s="51">
        <f t="shared" si="245"/>
        <v>60</v>
      </c>
      <c r="W79" s="55">
        <v>146</v>
      </c>
      <c r="X79" s="51">
        <f t="shared" si="246"/>
        <v>65.417867435158499</v>
      </c>
      <c r="Y79" s="56">
        <v>1.7598382926201399</v>
      </c>
      <c r="Z79" s="53">
        <f t="shared" si="247"/>
        <v>91.200808536899316</v>
      </c>
      <c r="AA79" s="55">
        <v>5</v>
      </c>
      <c r="AB79" s="51">
        <f t="shared" si="248"/>
        <v>33.333333333333329</v>
      </c>
      <c r="AC79" s="53">
        <f t="shared" si="307"/>
        <v>62.488002326347782</v>
      </c>
      <c r="AD79" s="53">
        <f t="shared" si="285"/>
        <v>62.488002326347782</v>
      </c>
      <c r="AE79" s="98">
        <f t="shared" si="308"/>
        <v>62.5</v>
      </c>
      <c r="AF79" s="57" t="e">
        <f t="shared" si="286"/>
        <v>#N/A</v>
      </c>
      <c r="AG79" s="55">
        <v>5</v>
      </c>
      <c r="AH79" s="51">
        <f t="shared" si="249"/>
        <v>66.666666666666657</v>
      </c>
      <c r="AI79" s="55">
        <v>38</v>
      </c>
      <c r="AJ79" s="51">
        <f t="shared" si="250"/>
        <v>91.304347826086953</v>
      </c>
      <c r="AK79" s="56">
        <v>157.40337991303201</v>
      </c>
      <c r="AL79" s="51">
        <f t="shared" si="251"/>
        <v>98.056748396135404</v>
      </c>
      <c r="AM79" s="55">
        <v>3</v>
      </c>
      <c r="AN79" s="51">
        <f t="shared" si="252"/>
        <v>37.5</v>
      </c>
      <c r="AO79" s="51">
        <f t="shared" si="309"/>
        <v>73.381940722222254</v>
      </c>
      <c r="AP79" s="53">
        <f t="shared" si="287"/>
        <v>73.381940722222254</v>
      </c>
      <c r="AQ79" s="98">
        <f t="shared" si="310"/>
        <v>73.400000000000006</v>
      </c>
      <c r="AR79" s="54" t="e">
        <f t="shared" si="288"/>
        <v>#N/A</v>
      </c>
      <c r="AS79" s="59">
        <v>8</v>
      </c>
      <c r="AT79" s="51">
        <f t="shared" si="253"/>
        <v>41.666666666666671</v>
      </c>
      <c r="AU79" s="59">
        <v>32</v>
      </c>
      <c r="AV79" s="51">
        <f t="shared" si="254"/>
        <v>85.167464114832541</v>
      </c>
      <c r="AW79" s="59">
        <v>7.4401082430379697</v>
      </c>
      <c r="AX79" s="53">
        <f t="shared" si="255"/>
        <v>50.399278379746868</v>
      </c>
      <c r="AY79" s="59">
        <v>7</v>
      </c>
      <c r="AZ79" s="51">
        <f t="shared" si="256"/>
        <v>23.333333333333332</v>
      </c>
      <c r="BA79" s="60">
        <f t="shared" si="311"/>
        <v>50.141685623644854</v>
      </c>
      <c r="BB79" s="53">
        <f t="shared" si="289"/>
        <v>50.141685623644854</v>
      </c>
      <c r="BC79" s="98">
        <f t="shared" si="312"/>
        <v>50.1</v>
      </c>
      <c r="BD79" s="54" t="e">
        <f t="shared" si="290"/>
        <v>#N/A</v>
      </c>
      <c r="BE79" s="58">
        <v>0</v>
      </c>
      <c r="BF79" s="58">
        <v>6</v>
      </c>
      <c r="BG79" s="61">
        <f t="shared" si="313"/>
        <v>6</v>
      </c>
      <c r="BH79" s="60">
        <f t="shared" si="314"/>
        <v>30</v>
      </c>
      <c r="BI79" s="101">
        <f t="shared" si="291"/>
        <v>30</v>
      </c>
      <c r="BJ79" s="98">
        <f t="shared" si="315"/>
        <v>30</v>
      </c>
      <c r="BK79" s="54" t="e">
        <f t="shared" si="292"/>
        <v>#N/A</v>
      </c>
      <c r="BL79" s="58">
        <v>4</v>
      </c>
      <c r="BM79" s="53">
        <f t="shared" si="257"/>
        <v>40</v>
      </c>
      <c r="BN79" s="58">
        <v>8</v>
      </c>
      <c r="BO79" s="53">
        <f t="shared" si="258"/>
        <v>80</v>
      </c>
      <c r="BP79" s="58">
        <v>8</v>
      </c>
      <c r="BQ79" s="53">
        <f t="shared" si="259"/>
        <v>80</v>
      </c>
      <c r="BR79" s="58">
        <v>2</v>
      </c>
      <c r="BS79" s="53">
        <f t="shared" si="260"/>
        <v>33.333333333333329</v>
      </c>
      <c r="BT79" s="58">
        <v>2</v>
      </c>
      <c r="BU79" s="53">
        <f t="shared" si="261"/>
        <v>28.571428571428569</v>
      </c>
      <c r="BV79" s="58">
        <v>1</v>
      </c>
      <c r="BW79" s="51">
        <f t="shared" si="262"/>
        <v>14.285714285714285</v>
      </c>
      <c r="BX79" s="61">
        <f t="shared" si="316"/>
        <v>25</v>
      </c>
      <c r="BY79" s="63">
        <f t="shared" si="317"/>
        <v>50</v>
      </c>
      <c r="BZ79" s="53">
        <f t="shared" si="293"/>
        <v>50</v>
      </c>
      <c r="CA79" s="98">
        <f t="shared" si="318"/>
        <v>50</v>
      </c>
      <c r="CB79" s="57" t="e">
        <f t="shared" si="294"/>
        <v>#N/A</v>
      </c>
      <c r="CC79" s="58">
        <v>42</v>
      </c>
      <c r="CD79" s="53">
        <f t="shared" si="263"/>
        <v>35</v>
      </c>
      <c r="CE79" s="58">
        <v>140</v>
      </c>
      <c r="CF79" s="51">
        <f t="shared" si="264"/>
        <v>85.935085007727977</v>
      </c>
      <c r="CG79" s="58">
        <v>47.784869691574499</v>
      </c>
      <c r="CH79" s="51">
        <f t="shared" si="265"/>
        <v>68.70197005300777</v>
      </c>
      <c r="CI79" s="58" t="s">
        <v>1974</v>
      </c>
      <c r="CJ79" s="53">
        <f t="shared" si="266"/>
        <v>0</v>
      </c>
      <c r="CK79" s="58" t="s">
        <v>1974</v>
      </c>
      <c r="CL79" s="53">
        <f t="shared" si="267"/>
        <v>0</v>
      </c>
      <c r="CM79" s="58">
        <v>4</v>
      </c>
      <c r="CN79" s="53">
        <f t="shared" si="268"/>
        <v>95.412844036697251</v>
      </c>
      <c r="CO79" s="58">
        <v>0</v>
      </c>
      <c r="CP79" s="51">
        <f t="shared" si="269"/>
        <v>100</v>
      </c>
      <c r="CQ79" s="138">
        <f t="shared" si="319"/>
        <v>48.853211009174316</v>
      </c>
      <c r="CR79" s="110">
        <f t="shared" si="320"/>
        <v>59.622566517477516</v>
      </c>
      <c r="CS79" s="53">
        <f t="shared" si="295"/>
        <v>59.622566517477516</v>
      </c>
      <c r="CT79" s="98">
        <f t="shared" si="321"/>
        <v>59.6</v>
      </c>
      <c r="CU79" s="54" t="e">
        <f t="shared" si="296"/>
        <v>#N/A</v>
      </c>
      <c r="CV79" s="58">
        <v>101.443333333333</v>
      </c>
      <c r="CW79" s="53">
        <f t="shared" si="270"/>
        <v>36.828092243186795</v>
      </c>
      <c r="CX79" s="58">
        <v>13.3333333333333</v>
      </c>
      <c r="CY79" s="53">
        <f t="shared" si="271"/>
        <v>92.702169625246555</v>
      </c>
      <c r="CZ79" s="58">
        <v>1034.44444444444</v>
      </c>
      <c r="DA79" s="53">
        <f t="shared" si="272"/>
        <v>2.4109014675056581</v>
      </c>
      <c r="DB79" s="58">
        <v>40</v>
      </c>
      <c r="DC79" s="53">
        <f t="shared" si="273"/>
        <v>90</v>
      </c>
      <c r="DD79" s="58">
        <v>37.3333333333333</v>
      </c>
      <c r="DE79" s="53">
        <f t="shared" si="274"/>
        <v>86.977299880525692</v>
      </c>
      <c r="DF79" s="58">
        <v>24</v>
      </c>
      <c r="DG79" s="53">
        <f t="shared" si="275"/>
        <v>90.376569037656907</v>
      </c>
      <c r="DH79" s="58">
        <v>1256</v>
      </c>
      <c r="DI79" s="53">
        <f t="shared" si="276"/>
        <v>0</v>
      </c>
      <c r="DJ79" s="58">
        <v>50</v>
      </c>
      <c r="DK79" s="51">
        <f t="shared" si="277"/>
        <v>92.857142857142861</v>
      </c>
      <c r="DL79" s="53">
        <f t="shared" si="322"/>
        <v>61.519021888908057</v>
      </c>
      <c r="DM79" s="53">
        <f t="shared" si="297"/>
        <v>61.519021888908057</v>
      </c>
      <c r="DN79" s="98">
        <f t="shared" si="323"/>
        <v>61.5</v>
      </c>
      <c r="DO79" s="54" t="e">
        <f t="shared" si="298"/>
        <v>#N/A</v>
      </c>
      <c r="DP79" s="52">
        <v>688</v>
      </c>
      <c r="DQ79" s="51">
        <f t="shared" si="278"/>
        <v>53.442622950819676</v>
      </c>
      <c r="DR79" s="52">
        <v>32.6</v>
      </c>
      <c r="DS79" s="51">
        <f t="shared" si="279"/>
        <v>63.442069741282339</v>
      </c>
      <c r="DT79" s="52">
        <v>11</v>
      </c>
      <c r="DU79" s="51">
        <f t="shared" si="280"/>
        <v>61.111111111111114</v>
      </c>
      <c r="DV79" s="53">
        <f t="shared" si="324"/>
        <v>59.331934601071033</v>
      </c>
      <c r="DW79" s="53">
        <f t="shared" si="299"/>
        <v>59.331934601071033</v>
      </c>
      <c r="DX79" s="98">
        <f t="shared" si="325"/>
        <v>59.3</v>
      </c>
      <c r="DY79" s="54" t="e">
        <f t="shared" si="300"/>
        <v>#N/A</v>
      </c>
      <c r="DZ79" s="52">
        <v>0</v>
      </c>
      <c r="EA79" s="53">
        <f t="shared" si="281"/>
        <v>0</v>
      </c>
      <c r="EB79" s="52">
        <v>0</v>
      </c>
      <c r="EC79" s="51">
        <f t="shared" si="282"/>
        <v>0</v>
      </c>
      <c r="ED79" s="53">
        <f t="shared" si="326"/>
        <v>0</v>
      </c>
      <c r="EE79" s="53">
        <f t="shared" si="301"/>
        <v>0</v>
      </c>
      <c r="EF79" s="98">
        <f t="shared" si="327"/>
        <v>0</v>
      </c>
      <c r="EG79" s="54" t="e">
        <f t="shared" si="302"/>
        <v>#N/A</v>
      </c>
      <c r="EH79" s="64"/>
      <c r="EI79" s="64"/>
      <c r="EJ79" s="64"/>
      <c r="EK79" s="66" t="e">
        <f t="shared" si="303"/>
        <v>#N/A</v>
      </c>
      <c r="EL79" s="116">
        <f t="shared" si="328"/>
        <v>53.4</v>
      </c>
      <c r="EM79" s="139">
        <f t="shared" si="329"/>
        <v>53.444883564103478</v>
      </c>
      <c r="EN79" s="120">
        <f t="shared" si="304"/>
        <v>53.444883564103478</v>
      </c>
      <c r="EO79" s="67"/>
      <c r="EP79" s="68"/>
      <c r="EQ79" s="44"/>
    </row>
    <row r="80" spans="1:147" ht="14.5" customHeight="1" x14ac:dyDescent="0.35">
      <c r="A80" s="49" t="s">
        <v>92</v>
      </c>
      <c r="B80" s="137" t="str">
        <f>INDEX('Economy Names'!$A$2:$H$213,'Economy Names'!L74,'Economy Names'!$K$1)</f>
        <v>Guatemala</v>
      </c>
      <c r="C80" s="50">
        <v>6</v>
      </c>
      <c r="D80" s="51">
        <f t="shared" si="238"/>
        <v>70.588235294117652</v>
      </c>
      <c r="E80" s="50">
        <v>15</v>
      </c>
      <c r="F80" s="51">
        <f t="shared" si="239"/>
        <v>85.427135678391963</v>
      </c>
      <c r="G80" s="52">
        <v>17.3211240876422</v>
      </c>
      <c r="H80" s="51">
        <f t="shared" si="240"/>
        <v>91.339437956178898</v>
      </c>
      <c r="I80" s="50">
        <v>6</v>
      </c>
      <c r="J80" s="51">
        <f t="shared" si="241"/>
        <v>70.588235294117652</v>
      </c>
      <c r="K80" s="50">
        <v>15</v>
      </c>
      <c r="L80" s="51">
        <f t="shared" si="242"/>
        <v>85.427135678391963</v>
      </c>
      <c r="M80" s="52">
        <v>17.3211240876422</v>
      </c>
      <c r="N80" s="53">
        <f t="shared" si="243"/>
        <v>91.339437956178898</v>
      </c>
      <c r="O80" s="52">
        <v>0.59420665823815999</v>
      </c>
      <c r="P80" s="51">
        <f t="shared" si="244"/>
        <v>99.851448335440466</v>
      </c>
      <c r="Q80" s="53">
        <f t="shared" si="305"/>
        <v>86.801564316032255</v>
      </c>
      <c r="R80" s="53">
        <f t="shared" si="283"/>
        <v>86.801564316032255</v>
      </c>
      <c r="S80" s="98">
        <f t="shared" si="306"/>
        <v>86.8</v>
      </c>
      <c r="T80" s="54" t="e">
        <f t="shared" si="284"/>
        <v>#N/A</v>
      </c>
      <c r="U80" s="55">
        <v>11</v>
      </c>
      <c r="V80" s="51">
        <f t="shared" si="245"/>
        <v>76</v>
      </c>
      <c r="W80" s="55">
        <v>226</v>
      </c>
      <c r="X80" s="51">
        <f t="shared" si="246"/>
        <v>42.363112391930834</v>
      </c>
      <c r="Y80" s="56">
        <v>6.0687752101842696</v>
      </c>
      <c r="Z80" s="53">
        <f t="shared" si="247"/>
        <v>69.656123949078648</v>
      </c>
      <c r="AA80" s="55">
        <v>11</v>
      </c>
      <c r="AB80" s="51">
        <f t="shared" si="248"/>
        <v>73.333333333333329</v>
      </c>
      <c r="AC80" s="53">
        <f t="shared" si="307"/>
        <v>65.338142418585704</v>
      </c>
      <c r="AD80" s="53">
        <f t="shared" si="285"/>
        <v>65.338142418585704</v>
      </c>
      <c r="AE80" s="98">
        <f t="shared" si="308"/>
        <v>65.3</v>
      </c>
      <c r="AF80" s="57" t="e">
        <f t="shared" si="286"/>
        <v>#N/A</v>
      </c>
      <c r="AG80" s="55">
        <v>5</v>
      </c>
      <c r="AH80" s="51">
        <f t="shared" si="249"/>
        <v>66.666666666666657</v>
      </c>
      <c r="AI80" s="55">
        <v>44</v>
      </c>
      <c r="AJ80" s="51">
        <f t="shared" si="250"/>
        <v>88.695652173913047</v>
      </c>
      <c r="AK80" s="56">
        <v>477.30227554026197</v>
      </c>
      <c r="AL80" s="51">
        <f t="shared" si="251"/>
        <v>94.107379314317754</v>
      </c>
      <c r="AM80" s="55">
        <v>7</v>
      </c>
      <c r="AN80" s="51">
        <f t="shared" si="252"/>
        <v>87.5</v>
      </c>
      <c r="AO80" s="51">
        <f t="shared" si="309"/>
        <v>84.242424538724364</v>
      </c>
      <c r="AP80" s="53">
        <f t="shared" si="287"/>
        <v>84.242424538724364</v>
      </c>
      <c r="AQ80" s="98">
        <f t="shared" si="310"/>
        <v>84.2</v>
      </c>
      <c r="AR80" s="54" t="e">
        <f t="shared" si="288"/>
        <v>#N/A</v>
      </c>
      <c r="AS80" s="59">
        <v>7</v>
      </c>
      <c r="AT80" s="51">
        <f t="shared" si="253"/>
        <v>50</v>
      </c>
      <c r="AU80" s="59">
        <v>24</v>
      </c>
      <c r="AV80" s="51">
        <f t="shared" si="254"/>
        <v>88.995215311004785</v>
      </c>
      <c r="AW80" s="59">
        <v>3.6386755557350599</v>
      </c>
      <c r="AX80" s="53">
        <f t="shared" si="255"/>
        <v>75.742162961766269</v>
      </c>
      <c r="AY80" s="59">
        <v>13.5</v>
      </c>
      <c r="AZ80" s="51">
        <f t="shared" si="256"/>
        <v>45</v>
      </c>
      <c r="BA80" s="60">
        <f t="shared" si="311"/>
        <v>64.934344568192756</v>
      </c>
      <c r="BB80" s="53">
        <f t="shared" si="289"/>
        <v>64.934344568192756</v>
      </c>
      <c r="BC80" s="98">
        <f t="shared" si="312"/>
        <v>64.900000000000006</v>
      </c>
      <c r="BD80" s="54" t="e">
        <f t="shared" si="290"/>
        <v>#N/A</v>
      </c>
      <c r="BE80" s="58">
        <v>8</v>
      </c>
      <c r="BF80" s="58">
        <v>9</v>
      </c>
      <c r="BG80" s="61">
        <f t="shared" si="313"/>
        <v>17</v>
      </c>
      <c r="BH80" s="60">
        <f t="shared" si="314"/>
        <v>85</v>
      </c>
      <c r="BI80" s="101">
        <f t="shared" si="291"/>
        <v>85</v>
      </c>
      <c r="BJ80" s="98">
        <f t="shared" si="315"/>
        <v>85</v>
      </c>
      <c r="BK80" s="54" t="e">
        <f t="shared" si="292"/>
        <v>#N/A</v>
      </c>
      <c r="BL80" s="58">
        <v>3</v>
      </c>
      <c r="BM80" s="53">
        <f t="shared" si="257"/>
        <v>30</v>
      </c>
      <c r="BN80" s="58">
        <v>2</v>
      </c>
      <c r="BO80" s="53">
        <f t="shared" si="258"/>
        <v>20</v>
      </c>
      <c r="BP80" s="58">
        <v>5</v>
      </c>
      <c r="BQ80" s="53">
        <f t="shared" si="259"/>
        <v>50</v>
      </c>
      <c r="BR80" s="58">
        <v>3</v>
      </c>
      <c r="BS80" s="53">
        <f t="shared" si="260"/>
        <v>50</v>
      </c>
      <c r="BT80" s="58">
        <v>1</v>
      </c>
      <c r="BU80" s="53">
        <f t="shared" si="261"/>
        <v>14.285714285714285</v>
      </c>
      <c r="BV80" s="58">
        <v>1</v>
      </c>
      <c r="BW80" s="51">
        <f t="shared" si="262"/>
        <v>14.285714285714285</v>
      </c>
      <c r="BX80" s="61">
        <f t="shared" si="316"/>
        <v>15</v>
      </c>
      <c r="BY80" s="63">
        <f t="shared" si="317"/>
        <v>30</v>
      </c>
      <c r="BZ80" s="53">
        <f t="shared" si="293"/>
        <v>30</v>
      </c>
      <c r="CA80" s="98">
        <f t="shared" si="318"/>
        <v>30</v>
      </c>
      <c r="CB80" s="57" t="e">
        <f t="shared" si="294"/>
        <v>#N/A</v>
      </c>
      <c r="CC80" s="58">
        <v>8</v>
      </c>
      <c r="CD80" s="53">
        <f t="shared" si="263"/>
        <v>91.666666666666657</v>
      </c>
      <c r="CE80" s="58">
        <v>248</v>
      </c>
      <c r="CF80" s="51">
        <f t="shared" si="264"/>
        <v>69.24265842349304</v>
      </c>
      <c r="CG80" s="58">
        <v>35.164924648831501</v>
      </c>
      <c r="CH80" s="51">
        <f t="shared" si="265"/>
        <v>87.265511526805426</v>
      </c>
      <c r="CI80" s="58" t="s">
        <v>1974</v>
      </c>
      <c r="CJ80" s="53">
        <f t="shared" si="266"/>
        <v>0</v>
      </c>
      <c r="CK80" s="58" t="s">
        <v>1974</v>
      </c>
      <c r="CL80" s="53">
        <f t="shared" si="267"/>
        <v>0</v>
      </c>
      <c r="CM80" s="58">
        <v>15</v>
      </c>
      <c r="CN80" s="53">
        <f t="shared" si="268"/>
        <v>75.22935779816514</v>
      </c>
      <c r="CO80" s="58">
        <v>13.785714285714301</v>
      </c>
      <c r="CP80" s="51">
        <f t="shared" si="269"/>
        <v>56.919642857142819</v>
      </c>
      <c r="CQ80" s="138">
        <f t="shared" si="319"/>
        <v>33.03725016382699</v>
      </c>
      <c r="CR80" s="110">
        <f t="shared" si="320"/>
        <v>70.303021695198026</v>
      </c>
      <c r="CS80" s="53">
        <f t="shared" si="295"/>
        <v>70.303021695198026</v>
      </c>
      <c r="CT80" s="98">
        <f t="shared" si="321"/>
        <v>70.3</v>
      </c>
      <c r="CU80" s="54" t="e">
        <f t="shared" si="296"/>
        <v>#N/A</v>
      </c>
      <c r="CV80" s="58">
        <v>36</v>
      </c>
      <c r="CW80" s="53">
        <f t="shared" si="270"/>
        <v>77.987421383647799</v>
      </c>
      <c r="CX80" s="58">
        <v>48</v>
      </c>
      <c r="CY80" s="53">
        <f t="shared" si="271"/>
        <v>72.189349112426044</v>
      </c>
      <c r="CZ80" s="58">
        <v>310</v>
      </c>
      <c r="DA80" s="53">
        <f t="shared" si="272"/>
        <v>70.754716981132077</v>
      </c>
      <c r="DB80" s="58">
        <v>105</v>
      </c>
      <c r="DC80" s="53">
        <f t="shared" si="273"/>
        <v>73.75</v>
      </c>
      <c r="DD80" s="58">
        <v>72</v>
      </c>
      <c r="DE80" s="53">
        <f t="shared" si="274"/>
        <v>74.551971326164875</v>
      </c>
      <c r="DF80" s="58">
        <v>32</v>
      </c>
      <c r="DG80" s="53">
        <f t="shared" si="275"/>
        <v>87.029288702928881</v>
      </c>
      <c r="DH80" s="58">
        <v>405</v>
      </c>
      <c r="DI80" s="53">
        <f t="shared" si="276"/>
        <v>66.25</v>
      </c>
      <c r="DJ80" s="58">
        <v>37</v>
      </c>
      <c r="DK80" s="51">
        <f t="shared" si="277"/>
        <v>94.714285714285722</v>
      </c>
      <c r="DL80" s="53">
        <f t="shared" si="322"/>
        <v>77.153379152573166</v>
      </c>
      <c r="DM80" s="53">
        <f t="shared" si="297"/>
        <v>77.153379152573166</v>
      </c>
      <c r="DN80" s="98">
        <f t="shared" si="323"/>
        <v>77.2</v>
      </c>
      <c r="DO80" s="54" t="e">
        <f t="shared" si="298"/>
        <v>#N/A</v>
      </c>
      <c r="DP80" s="52">
        <v>1402</v>
      </c>
      <c r="DQ80" s="51">
        <f t="shared" si="278"/>
        <v>0</v>
      </c>
      <c r="DR80" s="52">
        <v>26.5</v>
      </c>
      <c r="DS80" s="51">
        <f t="shared" si="279"/>
        <v>70.303712035995488</v>
      </c>
      <c r="DT80" s="52">
        <v>6</v>
      </c>
      <c r="DU80" s="51">
        <f t="shared" si="280"/>
        <v>33.333333333333329</v>
      </c>
      <c r="DV80" s="53">
        <f t="shared" si="324"/>
        <v>34.545681789776275</v>
      </c>
      <c r="DW80" s="53">
        <f t="shared" si="299"/>
        <v>34.545681789776275</v>
      </c>
      <c r="DX80" s="98">
        <f t="shared" si="325"/>
        <v>34.5</v>
      </c>
      <c r="DY80" s="54" t="e">
        <f t="shared" si="300"/>
        <v>#N/A</v>
      </c>
      <c r="DZ80" s="52">
        <v>28.125739821881499</v>
      </c>
      <c r="EA80" s="53">
        <f t="shared" si="281"/>
        <v>30.27528506122874</v>
      </c>
      <c r="EB80" s="52">
        <v>4</v>
      </c>
      <c r="EC80" s="51">
        <f t="shared" si="282"/>
        <v>25</v>
      </c>
      <c r="ED80" s="53">
        <f t="shared" si="326"/>
        <v>27.637642530614372</v>
      </c>
      <c r="EE80" s="53">
        <f t="shared" si="301"/>
        <v>27.637642530614372</v>
      </c>
      <c r="EF80" s="98">
        <f t="shared" si="327"/>
        <v>27.6</v>
      </c>
      <c r="EG80" s="54" t="e">
        <f t="shared" si="302"/>
        <v>#N/A</v>
      </c>
      <c r="EH80" s="64"/>
      <c r="EI80" s="64"/>
      <c r="EJ80" s="64"/>
      <c r="EK80" s="66" t="e">
        <f t="shared" si="303"/>
        <v>#N/A</v>
      </c>
      <c r="EL80" s="116">
        <f t="shared" si="328"/>
        <v>62.6</v>
      </c>
      <c r="EM80" s="139">
        <f t="shared" si="329"/>
        <v>62.59562010096969</v>
      </c>
      <c r="EN80" s="120">
        <f t="shared" si="304"/>
        <v>62.59562010096969</v>
      </c>
      <c r="EO80" s="67"/>
      <c r="EP80" s="68"/>
      <c r="EQ80" s="44"/>
    </row>
    <row r="81" spans="1:149" ht="14.5" customHeight="1" x14ac:dyDescent="0.35">
      <c r="A81" s="49" t="s">
        <v>93</v>
      </c>
      <c r="B81" s="137" t="str">
        <f>INDEX('Economy Names'!$A$2:$H$213,'Economy Names'!L75,'Economy Names'!$K$1)</f>
        <v>Guinea</v>
      </c>
      <c r="C81" s="50">
        <v>6</v>
      </c>
      <c r="D81" s="51">
        <f t="shared" si="238"/>
        <v>70.588235294117652</v>
      </c>
      <c r="E81" s="50">
        <v>15</v>
      </c>
      <c r="F81" s="51">
        <f t="shared" si="239"/>
        <v>85.427135678391963</v>
      </c>
      <c r="G81" s="52">
        <v>33.756809482483803</v>
      </c>
      <c r="H81" s="51">
        <f t="shared" si="240"/>
        <v>83.121595258758106</v>
      </c>
      <c r="I81" s="50">
        <v>6</v>
      </c>
      <c r="J81" s="51">
        <f t="shared" si="241"/>
        <v>70.588235294117652</v>
      </c>
      <c r="K81" s="50">
        <v>15</v>
      </c>
      <c r="L81" s="51">
        <f t="shared" si="242"/>
        <v>85.427135678391963</v>
      </c>
      <c r="M81" s="52">
        <v>33.756809482483803</v>
      </c>
      <c r="N81" s="53">
        <f t="shared" si="243"/>
        <v>83.121595258758106</v>
      </c>
      <c r="O81" s="52">
        <v>5.2571446339278101</v>
      </c>
      <c r="P81" s="51">
        <f t="shared" si="244"/>
        <v>98.685713841518051</v>
      </c>
      <c r="Q81" s="53">
        <f t="shared" si="305"/>
        <v>84.455670018196457</v>
      </c>
      <c r="R81" s="53">
        <f t="shared" si="283"/>
        <v>84.455670018196457</v>
      </c>
      <c r="S81" s="98">
        <f t="shared" si="306"/>
        <v>84.5</v>
      </c>
      <c r="T81" s="54" t="e">
        <f t="shared" si="284"/>
        <v>#N/A</v>
      </c>
      <c r="U81" s="55">
        <v>16</v>
      </c>
      <c r="V81" s="51">
        <f t="shared" si="245"/>
        <v>56.000000000000007</v>
      </c>
      <c r="W81" s="55">
        <v>151</v>
      </c>
      <c r="X81" s="51">
        <f t="shared" si="246"/>
        <v>63.976945244956774</v>
      </c>
      <c r="Y81" s="56">
        <v>7.3127216900914904</v>
      </c>
      <c r="Z81" s="53">
        <f t="shared" si="247"/>
        <v>63.436391549542549</v>
      </c>
      <c r="AA81" s="55">
        <v>12</v>
      </c>
      <c r="AB81" s="51">
        <f t="shared" si="248"/>
        <v>80</v>
      </c>
      <c r="AC81" s="53">
        <f t="shared" si="307"/>
        <v>65.853334198624836</v>
      </c>
      <c r="AD81" s="53">
        <f t="shared" si="285"/>
        <v>65.853334198624836</v>
      </c>
      <c r="AE81" s="98">
        <f t="shared" si="308"/>
        <v>65.900000000000006</v>
      </c>
      <c r="AF81" s="57" t="e">
        <f t="shared" si="286"/>
        <v>#N/A</v>
      </c>
      <c r="AG81" s="55">
        <v>4</v>
      </c>
      <c r="AH81" s="51">
        <f t="shared" si="249"/>
        <v>83.333333333333343</v>
      </c>
      <c r="AI81" s="55">
        <v>69</v>
      </c>
      <c r="AJ81" s="51">
        <f t="shared" si="250"/>
        <v>77.826086956521735</v>
      </c>
      <c r="AK81" s="56">
        <v>3232.2267082435301</v>
      </c>
      <c r="AL81" s="51">
        <f t="shared" si="251"/>
        <v>60.095966564894688</v>
      </c>
      <c r="AM81" s="55">
        <v>0</v>
      </c>
      <c r="AN81" s="51">
        <f t="shared" si="252"/>
        <v>0</v>
      </c>
      <c r="AO81" s="51">
        <f t="shared" si="309"/>
        <v>55.31384671368744</v>
      </c>
      <c r="AP81" s="53">
        <f t="shared" si="287"/>
        <v>55.31384671368744</v>
      </c>
      <c r="AQ81" s="98">
        <f t="shared" si="310"/>
        <v>55.3</v>
      </c>
      <c r="AR81" s="54" t="e">
        <f t="shared" si="288"/>
        <v>#N/A</v>
      </c>
      <c r="AS81" s="59">
        <v>6</v>
      </c>
      <c r="AT81" s="51">
        <f t="shared" si="253"/>
        <v>58.333333333333336</v>
      </c>
      <c r="AU81" s="59">
        <v>44</v>
      </c>
      <c r="AV81" s="51">
        <f t="shared" si="254"/>
        <v>79.425837320574161</v>
      </c>
      <c r="AW81" s="59">
        <v>4.77399733301871</v>
      </c>
      <c r="AX81" s="53">
        <f t="shared" si="255"/>
        <v>68.173351113208597</v>
      </c>
      <c r="AY81" s="59">
        <v>6.5</v>
      </c>
      <c r="AZ81" s="51">
        <f t="shared" si="256"/>
        <v>21.666666666666668</v>
      </c>
      <c r="BA81" s="60">
        <f t="shared" si="311"/>
        <v>56.899797108445689</v>
      </c>
      <c r="BB81" s="53">
        <f t="shared" si="289"/>
        <v>56.899797108445689</v>
      </c>
      <c r="BC81" s="98">
        <f t="shared" si="312"/>
        <v>56.9</v>
      </c>
      <c r="BD81" s="54" t="e">
        <f t="shared" si="290"/>
        <v>#N/A</v>
      </c>
      <c r="BE81" s="58">
        <v>0</v>
      </c>
      <c r="BF81" s="58">
        <v>6</v>
      </c>
      <c r="BG81" s="61">
        <f t="shared" si="313"/>
        <v>6</v>
      </c>
      <c r="BH81" s="60">
        <f t="shared" si="314"/>
        <v>30</v>
      </c>
      <c r="BI81" s="101">
        <f t="shared" si="291"/>
        <v>30</v>
      </c>
      <c r="BJ81" s="98">
        <f t="shared" si="315"/>
        <v>30</v>
      </c>
      <c r="BK81" s="54" t="e">
        <f t="shared" si="292"/>
        <v>#N/A</v>
      </c>
      <c r="BL81" s="58">
        <v>7</v>
      </c>
      <c r="BM81" s="53">
        <f t="shared" si="257"/>
        <v>70</v>
      </c>
      <c r="BN81" s="58">
        <v>1</v>
      </c>
      <c r="BO81" s="53">
        <f t="shared" si="258"/>
        <v>10</v>
      </c>
      <c r="BP81" s="58">
        <v>5</v>
      </c>
      <c r="BQ81" s="53">
        <f t="shared" si="259"/>
        <v>50</v>
      </c>
      <c r="BR81" s="58">
        <v>0</v>
      </c>
      <c r="BS81" s="53">
        <f t="shared" si="260"/>
        <v>0</v>
      </c>
      <c r="BT81" s="58">
        <v>0</v>
      </c>
      <c r="BU81" s="53">
        <f t="shared" si="261"/>
        <v>0</v>
      </c>
      <c r="BV81" s="58">
        <v>0</v>
      </c>
      <c r="BW81" s="51">
        <f t="shared" si="262"/>
        <v>0</v>
      </c>
      <c r="BX81" s="61">
        <f t="shared" si="316"/>
        <v>13</v>
      </c>
      <c r="BY81" s="63">
        <f t="shared" si="317"/>
        <v>26</v>
      </c>
      <c r="BZ81" s="53">
        <f t="shared" si="293"/>
        <v>26</v>
      </c>
      <c r="CA81" s="98">
        <f t="shared" si="318"/>
        <v>26</v>
      </c>
      <c r="CB81" s="57" t="e">
        <f t="shared" si="294"/>
        <v>#N/A</v>
      </c>
      <c r="CC81" s="58">
        <v>33</v>
      </c>
      <c r="CD81" s="53">
        <f t="shared" si="263"/>
        <v>50</v>
      </c>
      <c r="CE81" s="58">
        <v>400</v>
      </c>
      <c r="CF81" s="51">
        <f t="shared" si="264"/>
        <v>45.749613601236476</v>
      </c>
      <c r="CG81" s="58">
        <v>69.282321909088296</v>
      </c>
      <c r="CH81" s="51">
        <f t="shared" si="265"/>
        <v>33.429400534221557</v>
      </c>
      <c r="CI81" s="58" t="s">
        <v>1974</v>
      </c>
      <c r="CJ81" s="53">
        <f t="shared" si="266"/>
        <v>0</v>
      </c>
      <c r="CK81" s="58" t="s">
        <v>1974</v>
      </c>
      <c r="CL81" s="53">
        <f t="shared" si="267"/>
        <v>0</v>
      </c>
      <c r="CM81" s="58">
        <v>43</v>
      </c>
      <c r="CN81" s="53">
        <f t="shared" si="268"/>
        <v>23.853211009174313</v>
      </c>
      <c r="CO81" s="58">
        <v>23.285714285714299</v>
      </c>
      <c r="CP81" s="51">
        <f t="shared" si="269"/>
        <v>27.232142857142815</v>
      </c>
      <c r="CQ81" s="138">
        <f t="shared" si="319"/>
        <v>12.771338466579282</v>
      </c>
      <c r="CR81" s="110">
        <f t="shared" si="320"/>
        <v>35.487588150509332</v>
      </c>
      <c r="CS81" s="53">
        <f t="shared" si="295"/>
        <v>35.487588150509332</v>
      </c>
      <c r="CT81" s="98">
        <f t="shared" si="321"/>
        <v>35.5</v>
      </c>
      <c r="CU81" s="54" t="e">
        <f t="shared" si="296"/>
        <v>#N/A</v>
      </c>
      <c r="CV81" s="58">
        <v>72</v>
      </c>
      <c r="CW81" s="53">
        <f t="shared" si="270"/>
        <v>55.345911949685537</v>
      </c>
      <c r="CX81" s="58">
        <v>138.69999999999999</v>
      </c>
      <c r="CY81" s="53">
        <f t="shared" si="271"/>
        <v>18.520710059171606</v>
      </c>
      <c r="CZ81" s="58">
        <v>777.77777777777897</v>
      </c>
      <c r="DA81" s="53">
        <f t="shared" si="272"/>
        <v>26.624737945492548</v>
      </c>
      <c r="DB81" s="58">
        <v>128.4</v>
      </c>
      <c r="DC81" s="53">
        <f t="shared" si="273"/>
        <v>67.900000000000006</v>
      </c>
      <c r="DD81" s="58">
        <v>78.857142857142904</v>
      </c>
      <c r="DE81" s="53">
        <f t="shared" si="274"/>
        <v>72.094214029697895</v>
      </c>
      <c r="DF81" s="58">
        <v>156</v>
      </c>
      <c r="DG81" s="53">
        <f t="shared" si="275"/>
        <v>35.146443514644346</v>
      </c>
      <c r="DH81" s="58">
        <v>808.57142857142901</v>
      </c>
      <c r="DI81" s="53">
        <f t="shared" si="276"/>
        <v>32.619047619047578</v>
      </c>
      <c r="DJ81" s="58">
        <v>180</v>
      </c>
      <c r="DK81" s="51">
        <f t="shared" si="277"/>
        <v>74.285714285714292</v>
      </c>
      <c r="DL81" s="53">
        <f t="shared" si="322"/>
        <v>47.817097425431726</v>
      </c>
      <c r="DM81" s="53">
        <f t="shared" si="297"/>
        <v>47.817097425431726</v>
      </c>
      <c r="DN81" s="98">
        <f t="shared" si="323"/>
        <v>47.8</v>
      </c>
      <c r="DO81" s="54" t="e">
        <f t="shared" si="298"/>
        <v>#N/A</v>
      </c>
      <c r="DP81" s="52">
        <v>311</v>
      </c>
      <c r="DQ81" s="51">
        <f t="shared" si="278"/>
        <v>84.344262295081961</v>
      </c>
      <c r="DR81" s="52">
        <v>45</v>
      </c>
      <c r="DS81" s="51">
        <f t="shared" si="279"/>
        <v>49.493813273340834</v>
      </c>
      <c r="DT81" s="52">
        <v>5</v>
      </c>
      <c r="DU81" s="51">
        <f t="shared" si="280"/>
        <v>27.777777777777779</v>
      </c>
      <c r="DV81" s="53">
        <f t="shared" si="324"/>
        <v>53.871951115400186</v>
      </c>
      <c r="DW81" s="53">
        <f t="shared" si="299"/>
        <v>53.871951115400186</v>
      </c>
      <c r="DX81" s="98">
        <f t="shared" si="325"/>
        <v>53.9</v>
      </c>
      <c r="DY81" s="54" t="e">
        <f t="shared" si="300"/>
        <v>#N/A</v>
      </c>
      <c r="DZ81" s="52">
        <v>19.449432358204501</v>
      </c>
      <c r="EA81" s="53">
        <f t="shared" si="281"/>
        <v>20.935879825839073</v>
      </c>
      <c r="EB81" s="52">
        <v>9</v>
      </c>
      <c r="EC81" s="51">
        <f t="shared" si="282"/>
        <v>56.25</v>
      </c>
      <c r="ED81" s="53">
        <f t="shared" si="326"/>
        <v>38.592939912919533</v>
      </c>
      <c r="EE81" s="53">
        <f t="shared" si="301"/>
        <v>38.592939912919533</v>
      </c>
      <c r="EF81" s="98">
        <f t="shared" si="327"/>
        <v>38.6</v>
      </c>
      <c r="EG81" s="54" t="e">
        <f t="shared" si="302"/>
        <v>#N/A</v>
      </c>
      <c r="EH81" s="64"/>
      <c r="EI81" s="64"/>
      <c r="EJ81" s="64"/>
      <c r="EK81" s="66" t="e">
        <f t="shared" si="303"/>
        <v>#N/A</v>
      </c>
      <c r="EL81" s="116">
        <f t="shared" si="328"/>
        <v>49.4</v>
      </c>
      <c r="EM81" s="139">
        <f t="shared" si="329"/>
        <v>49.429222464321512</v>
      </c>
      <c r="EN81" s="120">
        <f t="shared" si="304"/>
        <v>49.429222464321512</v>
      </c>
      <c r="EO81" s="67"/>
      <c r="EP81" s="68"/>
      <c r="EQ81" s="44"/>
    </row>
    <row r="82" spans="1:149" ht="14.5" customHeight="1" x14ac:dyDescent="0.35">
      <c r="A82" s="49" t="s">
        <v>94</v>
      </c>
      <c r="B82" s="137" t="str">
        <f>INDEX('Economy Names'!$A$2:$H$213,'Economy Names'!L76,'Economy Names'!$K$1)</f>
        <v>Guinea-Bissau</v>
      </c>
      <c r="C82" s="50">
        <v>8</v>
      </c>
      <c r="D82" s="51">
        <f t="shared" si="238"/>
        <v>58.82352941176471</v>
      </c>
      <c r="E82" s="50">
        <v>8</v>
      </c>
      <c r="F82" s="51">
        <f t="shared" si="239"/>
        <v>92.462311557788951</v>
      </c>
      <c r="G82" s="52">
        <v>88.8446503351215</v>
      </c>
      <c r="H82" s="51">
        <f t="shared" si="240"/>
        <v>55.57767483243925</v>
      </c>
      <c r="I82" s="50">
        <v>9</v>
      </c>
      <c r="J82" s="51">
        <f t="shared" si="241"/>
        <v>52.941176470588239</v>
      </c>
      <c r="K82" s="50">
        <v>9</v>
      </c>
      <c r="L82" s="51">
        <f t="shared" si="242"/>
        <v>91.457286432160799</v>
      </c>
      <c r="M82" s="52">
        <v>88.8446503351215</v>
      </c>
      <c r="N82" s="53">
        <f t="shared" si="243"/>
        <v>55.57767483243925</v>
      </c>
      <c r="O82" s="52">
        <v>5.7523001844736799</v>
      </c>
      <c r="P82" s="51">
        <f t="shared" si="244"/>
        <v>98.561924953881586</v>
      </c>
      <c r="Q82" s="53">
        <f t="shared" si="305"/>
        <v>75.495437930618039</v>
      </c>
      <c r="R82" s="53">
        <f t="shared" si="283"/>
        <v>75.495437930618039</v>
      </c>
      <c r="S82" s="98">
        <f t="shared" si="306"/>
        <v>75.5</v>
      </c>
      <c r="T82" s="54" t="e">
        <f t="shared" si="284"/>
        <v>#N/A</v>
      </c>
      <c r="U82" s="55">
        <v>13</v>
      </c>
      <c r="V82" s="51">
        <f t="shared" si="245"/>
        <v>68</v>
      </c>
      <c r="W82" s="55">
        <v>143</v>
      </c>
      <c r="X82" s="51">
        <f t="shared" si="246"/>
        <v>66.282420749279538</v>
      </c>
      <c r="Y82" s="56">
        <v>23.7481071659751</v>
      </c>
      <c r="Z82" s="53">
        <f t="shared" si="247"/>
        <v>0</v>
      </c>
      <c r="AA82" s="55">
        <v>7</v>
      </c>
      <c r="AB82" s="51">
        <f t="shared" si="248"/>
        <v>46.666666666666664</v>
      </c>
      <c r="AC82" s="53">
        <f t="shared" si="307"/>
        <v>45.237271853986549</v>
      </c>
      <c r="AD82" s="53">
        <f t="shared" si="285"/>
        <v>45.237271853986549</v>
      </c>
      <c r="AE82" s="98">
        <f t="shared" si="308"/>
        <v>45.2</v>
      </c>
      <c r="AF82" s="57" t="e">
        <f t="shared" si="286"/>
        <v>#N/A</v>
      </c>
      <c r="AG82" s="55">
        <v>7</v>
      </c>
      <c r="AH82" s="51">
        <f t="shared" si="249"/>
        <v>33.333333333333329</v>
      </c>
      <c r="AI82" s="55">
        <v>257</v>
      </c>
      <c r="AJ82" s="51">
        <f t="shared" si="250"/>
        <v>0</v>
      </c>
      <c r="AK82" s="56">
        <v>1177.6582330511201</v>
      </c>
      <c r="AL82" s="51">
        <f t="shared" si="251"/>
        <v>85.461009468504685</v>
      </c>
      <c r="AM82" s="55">
        <v>0</v>
      </c>
      <c r="AN82" s="51">
        <f t="shared" si="252"/>
        <v>0</v>
      </c>
      <c r="AO82" s="51">
        <f t="shared" si="309"/>
        <v>29.698585700459503</v>
      </c>
      <c r="AP82" s="53">
        <f t="shared" si="287"/>
        <v>29.698585700459503</v>
      </c>
      <c r="AQ82" s="98">
        <f t="shared" si="310"/>
        <v>29.7</v>
      </c>
      <c r="AR82" s="54" t="e">
        <f t="shared" si="288"/>
        <v>#N/A</v>
      </c>
      <c r="AS82" s="59">
        <v>5</v>
      </c>
      <c r="AT82" s="51">
        <f t="shared" si="253"/>
        <v>66.666666666666657</v>
      </c>
      <c r="AU82" s="59">
        <v>48</v>
      </c>
      <c r="AV82" s="51">
        <f t="shared" si="254"/>
        <v>77.511961722488039</v>
      </c>
      <c r="AW82" s="59">
        <v>5.41120303502362</v>
      </c>
      <c r="AX82" s="53">
        <f t="shared" si="255"/>
        <v>63.925313099842526</v>
      </c>
      <c r="AY82" s="59">
        <v>3</v>
      </c>
      <c r="AZ82" s="51">
        <f t="shared" si="256"/>
        <v>10</v>
      </c>
      <c r="BA82" s="60">
        <f t="shared" si="311"/>
        <v>54.525985372249309</v>
      </c>
      <c r="BB82" s="53">
        <f t="shared" si="289"/>
        <v>54.525985372249309</v>
      </c>
      <c r="BC82" s="98">
        <f t="shared" si="312"/>
        <v>54.5</v>
      </c>
      <c r="BD82" s="54" t="e">
        <f t="shared" si="290"/>
        <v>#N/A</v>
      </c>
      <c r="BE82" s="58">
        <v>0</v>
      </c>
      <c r="BF82" s="58">
        <v>6</v>
      </c>
      <c r="BG82" s="61">
        <f t="shared" si="313"/>
        <v>6</v>
      </c>
      <c r="BH82" s="60">
        <f t="shared" si="314"/>
        <v>30</v>
      </c>
      <c r="BI82" s="101">
        <f t="shared" si="291"/>
        <v>30</v>
      </c>
      <c r="BJ82" s="98">
        <f t="shared" si="315"/>
        <v>30</v>
      </c>
      <c r="BK82" s="54" t="e">
        <f t="shared" si="292"/>
        <v>#N/A</v>
      </c>
      <c r="BL82" s="58">
        <v>7</v>
      </c>
      <c r="BM82" s="53">
        <f t="shared" si="257"/>
        <v>70</v>
      </c>
      <c r="BN82" s="58">
        <v>1</v>
      </c>
      <c r="BO82" s="53">
        <f t="shared" si="258"/>
        <v>10</v>
      </c>
      <c r="BP82" s="58">
        <v>6</v>
      </c>
      <c r="BQ82" s="53">
        <f t="shared" si="259"/>
        <v>60</v>
      </c>
      <c r="BR82" s="58">
        <v>4</v>
      </c>
      <c r="BS82" s="53">
        <f t="shared" si="260"/>
        <v>66.666666666666657</v>
      </c>
      <c r="BT82" s="58">
        <v>2</v>
      </c>
      <c r="BU82" s="53">
        <f t="shared" si="261"/>
        <v>28.571428571428569</v>
      </c>
      <c r="BV82" s="58">
        <v>2</v>
      </c>
      <c r="BW82" s="51">
        <f t="shared" si="262"/>
        <v>28.571428571428569</v>
      </c>
      <c r="BX82" s="61">
        <f t="shared" si="316"/>
        <v>22</v>
      </c>
      <c r="BY82" s="63">
        <f t="shared" si="317"/>
        <v>44</v>
      </c>
      <c r="BZ82" s="53">
        <f t="shared" si="293"/>
        <v>44</v>
      </c>
      <c r="CA82" s="98">
        <f t="shared" si="318"/>
        <v>44</v>
      </c>
      <c r="CB82" s="57" t="e">
        <f t="shared" si="294"/>
        <v>#N/A</v>
      </c>
      <c r="CC82" s="58">
        <v>46</v>
      </c>
      <c r="CD82" s="53">
        <f t="shared" si="263"/>
        <v>28.333333333333332</v>
      </c>
      <c r="CE82" s="58">
        <v>218</v>
      </c>
      <c r="CF82" s="51">
        <f t="shared" si="264"/>
        <v>73.879443585780521</v>
      </c>
      <c r="CG82" s="58">
        <v>45.480509538319502</v>
      </c>
      <c r="CH82" s="51">
        <f t="shared" si="265"/>
        <v>72.17745687433721</v>
      </c>
      <c r="CI82" s="58" t="s">
        <v>1974</v>
      </c>
      <c r="CJ82" s="53">
        <f t="shared" si="266"/>
        <v>0</v>
      </c>
      <c r="CK82" s="58" t="s">
        <v>1974</v>
      </c>
      <c r="CL82" s="53">
        <f t="shared" si="267"/>
        <v>0</v>
      </c>
      <c r="CM82" s="58">
        <v>6.5</v>
      </c>
      <c r="CN82" s="53">
        <f t="shared" si="268"/>
        <v>90.825688073394488</v>
      </c>
      <c r="CO82" s="58">
        <v>1.8571428571428601</v>
      </c>
      <c r="CP82" s="51">
        <f t="shared" si="269"/>
        <v>94.196428571428555</v>
      </c>
      <c r="CQ82" s="138">
        <f t="shared" si="319"/>
        <v>46.255529161205757</v>
      </c>
      <c r="CR82" s="110">
        <f t="shared" si="320"/>
        <v>55.161440738664197</v>
      </c>
      <c r="CS82" s="53">
        <f t="shared" si="295"/>
        <v>55.161440738664197</v>
      </c>
      <c r="CT82" s="98">
        <f t="shared" si="321"/>
        <v>55.2</v>
      </c>
      <c r="CU82" s="54" t="e">
        <f t="shared" si="296"/>
        <v>#N/A</v>
      </c>
      <c r="CV82" s="58">
        <v>118</v>
      </c>
      <c r="CW82" s="53">
        <f t="shared" si="270"/>
        <v>26.415094339622641</v>
      </c>
      <c r="CX82" s="58">
        <v>60</v>
      </c>
      <c r="CY82" s="53">
        <f t="shared" si="271"/>
        <v>65.088757396449708</v>
      </c>
      <c r="CZ82" s="58">
        <v>585</v>
      </c>
      <c r="DA82" s="53">
        <f t="shared" si="272"/>
        <v>44.811320754716981</v>
      </c>
      <c r="DB82" s="58">
        <v>160</v>
      </c>
      <c r="DC82" s="53">
        <f t="shared" si="273"/>
        <v>60</v>
      </c>
      <c r="DD82" s="58">
        <v>84</v>
      </c>
      <c r="DE82" s="53">
        <f t="shared" si="274"/>
        <v>70.25089605734766</v>
      </c>
      <c r="DF82" s="58">
        <v>36</v>
      </c>
      <c r="DG82" s="53">
        <f t="shared" si="275"/>
        <v>85.355648535564853</v>
      </c>
      <c r="DH82" s="58">
        <v>550</v>
      </c>
      <c r="DI82" s="53">
        <f t="shared" si="276"/>
        <v>54.166666666666664</v>
      </c>
      <c r="DJ82" s="58">
        <v>205</v>
      </c>
      <c r="DK82" s="51">
        <f t="shared" si="277"/>
        <v>70.714285714285722</v>
      </c>
      <c r="DL82" s="53">
        <f t="shared" si="322"/>
        <v>59.600333683081779</v>
      </c>
      <c r="DM82" s="53">
        <f t="shared" si="297"/>
        <v>59.600333683081779</v>
      </c>
      <c r="DN82" s="98">
        <f t="shared" si="323"/>
        <v>59.6</v>
      </c>
      <c r="DO82" s="54" t="e">
        <f t="shared" si="298"/>
        <v>#N/A</v>
      </c>
      <c r="DP82" s="52">
        <v>1785</v>
      </c>
      <c r="DQ82" s="51">
        <f t="shared" si="278"/>
        <v>0</v>
      </c>
      <c r="DR82" s="52">
        <v>28</v>
      </c>
      <c r="DS82" s="51">
        <f t="shared" si="279"/>
        <v>68.61642294713161</v>
      </c>
      <c r="DT82" s="52">
        <v>8.5</v>
      </c>
      <c r="DU82" s="51">
        <f t="shared" si="280"/>
        <v>47.222222222222221</v>
      </c>
      <c r="DV82" s="53">
        <f t="shared" si="324"/>
        <v>38.612881723117944</v>
      </c>
      <c r="DW82" s="53">
        <f t="shared" si="299"/>
        <v>38.612881723117944</v>
      </c>
      <c r="DX82" s="98">
        <f t="shared" si="325"/>
        <v>38.6</v>
      </c>
      <c r="DY82" s="54" t="e">
        <f t="shared" si="300"/>
        <v>#N/A</v>
      </c>
      <c r="DZ82" s="52">
        <v>0</v>
      </c>
      <c r="EA82" s="53">
        <f t="shared" si="281"/>
        <v>0</v>
      </c>
      <c r="EB82" s="52">
        <v>0</v>
      </c>
      <c r="EC82" s="51">
        <f t="shared" si="282"/>
        <v>0</v>
      </c>
      <c r="ED82" s="53">
        <f t="shared" si="326"/>
        <v>0</v>
      </c>
      <c r="EE82" s="53">
        <f t="shared" si="301"/>
        <v>0</v>
      </c>
      <c r="EF82" s="98">
        <f t="shared" si="327"/>
        <v>0</v>
      </c>
      <c r="EG82" s="54" t="e">
        <f t="shared" si="302"/>
        <v>#N/A</v>
      </c>
      <c r="EH82" s="64"/>
      <c r="EI82" s="64"/>
      <c r="EJ82" s="64"/>
      <c r="EK82" s="66" t="e">
        <f t="shared" si="303"/>
        <v>#N/A</v>
      </c>
      <c r="EL82" s="116">
        <f t="shared" si="328"/>
        <v>43.2</v>
      </c>
      <c r="EM82" s="139">
        <f t="shared" si="329"/>
        <v>43.233193700217733</v>
      </c>
      <c r="EN82" s="120">
        <f t="shared" si="304"/>
        <v>43.233193700217733</v>
      </c>
      <c r="EO82" s="67"/>
      <c r="EP82" s="68"/>
      <c r="EQ82" s="44"/>
    </row>
    <row r="83" spans="1:149" ht="14.5" customHeight="1" x14ac:dyDescent="0.35">
      <c r="A83" s="49" t="s">
        <v>95</v>
      </c>
      <c r="B83" s="137" t="str">
        <f>INDEX('Economy Names'!$A$2:$H$213,'Economy Names'!L77,'Economy Names'!$K$1)</f>
        <v>Guyana</v>
      </c>
      <c r="C83" s="50">
        <v>7</v>
      </c>
      <c r="D83" s="51">
        <f t="shared" si="238"/>
        <v>64.705882352941174</v>
      </c>
      <c r="E83" s="50">
        <v>18</v>
      </c>
      <c r="F83" s="51">
        <f t="shared" si="239"/>
        <v>82.412060301507537</v>
      </c>
      <c r="G83" s="52">
        <v>9.4304826194468507</v>
      </c>
      <c r="H83" s="51">
        <f t="shared" si="240"/>
        <v>95.284758690276576</v>
      </c>
      <c r="I83" s="50">
        <v>7</v>
      </c>
      <c r="J83" s="51">
        <f t="shared" si="241"/>
        <v>64.705882352941174</v>
      </c>
      <c r="K83" s="50">
        <v>18</v>
      </c>
      <c r="L83" s="51">
        <f t="shared" si="242"/>
        <v>82.412060301507537</v>
      </c>
      <c r="M83" s="52">
        <v>9.4304826194468507</v>
      </c>
      <c r="N83" s="53">
        <f t="shared" si="243"/>
        <v>95.284758690276576</v>
      </c>
      <c r="O83" s="52">
        <v>0</v>
      </c>
      <c r="P83" s="51">
        <f t="shared" si="244"/>
        <v>100</v>
      </c>
      <c r="Q83" s="53">
        <f t="shared" si="305"/>
        <v>85.600675336181325</v>
      </c>
      <c r="R83" s="53">
        <f t="shared" si="283"/>
        <v>85.600675336181325</v>
      </c>
      <c r="S83" s="98">
        <f t="shared" si="306"/>
        <v>85.6</v>
      </c>
      <c r="T83" s="54" t="e">
        <f t="shared" si="284"/>
        <v>#N/A</v>
      </c>
      <c r="U83" s="55">
        <v>18</v>
      </c>
      <c r="V83" s="51">
        <f t="shared" si="245"/>
        <v>48</v>
      </c>
      <c r="W83" s="55">
        <v>208</v>
      </c>
      <c r="X83" s="51">
        <f t="shared" si="246"/>
        <v>47.550432276657062</v>
      </c>
      <c r="Y83" s="56">
        <v>2.4268892536772402</v>
      </c>
      <c r="Z83" s="53">
        <f t="shared" si="247"/>
        <v>87.865553731613815</v>
      </c>
      <c r="AA83" s="55">
        <v>4</v>
      </c>
      <c r="AB83" s="51">
        <f t="shared" si="248"/>
        <v>26.666666666666668</v>
      </c>
      <c r="AC83" s="53">
        <f t="shared" si="307"/>
        <v>52.52066316873438</v>
      </c>
      <c r="AD83" s="53">
        <f t="shared" si="285"/>
        <v>52.52066316873438</v>
      </c>
      <c r="AE83" s="98">
        <f t="shared" si="308"/>
        <v>52.5</v>
      </c>
      <c r="AF83" s="57" t="e">
        <f t="shared" si="286"/>
        <v>#N/A</v>
      </c>
      <c r="AG83" s="55">
        <v>8</v>
      </c>
      <c r="AH83" s="51">
        <f t="shared" si="249"/>
        <v>16.666666666666664</v>
      </c>
      <c r="AI83" s="55">
        <v>82</v>
      </c>
      <c r="AJ83" s="51">
        <f t="shared" si="250"/>
        <v>72.173913043478265</v>
      </c>
      <c r="AK83" s="56">
        <v>423.80744223373102</v>
      </c>
      <c r="AL83" s="51">
        <f t="shared" si="251"/>
        <v>94.767809355139121</v>
      </c>
      <c r="AM83" s="55">
        <v>0</v>
      </c>
      <c r="AN83" s="51">
        <f t="shared" si="252"/>
        <v>0</v>
      </c>
      <c r="AO83" s="51">
        <f t="shared" si="309"/>
        <v>45.902097266321015</v>
      </c>
      <c r="AP83" s="53">
        <f t="shared" si="287"/>
        <v>45.902097266321015</v>
      </c>
      <c r="AQ83" s="98">
        <f t="shared" si="310"/>
        <v>45.9</v>
      </c>
      <c r="AR83" s="54" t="e">
        <f t="shared" si="288"/>
        <v>#N/A</v>
      </c>
      <c r="AS83" s="59">
        <v>7</v>
      </c>
      <c r="AT83" s="51">
        <f t="shared" si="253"/>
        <v>50</v>
      </c>
      <c r="AU83" s="59">
        <v>46</v>
      </c>
      <c r="AV83" s="51">
        <f t="shared" si="254"/>
        <v>78.4688995215311</v>
      </c>
      <c r="AW83" s="59">
        <v>4.6031098046560404</v>
      </c>
      <c r="AX83" s="53">
        <f t="shared" si="255"/>
        <v>69.312601302293075</v>
      </c>
      <c r="AY83" s="59">
        <v>7.5</v>
      </c>
      <c r="AZ83" s="51">
        <f t="shared" si="256"/>
        <v>25</v>
      </c>
      <c r="BA83" s="60">
        <f t="shared" si="311"/>
        <v>55.695375205956047</v>
      </c>
      <c r="BB83" s="53">
        <f t="shared" si="289"/>
        <v>55.695375205956047</v>
      </c>
      <c r="BC83" s="98">
        <f t="shared" si="312"/>
        <v>55.7</v>
      </c>
      <c r="BD83" s="54" t="e">
        <f t="shared" si="290"/>
        <v>#N/A</v>
      </c>
      <c r="BE83" s="58">
        <v>8</v>
      </c>
      <c r="BF83" s="58">
        <v>3</v>
      </c>
      <c r="BG83" s="61">
        <f t="shared" si="313"/>
        <v>11</v>
      </c>
      <c r="BH83" s="60">
        <f t="shared" si="314"/>
        <v>55.000000000000007</v>
      </c>
      <c r="BI83" s="101">
        <f t="shared" si="291"/>
        <v>55.000000000000007</v>
      </c>
      <c r="BJ83" s="98">
        <f t="shared" si="315"/>
        <v>55</v>
      </c>
      <c r="BK83" s="54" t="e">
        <f t="shared" si="292"/>
        <v>#N/A</v>
      </c>
      <c r="BL83" s="58">
        <v>5</v>
      </c>
      <c r="BM83" s="53">
        <f t="shared" si="257"/>
        <v>50</v>
      </c>
      <c r="BN83" s="58">
        <v>5</v>
      </c>
      <c r="BO83" s="53">
        <f t="shared" si="258"/>
        <v>50</v>
      </c>
      <c r="BP83" s="58">
        <v>8</v>
      </c>
      <c r="BQ83" s="53">
        <f t="shared" si="259"/>
        <v>80</v>
      </c>
      <c r="BR83" s="58">
        <v>4</v>
      </c>
      <c r="BS83" s="53">
        <f t="shared" si="260"/>
        <v>66.666666666666657</v>
      </c>
      <c r="BT83" s="58">
        <v>2</v>
      </c>
      <c r="BU83" s="53">
        <f t="shared" si="261"/>
        <v>28.571428571428569</v>
      </c>
      <c r="BV83" s="58">
        <v>4</v>
      </c>
      <c r="BW83" s="51">
        <f t="shared" si="262"/>
        <v>57.142857142857139</v>
      </c>
      <c r="BX83" s="61">
        <f t="shared" si="316"/>
        <v>28</v>
      </c>
      <c r="BY83" s="63">
        <f t="shared" si="317"/>
        <v>56.000000000000007</v>
      </c>
      <c r="BZ83" s="53">
        <f t="shared" si="293"/>
        <v>56.000000000000007</v>
      </c>
      <c r="CA83" s="98">
        <f t="shared" si="318"/>
        <v>56</v>
      </c>
      <c r="CB83" s="57" t="e">
        <f t="shared" si="294"/>
        <v>#N/A</v>
      </c>
      <c r="CC83" s="58">
        <v>35</v>
      </c>
      <c r="CD83" s="53">
        <f t="shared" si="263"/>
        <v>46.666666666666664</v>
      </c>
      <c r="CE83" s="58">
        <v>256</v>
      </c>
      <c r="CF83" s="51">
        <f t="shared" si="264"/>
        <v>68.006182380216387</v>
      </c>
      <c r="CG83" s="58">
        <v>30.570804920359599</v>
      </c>
      <c r="CH83" s="51">
        <f t="shared" si="265"/>
        <v>93.773484522041102</v>
      </c>
      <c r="CI83" s="58">
        <v>20</v>
      </c>
      <c r="CJ83" s="53">
        <f t="shared" si="266"/>
        <v>60</v>
      </c>
      <c r="CK83" s="58">
        <v>33.880952380952401</v>
      </c>
      <c r="CL83" s="53">
        <f t="shared" si="267"/>
        <v>40.77036219893359</v>
      </c>
      <c r="CM83" s="58">
        <v>30.5</v>
      </c>
      <c r="CN83" s="53">
        <f t="shared" si="268"/>
        <v>46.788990825688074</v>
      </c>
      <c r="CO83" s="58">
        <v>9.7857142857142794</v>
      </c>
      <c r="CP83" s="51">
        <f t="shared" si="269"/>
        <v>69.41964285714289</v>
      </c>
      <c r="CQ83" s="138">
        <f t="shared" si="319"/>
        <v>54.244748970441137</v>
      </c>
      <c r="CR83" s="110">
        <f t="shared" si="320"/>
        <v>65.672770634841328</v>
      </c>
      <c r="CS83" s="53">
        <f t="shared" si="295"/>
        <v>65.672770634841328</v>
      </c>
      <c r="CT83" s="98">
        <f t="shared" si="321"/>
        <v>65.7</v>
      </c>
      <c r="CU83" s="54" t="e">
        <f t="shared" si="296"/>
        <v>#N/A</v>
      </c>
      <c r="CV83" s="58">
        <v>72</v>
      </c>
      <c r="CW83" s="53">
        <f t="shared" si="270"/>
        <v>55.345911949685537</v>
      </c>
      <c r="CX83" s="58">
        <v>200</v>
      </c>
      <c r="CY83" s="53">
        <f t="shared" si="271"/>
        <v>0</v>
      </c>
      <c r="CZ83" s="58">
        <v>467.777777777778</v>
      </c>
      <c r="DA83" s="53">
        <f t="shared" si="272"/>
        <v>55.870020964360556</v>
      </c>
      <c r="DB83" s="58">
        <v>77.777777777777999</v>
      </c>
      <c r="DC83" s="53">
        <f t="shared" si="273"/>
        <v>80.5555555555555</v>
      </c>
      <c r="DD83" s="58">
        <v>84</v>
      </c>
      <c r="DE83" s="53">
        <f t="shared" si="274"/>
        <v>70.25089605734766</v>
      </c>
      <c r="DF83" s="58">
        <v>156</v>
      </c>
      <c r="DG83" s="53">
        <f t="shared" si="275"/>
        <v>35.146443514644346</v>
      </c>
      <c r="DH83" s="58">
        <v>265</v>
      </c>
      <c r="DI83" s="53">
        <f t="shared" si="276"/>
        <v>77.916666666666671</v>
      </c>
      <c r="DJ83" s="58">
        <v>62.5</v>
      </c>
      <c r="DK83" s="51">
        <f t="shared" si="277"/>
        <v>91.071428571428569</v>
      </c>
      <c r="DL83" s="53">
        <f t="shared" si="322"/>
        <v>58.269615409961112</v>
      </c>
      <c r="DM83" s="53">
        <f t="shared" si="297"/>
        <v>58.269615409961112</v>
      </c>
      <c r="DN83" s="98">
        <f t="shared" si="323"/>
        <v>58.3</v>
      </c>
      <c r="DO83" s="54" t="e">
        <f t="shared" si="298"/>
        <v>#N/A</v>
      </c>
      <c r="DP83" s="52">
        <v>581</v>
      </c>
      <c r="DQ83" s="51">
        <f t="shared" si="278"/>
        <v>62.213114754098363</v>
      </c>
      <c r="DR83" s="52">
        <v>27</v>
      </c>
      <c r="DS83" s="51">
        <f t="shared" si="279"/>
        <v>69.741282339707539</v>
      </c>
      <c r="DT83" s="52">
        <v>7.5</v>
      </c>
      <c r="DU83" s="51">
        <f t="shared" si="280"/>
        <v>41.666666666666671</v>
      </c>
      <c r="DV83" s="53">
        <f t="shared" si="324"/>
        <v>57.873687920157522</v>
      </c>
      <c r="DW83" s="53">
        <f t="shared" si="299"/>
        <v>57.873687920157522</v>
      </c>
      <c r="DX83" s="98">
        <f t="shared" si="325"/>
        <v>57.9</v>
      </c>
      <c r="DY83" s="54" t="e">
        <f t="shared" si="300"/>
        <v>#N/A</v>
      </c>
      <c r="DZ83" s="52">
        <v>18.3658293003589</v>
      </c>
      <c r="EA83" s="53">
        <f t="shared" si="281"/>
        <v>19.76946103375554</v>
      </c>
      <c r="EB83" s="52">
        <v>4</v>
      </c>
      <c r="EC83" s="51">
        <f t="shared" si="282"/>
        <v>25</v>
      </c>
      <c r="ED83" s="53">
        <f t="shared" si="326"/>
        <v>22.38473051687777</v>
      </c>
      <c r="EE83" s="53">
        <f t="shared" si="301"/>
        <v>22.38473051687777</v>
      </c>
      <c r="EF83" s="98">
        <f t="shared" si="327"/>
        <v>22.4</v>
      </c>
      <c r="EG83" s="54" t="e">
        <f t="shared" si="302"/>
        <v>#N/A</v>
      </c>
      <c r="EH83" s="64"/>
      <c r="EI83" s="64"/>
      <c r="EJ83" s="64"/>
      <c r="EK83" s="66" t="e">
        <f t="shared" si="303"/>
        <v>#N/A</v>
      </c>
      <c r="EL83" s="116">
        <f t="shared" si="328"/>
        <v>55.5</v>
      </c>
      <c r="EM83" s="139">
        <f t="shared" si="329"/>
        <v>55.491961545903052</v>
      </c>
      <c r="EN83" s="120">
        <f t="shared" si="304"/>
        <v>55.491961545903052</v>
      </c>
      <c r="EO83" s="67"/>
      <c r="EP83" s="68"/>
      <c r="EQ83" s="44"/>
    </row>
    <row r="84" spans="1:149" ht="14.5" customHeight="1" x14ac:dyDescent="0.35">
      <c r="A84" s="49" t="s">
        <v>96</v>
      </c>
      <c r="B84" s="137" t="str">
        <f>INDEX('Economy Names'!$A$2:$H$213,'Economy Names'!L78,'Economy Names'!$K$1)</f>
        <v>Haiti</v>
      </c>
      <c r="C84" s="50">
        <v>12</v>
      </c>
      <c r="D84" s="51">
        <f t="shared" si="238"/>
        <v>35.294117647058826</v>
      </c>
      <c r="E84" s="50">
        <v>97</v>
      </c>
      <c r="F84" s="51">
        <f t="shared" si="239"/>
        <v>3.0150753768844218</v>
      </c>
      <c r="G84" s="52">
        <v>179.68472379085</v>
      </c>
      <c r="H84" s="51">
        <f t="shared" si="240"/>
        <v>10.157638104575</v>
      </c>
      <c r="I84" s="50">
        <v>12</v>
      </c>
      <c r="J84" s="51">
        <f t="shared" si="241"/>
        <v>35.294117647058826</v>
      </c>
      <c r="K84" s="50">
        <v>97</v>
      </c>
      <c r="L84" s="51">
        <f t="shared" si="242"/>
        <v>3.0150753768844218</v>
      </c>
      <c r="M84" s="52">
        <v>179.68472379085</v>
      </c>
      <c r="N84" s="53">
        <f t="shared" si="243"/>
        <v>10.157638104575</v>
      </c>
      <c r="O84" s="52">
        <v>10.963106898324201</v>
      </c>
      <c r="P84" s="51">
        <f t="shared" si="244"/>
        <v>97.259223275418947</v>
      </c>
      <c r="Q84" s="53">
        <f t="shared" si="305"/>
        <v>36.431513600984303</v>
      </c>
      <c r="R84" s="53">
        <f t="shared" si="283"/>
        <v>36.431513600984303</v>
      </c>
      <c r="S84" s="98">
        <f t="shared" si="306"/>
        <v>36.4</v>
      </c>
      <c r="T84" s="54" t="e">
        <f t="shared" si="284"/>
        <v>#N/A</v>
      </c>
      <c r="U84" s="55">
        <v>14</v>
      </c>
      <c r="V84" s="51">
        <f t="shared" si="245"/>
        <v>64</v>
      </c>
      <c r="W84" s="55">
        <v>97</v>
      </c>
      <c r="X84" s="51">
        <f t="shared" si="246"/>
        <v>79.538904899135446</v>
      </c>
      <c r="Y84" s="56">
        <v>21.884136079341101</v>
      </c>
      <c r="Z84" s="53">
        <f t="shared" si="247"/>
        <v>0</v>
      </c>
      <c r="AA84" s="55">
        <v>5</v>
      </c>
      <c r="AB84" s="51">
        <f t="shared" si="248"/>
        <v>33.333333333333329</v>
      </c>
      <c r="AC84" s="53">
        <f t="shared" si="307"/>
        <v>44.21805955811719</v>
      </c>
      <c r="AD84" s="53">
        <f t="shared" si="285"/>
        <v>44.21805955811719</v>
      </c>
      <c r="AE84" s="98">
        <f t="shared" si="308"/>
        <v>44.2</v>
      </c>
      <c r="AF84" s="57" t="e">
        <f t="shared" si="286"/>
        <v>#N/A</v>
      </c>
      <c r="AG84" s="55">
        <v>4</v>
      </c>
      <c r="AH84" s="51">
        <f t="shared" si="249"/>
        <v>83.333333333333343</v>
      </c>
      <c r="AI84" s="55">
        <v>60</v>
      </c>
      <c r="AJ84" s="51">
        <f t="shared" si="250"/>
        <v>81.739130434782609</v>
      </c>
      <c r="AK84" s="56">
        <v>2946.68109471555</v>
      </c>
      <c r="AL84" s="51">
        <f t="shared" si="251"/>
        <v>63.621221052894448</v>
      </c>
      <c r="AM84" s="55">
        <v>0</v>
      </c>
      <c r="AN84" s="51">
        <f t="shared" si="252"/>
        <v>0</v>
      </c>
      <c r="AO84" s="51">
        <f t="shared" si="309"/>
        <v>57.173421205252595</v>
      </c>
      <c r="AP84" s="53">
        <f t="shared" si="287"/>
        <v>57.173421205252595</v>
      </c>
      <c r="AQ84" s="98">
        <f t="shared" si="310"/>
        <v>57.2</v>
      </c>
      <c r="AR84" s="54" t="e">
        <f t="shared" si="288"/>
        <v>#N/A</v>
      </c>
      <c r="AS84" s="59">
        <v>6</v>
      </c>
      <c r="AT84" s="51">
        <f t="shared" si="253"/>
        <v>58.333333333333336</v>
      </c>
      <c r="AU84" s="59">
        <v>319</v>
      </c>
      <c r="AV84" s="51">
        <f t="shared" si="254"/>
        <v>0</v>
      </c>
      <c r="AW84" s="59">
        <v>6.7754051128998496</v>
      </c>
      <c r="AX84" s="53">
        <f t="shared" si="255"/>
        <v>54.830632580667661</v>
      </c>
      <c r="AY84" s="59">
        <v>2.5</v>
      </c>
      <c r="AZ84" s="51">
        <f t="shared" si="256"/>
        <v>8.3333333333333321</v>
      </c>
      <c r="BA84" s="60">
        <f t="shared" si="311"/>
        <v>30.374324811833581</v>
      </c>
      <c r="BB84" s="53">
        <f t="shared" si="289"/>
        <v>30.374324811833581</v>
      </c>
      <c r="BC84" s="98">
        <f t="shared" si="312"/>
        <v>30.4</v>
      </c>
      <c r="BD84" s="54" t="e">
        <f t="shared" si="290"/>
        <v>#N/A</v>
      </c>
      <c r="BE84" s="58">
        <v>5</v>
      </c>
      <c r="BF84" s="58">
        <v>2</v>
      </c>
      <c r="BG84" s="61">
        <f t="shared" si="313"/>
        <v>7</v>
      </c>
      <c r="BH84" s="60">
        <f t="shared" si="314"/>
        <v>35</v>
      </c>
      <c r="BI84" s="101">
        <f t="shared" si="291"/>
        <v>35</v>
      </c>
      <c r="BJ84" s="98">
        <f t="shared" si="315"/>
        <v>35</v>
      </c>
      <c r="BK84" s="54" t="e">
        <f t="shared" si="292"/>
        <v>#N/A</v>
      </c>
      <c r="BL84" s="58">
        <v>2</v>
      </c>
      <c r="BM84" s="53">
        <f t="shared" si="257"/>
        <v>20</v>
      </c>
      <c r="BN84" s="58">
        <v>3</v>
      </c>
      <c r="BO84" s="53">
        <f t="shared" si="258"/>
        <v>30</v>
      </c>
      <c r="BP84" s="58">
        <v>4</v>
      </c>
      <c r="BQ84" s="53">
        <f t="shared" si="259"/>
        <v>40</v>
      </c>
      <c r="BR84" s="58">
        <v>0</v>
      </c>
      <c r="BS84" s="53">
        <f t="shared" si="260"/>
        <v>0</v>
      </c>
      <c r="BT84" s="58">
        <v>0</v>
      </c>
      <c r="BU84" s="53">
        <f t="shared" si="261"/>
        <v>0</v>
      </c>
      <c r="BV84" s="58">
        <v>0</v>
      </c>
      <c r="BW84" s="51">
        <f t="shared" si="262"/>
        <v>0</v>
      </c>
      <c r="BX84" s="61">
        <f t="shared" si="316"/>
        <v>9</v>
      </c>
      <c r="BY84" s="63">
        <f t="shared" si="317"/>
        <v>18</v>
      </c>
      <c r="BZ84" s="53">
        <f t="shared" si="293"/>
        <v>18</v>
      </c>
      <c r="CA84" s="98">
        <f t="shared" si="318"/>
        <v>18</v>
      </c>
      <c r="CB84" s="57" t="e">
        <f t="shared" si="294"/>
        <v>#N/A</v>
      </c>
      <c r="CC84" s="58">
        <v>47</v>
      </c>
      <c r="CD84" s="53">
        <f t="shared" si="263"/>
        <v>26.666666666666668</v>
      </c>
      <c r="CE84" s="58">
        <v>184</v>
      </c>
      <c r="CF84" s="51">
        <f t="shared" si="264"/>
        <v>79.134466769706336</v>
      </c>
      <c r="CG84" s="58">
        <v>42.6633338683585</v>
      </c>
      <c r="CH84" s="51">
        <f t="shared" si="265"/>
        <v>76.370477630730917</v>
      </c>
      <c r="CI84" s="58" t="s">
        <v>1974</v>
      </c>
      <c r="CJ84" s="53">
        <f t="shared" si="266"/>
        <v>0</v>
      </c>
      <c r="CK84" s="58" t="s">
        <v>1974</v>
      </c>
      <c r="CL84" s="53">
        <f t="shared" si="267"/>
        <v>0</v>
      </c>
      <c r="CM84" s="58">
        <v>5.5</v>
      </c>
      <c r="CN84" s="53">
        <f t="shared" si="268"/>
        <v>92.660550458715591</v>
      </c>
      <c r="CO84" s="58">
        <v>0</v>
      </c>
      <c r="CP84" s="51">
        <f t="shared" si="269"/>
        <v>100</v>
      </c>
      <c r="CQ84" s="138">
        <f t="shared" si="319"/>
        <v>48.165137614678898</v>
      </c>
      <c r="CR84" s="110">
        <f t="shared" si="320"/>
        <v>57.584187170445702</v>
      </c>
      <c r="CS84" s="53">
        <f t="shared" si="295"/>
        <v>57.584187170445702</v>
      </c>
      <c r="CT84" s="98">
        <f t="shared" si="321"/>
        <v>57.6</v>
      </c>
      <c r="CU84" s="54" t="e">
        <f t="shared" si="296"/>
        <v>#N/A</v>
      </c>
      <c r="CV84" s="58">
        <v>27.75</v>
      </c>
      <c r="CW84" s="53">
        <f t="shared" si="270"/>
        <v>83.176100628930811</v>
      </c>
      <c r="CX84" s="58">
        <v>22</v>
      </c>
      <c r="CY84" s="53">
        <f t="shared" si="271"/>
        <v>87.57396449704143</v>
      </c>
      <c r="CZ84" s="58">
        <v>367.5</v>
      </c>
      <c r="DA84" s="53">
        <f t="shared" si="272"/>
        <v>65.330188679245282</v>
      </c>
      <c r="DB84" s="58">
        <v>47.5</v>
      </c>
      <c r="DC84" s="53">
        <f t="shared" si="273"/>
        <v>88.125</v>
      </c>
      <c r="DD84" s="58">
        <v>83</v>
      </c>
      <c r="DE84" s="53">
        <f t="shared" si="274"/>
        <v>70.609318996415766</v>
      </c>
      <c r="DF84" s="58">
        <v>28</v>
      </c>
      <c r="DG84" s="53">
        <f t="shared" si="275"/>
        <v>88.70292887029288</v>
      </c>
      <c r="DH84" s="58">
        <v>562.5</v>
      </c>
      <c r="DI84" s="53">
        <f t="shared" si="276"/>
        <v>53.125</v>
      </c>
      <c r="DJ84" s="58">
        <v>150</v>
      </c>
      <c r="DK84" s="51">
        <f t="shared" si="277"/>
        <v>78.571428571428569</v>
      </c>
      <c r="DL84" s="53">
        <f t="shared" si="322"/>
        <v>76.901741280419344</v>
      </c>
      <c r="DM84" s="53">
        <f t="shared" si="297"/>
        <v>76.901741280419344</v>
      </c>
      <c r="DN84" s="98">
        <f t="shared" si="323"/>
        <v>76.900000000000006</v>
      </c>
      <c r="DO84" s="54" t="e">
        <f t="shared" si="298"/>
        <v>#N/A</v>
      </c>
      <c r="DP84" s="52">
        <v>530</v>
      </c>
      <c r="DQ84" s="51">
        <f t="shared" si="278"/>
        <v>66.393442622950815</v>
      </c>
      <c r="DR84" s="52">
        <v>42.6</v>
      </c>
      <c r="DS84" s="51">
        <f t="shared" si="279"/>
        <v>52.193475815523051</v>
      </c>
      <c r="DT84" s="52">
        <v>6.5</v>
      </c>
      <c r="DU84" s="51">
        <f t="shared" si="280"/>
        <v>36.111111111111107</v>
      </c>
      <c r="DV84" s="53">
        <f t="shared" si="324"/>
        <v>51.566009849861651</v>
      </c>
      <c r="DW84" s="53">
        <f t="shared" si="299"/>
        <v>51.566009849861651</v>
      </c>
      <c r="DX84" s="98">
        <f t="shared" si="325"/>
        <v>51.6</v>
      </c>
      <c r="DY84" s="54" t="e">
        <f t="shared" si="300"/>
        <v>#N/A</v>
      </c>
      <c r="DZ84" s="52">
        <v>0</v>
      </c>
      <c r="EA84" s="53">
        <f t="shared" si="281"/>
        <v>0</v>
      </c>
      <c r="EB84" s="52">
        <v>0</v>
      </c>
      <c r="EC84" s="51">
        <f t="shared" si="282"/>
        <v>0</v>
      </c>
      <c r="ED84" s="53">
        <f t="shared" si="326"/>
        <v>0</v>
      </c>
      <c r="EE84" s="53">
        <f t="shared" si="301"/>
        <v>0</v>
      </c>
      <c r="EF84" s="98">
        <f t="shared" si="327"/>
        <v>0</v>
      </c>
      <c r="EG84" s="54" t="e">
        <f t="shared" si="302"/>
        <v>#N/A</v>
      </c>
      <c r="EH84" s="64"/>
      <c r="EI84" s="64"/>
      <c r="EJ84" s="64"/>
      <c r="EK84" s="66" t="e">
        <f t="shared" si="303"/>
        <v>#N/A</v>
      </c>
      <c r="EL84" s="116">
        <f t="shared" si="328"/>
        <v>40.700000000000003</v>
      </c>
      <c r="EM84" s="139">
        <f t="shared" si="329"/>
        <v>40.724925747691444</v>
      </c>
      <c r="EN84" s="120">
        <f t="shared" si="304"/>
        <v>40.724925747691444</v>
      </c>
      <c r="EO84" s="67"/>
      <c r="EP84" s="68"/>
      <c r="EQ84" s="44"/>
    </row>
    <row r="85" spans="1:149" ht="14.5" customHeight="1" x14ac:dyDescent="0.35">
      <c r="A85" s="49" t="s">
        <v>97</v>
      </c>
      <c r="B85" s="137" t="str">
        <f>INDEX('Economy Names'!$A$2:$H$213,'Economy Names'!L79,'Economy Names'!$K$1)</f>
        <v>Honduras</v>
      </c>
      <c r="C85" s="50">
        <v>11</v>
      </c>
      <c r="D85" s="51">
        <f t="shared" si="238"/>
        <v>41.17647058823529</v>
      </c>
      <c r="E85" s="50">
        <v>42</v>
      </c>
      <c r="F85" s="51">
        <f t="shared" si="239"/>
        <v>58.291457286432156</v>
      </c>
      <c r="G85" s="52">
        <v>28.054867226337301</v>
      </c>
      <c r="H85" s="51">
        <f t="shared" si="240"/>
        <v>85.972566386831346</v>
      </c>
      <c r="I85" s="50">
        <v>11</v>
      </c>
      <c r="J85" s="51">
        <f t="shared" si="241"/>
        <v>41.17647058823529</v>
      </c>
      <c r="K85" s="50">
        <v>42</v>
      </c>
      <c r="L85" s="51">
        <f t="shared" si="242"/>
        <v>58.291457286432156</v>
      </c>
      <c r="M85" s="52">
        <v>28.054867226337301</v>
      </c>
      <c r="N85" s="53">
        <f t="shared" si="243"/>
        <v>85.972566386831346</v>
      </c>
      <c r="O85" s="52">
        <v>0</v>
      </c>
      <c r="P85" s="51">
        <f t="shared" si="244"/>
        <v>100</v>
      </c>
      <c r="Q85" s="53">
        <f t="shared" si="305"/>
        <v>71.360123565374693</v>
      </c>
      <c r="R85" s="53">
        <f t="shared" si="283"/>
        <v>71.360123565374693</v>
      </c>
      <c r="S85" s="98">
        <f t="shared" si="306"/>
        <v>71.400000000000006</v>
      </c>
      <c r="T85" s="54" t="e">
        <f t="shared" si="284"/>
        <v>#N/A</v>
      </c>
      <c r="U85" s="55">
        <v>17</v>
      </c>
      <c r="V85" s="51">
        <f t="shared" si="245"/>
        <v>52</v>
      </c>
      <c r="W85" s="55">
        <v>132</v>
      </c>
      <c r="X85" s="51">
        <f t="shared" si="246"/>
        <v>69.452449567723335</v>
      </c>
      <c r="Y85" s="56">
        <v>11.3565950551468</v>
      </c>
      <c r="Z85" s="53">
        <f t="shared" si="247"/>
        <v>43.217024724266004</v>
      </c>
      <c r="AA85" s="55">
        <v>9</v>
      </c>
      <c r="AB85" s="51">
        <f t="shared" si="248"/>
        <v>60</v>
      </c>
      <c r="AC85" s="53">
        <f t="shared" si="307"/>
        <v>56.167368572997333</v>
      </c>
      <c r="AD85" s="53">
        <f t="shared" si="285"/>
        <v>56.167368572997333</v>
      </c>
      <c r="AE85" s="98">
        <f t="shared" si="308"/>
        <v>56.2</v>
      </c>
      <c r="AF85" s="57" t="e">
        <f t="shared" si="286"/>
        <v>#N/A</v>
      </c>
      <c r="AG85" s="55">
        <v>7</v>
      </c>
      <c r="AH85" s="51">
        <f t="shared" si="249"/>
        <v>33.333333333333329</v>
      </c>
      <c r="AI85" s="55">
        <v>39</v>
      </c>
      <c r="AJ85" s="51">
        <f t="shared" si="250"/>
        <v>90.869565217391298</v>
      </c>
      <c r="AK85" s="56">
        <v>766.72574791022396</v>
      </c>
      <c r="AL85" s="51">
        <f t="shared" si="251"/>
        <v>90.534250025799707</v>
      </c>
      <c r="AM85" s="55">
        <v>2</v>
      </c>
      <c r="AN85" s="51">
        <f t="shared" si="252"/>
        <v>25</v>
      </c>
      <c r="AO85" s="51">
        <f t="shared" si="309"/>
        <v>59.934287144131083</v>
      </c>
      <c r="AP85" s="53">
        <f t="shared" si="287"/>
        <v>59.934287144131083</v>
      </c>
      <c r="AQ85" s="98">
        <f t="shared" si="310"/>
        <v>59.9</v>
      </c>
      <c r="AR85" s="54" t="e">
        <f t="shared" si="288"/>
        <v>#N/A</v>
      </c>
      <c r="AS85" s="59">
        <v>6</v>
      </c>
      <c r="AT85" s="51">
        <f t="shared" si="253"/>
        <v>58.333333333333336</v>
      </c>
      <c r="AU85" s="59">
        <v>28.5</v>
      </c>
      <c r="AV85" s="51">
        <f t="shared" si="254"/>
        <v>86.842105263157904</v>
      </c>
      <c r="AW85" s="59">
        <v>5.6661668273986399</v>
      </c>
      <c r="AX85" s="53">
        <f t="shared" si="255"/>
        <v>62.225554484009059</v>
      </c>
      <c r="AY85" s="59">
        <v>12.5</v>
      </c>
      <c r="AZ85" s="51">
        <f t="shared" si="256"/>
        <v>41.666666666666671</v>
      </c>
      <c r="BA85" s="60">
        <f t="shared" si="311"/>
        <v>62.266914936791736</v>
      </c>
      <c r="BB85" s="53">
        <f t="shared" si="289"/>
        <v>62.266914936791736</v>
      </c>
      <c r="BC85" s="98">
        <f t="shared" si="312"/>
        <v>62.3</v>
      </c>
      <c r="BD85" s="54" t="e">
        <f t="shared" si="290"/>
        <v>#N/A</v>
      </c>
      <c r="BE85" s="58">
        <v>8</v>
      </c>
      <c r="BF85" s="58">
        <v>8</v>
      </c>
      <c r="BG85" s="61">
        <f t="shared" si="313"/>
        <v>16</v>
      </c>
      <c r="BH85" s="60">
        <f t="shared" si="314"/>
        <v>80</v>
      </c>
      <c r="BI85" s="101">
        <f t="shared" si="291"/>
        <v>80</v>
      </c>
      <c r="BJ85" s="98">
        <f t="shared" si="315"/>
        <v>80</v>
      </c>
      <c r="BK85" s="54" t="e">
        <f t="shared" si="292"/>
        <v>#N/A</v>
      </c>
      <c r="BL85" s="58">
        <v>3</v>
      </c>
      <c r="BM85" s="53">
        <f t="shared" si="257"/>
        <v>30</v>
      </c>
      <c r="BN85" s="58">
        <v>8</v>
      </c>
      <c r="BO85" s="53">
        <f t="shared" si="258"/>
        <v>80</v>
      </c>
      <c r="BP85" s="58">
        <v>6</v>
      </c>
      <c r="BQ85" s="53">
        <f t="shared" si="259"/>
        <v>60</v>
      </c>
      <c r="BR85" s="58">
        <v>3</v>
      </c>
      <c r="BS85" s="53">
        <f t="shared" si="260"/>
        <v>50</v>
      </c>
      <c r="BT85" s="58">
        <v>1</v>
      </c>
      <c r="BU85" s="53">
        <f t="shared" si="261"/>
        <v>14.285714285714285</v>
      </c>
      <c r="BV85" s="58">
        <v>0</v>
      </c>
      <c r="BW85" s="51">
        <f t="shared" si="262"/>
        <v>0</v>
      </c>
      <c r="BX85" s="61">
        <f t="shared" si="316"/>
        <v>21</v>
      </c>
      <c r="BY85" s="63">
        <f t="shared" si="317"/>
        <v>42</v>
      </c>
      <c r="BZ85" s="53">
        <f t="shared" si="293"/>
        <v>42</v>
      </c>
      <c r="CA85" s="98">
        <f t="shared" si="318"/>
        <v>42</v>
      </c>
      <c r="CB85" s="57" t="e">
        <f t="shared" si="294"/>
        <v>#N/A</v>
      </c>
      <c r="CC85" s="58">
        <v>59</v>
      </c>
      <c r="CD85" s="53">
        <f t="shared" si="263"/>
        <v>6.666666666666667</v>
      </c>
      <c r="CE85" s="58">
        <v>203</v>
      </c>
      <c r="CF85" s="51">
        <f t="shared" si="264"/>
        <v>76.197836166924276</v>
      </c>
      <c r="CG85" s="58">
        <v>39.051612231452197</v>
      </c>
      <c r="CH85" s="51">
        <f t="shared" si="265"/>
        <v>81.66358551441661</v>
      </c>
      <c r="CI85" s="58">
        <v>33</v>
      </c>
      <c r="CJ85" s="53">
        <f t="shared" si="266"/>
        <v>34</v>
      </c>
      <c r="CK85" s="58">
        <v>54.452380952380899</v>
      </c>
      <c r="CL85" s="53">
        <f t="shared" si="267"/>
        <v>1.0571796286083026</v>
      </c>
      <c r="CM85" s="58">
        <v>17</v>
      </c>
      <c r="CN85" s="53">
        <f t="shared" si="268"/>
        <v>71.559633027522935</v>
      </c>
      <c r="CO85" s="58">
        <v>21.1428571428571</v>
      </c>
      <c r="CP85" s="51">
        <f t="shared" si="269"/>
        <v>33.928571428571566</v>
      </c>
      <c r="CQ85" s="138">
        <f t="shared" si="319"/>
        <v>35.136346021175697</v>
      </c>
      <c r="CR85" s="110">
        <f t="shared" si="320"/>
        <v>49.916108592295814</v>
      </c>
      <c r="CS85" s="53">
        <f t="shared" si="295"/>
        <v>49.916108592295814</v>
      </c>
      <c r="CT85" s="98">
        <f t="shared" si="321"/>
        <v>49.9</v>
      </c>
      <c r="CU85" s="54" t="e">
        <f t="shared" si="296"/>
        <v>#N/A</v>
      </c>
      <c r="CV85" s="58">
        <v>108</v>
      </c>
      <c r="CW85" s="53">
        <f t="shared" si="270"/>
        <v>32.704402515723267</v>
      </c>
      <c r="CX85" s="58">
        <v>48</v>
      </c>
      <c r="CY85" s="53">
        <f t="shared" si="271"/>
        <v>72.189349112426044</v>
      </c>
      <c r="CZ85" s="58">
        <v>601.26</v>
      </c>
      <c r="DA85" s="53">
        <f t="shared" si="272"/>
        <v>43.277358490566037</v>
      </c>
      <c r="DB85" s="58">
        <v>80</v>
      </c>
      <c r="DC85" s="53">
        <f t="shared" si="273"/>
        <v>80</v>
      </c>
      <c r="DD85" s="58">
        <v>96</v>
      </c>
      <c r="DE85" s="53">
        <f t="shared" si="274"/>
        <v>65.949820788530474</v>
      </c>
      <c r="DF85" s="58">
        <v>72</v>
      </c>
      <c r="DG85" s="53">
        <f t="shared" si="275"/>
        <v>70.292887029288693</v>
      </c>
      <c r="DH85" s="58">
        <v>482.76</v>
      </c>
      <c r="DI85" s="53">
        <f t="shared" si="276"/>
        <v>59.77</v>
      </c>
      <c r="DJ85" s="58">
        <v>70</v>
      </c>
      <c r="DK85" s="51">
        <f t="shared" si="277"/>
        <v>90</v>
      </c>
      <c r="DL85" s="53">
        <f t="shared" si="322"/>
        <v>64.272977242066816</v>
      </c>
      <c r="DM85" s="53">
        <f t="shared" si="297"/>
        <v>64.272977242066816</v>
      </c>
      <c r="DN85" s="98">
        <f t="shared" si="323"/>
        <v>64.3</v>
      </c>
      <c r="DO85" s="54" t="e">
        <f t="shared" si="298"/>
        <v>#N/A</v>
      </c>
      <c r="DP85" s="52">
        <v>920</v>
      </c>
      <c r="DQ85" s="51">
        <f t="shared" si="278"/>
        <v>34.42622950819672</v>
      </c>
      <c r="DR85" s="52">
        <v>38.799999999999997</v>
      </c>
      <c r="DS85" s="51">
        <f t="shared" si="279"/>
        <v>56.467941507311579</v>
      </c>
      <c r="DT85" s="52">
        <v>7.5</v>
      </c>
      <c r="DU85" s="51">
        <f t="shared" si="280"/>
        <v>41.666666666666671</v>
      </c>
      <c r="DV85" s="53">
        <f t="shared" si="324"/>
        <v>44.186945894058319</v>
      </c>
      <c r="DW85" s="53">
        <f t="shared" si="299"/>
        <v>44.186945894058319</v>
      </c>
      <c r="DX85" s="98">
        <f t="shared" si="325"/>
        <v>44.2</v>
      </c>
      <c r="DY85" s="54" t="e">
        <f t="shared" si="300"/>
        <v>#N/A</v>
      </c>
      <c r="DZ85" s="52">
        <v>19.8794745208533</v>
      </c>
      <c r="EA85" s="53">
        <f t="shared" si="281"/>
        <v>21.398788504686006</v>
      </c>
      <c r="EB85" s="52">
        <v>7</v>
      </c>
      <c r="EC85" s="51">
        <f t="shared" si="282"/>
        <v>43.75</v>
      </c>
      <c r="ED85" s="53">
        <f t="shared" si="326"/>
        <v>32.574394252343005</v>
      </c>
      <c r="EE85" s="53">
        <f t="shared" si="301"/>
        <v>32.574394252343005</v>
      </c>
      <c r="EF85" s="98">
        <f t="shared" si="327"/>
        <v>32.6</v>
      </c>
      <c r="EG85" s="54" t="e">
        <f t="shared" si="302"/>
        <v>#N/A</v>
      </c>
      <c r="EH85" s="64"/>
      <c r="EI85" s="64"/>
      <c r="EJ85" s="64"/>
      <c r="EK85" s="66" t="e">
        <f t="shared" si="303"/>
        <v>#N/A</v>
      </c>
      <c r="EL85" s="116">
        <f t="shared" si="328"/>
        <v>56.3</v>
      </c>
      <c r="EM85" s="139">
        <f t="shared" si="329"/>
        <v>56.26791202000588</v>
      </c>
      <c r="EN85" s="120">
        <f t="shared" si="304"/>
        <v>56.26791202000588</v>
      </c>
      <c r="EO85" s="67"/>
      <c r="EP85" s="68"/>
      <c r="EQ85" s="44"/>
    </row>
    <row r="86" spans="1:149" ht="14.5" customHeight="1" x14ac:dyDescent="0.35">
      <c r="A86" s="49" t="s">
        <v>377</v>
      </c>
      <c r="B86" s="137" t="str">
        <f>INDEX('Economy Names'!$A$2:$H$213,'Economy Names'!L80,'Economy Names'!$K$1)</f>
        <v>Hong Kong SAR, China</v>
      </c>
      <c r="C86" s="50">
        <v>2</v>
      </c>
      <c r="D86" s="51">
        <f t="shared" si="238"/>
        <v>94.117647058823522</v>
      </c>
      <c r="E86" s="50">
        <v>1.5</v>
      </c>
      <c r="F86" s="51">
        <f t="shared" si="239"/>
        <v>98.994974874371849</v>
      </c>
      <c r="G86" s="52">
        <v>0.49143406418136998</v>
      </c>
      <c r="H86" s="51">
        <f t="shared" si="240"/>
        <v>99.754282967909319</v>
      </c>
      <c r="I86" s="50">
        <v>2</v>
      </c>
      <c r="J86" s="51">
        <f t="shared" si="241"/>
        <v>94.117647058823522</v>
      </c>
      <c r="K86" s="50">
        <v>1.5</v>
      </c>
      <c r="L86" s="51">
        <f t="shared" si="242"/>
        <v>98.994974874371849</v>
      </c>
      <c r="M86" s="52">
        <v>0.49143406418136998</v>
      </c>
      <c r="N86" s="53">
        <f t="shared" si="243"/>
        <v>99.754282967909319</v>
      </c>
      <c r="O86" s="52">
        <v>0</v>
      </c>
      <c r="P86" s="51">
        <f t="shared" si="244"/>
        <v>100</v>
      </c>
      <c r="Q86" s="53">
        <f t="shared" si="305"/>
        <v>98.216726225276176</v>
      </c>
      <c r="R86" s="53">
        <f t="shared" si="283"/>
        <v>98.216726225276176</v>
      </c>
      <c r="S86" s="98">
        <f t="shared" si="306"/>
        <v>98.2</v>
      </c>
      <c r="T86" s="54" t="e">
        <f t="shared" si="284"/>
        <v>#N/A</v>
      </c>
      <c r="U86" s="55">
        <v>8</v>
      </c>
      <c r="V86" s="51">
        <f t="shared" si="245"/>
        <v>88</v>
      </c>
      <c r="W86" s="55">
        <v>69</v>
      </c>
      <c r="X86" s="51">
        <f t="shared" si="246"/>
        <v>87.608069164265132</v>
      </c>
      <c r="Y86" s="56">
        <v>0.34799518758020997</v>
      </c>
      <c r="Z86" s="53">
        <f t="shared" si="247"/>
        <v>98.26002406209895</v>
      </c>
      <c r="AA86" s="55">
        <v>15</v>
      </c>
      <c r="AB86" s="51">
        <f t="shared" si="248"/>
        <v>100</v>
      </c>
      <c r="AC86" s="53">
        <f t="shared" si="307"/>
        <v>93.467023306591017</v>
      </c>
      <c r="AD86" s="53">
        <f t="shared" si="285"/>
        <v>93.467023306591017</v>
      </c>
      <c r="AE86" s="98">
        <f t="shared" si="308"/>
        <v>93.5</v>
      </c>
      <c r="AF86" s="57" t="e">
        <f t="shared" si="286"/>
        <v>#N/A</v>
      </c>
      <c r="AG86" s="55">
        <v>3</v>
      </c>
      <c r="AH86" s="51">
        <f t="shared" si="249"/>
        <v>100</v>
      </c>
      <c r="AI86" s="55">
        <v>24</v>
      </c>
      <c r="AJ86" s="51">
        <f t="shared" si="250"/>
        <v>97.391304347826093</v>
      </c>
      <c r="AK86" s="56">
        <v>1.2894591229294501</v>
      </c>
      <c r="AL86" s="51">
        <f t="shared" si="251"/>
        <v>99.984080751568769</v>
      </c>
      <c r="AM86" s="55">
        <v>8</v>
      </c>
      <c r="AN86" s="51">
        <f t="shared" si="252"/>
        <v>100</v>
      </c>
      <c r="AO86" s="51">
        <f t="shared" si="309"/>
        <v>99.343846274848715</v>
      </c>
      <c r="AP86" s="53">
        <f t="shared" si="287"/>
        <v>99.343846274848715</v>
      </c>
      <c r="AQ86" s="98">
        <f t="shared" si="310"/>
        <v>99.3</v>
      </c>
      <c r="AR86" s="54" t="e">
        <f t="shared" si="288"/>
        <v>#N/A</v>
      </c>
      <c r="AS86" s="59">
        <v>5</v>
      </c>
      <c r="AT86" s="51">
        <f t="shared" si="253"/>
        <v>66.666666666666657</v>
      </c>
      <c r="AU86" s="59">
        <v>27.5</v>
      </c>
      <c r="AV86" s="51">
        <f t="shared" si="254"/>
        <v>87.320574162679421</v>
      </c>
      <c r="AW86" s="59">
        <v>7.7094917347909799</v>
      </c>
      <c r="AX86" s="53">
        <f t="shared" si="255"/>
        <v>48.603388434726803</v>
      </c>
      <c r="AY86" s="59">
        <v>27.5</v>
      </c>
      <c r="AZ86" s="51">
        <f t="shared" si="256"/>
        <v>91.666666666666657</v>
      </c>
      <c r="BA86" s="60">
        <f t="shared" si="311"/>
        <v>73.564323982684897</v>
      </c>
      <c r="BB86" s="53">
        <f t="shared" si="289"/>
        <v>73.564323982684897</v>
      </c>
      <c r="BC86" s="98">
        <f t="shared" si="312"/>
        <v>73.599999999999994</v>
      </c>
      <c r="BD86" s="54" t="e">
        <f t="shared" si="290"/>
        <v>#N/A</v>
      </c>
      <c r="BE86" s="58">
        <v>7</v>
      </c>
      <c r="BF86" s="58">
        <v>8</v>
      </c>
      <c r="BG86" s="61">
        <f t="shared" si="313"/>
        <v>15</v>
      </c>
      <c r="BH86" s="60">
        <f t="shared" si="314"/>
        <v>75</v>
      </c>
      <c r="BI86" s="101">
        <f t="shared" si="291"/>
        <v>75</v>
      </c>
      <c r="BJ86" s="98">
        <f t="shared" si="315"/>
        <v>75</v>
      </c>
      <c r="BK86" s="54" t="e">
        <f t="shared" si="292"/>
        <v>#N/A</v>
      </c>
      <c r="BL86" s="58">
        <v>10</v>
      </c>
      <c r="BM86" s="53">
        <f t="shared" si="257"/>
        <v>100</v>
      </c>
      <c r="BN86" s="58">
        <v>8</v>
      </c>
      <c r="BO86" s="53">
        <f t="shared" si="258"/>
        <v>80</v>
      </c>
      <c r="BP86" s="58">
        <v>9</v>
      </c>
      <c r="BQ86" s="53">
        <f t="shared" si="259"/>
        <v>90</v>
      </c>
      <c r="BR86" s="58">
        <v>5</v>
      </c>
      <c r="BS86" s="53">
        <f t="shared" si="260"/>
        <v>83.333333333333343</v>
      </c>
      <c r="BT86" s="58">
        <v>5</v>
      </c>
      <c r="BU86" s="53">
        <f t="shared" si="261"/>
        <v>71.428571428571431</v>
      </c>
      <c r="BV86" s="58">
        <v>5</v>
      </c>
      <c r="BW86" s="51">
        <f t="shared" si="262"/>
        <v>71.428571428571431</v>
      </c>
      <c r="BX86" s="61">
        <f t="shared" si="316"/>
        <v>42</v>
      </c>
      <c r="BY86" s="63">
        <f t="shared" si="317"/>
        <v>84</v>
      </c>
      <c r="BZ86" s="53">
        <f t="shared" si="293"/>
        <v>84</v>
      </c>
      <c r="CA86" s="98">
        <f t="shared" si="318"/>
        <v>84</v>
      </c>
      <c r="CB86" s="57" t="e">
        <f t="shared" si="294"/>
        <v>#N/A</v>
      </c>
      <c r="CC86" s="58">
        <v>3</v>
      </c>
      <c r="CD86" s="53">
        <f t="shared" si="263"/>
        <v>100</v>
      </c>
      <c r="CE86" s="58">
        <v>34.5</v>
      </c>
      <c r="CF86" s="51">
        <f t="shared" si="264"/>
        <v>100</v>
      </c>
      <c r="CG86" s="58">
        <v>21.9384183523829</v>
      </c>
      <c r="CH86" s="51">
        <f t="shared" si="265"/>
        <v>100</v>
      </c>
      <c r="CI86" s="58" t="s">
        <v>1975</v>
      </c>
      <c r="CJ86" s="53" t="str">
        <f t="shared" si="266"/>
        <v>No VAT</v>
      </c>
      <c r="CK86" s="58" t="s">
        <v>1975</v>
      </c>
      <c r="CL86" s="53" t="str">
        <f t="shared" si="267"/>
        <v>No VAT</v>
      </c>
      <c r="CM86" s="58">
        <v>2.75</v>
      </c>
      <c r="CN86" s="53">
        <f t="shared" si="268"/>
        <v>97.706422018348633</v>
      </c>
      <c r="CO86" s="58">
        <v>0</v>
      </c>
      <c r="CP86" s="51">
        <f t="shared" si="269"/>
        <v>100</v>
      </c>
      <c r="CQ86" s="138">
        <f t="shared" si="319"/>
        <v>98.853211009174316</v>
      </c>
      <c r="CR86" s="110">
        <f t="shared" si="320"/>
        <v>99.713302752293572</v>
      </c>
      <c r="CS86" s="53">
        <f t="shared" si="295"/>
        <v>99.713302752293572</v>
      </c>
      <c r="CT86" s="98">
        <f t="shared" si="321"/>
        <v>99.7</v>
      </c>
      <c r="CU86" s="54" t="e">
        <f t="shared" si="296"/>
        <v>#N/A</v>
      </c>
      <c r="CV86" s="58">
        <v>1</v>
      </c>
      <c r="CW86" s="53">
        <f t="shared" si="270"/>
        <v>100</v>
      </c>
      <c r="CX86" s="58">
        <v>0.66600000000000004</v>
      </c>
      <c r="CY86" s="53">
        <f t="shared" si="271"/>
        <v>100</v>
      </c>
      <c r="CZ86" s="58">
        <v>0</v>
      </c>
      <c r="DA86" s="53">
        <f t="shared" si="272"/>
        <v>100</v>
      </c>
      <c r="DB86" s="58">
        <v>12</v>
      </c>
      <c r="DC86" s="53">
        <f t="shared" si="273"/>
        <v>97</v>
      </c>
      <c r="DD86" s="58">
        <v>18.545454545454501</v>
      </c>
      <c r="DE86" s="53">
        <f t="shared" si="274"/>
        <v>93.711306614532432</v>
      </c>
      <c r="DF86" s="58">
        <v>1.3181818181818199</v>
      </c>
      <c r="DG86" s="53">
        <f t="shared" si="275"/>
        <v>99.866869532141493</v>
      </c>
      <c r="DH86" s="58">
        <v>265.625</v>
      </c>
      <c r="DI86" s="53">
        <f t="shared" si="276"/>
        <v>77.864583333333343</v>
      </c>
      <c r="DJ86" s="58">
        <v>56.8</v>
      </c>
      <c r="DK86" s="51">
        <f t="shared" si="277"/>
        <v>91.885714285714286</v>
      </c>
      <c r="DL86" s="53">
        <f t="shared" si="322"/>
        <v>95.041059220715198</v>
      </c>
      <c r="DM86" s="53">
        <f t="shared" si="297"/>
        <v>95.041059220715198</v>
      </c>
      <c r="DN86" s="98">
        <f t="shared" si="323"/>
        <v>95</v>
      </c>
      <c r="DO86" s="54" t="e">
        <f t="shared" si="298"/>
        <v>#N/A</v>
      </c>
      <c r="DP86" s="52">
        <v>385</v>
      </c>
      <c r="DQ86" s="51">
        <f t="shared" si="278"/>
        <v>78.278688524590166</v>
      </c>
      <c r="DR86" s="52">
        <v>23.6</v>
      </c>
      <c r="DS86" s="51">
        <f t="shared" si="279"/>
        <v>73.565804274465691</v>
      </c>
      <c r="DT86" s="52">
        <v>10</v>
      </c>
      <c r="DU86" s="51">
        <f t="shared" si="280"/>
        <v>55.555555555555557</v>
      </c>
      <c r="DV86" s="53">
        <f t="shared" si="324"/>
        <v>69.133349451537129</v>
      </c>
      <c r="DW86" s="53">
        <f t="shared" si="299"/>
        <v>69.133349451537129</v>
      </c>
      <c r="DX86" s="98">
        <f t="shared" si="325"/>
        <v>69.099999999999994</v>
      </c>
      <c r="DY86" s="54" t="e">
        <f t="shared" si="300"/>
        <v>#N/A</v>
      </c>
      <c r="DZ86" s="52">
        <v>87.185430284247403</v>
      </c>
      <c r="EA86" s="53">
        <f t="shared" si="281"/>
        <v>93.848687065928303</v>
      </c>
      <c r="EB86" s="52">
        <v>6</v>
      </c>
      <c r="EC86" s="51">
        <f t="shared" si="282"/>
        <v>37.5</v>
      </c>
      <c r="ED86" s="53">
        <f t="shared" si="326"/>
        <v>65.674343532964144</v>
      </c>
      <c r="EE86" s="53">
        <f t="shared" si="301"/>
        <v>65.674343532964144</v>
      </c>
      <c r="EF86" s="98">
        <f t="shared" si="327"/>
        <v>65.7</v>
      </c>
      <c r="EG86" s="54" t="e">
        <f t="shared" si="302"/>
        <v>#N/A</v>
      </c>
      <c r="EH86" s="64"/>
      <c r="EI86" s="64"/>
      <c r="EJ86" s="64"/>
      <c r="EK86" s="66" t="e">
        <f t="shared" si="303"/>
        <v>#N/A</v>
      </c>
      <c r="EL86" s="116">
        <f t="shared" si="328"/>
        <v>85.3</v>
      </c>
      <c r="EM86" s="139">
        <f t="shared" si="329"/>
        <v>85.315397474691082</v>
      </c>
      <c r="EN86" s="120">
        <f t="shared" si="304"/>
        <v>85.315397474691082</v>
      </c>
      <c r="EO86" s="67"/>
      <c r="EP86" s="68"/>
      <c r="EQ86" s="44"/>
    </row>
    <row r="87" spans="1:149" ht="14.5" customHeight="1" x14ac:dyDescent="0.35">
      <c r="A87" s="49" t="s">
        <v>98</v>
      </c>
      <c r="B87" s="137" t="str">
        <f>INDEX('Economy Names'!$A$2:$H$213,'Economy Names'!L81,'Economy Names'!$K$1)</f>
        <v>Hungary</v>
      </c>
      <c r="C87" s="50">
        <v>6</v>
      </c>
      <c r="D87" s="51">
        <f t="shared" si="238"/>
        <v>70.588235294117652</v>
      </c>
      <c r="E87" s="50">
        <v>7</v>
      </c>
      <c r="F87" s="51">
        <f t="shared" si="239"/>
        <v>93.467336683417088</v>
      </c>
      <c r="G87" s="52">
        <v>4.4671906021883698</v>
      </c>
      <c r="H87" s="51">
        <f t="shared" si="240"/>
        <v>97.766404698905816</v>
      </c>
      <c r="I87" s="50">
        <v>6</v>
      </c>
      <c r="J87" s="51">
        <f t="shared" si="241"/>
        <v>70.588235294117652</v>
      </c>
      <c r="K87" s="50">
        <v>7</v>
      </c>
      <c r="L87" s="51">
        <f t="shared" si="242"/>
        <v>93.467336683417088</v>
      </c>
      <c r="M87" s="52">
        <v>4.4671906021883698</v>
      </c>
      <c r="N87" s="53">
        <f t="shared" si="243"/>
        <v>97.766404698905816</v>
      </c>
      <c r="O87" s="52">
        <v>36.2204643420678</v>
      </c>
      <c r="P87" s="51">
        <f t="shared" si="244"/>
        <v>90.944883914483057</v>
      </c>
      <c r="Q87" s="53">
        <f t="shared" si="305"/>
        <v>88.191715147730903</v>
      </c>
      <c r="R87" s="53">
        <f t="shared" si="283"/>
        <v>88.191715147730903</v>
      </c>
      <c r="S87" s="98">
        <f t="shared" si="306"/>
        <v>88.2</v>
      </c>
      <c r="T87" s="54" t="e">
        <f t="shared" si="284"/>
        <v>#N/A</v>
      </c>
      <c r="U87" s="55">
        <v>22</v>
      </c>
      <c r="V87" s="51">
        <f t="shared" si="245"/>
        <v>32</v>
      </c>
      <c r="W87" s="56">
        <v>192.5</v>
      </c>
      <c r="X87" s="51">
        <f t="shared" si="246"/>
        <v>52.017291066282425</v>
      </c>
      <c r="Y87" s="56">
        <v>0.55205299992082002</v>
      </c>
      <c r="Z87" s="53">
        <f t="shared" si="247"/>
        <v>97.239735000395882</v>
      </c>
      <c r="AA87" s="55">
        <v>13</v>
      </c>
      <c r="AB87" s="51">
        <f t="shared" si="248"/>
        <v>86.666666666666671</v>
      </c>
      <c r="AC87" s="53">
        <f t="shared" si="307"/>
        <v>66.980923183336245</v>
      </c>
      <c r="AD87" s="53">
        <f t="shared" si="285"/>
        <v>66.980923183336245</v>
      </c>
      <c r="AE87" s="98">
        <f t="shared" si="308"/>
        <v>67</v>
      </c>
      <c r="AF87" s="57" t="e">
        <f t="shared" si="286"/>
        <v>#N/A</v>
      </c>
      <c r="AG87" s="55">
        <v>5</v>
      </c>
      <c r="AH87" s="51">
        <f t="shared" si="249"/>
        <v>66.666666666666657</v>
      </c>
      <c r="AI87" s="55">
        <v>257</v>
      </c>
      <c r="AJ87" s="51">
        <f t="shared" si="250"/>
        <v>0</v>
      </c>
      <c r="AK87" s="56">
        <v>74.730062030554507</v>
      </c>
      <c r="AL87" s="51">
        <f t="shared" si="251"/>
        <v>99.077406641598103</v>
      </c>
      <c r="AM87" s="55">
        <v>7</v>
      </c>
      <c r="AN87" s="51">
        <f t="shared" si="252"/>
        <v>87.5</v>
      </c>
      <c r="AO87" s="51">
        <f t="shared" si="309"/>
        <v>63.311018327066193</v>
      </c>
      <c r="AP87" s="53">
        <f t="shared" si="287"/>
        <v>63.311018327066193</v>
      </c>
      <c r="AQ87" s="98">
        <f t="shared" si="310"/>
        <v>63.3</v>
      </c>
      <c r="AR87" s="54" t="e">
        <f t="shared" si="288"/>
        <v>#N/A</v>
      </c>
      <c r="AS87" s="59">
        <v>4</v>
      </c>
      <c r="AT87" s="51">
        <f t="shared" si="253"/>
        <v>75</v>
      </c>
      <c r="AU87" s="59">
        <v>17.5</v>
      </c>
      <c r="AV87" s="51">
        <f t="shared" si="254"/>
        <v>92.10526315789474</v>
      </c>
      <c r="AW87" s="59">
        <v>5.0121700760189398</v>
      </c>
      <c r="AX87" s="53">
        <f t="shared" si="255"/>
        <v>66.585532826540401</v>
      </c>
      <c r="AY87" s="59">
        <v>26</v>
      </c>
      <c r="AZ87" s="51">
        <f t="shared" si="256"/>
        <v>86.666666666666671</v>
      </c>
      <c r="BA87" s="60">
        <f t="shared" si="311"/>
        <v>80.08936566277545</v>
      </c>
      <c r="BB87" s="53">
        <f t="shared" si="289"/>
        <v>80.08936566277545</v>
      </c>
      <c r="BC87" s="98">
        <f t="shared" si="312"/>
        <v>80.099999999999994</v>
      </c>
      <c r="BD87" s="54" t="e">
        <f t="shared" si="290"/>
        <v>#N/A</v>
      </c>
      <c r="BE87" s="58">
        <v>6</v>
      </c>
      <c r="BF87" s="58">
        <v>9</v>
      </c>
      <c r="BG87" s="61">
        <f t="shared" si="313"/>
        <v>15</v>
      </c>
      <c r="BH87" s="60">
        <f t="shared" si="314"/>
        <v>75</v>
      </c>
      <c r="BI87" s="101">
        <f t="shared" si="291"/>
        <v>75</v>
      </c>
      <c r="BJ87" s="98">
        <f t="shared" si="315"/>
        <v>75</v>
      </c>
      <c r="BK87" s="54" t="e">
        <f t="shared" si="292"/>
        <v>#N/A</v>
      </c>
      <c r="BL87" s="58">
        <v>2</v>
      </c>
      <c r="BM87" s="53">
        <f t="shared" si="257"/>
        <v>20</v>
      </c>
      <c r="BN87" s="58">
        <v>4</v>
      </c>
      <c r="BO87" s="53">
        <f t="shared" si="258"/>
        <v>40</v>
      </c>
      <c r="BP87" s="58">
        <v>7</v>
      </c>
      <c r="BQ87" s="53">
        <f t="shared" si="259"/>
        <v>70</v>
      </c>
      <c r="BR87" s="58">
        <v>4</v>
      </c>
      <c r="BS87" s="53">
        <f t="shared" si="260"/>
        <v>66.666666666666657</v>
      </c>
      <c r="BT87" s="58">
        <v>5</v>
      </c>
      <c r="BU87" s="53">
        <f t="shared" si="261"/>
        <v>71.428571428571431</v>
      </c>
      <c r="BV87" s="58">
        <v>5</v>
      </c>
      <c r="BW87" s="51">
        <f t="shared" si="262"/>
        <v>71.428571428571431</v>
      </c>
      <c r="BX87" s="61">
        <f t="shared" si="316"/>
        <v>27</v>
      </c>
      <c r="BY87" s="63">
        <f t="shared" si="317"/>
        <v>54</v>
      </c>
      <c r="BZ87" s="53">
        <f t="shared" si="293"/>
        <v>54</v>
      </c>
      <c r="CA87" s="98">
        <f t="shared" si="318"/>
        <v>54</v>
      </c>
      <c r="CB87" s="57" t="e">
        <f t="shared" si="294"/>
        <v>#N/A</v>
      </c>
      <c r="CC87" s="58">
        <v>11</v>
      </c>
      <c r="CD87" s="53">
        <f t="shared" si="263"/>
        <v>86.666666666666671</v>
      </c>
      <c r="CE87" s="58">
        <v>277</v>
      </c>
      <c r="CF87" s="51">
        <f t="shared" si="264"/>
        <v>64.760432766615153</v>
      </c>
      <c r="CG87" s="58">
        <v>37.878591642550198</v>
      </c>
      <c r="CH87" s="51">
        <f t="shared" si="265"/>
        <v>83.364125230990311</v>
      </c>
      <c r="CI87" s="58">
        <v>15</v>
      </c>
      <c r="CJ87" s="53">
        <f t="shared" si="266"/>
        <v>70</v>
      </c>
      <c r="CK87" s="58">
        <v>11.1666666666667</v>
      </c>
      <c r="CL87" s="53">
        <f t="shared" si="267"/>
        <v>84.62033462033456</v>
      </c>
      <c r="CM87" s="58">
        <v>4</v>
      </c>
      <c r="CN87" s="53">
        <f t="shared" si="268"/>
        <v>95.412844036697251</v>
      </c>
      <c r="CO87" s="58">
        <v>0</v>
      </c>
      <c r="CP87" s="51">
        <f t="shared" si="269"/>
        <v>100</v>
      </c>
      <c r="CQ87" s="138">
        <f t="shared" si="319"/>
        <v>87.50829466425796</v>
      </c>
      <c r="CR87" s="110">
        <f t="shared" si="320"/>
        <v>80.574879832132524</v>
      </c>
      <c r="CS87" s="53">
        <f t="shared" si="295"/>
        <v>80.574879832132524</v>
      </c>
      <c r="CT87" s="98">
        <f t="shared" si="321"/>
        <v>80.599999999999994</v>
      </c>
      <c r="CU87" s="54" t="e">
        <f t="shared" si="296"/>
        <v>#N/A</v>
      </c>
      <c r="CV87" s="58">
        <v>0</v>
      </c>
      <c r="CW87" s="53">
        <f t="shared" si="270"/>
        <v>100</v>
      </c>
      <c r="CX87" s="58">
        <v>0.75</v>
      </c>
      <c r="CY87" s="53">
        <f t="shared" si="271"/>
        <v>100</v>
      </c>
      <c r="CZ87" s="58">
        <v>0</v>
      </c>
      <c r="DA87" s="53">
        <f t="shared" si="272"/>
        <v>100</v>
      </c>
      <c r="DB87" s="58">
        <v>0</v>
      </c>
      <c r="DC87" s="53">
        <f t="shared" si="273"/>
        <v>100</v>
      </c>
      <c r="DD87" s="58">
        <v>0</v>
      </c>
      <c r="DE87" s="53">
        <f t="shared" si="274"/>
        <v>100</v>
      </c>
      <c r="DF87" s="58">
        <v>0.75</v>
      </c>
      <c r="DG87" s="53">
        <f t="shared" si="275"/>
        <v>100</v>
      </c>
      <c r="DH87" s="58">
        <v>0</v>
      </c>
      <c r="DI87" s="53">
        <f t="shared" si="276"/>
        <v>100</v>
      </c>
      <c r="DJ87" s="58">
        <v>0</v>
      </c>
      <c r="DK87" s="51">
        <f t="shared" si="277"/>
        <v>100</v>
      </c>
      <c r="DL87" s="53">
        <f t="shared" si="322"/>
        <v>100</v>
      </c>
      <c r="DM87" s="53">
        <f t="shared" si="297"/>
        <v>100</v>
      </c>
      <c r="DN87" s="98">
        <f t="shared" si="323"/>
        <v>100</v>
      </c>
      <c r="DO87" s="54" t="e">
        <f t="shared" si="298"/>
        <v>#N/A</v>
      </c>
      <c r="DP87" s="52">
        <v>605</v>
      </c>
      <c r="DQ87" s="51">
        <f t="shared" si="278"/>
        <v>60.245901639344254</v>
      </c>
      <c r="DR87" s="52">
        <v>15</v>
      </c>
      <c r="DS87" s="51">
        <f t="shared" si="279"/>
        <v>83.239595050618661</v>
      </c>
      <c r="DT87" s="52">
        <v>12.5</v>
      </c>
      <c r="DU87" s="51">
        <f t="shared" si="280"/>
        <v>69.444444444444443</v>
      </c>
      <c r="DV87" s="53">
        <f t="shared" si="324"/>
        <v>70.976647044802462</v>
      </c>
      <c r="DW87" s="53">
        <f t="shared" si="299"/>
        <v>70.976647044802462</v>
      </c>
      <c r="DX87" s="98">
        <f t="shared" si="325"/>
        <v>71</v>
      </c>
      <c r="DY87" s="54" t="e">
        <f t="shared" si="300"/>
        <v>#N/A</v>
      </c>
      <c r="DZ87" s="52">
        <v>44.190385815312098</v>
      </c>
      <c r="EA87" s="53">
        <f t="shared" si="281"/>
        <v>47.567691943285354</v>
      </c>
      <c r="EB87" s="52">
        <v>10</v>
      </c>
      <c r="EC87" s="51">
        <f t="shared" si="282"/>
        <v>62.5</v>
      </c>
      <c r="ED87" s="53">
        <f t="shared" si="326"/>
        <v>55.033845971642677</v>
      </c>
      <c r="EE87" s="53">
        <f t="shared" si="301"/>
        <v>55.033845971642677</v>
      </c>
      <c r="EF87" s="98">
        <f t="shared" si="327"/>
        <v>55</v>
      </c>
      <c r="EG87" s="54" t="e">
        <f t="shared" si="302"/>
        <v>#N/A</v>
      </c>
      <c r="EH87" s="64"/>
      <c r="EI87" s="64"/>
      <c r="EJ87" s="64"/>
      <c r="EK87" s="66" t="e">
        <f t="shared" si="303"/>
        <v>#N/A</v>
      </c>
      <c r="EL87" s="116">
        <f t="shared" si="328"/>
        <v>73.400000000000006</v>
      </c>
      <c r="EM87" s="139">
        <f t="shared" si="329"/>
        <v>73.415839516948637</v>
      </c>
      <c r="EN87" s="120">
        <f t="shared" si="304"/>
        <v>73.415839516948637</v>
      </c>
      <c r="EO87" s="67"/>
      <c r="EP87" s="68"/>
      <c r="EQ87" s="44"/>
    </row>
    <row r="88" spans="1:149" ht="14.5" customHeight="1" x14ac:dyDescent="0.35">
      <c r="A88" s="49" t="s">
        <v>99</v>
      </c>
      <c r="B88" s="137" t="str">
        <f>INDEX('Economy Names'!$A$2:$H$213,'Economy Names'!L82,'Economy Names'!$K$1)</f>
        <v>Iceland</v>
      </c>
      <c r="C88" s="50">
        <v>5</v>
      </c>
      <c r="D88" s="51">
        <f t="shared" si="238"/>
        <v>76.470588235294116</v>
      </c>
      <c r="E88" s="50">
        <v>11.5</v>
      </c>
      <c r="F88" s="51">
        <f t="shared" si="239"/>
        <v>88.94472361809045</v>
      </c>
      <c r="G88" s="52">
        <v>1.93498394159702</v>
      </c>
      <c r="H88" s="51">
        <f t="shared" si="240"/>
        <v>99.032508029201495</v>
      </c>
      <c r="I88" s="50">
        <v>5</v>
      </c>
      <c r="J88" s="51">
        <f t="shared" si="241"/>
        <v>76.470588235294116</v>
      </c>
      <c r="K88" s="50">
        <v>11.5</v>
      </c>
      <c r="L88" s="51">
        <f t="shared" si="242"/>
        <v>88.94472361809045</v>
      </c>
      <c r="M88" s="52">
        <v>1.93498394159702</v>
      </c>
      <c r="N88" s="53">
        <f t="shared" si="243"/>
        <v>99.032508029201495</v>
      </c>
      <c r="O88" s="52">
        <v>7.3967276054931599</v>
      </c>
      <c r="P88" s="51">
        <f t="shared" si="244"/>
        <v>98.150818098626715</v>
      </c>
      <c r="Q88" s="53">
        <f t="shared" si="305"/>
        <v>90.649659495303197</v>
      </c>
      <c r="R88" s="53">
        <f t="shared" si="283"/>
        <v>90.649659495303197</v>
      </c>
      <c r="S88" s="98">
        <f t="shared" si="306"/>
        <v>90.6</v>
      </c>
      <c r="T88" s="54" t="e">
        <f t="shared" si="284"/>
        <v>#N/A</v>
      </c>
      <c r="U88" s="55">
        <v>17</v>
      </c>
      <c r="V88" s="51">
        <f t="shared" si="245"/>
        <v>52</v>
      </c>
      <c r="W88" s="55">
        <v>84</v>
      </c>
      <c r="X88" s="51">
        <f t="shared" si="246"/>
        <v>83.285302593659935</v>
      </c>
      <c r="Y88" s="56">
        <v>0.47184876740472997</v>
      </c>
      <c r="Z88" s="53">
        <f t="shared" si="247"/>
        <v>97.640756162976345</v>
      </c>
      <c r="AA88" s="55">
        <v>8</v>
      </c>
      <c r="AB88" s="51">
        <f t="shared" si="248"/>
        <v>53.333333333333336</v>
      </c>
      <c r="AC88" s="53">
        <f t="shared" si="307"/>
        <v>71.564848022492399</v>
      </c>
      <c r="AD88" s="53">
        <f t="shared" si="285"/>
        <v>71.564848022492399</v>
      </c>
      <c r="AE88" s="98">
        <f t="shared" si="308"/>
        <v>71.599999999999994</v>
      </c>
      <c r="AF88" s="57" t="e">
        <f t="shared" si="286"/>
        <v>#N/A</v>
      </c>
      <c r="AG88" s="55">
        <v>4</v>
      </c>
      <c r="AH88" s="51">
        <f t="shared" si="249"/>
        <v>83.333333333333343</v>
      </c>
      <c r="AI88" s="55">
        <v>22</v>
      </c>
      <c r="AJ88" s="51">
        <f t="shared" si="250"/>
        <v>98.260869565217391</v>
      </c>
      <c r="AK88" s="56">
        <v>10.326438268932099</v>
      </c>
      <c r="AL88" s="51">
        <f t="shared" si="251"/>
        <v>99.872513107790965</v>
      </c>
      <c r="AM88" s="55">
        <v>7</v>
      </c>
      <c r="AN88" s="51">
        <f t="shared" si="252"/>
        <v>87.5</v>
      </c>
      <c r="AO88" s="51">
        <f t="shared" si="309"/>
        <v>92.241679001585425</v>
      </c>
      <c r="AP88" s="53">
        <f t="shared" si="287"/>
        <v>92.241679001585425</v>
      </c>
      <c r="AQ88" s="98">
        <f t="shared" si="310"/>
        <v>92.2</v>
      </c>
      <c r="AR88" s="54" t="e">
        <f t="shared" si="288"/>
        <v>#N/A</v>
      </c>
      <c r="AS88" s="59">
        <v>3</v>
      </c>
      <c r="AT88" s="51">
        <f t="shared" si="253"/>
        <v>83.333333333333343</v>
      </c>
      <c r="AU88" s="59">
        <v>3.5</v>
      </c>
      <c r="AV88" s="51">
        <f t="shared" si="254"/>
        <v>98.803827751196167</v>
      </c>
      <c r="AW88" s="59">
        <v>3.6028835402897199</v>
      </c>
      <c r="AX88" s="53">
        <f t="shared" si="255"/>
        <v>75.980776398068528</v>
      </c>
      <c r="AY88" s="59">
        <v>26.5</v>
      </c>
      <c r="AZ88" s="51">
        <f t="shared" si="256"/>
        <v>88.333333333333329</v>
      </c>
      <c r="BA88" s="60">
        <f t="shared" si="311"/>
        <v>86.612817703982842</v>
      </c>
      <c r="BB88" s="53">
        <f t="shared" si="289"/>
        <v>86.612817703982842</v>
      </c>
      <c r="BC88" s="98">
        <f t="shared" si="312"/>
        <v>86.6</v>
      </c>
      <c r="BD88" s="54" t="e">
        <f t="shared" si="290"/>
        <v>#N/A</v>
      </c>
      <c r="BE88" s="58">
        <v>7</v>
      </c>
      <c r="BF88" s="58">
        <v>4</v>
      </c>
      <c r="BG88" s="61">
        <f t="shared" si="313"/>
        <v>11</v>
      </c>
      <c r="BH88" s="60">
        <f t="shared" si="314"/>
        <v>55.000000000000007</v>
      </c>
      <c r="BI88" s="101">
        <f t="shared" si="291"/>
        <v>55.000000000000007</v>
      </c>
      <c r="BJ88" s="98">
        <f t="shared" si="315"/>
        <v>55</v>
      </c>
      <c r="BK88" s="54" t="e">
        <f t="shared" si="292"/>
        <v>#N/A</v>
      </c>
      <c r="BL88" s="58">
        <v>7</v>
      </c>
      <c r="BM88" s="53">
        <f t="shared" si="257"/>
        <v>70</v>
      </c>
      <c r="BN88" s="58">
        <v>5</v>
      </c>
      <c r="BO88" s="53">
        <f t="shared" si="258"/>
        <v>50</v>
      </c>
      <c r="BP88" s="58">
        <v>8</v>
      </c>
      <c r="BQ88" s="53">
        <f t="shared" si="259"/>
        <v>80</v>
      </c>
      <c r="BR88" s="58">
        <v>5</v>
      </c>
      <c r="BS88" s="53">
        <f t="shared" si="260"/>
        <v>83.333333333333343</v>
      </c>
      <c r="BT88" s="58">
        <v>5</v>
      </c>
      <c r="BU88" s="53">
        <f t="shared" si="261"/>
        <v>71.428571428571431</v>
      </c>
      <c r="BV88" s="58">
        <v>6</v>
      </c>
      <c r="BW88" s="51">
        <f t="shared" si="262"/>
        <v>85.714285714285708</v>
      </c>
      <c r="BX88" s="61">
        <f t="shared" si="316"/>
        <v>36</v>
      </c>
      <c r="BY88" s="63">
        <f t="shared" si="317"/>
        <v>72</v>
      </c>
      <c r="BZ88" s="53">
        <f t="shared" si="293"/>
        <v>72</v>
      </c>
      <c r="CA88" s="98">
        <f t="shared" si="318"/>
        <v>72</v>
      </c>
      <c r="CB88" s="57" t="e">
        <f t="shared" si="294"/>
        <v>#N/A</v>
      </c>
      <c r="CC88" s="58">
        <v>21</v>
      </c>
      <c r="CD88" s="53">
        <f t="shared" si="263"/>
        <v>70</v>
      </c>
      <c r="CE88" s="58">
        <v>140</v>
      </c>
      <c r="CF88" s="51">
        <f t="shared" si="264"/>
        <v>85.935085007727977</v>
      </c>
      <c r="CG88" s="58">
        <v>31.9211571327324</v>
      </c>
      <c r="CH88" s="51">
        <f t="shared" si="265"/>
        <v>91.872642905299102</v>
      </c>
      <c r="CI88" s="58">
        <v>3</v>
      </c>
      <c r="CJ88" s="53">
        <f t="shared" si="266"/>
        <v>94</v>
      </c>
      <c r="CK88" s="58">
        <v>24.476190476190499</v>
      </c>
      <c r="CL88" s="53">
        <f t="shared" si="267"/>
        <v>58.926273211987457</v>
      </c>
      <c r="CM88" s="58">
        <v>3.75</v>
      </c>
      <c r="CN88" s="53">
        <f t="shared" si="268"/>
        <v>95.87155963302753</v>
      </c>
      <c r="CO88" s="58">
        <v>0</v>
      </c>
      <c r="CP88" s="51">
        <f t="shared" si="269"/>
        <v>100</v>
      </c>
      <c r="CQ88" s="138">
        <f t="shared" si="319"/>
        <v>87.199458211253742</v>
      </c>
      <c r="CR88" s="110">
        <f t="shared" si="320"/>
        <v>83.751796531070212</v>
      </c>
      <c r="CS88" s="53">
        <f t="shared" si="295"/>
        <v>83.751796531070212</v>
      </c>
      <c r="CT88" s="98">
        <f t="shared" si="321"/>
        <v>83.8</v>
      </c>
      <c r="CU88" s="54" t="e">
        <f t="shared" si="296"/>
        <v>#N/A</v>
      </c>
      <c r="CV88" s="58">
        <v>36</v>
      </c>
      <c r="CW88" s="53">
        <f t="shared" si="270"/>
        <v>77.987421383647799</v>
      </c>
      <c r="CX88" s="58">
        <v>2</v>
      </c>
      <c r="CY88" s="53">
        <f t="shared" si="271"/>
        <v>99.408284023668642</v>
      </c>
      <c r="CZ88" s="58">
        <v>365</v>
      </c>
      <c r="DA88" s="53">
        <f t="shared" si="272"/>
        <v>65.566037735849065</v>
      </c>
      <c r="DB88" s="58">
        <v>40</v>
      </c>
      <c r="DC88" s="53">
        <f t="shared" si="273"/>
        <v>90</v>
      </c>
      <c r="DD88" s="58">
        <v>24</v>
      </c>
      <c r="DE88" s="53">
        <f t="shared" si="274"/>
        <v>91.756272401433691</v>
      </c>
      <c r="DF88" s="58">
        <v>2.5</v>
      </c>
      <c r="DG88" s="53">
        <f t="shared" si="275"/>
        <v>99.372384937238493</v>
      </c>
      <c r="DH88" s="58">
        <v>365</v>
      </c>
      <c r="DI88" s="53">
        <f t="shared" si="276"/>
        <v>69.583333333333329</v>
      </c>
      <c r="DJ88" s="58">
        <v>0</v>
      </c>
      <c r="DK88" s="51">
        <f t="shared" si="277"/>
        <v>100</v>
      </c>
      <c r="DL88" s="53">
        <f t="shared" si="322"/>
        <v>86.709216726896386</v>
      </c>
      <c r="DM88" s="53">
        <f t="shared" si="297"/>
        <v>86.709216726896386</v>
      </c>
      <c r="DN88" s="98">
        <f t="shared" si="323"/>
        <v>86.7</v>
      </c>
      <c r="DO88" s="54" t="e">
        <f t="shared" si="298"/>
        <v>#N/A</v>
      </c>
      <c r="DP88" s="52">
        <v>417</v>
      </c>
      <c r="DQ88" s="51">
        <f t="shared" si="278"/>
        <v>75.655737704918039</v>
      </c>
      <c r="DR88" s="52">
        <v>9</v>
      </c>
      <c r="DS88" s="51">
        <f t="shared" si="279"/>
        <v>89.988751406074229</v>
      </c>
      <c r="DT88" s="52">
        <v>7.5</v>
      </c>
      <c r="DU88" s="51">
        <f t="shared" si="280"/>
        <v>41.666666666666671</v>
      </c>
      <c r="DV88" s="53">
        <f t="shared" si="324"/>
        <v>69.10371859255298</v>
      </c>
      <c r="DW88" s="53">
        <f t="shared" si="299"/>
        <v>69.10371859255298</v>
      </c>
      <c r="DX88" s="98">
        <f t="shared" si="325"/>
        <v>69.099999999999994</v>
      </c>
      <c r="DY88" s="54" t="e">
        <f t="shared" si="300"/>
        <v>#N/A</v>
      </c>
      <c r="DZ88" s="52">
        <v>85.549997662568401</v>
      </c>
      <c r="EA88" s="53">
        <f t="shared" si="281"/>
        <v>92.088264437640902</v>
      </c>
      <c r="EB88" s="52">
        <v>11.5</v>
      </c>
      <c r="EC88" s="51">
        <f t="shared" si="282"/>
        <v>71.875</v>
      </c>
      <c r="ED88" s="53">
        <f t="shared" si="326"/>
        <v>81.981632218820451</v>
      </c>
      <c r="EE88" s="53">
        <f t="shared" si="301"/>
        <v>81.981632218820451</v>
      </c>
      <c r="EF88" s="98">
        <f t="shared" si="327"/>
        <v>82</v>
      </c>
      <c r="EG88" s="54" t="e">
        <f t="shared" si="302"/>
        <v>#N/A</v>
      </c>
      <c r="EH88" s="64"/>
      <c r="EI88" s="64"/>
      <c r="EJ88" s="64"/>
      <c r="EK88" s="66" t="e">
        <f t="shared" si="303"/>
        <v>#N/A</v>
      </c>
      <c r="EL88" s="116">
        <f t="shared" si="328"/>
        <v>79</v>
      </c>
      <c r="EM88" s="139">
        <f t="shared" si="329"/>
        <v>78.961536829270386</v>
      </c>
      <c r="EN88" s="120">
        <f t="shared" si="304"/>
        <v>78.961536829270386</v>
      </c>
      <c r="EO88" s="67"/>
      <c r="EP88" s="68"/>
      <c r="EQ88" s="44"/>
    </row>
    <row r="89" spans="1:149" ht="14.5" customHeight="1" x14ac:dyDescent="0.35">
      <c r="A89" s="49" t="s">
        <v>100</v>
      </c>
      <c r="B89" s="137" t="str">
        <f>INDEX('Economy Names'!$A$2:$H$213,'Economy Names'!L83,'Economy Names'!$K$1)</f>
        <v>India</v>
      </c>
      <c r="C89" s="71" t="e">
        <f>VLOOKUP($C$229,$A$7:$EH$220,C$221,0)*$D$229+VLOOKUP($C$230,$A$7:$EH$220,C$221,0)*$D$230</f>
        <v>#N/A</v>
      </c>
      <c r="D89" s="70" t="e">
        <f>VLOOKUP($C$229,$A$7:$EG$220,D$221,0)*$D$229+VLOOKUP($C$230,$A$7:$EG$220,D$221,0)*$D$230</f>
        <v>#N/A</v>
      </c>
      <c r="E89" s="71" t="e">
        <f>VLOOKUP($C$229,$A$7:$EH$220,E$221,0)*$D$229+VLOOKUP($C$230,$A$7:$EH$220,E$221,0)*$D$230</f>
        <v>#N/A</v>
      </c>
      <c r="F89" s="70" t="e">
        <f>VLOOKUP($C$229,$A$7:$EG$220,F$221,0)*$D$229+VLOOKUP($C$230,$A$7:$EG$220,F$221,0)*$D$230</f>
        <v>#N/A</v>
      </c>
      <c r="G89" s="73" t="e">
        <f>VLOOKUP($C$229,$A$7:$EH$220,G$221,0)*$D$229+VLOOKUP($C$230,$A$7:$EH$220,G$221,0)*$D$230</f>
        <v>#N/A</v>
      </c>
      <c r="H89" s="70" t="e">
        <f>VLOOKUP($C$229,$A$7:$EG$220,H$221,0)*$D$229+VLOOKUP($C$230,$A$7:$EG$220,H$221,0)*$D$230</f>
        <v>#N/A</v>
      </c>
      <c r="I89" s="71" t="e">
        <f>VLOOKUP($C$229,$A$7:$EH$220,I$221,0)*$D$229+VLOOKUP($C$230,$A$7:$EH$220,I$221,0)*$D$230</f>
        <v>#N/A</v>
      </c>
      <c r="J89" s="70" t="e">
        <f>VLOOKUP($C$229,$A$7:$EG$220,J$221,0)*$D$229+VLOOKUP($C$230,$A$7:$EG$220,J$221,0)*$D$230</f>
        <v>#N/A</v>
      </c>
      <c r="K89" s="71" t="e">
        <f>VLOOKUP($C$229,$A$7:$EH$220,K$221,0)*$D$229+VLOOKUP($C$230,$A$7:$EH$220,K$221,0)*$D$230</f>
        <v>#N/A</v>
      </c>
      <c r="L89" s="70" t="e">
        <f>VLOOKUP($C$229,$A$7:$EG$220,L$221,0)*$D$229+VLOOKUP($C$230,$A$7:$EG$220,L$221,0)*$D$230</f>
        <v>#N/A</v>
      </c>
      <c r="M89" s="73" t="e">
        <f>VLOOKUP($C$229,$A$7:$EH$220,M$221,0)*$D$229+VLOOKUP($C$230,$A$7:$EH$220,M$221,0)*$D$230</f>
        <v>#N/A</v>
      </c>
      <c r="N89" s="72" t="e">
        <f>VLOOKUP($C$229,$A$7:$EG$220,N$221,0)*$D$229+VLOOKUP($C$230,$A$7:$EG$220,N$221,0)*$D$230</f>
        <v>#N/A</v>
      </c>
      <c r="O89" s="73" t="e">
        <f>VLOOKUP($C$229,$A$7:$EH$220,O$221,0)*$D$229+VLOOKUP($C$230,$A$7:$EH$220,O$221,0)*$D$230</f>
        <v>#N/A</v>
      </c>
      <c r="P89" s="70" t="e">
        <f>VLOOKUP($C$229,$A$7:$EG$220,P$221,0)*$D$229+VLOOKUP($C$230,$A$7:$EG$220,P$221,0)*$D$230</f>
        <v>#N/A</v>
      </c>
      <c r="Q89" s="53" t="e">
        <f t="shared" si="305"/>
        <v>#N/A</v>
      </c>
      <c r="R89" s="53" t="e">
        <f t="shared" si="283"/>
        <v>#N/A</v>
      </c>
      <c r="S89" s="98" t="e">
        <f t="shared" si="306"/>
        <v>#N/A</v>
      </c>
      <c r="T89" s="54" t="e">
        <f t="shared" si="284"/>
        <v>#N/A</v>
      </c>
      <c r="U89" s="71" t="e">
        <f>VLOOKUP($C$229,$A$7:$EH$220,U$221,0)*$D$229+VLOOKUP($C$230,$A$7:$EH$220,U$221,0)*$D$230</f>
        <v>#N/A</v>
      </c>
      <c r="V89" s="70" t="e">
        <f>VLOOKUP($C$229,$A$7:$EG$220,V$221,0)*$D$229+VLOOKUP($C$230,$A$7:$EG$220,V$221,0)*$D$230</f>
        <v>#N/A</v>
      </c>
      <c r="W89" s="73" t="e">
        <f>VLOOKUP($C$229,$A$7:$EH$220,W$221,0)*$D$229+VLOOKUP($C$230,$A$7:$EH$220,W$221,0)*$D$230</f>
        <v>#N/A</v>
      </c>
      <c r="X89" s="70" t="e">
        <f>VLOOKUP($C$229,$A$7:$EG$220,X$221,0)*$D$229+VLOOKUP($C$230,$A$7:$EG$220,X$221,0)*$D$230</f>
        <v>#N/A</v>
      </c>
      <c r="Y89" s="73" t="e">
        <f>VLOOKUP($C$229,$A$7:$EH$220,Y$221,0)*$D$229+VLOOKUP($C$230,$A$7:$EH$220,Y$221,0)*$D$230</f>
        <v>#N/A</v>
      </c>
      <c r="Z89" s="72" t="e">
        <f>VLOOKUP($C$229,$A$7:$EG$220,Z$221,0)*$D$229+VLOOKUP($C$230,$A$7:$EG$220,Z$221,0)*$D$230</f>
        <v>#N/A</v>
      </c>
      <c r="AA89" s="73" t="e">
        <f>VLOOKUP($C$229,$A$7:$EH$220,AA$221,0)*$D$229+VLOOKUP($C$230,$A$7:$EH$220,AA$221,0)*$D$230</f>
        <v>#N/A</v>
      </c>
      <c r="AB89" s="70" t="e">
        <f>VLOOKUP($C$229,$A$7:$EG$220,AB$221,0)*$D$229+VLOOKUP($C$230,$A$7:$EG$220,AB$221,0)*$D$230</f>
        <v>#N/A</v>
      </c>
      <c r="AC89" s="53" t="e">
        <f t="shared" si="307"/>
        <v>#N/A</v>
      </c>
      <c r="AD89" s="53" t="e">
        <f t="shared" si="285"/>
        <v>#N/A</v>
      </c>
      <c r="AE89" s="98" t="e">
        <f t="shared" si="308"/>
        <v>#N/A</v>
      </c>
      <c r="AF89" s="57" t="e">
        <f t="shared" si="286"/>
        <v>#N/A</v>
      </c>
      <c r="AG89" s="69" t="e">
        <f>VLOOKUP($C$229,$A$7:$EH$220,AG$221,0)*$D$229+VLOOKUP($C$230,$A$7:$EH$220,AG$221,0)*$D$230</f>
        <v>#N/A</v>
      </c>
      <c r="AH89" s="70" t="e">
        <f>VLOOKUP($C$229,$A$7:$EG$220,AH$221,0)*$D$229+VLOOKUP($C$230,$A$7:$EG$220,AH$221,0)*$D$230</f>
        <v>#N/A</v>
      </c>
      <c r="AI89" s="71" t="e">
        <f>VLOOKUP($C$229,$A$7:$EH$220,AI$221,0)*$D$229+VLOOKUP($C$230,$A$7:$EH$220,AI$221,0)*$D$230</f>
        <v>#N/A</v>
      </c>
      <c r="AJ89" s="70" t="e">
        <f>VLOOKUP($C$229,$A$7:$EG$220,AJ$221,0)*$D$229+VLOOKUP($C$230,$A$7:$EG$220,AJ$221,0)*$D$230</f>
        <v>#N/A</v>
      </c>
      <c r="AK89" s="73" t="e">
        <f>VLOOKUP($C$229,$A$7:$EH$220,AK$221,0)*$D$229+VLOOKUP($C$230,$A$7:$EH$220,AK$221,0)*$D$230</f>
        <v>#N/A</v>
      </c>
      <c r="AL89" s="70" t="e">
        <f>VLOOKUP($C$229,$A$7:$EG$220,AL$221,0)*$D$229+VLOOKUP($C$230,$A$7:$EG$220,AL$221,0)*$D$230</f>
        <v>#N/A</v>
      </c>
      <c r="AM89" s="69" t="e">
        <f>VLOOKUP($C$229,$A$7:$EH$220,AM$221,0)*$D$229+VLOOKUP($C$230,$A$7:$EH$220,AM$221,0)*$D$230</f>
        <v>#N/A</v>
      </c>
      <c r="AN89" s="70" t="e">
        <f>VLOOKUP($C$229,$A$7:$EG$220,AN$221,0)*$D$229+VLOOKUP($C$230,$A$7:$EG$220,AN$221,0)*$D$230</f>
        <v>#N/A</v>
      </c>
      <c r="AO89" s="51" t="e">
        <f t="shared" si="309"/>
        <v>#N/A</v>
      </c>
      <c r="AP89" s="53" t="e">
        <f t="shared" si="287"/>
        <v>#N/A</v>
      </c>
      <c r="AQ89" s="98" t="e">
        <f t="shared" si="310"/>
        <v>#N/A</v>
      </c>
      <c r="AR89" s="54" t="e">
        <f t="shared" si="288"/>
        <v>#N/A</v>
      </c>
      <c r="AS89" s="69" t="e">
        <f>VLOOKUP($C$229,$A$7:$EH$220,AS$221,0)*$D$229+VLOOKUP($C$230,$A$7:$EH$220,AS$221,0)*$D$230</f>
        <v>#N/A</v>
      </c>
      <c r="AT89" s="70" t="e">
        <f>VLOOKUP($C$229,$A$7:$EG$220,AT$221,0)*$D$229+VLOOKUP($C$230,$A$7:$EG$220,AT$221,0)*$D$230</f>
        <v>#N/A</v>
      </c>
      <c r="AU89" s="69" t="e">
        <f>VLOOKUP($C$229,$A$7:$EH$220,AU$221,0)*$D$229+VLOOKUP($C$230,$A$7:$EH$220,AU$221,0)*$D$230</f>
        <v>#N/A</v>
      </c>
      <c r="AV89" s="70" t="e">
        <f>VLOOKUP($C$229,$A$7:$EG$220,AV$221,0)*$D$229+VLOOKUP($C$230,$A$7:$EG$220,AV$221,0)*$D$230</f>
        <v>#N/A</v>
      </c>
      <c r="AW89" s="71" t="e">
        <f>VLOOKUP($C$229,$A$7:$EH$220,AW$221,0)*$D$229+VLOOKUP($C$230,$A$7:$EH$220,AW$221,0)*$D$230</f>
        <v>#N/A</v>
      </c>
      <c r="AX89" s="72" t="e">
        <f>VLOOKUP($C$229,$A$7:$EG$220,AX$221,0)*$D$229+VLOOKUP($C$230,$A$7:$EG$220,AX$221,0)*$D$230</f>
        <v>#N/A</v>
      </c>
      <c r="AY89" s="71" t="e">
        <f>VLOOKUP($C$229,$A$7:$EH$220,AY$221,0)*$D$229+VLOOKUP($C$230,$A$7:$EH$220,AY$221,0)*$D$230</f>
        <v>#N/A</v>
      </c>
      <c r="AZ89" s="70" t="e">
        <f>VLOOKUP($C$229,$A$7:$EG$220,AZ$221,0)*$D$229+VLOOKUP($C$230,$A$7:$EG$220,AZ$221,0)*$D$230</f>
        <v>#N/A</v>
      </c>
      <c r="BA89" s="60" t="e">
        <f t="shared" si="311"/>
        <v>#N/A</v>
      </c>
      <c r="BB89" s="53" t="e">
        <f t="shared" si="289"/>
        <v>#N/A</v>
      </c>
      <c r="BC89" s="98" t="e">
        <f t="shared" si="312"/>
        <v>#N/A</v>
      </c>
      <c r="BD89" s="54" t="e">
        <f t="shared" si="290"/>
        <v>#N/A</v>
      </c>
      <c r="BE89" s="69" t="e">
        <f>VLOOKUP($C$229,$A$7:$EH$220,BE$221,0)*$D$229+VLOOKUP($C$230,$A$7:$EH$220,BE$221,0)*$D$230</f>
        <v>#N/A</v>
      </c>
      <c r="BF89" s="69" t="e">
        <f>VLOOKUP($C$229,$A$7:$EH$220,BF$221,0)*$D$229+VLOOKUP($C$230,$A$7:$EH$220,BF$221,0)*$D$230</f>
        <v>#N/A</v>
      </c>
      <c r="BG89" s="61" t="e">
        <f t="shared" si="313"/>
        <v>#N/A</v>
      </c>
      <c r="BH89" s="60" t="e">
        <f t="shared" si="314"/>
        <v>#N/A</v>
      </c>
      <c r="BI89" s="101" t="e">
        <f t="shared" si="291"/>
        <v>#N/A</v>
      </c>
      <c r="BJ89" s="98" t="e">
        <f t="shared" si="315"/>
        <v>#N/A</v>
      </c>
      <c r="BK89" s="54" t="e">
        <f t="shared" si="292"/>
        <v>#N/A</v>
      </c>
      <c r="BL89" s="69" t="e">
        <f>VLOOKUP($C$229,$A$7:$EH$220,BL$221,0)*$D$229+VLOOKUP($C$230,$A$7:$EH$220,BL$221,0)*$D$230</f>
        <v>#N/A</v>
      </c>
      <c r="BM89" s="72" t="e">
        <f>VLOOKUP($C$229,$A$7:$EG$220,BM$221,0)*$D$229+VLOOKUP($C$230,$A$7:$EG$220,BM$221,0)*$D$230</f>
        <v>#N/A</v>
      </c>
      <c r="BN89" s="69" t="e">
        <f>VLOOKUP($C$229,$A$7:$EH$220,BN$221,0)*$D$229+VLOOKUP($C$230,$A$7:$EH$220,BN$221,0)*$D$230</f>
        <v>#N/A</v>
      </c>
      <c r="BO89" s="72" t="e">
        <f>VLOOKUP($C$229,$A$7:$EG$220,BO$221,0)*$D$229+VLOOKUP($C$230,$A$7:$EG$220,BO$221,0)*$D$230</f>
        <v>#N/A</v>
      </c>
      <c r="BP89" s="69" t="e">
        <f>VLOOKUP($C$229,$A$7:$EH$220,BP$221,0)*$D$229+VLOOKUP($C$230,$A$7:$EH$220,BP$221,0)*$D$230</f>
        <v>#N/A</v>
      </c>
      <c r="BQ89" s="72" t="e">
        <f>VLOOKUP($C$229,$A$7:$EG$220,BQ$221,0)*$D$229+VLOOKUP($C$230,$A$7:$EG$220,BQ$221,0)*$D$230</f>
        <v>#N/A</v>
      </c>
      <c r="BR89" s="69" t="e">
        <f>VLOOKUP($C$229,$A$7:$EH$220,BR$221,0)*$D$229+VLOOKUP($C$230,$A$7:$EH$220,BR$221,0)*$D$230</f>
        <v>#N/A</v>
      </c>
      <c r="BS89" s="72" t="e">
        <f>VLOOKUP($C$229,$A$7:$EG$220,BS$221,0)*$D$229+VLOOKUP($C$230,$A$7:$EG$220,BS$221,0)*$D$230</f>
        <v>#N/A</v>
      </c>
      <c r="BT89" s="69" t="e">
        <f>VLOOKUP($C$229,$A$7:$EH$220,BT$221,0)*$D$229+VLOOKUP($C$230,$A$7:$EH$220,BT$221,0)*$D$230</f>
        <v>#N/A</v>
      </c>
      <c r="BU89" s="72" t="e">
        <f>VLOOKUP($C$229,$A$7:$EG$220,BU$221,0)*$D$229+VLOOKUP($C$230,$A$7:$EG$220,BU$221,0)*$D$230</f>
        <v>#N/A</v>
      </c>
      <c r="BV89" s="69" t="e">
        <f>VLOOKUP($C$229,$A$7:$EH$220,BV$221,0)*$D$229+VLOOKUP($C$230,$A$7:$EH$220,BV$221,0)*$D$230</f>
        <v>#N/A</v>
      </c>
      <c r="BW89" s="70" t="e">
        <f>VLOOKUP($C$229,$A$7:$EG$220,BW$221,0)*$D$229+VLOOKUP($C$230,$A$7:$EG$220,BW$221,0)*$D$230</f>
        <v>#N/A</v>
      </c>
      <c r="BX89" s="61" t="e">
        <f t="shared" si="316"/>
        <v>#N/A</v>
      </c>
      <c r="BY89" s="63" t="e">
        <f t="shared" si="317"/>
        <v>#N/A</v>
      </c>
      <c r="BZ89" s="53" t="e">
        <f t="shared" si="293"/>
        <v>#N/A</v>
      </c>
      <c r="CA89" s="98" t="e">
        <f t="shared" si="318"/>
        <v>#N/A</v>
      </c>
      <c r="CB89" s="57" t="e">
        <f t="shared" si="294"/>
        <v>#N/A</v>
      </c>
      <c r="CC89" s="69" t="e">
        <f>VLOOKUP($C$229,$A$7:$EH$220,CC$221,0)*$D$229+VLOOKUP($C$230,$A$7:$EH$220,CC$221,0)*$D$230</f>
        <v>#N/A</v>
      </c>
      <c r="CD89" s="72" t="e">
        <f>VLOOKUP($C$229,$A$7:$EG$220,CD$221,0)*$D$229+VLOOKUP($C$230,$A$7:$EG$220,CD$221,0)*$D$230</f>
        <v>#N/A</v>
      </c>
      <c r="CE89" s="69" t="e">
        <f>VLOOKUP($C$229,$A$7:$EH$220,CE$221,0)*$D$229+VLOOKUP($C$230,$A$7:$EH$220,CE$221,0)*$D$230</f>
        <v>#N/A</v>
      </c>
      <c r="CF89" s="70" t="e">
        <f>VLOOKUP($C$229,$A$7:$EG$220,CF$221,0)*$D$229+VLOOKUP($C$230,$A$7:$EG$220,CF$221,0)*$D$230</f>
        <v>#N/A</v>
      </c>
      <c r="CG89" s="71" t="e">
        <f>VLOOKUP($C$229,$A$7:$EH$220,CG$221,0)*$D$229+VLOOKUP($C$230,$A$7:$EH$220,CG$221,0)*$D$230</f>
        <v>#N/A</v>
      </c>
      <c r="CH89" s="70" t="e">
        <f>VLOOKUP($C$229,$A$7:$EG$220,CH$221,0)*$D$229+VLOOKUP($C$230,$A$7:$EG$220,CH$221,0)*$D$230</f>
        <v>#N/A</v>
      </c>
      <c r="CI89" s="73" t="e">
        <f>IF(OR(VLOOKUP($C$229,$A$7:$EH$220,CI$221,0)="NO VAT",VLOOKUP($C$230,$A$7:$EH$220,CI$221,0)="NO VAT"), "NO VAT", (IF(OR(VLOOKUP($C$229,$A$7:$EH$220,CI$221,0)="NO REFUND", VLOOKUP($C$230,$A$7:$EH$220,CI$221,0)="NO REFUND"), "NO REFUND", VLOOKUP($C$229,$A$7:$EH$220,CI$221,0)*$D$229+VLOOKUP($C$230,$A$7:$EH$220,CI$221,0)*$D$230)))</f>
        <v>#N/A</v>
      </c>
      <c r="CJ89" s="72" t="e">
        <f>IF(OR(VLOOKUP($C$229,$A$7:$EH$220,CJ$221,0)="NO VAT",VLOOKUP($C$230,$A$7:$EH$220,CJ$221,0)="NO VAT"), "NO VAT", (IF(OR(VLOOKUP($C$229,$A$7:$EH$220,CJ$221,0)="NO REFUND", VLOOKUP($C$230,$A$7:$EH$220,CJ$221,0)="NO REFUND"), "NO REFUND", VLOOKUP($C$229,$A$7:$EH$220,CJ$221,0)*$D$229+VLOOKUP($C$230,$A$7:$EH$220,CJ$221,0)*$D$230)))</f>
        <v>#N/A</v>
      </c>
      <c r="CK89" s="73" t="e">
        <f>IF(OR(VLOOKUP($C$229,$A$7:$EH$220,CK$221,0)="NO VAT",VLOOKUP($C$230,$A$7:$EH$220,CK$221,0)="NO VAT"), "NO VAT", (IF(OR(VLOOKUP($C$229,$A$7:$EH$220,CK$221,0)="NO REFUND", VLOOKUP($C$230,$A$7:$EH$220,CK$221,0)="NO REFUND"), "NO REFUND", VLOOKUP($C$229,$A$7:$EH$220,CK$221,0)*$D$229+VLOOKUP($C$230,$A$7:$EH$220,CK$221,0)*$D$230)))</f>
        <v>#N/A</v>
      </c>
      <c r="CL89" s="72" t="e">
        <f>IF(OR(VLOOKUP($C$229,$A$7:$EH$220,CL$221,0)="NO VAT",VLOOKUP($C$230,$A$7:$EH$220,CL$221,0)="NO VAT"), "NO VAT", (IF(OR(VLOOKUP($C$229,$A$7:$EH$220,CL$221,0)="NO REFUND", VLOOKUP($C$230,$A$7:$EH$220,CL$221,0)="NO REFUND"), "NO REFUND", VLOOKUP($C$229,$A$7:$EH$220,CL$221,0)*$D$229+VLOOKUP($C$230,$A$7:$EH$220,CL$221,0)*$D$230)))</f>
        <v>#N/A</v>
      </c>
      <c r="CM89" s="73" t="e">
        <f>IF(OR(VLOOKUP($C$229,$A$7:$EH$220,CM$221,0)="NO CIT",VLOOKUP($C$230,$A$7:$EH$220,CM$221,0)="NO CIT"), "NO CIT",VLOOKUP($C$229,$A$7:$EH$220,CM$221,0)*$D$229+VLOOKUP($C$230,$A$7:$EH$220,CM$221,0)*$D$230)</f>
        <v>#N/A</v>
      </c>
      <c r="CN89" s="72" t="e">
        <f>IF(OR(VLOOKUP($C$229,$A$7:$EH$220,CN$221,0)="NO CIT",VLOOKUP($C$230,$A$7:$EH$220,CN$221,0)="NO CIT"), "NO CIT",VLOOKUP($C$229,$A$7:$EH$220,CN$221,0)*$D$229+VLOOKUP($C$230,$A$7:$EH$220,CN$221,0)*$D$230)</f>
        <v>#N/A</v>
      </c>
      <c r="CO89" s="73" t="e">
        <f>IF(OR(VLOOKUP($C$229,$A$7:$EH$220,CO$221,0)="NO CIT",VLOOKUP($C$230,$A$7:$EH$220,CO$221,0)="NO CIT"), "NO CIT",VLOOKUP($C$229,$A$7:$EH$220,CO$221,0)*$D$229+VLOOKUP($C$230,$A$7:$EH$220,CO$221,0)*$D$230)</f>
        <v>#N/A</v>
      </c>
      <c r="CP89" s="73" t="e">
        <f>IF(OR(VLOOKUP($C$229,$A$7:$EH$220,CP$221,0)="NO CIT",VLOOKUP($C$230,$A$7:$EH$220,CP$221,0)="NO CIT"), "NO CIT",VLOOKUP($C$229,$A$7:$EH$220,CP$221,0)*$D$229+VLOOKUP($C$230,$A$7:$EH$220,CP$221,0)*$D$230)</f>
        <v>#N/A</v>
      </c>
      <c r="CQ89" s="138" t="str">
        <f t="shared" si="319"/>
        <v/>
      </c>
      <c r="CR89" s="110" t="e">
        <f t="shared" si="320"/>
        <v>#N/A</v>
      </c>
      <c r="CS89" s="53" t="e">
        <f t="shared" si="295"/>
        <v>#N/A</v>
      </c>
      <c r="CT89" s="98" t="e">
        <f t="shared" si="321"/>
        <v>#N/A</v>
      </c>
      <c r="CU89" s="54" t="e">
        <f t="shared" si="296"/>
        <v>#N/A</v>
      </c>
      <c r="CV89" s="71" t="e">
        <f>VLOOKUP($C$229,$A$7:$EH$220,CV$221,0)*$D$229+VLOOKUP($C$230,$A$7:$EH$220,CV$221,0)*$D$230</f>
        <v>#N/A</v>
      </c>
      <c r="CW89" s="72" t="e">
        <f>VLOOKUP($C$229,$A$7:$EG$220,CW$221,0)*$D$229+VLOOKUP($C$230,$A$7:$EG$220,CW$221,0)*$D$230</f>
        <v>#N/A</v>
      </c>
      <c r="CX89" s="71" t="e">
        <f>VLOOKUP($C$229,$A$7:$EH$220,CX$221,0)*$D$229+VLOOKUP($C$230,$A$7:$EH$220,CX$221,0)*$D$230</f>
        <v>#N/A</v>
      </c>
      <c r="CY89" s="72" t="e">
        <f>VLOOKUP($C$229,$A$7:$EG$220,CY$221,0)*$D$229+VLOOKUP($C$230,$A$7:$EG$220,CY$221,0)*$D$230</f>
        <v>#N/A</v>
      </c>
      <c r="CZ89" s="71" t="e">
        <f>VLOOKUP($C$229,$A$7:$EH$220,CZ$221,0)*$D$229+VLOOKUP($C$230,$A$7:$EH$220,CZ$221,0)*$D$230</f>
        <v>#N/A</v>
      </c>
      <c r="DA89" s="72" t="e">
        <f>VLOOKUP($C$229,$A$7:$EG$220,DA$221,0)*$D$229+VLOOKUP($C$230,$A$7:$EG$220,DA$221,0)*$D$230</f>
        <v>#N/A</v>
      </c>
      <c r="DB89" s="69" t="e">
        <f>VLOOKUP($C$229,$A$7:$EH$220,DB$221,0)*$D$229+VLOOKUP($C$230,$A$7:$EH$220,DB$221,0)*$D$230</f>
        <v>#N/A</v>
      </c>
      <c r="DC89" s="72" t="e">
        <f>VLOOKUP($C$229,$A$7:$EG$220,DC$221,0)*$D$229+VLOOKUP($C$230,$A$7:$EG$220,DC$221,0)*$D$230</f>
        <v>#N/A</v>
      </c>
      <c r="DD89" s="71" t="e">
        <f>VLOOKUP($C$229,$A$7:$EH$220,DD$221,0)*$D$229+VLOOKUP($C$230,$A$7:$EH$220,DD$221,0)*$D$230</f>
        <v>#N/A</v>
      </c>
      <c r="DE89" s="72" t="e">
        <f>VLOOKUP($C$229,$A$7:$EG$220,DE$221,0)*$D$229+VLOOKUP($C$230,$A$7:$EG$220,DE$221,0)*$D$230</f>
        <v>#N/A</v>
      </c>
      <c r="DF89" s="71" t="e">
        <f>VLOOKUP($C$229,$A$7:$EH$220,DF$221,0)*$D$229+VLOOKUP($C$230,$A$7:$EH$220,DF$221,0)*$D$230</f>
        <v>#N/A</v>
      </c>
      <c r="DG89" s="72" t="e">
        <f>VLOOKUP($C$229,$A$7:$EG$220,DG$221,0)*$D$229+VLOOKUP($C$230,$A$7:$EG$220,DG$221,0)*$D$230</f>
        <v>#N/A</v>
      </c>
      <c r="DH89" s="73" t="e">
        <f>VLOOKUP($C$229,$A$7:$EH$220,DH$221,0)*$D$229+VLOOKUP($C$230,$A$7:$EH$220,DH$221,0)*$D$230</f>
        <v>#N/A</v>
      </c>
      <c r="DI89" s="72" t="e">
        <f>VLOOKUP($C$229,$A$7:$EG$220,DI$221,0)*$D$229+VLOOKUP($C$230,$A$7:$EG$220,DI$221,0)*$D$230</f>
        <v>#N/A</v>
      </c>
      <c r="DJ89" s="71" t="e">
        <f>VLOOKUP($C$229,$A$7:$EH$220,DJ$221,0)*$D$229+VLOOKUP($C$230,$A$7:$EH$220,DJ$221,0)*$D$230</f>
        <v>#N/A</v>
      </c>
      <c r="DK89" s="70" t="e">
        <f>VLOOKUP($C$229,$A$7:$EG$220,DK$221,0)*$D$229+VLOOKUP($C$230,$A$7:$EG$220,DK$221,0)*$D$230</f>
        <v>#N/A</v>
      </c>
      <c r="DL89" s="53" t="e">
        <f t="shared" si="322"/>
        <v>#N/A</v>
      </c>
      <c r="DM89" s="53" t="e">
        <f t="shared" si="297"/>
        <v>#N/A</v>
      </c>
      <c r="DN89" s="98" t="e">
        <f t="shared" si="323"/>
        <v>#N/A</v>
      </c>
      <c r="DO89" s="54" t="e">
        <f t="shared" si="298"/>
        <v>#N/A</v>
      </c>
      <c r="DP89" s="73" t="e">
        <f>VLOOKUP($C$229,$A$7:$EH$220,DP$221,0)*$D$229+VLOOKUP($C$230,$A$7:$EH$220,DP$221,0)*$D$230</f>
        <v>#N/A</v>
      </c>
      <c r="DQ89" s="70" t="e">
        <f>VLOOKUP($C$229,$A$7:$EG$220,DQ$221,0)*$D$229+VLOOKUP($C$230,$A$7:$EG$220,DQ$221,0)*$D$230</f>
        <v>#N/A</v>
      </c>
      <c r="DR89" s="71" t="e">
        <f>VLOOKUP($C$229,$A$7:$EH$220,DR$221,0)*$D$229+VLOOKUP($C$230,$A$7:$EH$220,DR$221,0)*$D$230</f>
        <v>#N/A</v>
      </c>
      <c r="DS89" s="70" t="e">
        <f>VLOOKUP($C$229,$A$7:$EG$220,DS$221,0)*$D$229+VLOOKUP($C$230,$A$7:$EG$220,DS$221,0)*$D$230</f>
        <v>#N/A</v>
      </c>
      <c r="DT89" s="71" t="e">
        <f>VLOOKUP($C$229,$A$7:$EH$220,DT$221,0)*$D$229+VLOOKUP($C$230,$A$7:$EH$220,DT$221,0)*$D$230</f>
        <v>#N/A</v>
      </c>
      <c r="DU89" s="70" t="e">
        <f>VLOOKUP($C$229,$A$7:$EG$220,DU$221,0)*$D$229+VLOOKUP($C$230,$A$7:$EG$220,DU$221,0)*$D$230</f>
        <v>#N/A</v>
      </c>
      <c r="DV89" s="53" t="e">
        <f t="shared" si="324"/>
        <v>#N/A</v>
      </c>
      <c r="DW89" s="53" t="e">
        <f t="shared" si="299"/>
        <v>#N/A</v>
      </c>
      <c r="DX89" s="98" t="e">
        <f t="shared" si="325"/>
        <v>#N/A</v>
      </c>
      <c r="DY89" s="54" t="e">
        <f t="shared" si="300"/>
        <v>#N/A</v>
      </c>
      <c r="DZ89" s="71" t="e">
        <f>VLOOKUP($C$229,$A$7:$EH$220,DZ$221,0)*$D$229+VLOOKUP($C$230,$A$7:$EH$220,DZ$221,0)*$D$230</f>
        <v>#N/A</v>
      </c>
      <c r="EA89" s="72" t="e">
        <f>VLOOKUP($C$229,$A$7:$EG$220,EA$221,0)*$D$229+VLOOKUP($C$230,$A$7:$EG$220,EA$221,0)*$D$230</f>
        <v>#N/A</v>
      </c>
      <c r="EB89" s="73" t="e">
        <f>VLOOKUP($C$229,$A$7:$EG$219,EB$221,FALSE)*$D$229+VLOOKUP($C$230,$A$7:$EG$219,EB$221,FALSE)*$D$230</f>
        <v>#N/A</v>
      </c>
      <c r="EC89" s="70" t="e">
        <f>VLOOKUP($C$229,$A$7:$EG$220,EC$221,0)*$D$229+VLOOKUP($C$230,$A$7:$EG$220,EC$221,0)*$D$230</f>
        <v>#N/A</v>
      </c>
      <c r="ED89" s="53" t="e">
        <f t="shared" si="326"/>
        <v>#N/A</v>
      </c>
      <c r="EE89" s="53" t="e">
        <f t="shared" si="301"/>
        <v>#N/A</v>
      </c>
      <c r="EF89" s="98" t="e">
        <f t="shared" si="327"/>
        <v>#N/A</v>
      </c>
      <c r="EG89" s="54" t="e">
        <f t="shared" si="302"/>
        <v>#N/A</v>
      </c>
      <c r="EH89" s="64"/>
      <c r="EI89" s="75">
        <v>2</v>
      </c>
      <c r="EJ89" s="64"/>
      <c r="EK89" s="66" t="e">
        <f t="shared" si="303"/>
        <v>#N/A</v>
      </c>
      <c r="EL89" s="116" t="e">
        <f t="shared" si="328"/>
        <v>#N/A</v>
      </c>
      <c r="EM89" s="139" t="e">
        <f t="shared" si="329"/>
        <v>#N/A</v>
      </c>
      <c r="EN89" s="120" t="e">
        <f t="shared" si="304"/>
        <v>#N/A</v>
      </c>
      <c r="EO89" s="67">
        <v>1</v>
      </c>
      <c r="EP89" s="68"/>
      <c r="EQ89" s="44"/>
      <c r="ES89" s="67">
        <v>1</v>
      </c>
    </row>
    <row r="90" spans="1:149" ht="14.5" customHeight="1" x14ac:dyDescent="0.35">
      <c r="A90" s="49" t="s">
        <v>1886</v>
      </c>
      <c r="B90" s="137" t="str">
        <f>INDEX('Economy Names'!$A$2:$H$213,'Economy Names'!L84,'Economy Names'!$K$1)</f>
        <v>India Delhi</v>
      </c>
      <c r="C90" s="50">
        <v>10</v>
      </c>
      <c r="D90" s="51">
        <f>(IF(C90=-1,0,(IF(C90&gt;C$4,0,IF(C90&lt;C$3,1,((C$4-C90)/C$5))))))*100</f>
        <v>47.058823529411761</v>
      </c>
      <c r="E90" s="50">
        <v>17</v>
      </c>
      <c r="F90" s="51">
        <f>(IF(E90=-1,0,(IF(E90&gt;E$4,0,IF(E90&lt;E$3,1,((E$4-E90)/E$5))))))*100</f>
        <v>83.417085427135675</v>
      </c>
      <c r="G90" s="52">
        <v>5.2910583345155002</v>
      </c>
      <c r="H90" s="51">
        <f>(IF(G90=-1,0,(IF(G90&gt;G$4,0,IF(G90&lt;G$3,1,((G$4-G90)/G$5))))))*100</f>
        <v>97.354470832742251</v>
      </c>
      <c r="I90" s="50">
        <v>10</v>
      </c>
      <c r="J90" s="51">
        <f>(IF(I90=-1,0,(IF(I90&gt;I$4,0,IF(I90&lt;I$3,1,((I$4-I90)/I$5))))))*100</f>
        <v>47.058823529411761</v>
      </c>
      <c r="K90" s="50">
        <v>17</v>
      </c>
      <c r="L90" s="51">
        <f>(IF(K90=-1,0,(IF(K90&gt;K$4,0,IF(K90&lt;K$3,1,((K$4-K90)/K$5))))))*100</f>
        <v>83.417085427135675</v>
      </c>
      <c r="M90" s="52">
        <v>5.2910583345155002</v>
      </c>
      <c r="N90" s="53">
        <f>(IF(M90=-1,0,(IF(M90&gt;M$4,0,IF(M90&lt;M$3,1,((M$4-M90)/M$5))))))*100</f>
        <v>97.354470832742251</v>
      </c>
      <c r="O90" s="52">
        <v>0</v>
      </c>
      <c r="P90" s="51">
        <f>(IF(O90=-1,0,(IF(O90&gt;O$4,0,IF(O90&lt;O$3,1,((O$4-O90)/O$5))))))*100</f>
        <v>100</v>
      </c>
      <c r="Q90" s="53">
        <f t="shared" si="305"/>
        <v>81.95759494732242</v>
      </c>
      <c r="R90" s="53"/>
      <c r="S90" s="98">
        <f t="shared" si="306"/>
        <v>82</v>
      </c>
      <c r="T90" s="54" t="e">
        <f>+VLOOKUP($F$226,$A$8:$DI$219,T$221,0)</f>
        <v>#N/A</v>
      </c>
      <c r="U90" s="55">
        <v>11</v>
      </c>
      <c r="V90" s="51">
        <f>(IF(U90=-1,0,(IF(U90&gt;U$4,0,IF(U90&lt;U$3,1,((U$4-U90)/U$5))))))*100</f>
        <v>76</v>
      </c>
      <c r="W90" s="56">
        <v>113.5</v>
      </c>
      <c r="X90" s="51">
        <f>(IF(W90=-1,0,(IF(W90&gt;W$4,0,IF(W90&lt;W$3,1,((W$4-W90)/W$5))))))*100</f>
        <v>74.783861671469737</v>
      </c>
      <c r="Y90" s="56">
        <v>2.765342100906</v>
      </c>
      <c r="Z90" s="53">
        <f>(IF(Y90=-1,0,(IF(Y90&gt;Y$4,0,IF(Y90&lt;Y$3,1,((Y$4-Y90)/Y$5))))))*100</f>
        <v>86.173289495470001</v>
      </c>
      <c r="AA90" s="55">
        <v>15</v>
      </c>
      <c r="AB90" s="51">
        <f>IF(AA90="No Practice", 0, AA90/15*100)</f>
        <v>100</v>
      </c>
      <c r="AC90" s="53">
        <f t="shared" si="307"/>
        <v>84.239287791734938</v>
      </c>
      <c r="AD90" s="53"/>
      <c r="AE90" s="98">
        <f t="shared" si="308"/>
        <v>84.2</v>
      </c>
      <c r="AF90" s="57" t="e">
        <f>+VLOOKUP($F$226,$A$8:$DI$219,AF$221,0)</f>
        <v>#N/A</v>
      </c>
      <c r="AG90" s="55">
        <v>3</v>
      </c>
      <c r="AH90" s="51">
        <f>(IF(AG90=-1,0,(IF(AG90&gt;AG$4,0,IF(AG90&lt;AG$3,1,((AG$4-AG90)/AG$5))))))*100</f>
        <v>100</v>
      </c>
      <c r="AI90" s="55">
        <v>27</v>
      </c>
      <c r="AJ90" s="51">
        <f>(IF(AI90=-1,0,(IF(AI90&gt;AI$4,0,IF(AI90&lt;AI$3,1,((AI$4-AI90)/AI$5))))))*100</f>
        <v>96.086956521739125</v>
      </c>
      <c r="AK90" s="56">
        <v>46.2942389818433</v>
      </c>
      <c r="AL90" s="51">
        <f>(IF(AK90=-1,0,(IF(AK90&gt;AK$4,0,IF(AK90&lt;AK$3,1,((AK$4-AK90)/AK$5))))))*100</f>
        <v>99.428466185409334</v>
      </c>
      <c r="AM90" s="55">
        <v>6</v>
      </c>
      <c r="AN90" s="51">
        <f>+IF(AM90="No Practice",0,AM90/8)*100</f>
        <v>75</v>
      </c>
      <c r="AO90" s="51">
        <f t="shared" si="309"/>
        <v>92.628855676787111</v>
      </c>
      <c r="AP90" s="53"/>
      <c r="AQ90" s="98">
        <f t="shared" si="310"/>
        <v>92.6</v>
      </c>
      <c r="AR90" s="54" t="e">
        <f>+VLOOKUP($F$226,$A$8:$DI$219,AR$221,0)</f>
        <v>#N/A</v>
      </c>
      <c r="AS90" s="59">
        <v>9</v>
      </c>
      <c r="AT90" s="51">
        <f>(IF(AS90=-1,0,(IF(AS90&gt;AS$4,0,IF(AS90&lt;AS$3,1,((AS$4-AS90)/AS$5))))))*100</f>
        <v>33.333333333333329</v>
      </c>
      <c r="AU90" s="59">
        <v>49</v>
      </c>
      <c r="AV90" s="51">
        <f>(IF(AU90=-1,0,(IF(AU90&gt;AU$4,0,IF(AU90&lt;AU$3,1,((AU$4-AU90)/AU$5))))))*100</f>
        <v>77.033492822966508</v>
      </c>
      <c r="AW90" s="59">
        <v>8.0755240226585805</v>
      </c>
      <c r="AX90" s="53">
        <f>(IF(AW90=-1,0,(IF(AW90&gt;AW$4,0,IF(AW90&lt;AW$3,1,((AW$4-AW90)/AW$5))))))*100</f>
        <v>46.163173182276132</v>
      </c>
      <c r="AY90" s="59">
        <v>8</v>
      </c>
      <c r="AZ90" s="51">
        <f>+IF(AY90="No Practice",0,AY90/30)*100</f>
        <v>26.666666666666668</v>
      </c>
      <c r="BA90" s="60">
        <f t="shared" si="311"/>
        <v>45.799166501310658</v>
      </c>
      <c r="BB90" s="53"/>
      <c r="BC90" s="98">
        <f t="shared" si="312"/>
        <v>45.8</v>
      </c>
      <c r="BD90" s="54" t="e">
        <f>+VLOOKUP($F$226,$A$8:$DI$219,BD$221,0)</f>
        <v>#N/A</v>
      </c>
      <c r="BE90" s="58">
        <v>7</v>
      </c>
      <c r="BF90" s="58">
        <v>9</v>
      </c>
      <c r="BG90" s="61">
        <f t="shared" si="313"/>
        <v>16</v>
      </c>
      <c r="BH90" s="60">
        <f t="shared" si="314"/>
        <v>80</v>
      </c>
      <c r="BI90" s="101"/>
      <c r="BJ90" s="98">
        <f t="shared" si="315"/>
        <v>80</v>
      </c>
      <c r="BK90" s="54" t="e">
        <f>+VLOOKUP($F$226,$A$8:$DI$219,BK$221,0)</f>
        <v>#N/A</v>
      </c>
      <c r="BL90" s="58">
        <v>8</v>
      </c>
      <c r="BM90" s="53">
        <f>(IF(BL90=-1,0,(IF(BL90&lt;BL$4,0,IF(BL90&gt;BL$3,1,((-BL$4+BL90)/BL$5))))))*100</f>
        <v>80</v>
      </c>
      <c r="BN90" s="58">
        <v>7</v>
      </c>
      <c r="BO90" s="53">
        <f>(IF(BN90=-1,0,(IF(BN90&lt;BN$4,0,IF(BN90&gt;BN$3,1,((-BN$4+BN90)/BN$5))))))*100</f>
        <v>70</v>
      </c>
      <c r="BP90" s="58">
        <v>7</v>
      </c>
      <c r="BQ90" s="53">
        <f>(IF(BP90=-1,0,(IF(BP90&lt;BP$4,0,IF(BP90&gt;BP$3,1,((-BP$4+BP90)/BP$5))))))*100</f>
        <v>70</v>
      </c>
      <c r="BR90" s="58">
        <v>6</v>
      </c>
      <c r="BS90" s="53">
        <f>(IF(BR90=-1,0,(IF(BR90&lt;BR$4,0,IF(BR90&gt;BR$3,1,((-BR$4+BR90)/BR$5))))))*100</f>
        <v>100</v>
      </c>
      <c r="BT90" s="58">
        <v>6</v>
      </c>
      <c r="BU90" s="53">
        <f>(IF(BT90=-1,0,(IF(BT90&lt;BT$4,0,IF(BT90&gt;BT$3,1,((-BT$4+BT90)/BT$5))))))*100</f>
        <v>85.714285714285708</v>
      </c>
      <c r="BV90" s="58">
        <v>6</v>
      </c>
      <c r="BW90" s="51">
        <f>(IF(BV90=-1,0,(IF(BV90&lt;BV$4,0,IF(BV90&gt;BV$3,1,((-BV$4+BV90)/BV$5))))))*100</f>
        <v>85.714285714285708</v>
      </c>
      <c r="BX90" s="61">
        <f t="shared" si="316"/>
        <v>40</v>
      </c>
      <c r="BY90" s="63">
        <f t="shared" si="317"/>
        <v>80</v>
      </c>
      <c r="BZ90" s="53"/>
      <c r="CA90" s="98">
        <f t="shared" si="318"/>
        <v>80</v>
      </c>
      <c r="CB90" s="57" t="e">
        <f>+VLOOKUP($F$226,$A$8:$DI$219,CB$221,0)</f>
        <v>#N/A</v>
      </c>
      <c r="CC90" s="58">
        <v>10</v>
      </c>
      <c r="CD90" s="53">
        <f>(IF(CC90=-1,0,(IF(CC90&gt;CC$4,0,IF(CC90&lt;CC$3,1,((CC$4-CC90)/CC$5))))))*100</f>
        <v>88.333333333333329</v>
      </c>
      <c r="CE90" s="58">
        <v>250</v>
      </c>
      <c r="CF90" s="51">
        <f>(IF(CE90=-1,0,(IF(CE90&gt;CE$4,0,IF(CE90&lt;CE$3,1,((CE$4-CE90)/CE$5))))))*100</f>
        <v>68.933539412673881</v>
      </c>
      <c r="CG90" s="58">
        <v>49.655755904031302</v>
      </c>
      <c r="CH90" s="51">
        <f>(IF(CG90=-1,0,(IF(CG90&gt;CG$4,0,IF(CG90&lt;CG$3,1,((CG$4-CG90)/CG$5)^$CH$3)))))*100</f>
        <v>65.847655831758729</v>
      </c>
      <c r="CI90" s="58" t="s">
        <v>1974</v>
      </c>
      <c r="CJ90" s="53">
        <f>IF(CI90="NO VAT","No VAT",(IF(CI90="NO REFUND",0,(IF(CI90&gt;CI$5,0,IF(CI90&lt;CI$3,1,((CI$5-CI90)/CI$5))))))*100)</f>
        <v>0</v>
      </c>
      <c r="CK90" s="58" t="s">
        <v>1974</v>
      </c>
      <c r="CL90" s="53">
        <f>IF(CK90="NO VAT","No VAT",(IF(CK90="NO REFUND",0,(IF(CK90&gt;CK$4,0,IF(CK90&lt;CK$3,1,((CK$4-CK90)/CK$5))))))*100)</f>
        <v>0</v>
      </c>
      <c r="CM90" s="58">
        <v>3</v>
      </c>
      <c r="CN90" s="53">
        <f>IF(CM90="NO CIT","No CIT",IF(CM90&gt;CM$4,0,IF(CM90&lt;CM$3,1,((CM$4-CM90)/CM$5)))*100)</f>
        <v>97.247706422018354</v>
      </c>
      <c r="CO90" s="58">
        <v>0</v>
      </c>
      <c r="CP90" s="51">
        <f>IF(CO90="NO CIT","No CIT",IF(CO90&gt;CO$4,0,IF(CO90&lt;CO$3,1,((CO$5-CO90)/CO$5)))*100)</f>
        <v>100</v>
      </c>
      <c r="CQ90" s="138">
        <f t="shared" si="319"/>
        <v>49.311926605504588</v>
      </c>
      <c r="CR90" s="110">
        <f t="shared" si="320"/>
        <v>68.106613795817637</v>
      </c>
      <c r="CS90" s="53"/>
      <c r="CT90" s="98">
        <f t="shared" si="321"/>
        <v>68.099999999999994</v>
      </c>
      <c r="CU90" s="54" t="e">
        <f>+VLOOKUP($F$226,$A$8:$EL$219,CU$221,0)</f>
        <v>#N/A</v>
      </c>
      <c r="CV90" s="58">
        <v>54</v>
      </c>
      <c r="CW90" s="53">
        <f>(IF(CV90=-1,0,(IF(CV90&gt;CV$4,0,IF(CV90&lt;CV$3,1,((CV$4-CV90)/CV$5))))))*100</f>
        <v>66.666666666666657</v>
      </c>
      <c r="CX90" s="58">
        <v>6</v>
      </c>
      <c r="CY90" s="53">
        <f>(IF(CX90=-1,0,(IF(CX90&gt;CX$4,0,IF(CX90&lt;CX$3,1,((CX$4-CX90)/CX$5))))))*100</f>
        <v>97.041420118343197</v>
      </c>
      <c r="CZ90" s="58">
        <v>195</v>
      </c>
      <c r="DA90" s="53">
        <f>(IF(CZ90=-1,0,(IF(CZ90&gt;CZ$4,0,IF(CZ90&lt;CZ$3,1,((CZ$4-CZ90)/CZ$5))))))*100</f>
        <v>81.603773584905653</v>
      </c>
      <c r="DB90" s="58">
        <v>65</v>
      </c>
      <c r="DC90" s="53">
        <f>(IF(DB90=-1,0,(IF(DB90&gt;DB$4,0,IF(DB90&lt;DB$3,1,((DB$4-DB90)/DB$5))))))*100</f>
        <v>83.75</v>
      </c>
      <c r="DD90" s="58">
        <v>70</v>
      </c>
      <c r="DE90" s="53">
        <f>(IF(DD90=-1,0,(IF(DD90&gt;DD$4,0,IF(DD90&lt;DD$3,1,((DD$4-DD90)/DD$5))))))*100</f>
        <v>75.268817204301072</v>
      </c>
      <c r="DF90" s="58">
        <v>18</v>
      </c>
      <c r="DG90" s="53">
        <f>(IF(DF90=-1,0,(IF(DF90&gt;DF$4,0,IF(DF90&lt;DF$3,1,((DF$4-DF90)/DF$5))))))*100</f>
        <v>92.887029288702934</v>
      </c>
      <c r="DH90" s="58">
        <v>260</v>
      </c>
      <c r="DI90" s="53">
        <f>(IF(DH90=-1,0,(IF(DH90&gt;DH$4,0,IF(DH90&lt;DH$3,1,((DH$4-DH90)/DH$5))))))*100</f>
        <v>78.333333333333329</v>
      </c>
      <c r="DJ90" s="58">
        <v>100</v>
      </c>
      <c r="DK90" s="51">
        <f>(IF(DJ90=-1,0,(IF(DJ90&gt;DJ$4,0,IF(DJ90&lt;DJ$3,1,((DJ$4-DJ90)/DJ$5))))))*100</f>
        <v>85.714285714285708</v>
      </c>
      <c r="DL90" s="53">
        <f t="shared" si="322"/>
        <v>82.658165738817317</v>
      </c>
      <c r="DM90" s="53"/>
      <c r="DN90" s="98">
        <f t="shared" si="323"/>
        <v>82.7</v>
      </c>
      <c r="DO90" s="54" t="e">
        <f>+VLOOKUP($F$226,$A$8:$EL$219,DO$221,0)</f>
        <v>#N/A</v>
      </c>
      <c r="DP90" s="52">
        <v>1445</v>
      </c>
      <c r="DQ90" s="51">
        <f>(IF(DP90=-1,0,(IF(DP90&gt;DP$4,0,IF(DP90&lt;DP$3,1,((DP$4-DP90)/DP$5))))))*100</f>
        <v>0</v>
      </c>
      <c r="DR90" s="52">
        <v>31</v>
      </c>
      <c r="DS90" s="51">
        <f>(IF(DR90=-1,0,(IF(DR90&gt;DR$4,0,IF(DR90&lt;DR$3,1,((DR$4-DR90)/DR$5))))))*100</f>
        <v>65.241844769403826</v>
      </c>
      <c r="DT90" s="52">
        <v>10.5</v>
      </c>
      <c r="DU90" s="51">
        <f>DT90/18*100</f>
        <v>58.333333333333336</v>
      </c>
      <c r="DV90" s="53">
        <f t="shared" si="324"/>
        <v>41.191726034245725</v>
      </c>
      <c r="DW90" s="53"/>
      <c r="DX90" s="98">
        <f t="shared" si="325"/>
        <v>41.2</v>
      </c>
      <c r="DY90" s="54" t="e">
        <f>+VLOOKUP($F$226,$A$8:$EL$219,DY$221,0)</f>
        <v>#N/A</v>
      </c>
      <c r="DZ90" s="52">
        <v>71.560119289347099</v>
      </c>
      <c r="EA90" s="53">
        <f>(IF(DZ90=-1,0,(IF(DZ90&lt;DZ$4,0,IF(DZ90&gt;DZ$3,1,((-DZ$4+DZ90)/DZ$5))))))*100</f>
        <v>77.029191915335943</v>
      </c>
      <c r="EB90" s="52">
        <v>7.5</v>
      </c>
      <c r="EC90" s="51">
        <f>(IF(EB90=-1,0,(IF(EB90&lt;EB$4,0,IF(EB90&gt;EB$3,1,((-EB$4+EB90)/EB$5))))))*100</f>
        <v>46.875</v>
      </c>
      <c r="ED90" s="53">
        <f t="shared" si="326"/>
        <v>61.952095957667972</v>
      </c>
      <c r="EE90" s="53"/>
      <c r="EF90" s="98">
        <f t="shared" si="327"/>
        <v>62</v>
      </c>
      <c r="EG90" s="54" t="e">
        <f>+VLOOKUP($F$226,$A$8:$EL$219,EG$221,0)</f>
        <v>#N/A</v>
      </c>
      <c r="EH90" s="64"/>
      <c r="EI90" s="75">
        <v>1</v>
      </c>
      <c r="EJ90" s="64"/>
      <c r="EK90" s="66" t="e">
        <f>+VLOOKUP($F$226,$A$8:$EL$219,EK$221,0)</f>
        <v>#N/A</v>
      </c>
      <c r="EL90" s="116">
        <f t="shared" si="328"/>
        <v>71.900000000000006</v>
      </c>
      <c r="EM90" s="139">
        <f t="shared" si="329"/>
        <v>71.853350644370366</v>
      </c>
      <c r="EN90" s="120"/>
      <c r="EO90" s="67"/>
      <c r="EP90" s="68">
        <v>1</v>
      </c>
      <c r="EQ90" s="49" t="s">
        <v>1372</v>
      </c>
      <c r="ES90" s="76">
        <v>1</v>
      </c>
    </row>
    <row r="91" spans="1:149" ht="14.5" customHeight="1" x14ac:dyDescent="0.35">
      <c r="A91" s="49" t="s">
        <v>1885</v>
      </c>
      <c r="B91" s="137" t="str">
        <f>INDEX('Economy Names'!$A$2:$H$213,'Economy Names'!L85,'Economy Names'!$K$1)</f>
        <v>India Mumbai</v>
      </c>
      <c r="C91" s="50">
        <v>10</v>
      </c>
      <c r="D91" s="51">
        <f>(IF(C91=-1,0,(IF(C91&gt;C$4,0,IF(C91&lt;C$3,1,((C$4-C91)/C$5))))))*100</f>
        <v>47.058823529411761</v>
      </c>
      <c r="E91" s="50">
        <v>18</v>
      </c>
      <c r="F91" s="51">
        <f>(IF(E91=-1,0,(IF(E91&gt;E$4,0,IF(E91&lt;E$3,1,((E$4-E91)/E$5))))))*100</f>
        <v>82.412060301507537</v>
      </c>
      <c r="G91" s="52">
        <v>9.3442143671800402</v>
      </c>
      <c r="H91" s="51">
        <f>(IF(G91=-1,0,(IF(G91&gt;G$4,0,IF(G91&lt;G$3,1,((G$4-G91)/G$5))))))*100</f>
        <v>95.327892816409985</v>
      </c>
      <c r="I91" s="50">
        <v>10</v>
      </c>
      <c r="J91" s="51">
        <f>(IF(I91=-1,0,(IF(I91&gt;I$4,0,IF(I91&lt;I$3,1,((I$4-I91)/I$5))))))*100</f>
        <v>47.058823529411761</v>
      </c>
      <c r="K91" s="50">
        <v>18</v>
      </c>
      <c r="L91" s="51">
        <f>(IF(K91=-1,0,(IF(K91&gt;K$4,0,IF(K91&lt;K$3,1,((K$4-K91)/K$5))))))*100</f>
        <v>82.412060301507537</v>
      </c>
      <c r="M91" s="52">
        <v>9.3442143671800402</v>
      </c>
      <c r="N91" s="53">
        <f>(IF(M91=-1,0,(IF(M91&gt;M$4,0,IF(M91&lt;M$3,1,((M$4-M91)/M$5))))))*100</f>
        <v>95.327892816409985</v>
      </c>
      <c r="O91" s="52">
        <v>0</v>
      </c>
      <c r="P91" s="51">
        <f>(IF(O91=-1,0,(IF(O91&gt;O$4,0,IF(O91&lt;O$3,1,((O$4-O91)/O$5))))))*100</f>
        <v>100</v>
      </c>
      <c r="Q91" s="53">
        <f t="shared" si="305"/>
        <v>81.199694161832326</v>
      </c>
      <c r="R91" s="53"/>
      <c r="S91" s="98">
        <f t="shared" si="306"/>
        <v>81.2</v>
      </c>
      <c r="T91" s="54" t="e">
        <f>+VLOOKUP($F$226,$A$8:$DI$219,T$221,0)</f>
        <v>#N/A</v>
      </c>
      <c r="U91" s="55">
        <v>19</v>
      </c>
      <c r="V91" s="51">
        <f>(IF(U91=-1,0,(IF(U91&gt;U$4,0,IF(U91&lt;U$3,1,((U$4-U91)/U$5))))))*100</f>
        <v>44</v>
      </c>
      <c r="W91" s="55">
        <v>98</v>
      </c>
      <c r="X91" s="51">
        <f>(IF(W91=-1,0,(IF(W91&gt;W$4,0,IF(W91&lt;W$3,1,((W$4-W91)/W$5))))))*100</f>
        <v>79.250720461095099</v>
      </c>
      <c r="Y91" s="56">
        <v>5.4252452438487602</v>
      </c>
      <c r="Z91" s="53">
        <f>(IF(Y91=-1,0,(IF(Y91&gt;Y$4,0,IF(Y91&lt;Y$3,1,((Y$4-Y91)/Y$5))))))*100</f>
        <v>72.873773780756196</v>
      </c>
      <c r="AA91" s="55">
        <v>14</v>
      </c>
      <c r="AB91" s="51">
        <f>IF(AA91="No Practice", 0, AA91/15*100)</f>
        <v>93.333333333333329</v>
      </c>
      <c r="AC91" s="53">
        <f t="shared" si="307"/>
        <v>72.364456893796159</v>
      </c>
      <c r="AD91" s="53"/>
      <c r="AE91" s="98">
        <f t="shared" si="308"/>
        <v>72.400000000000006</v>
      </c>
      <c r="AF91" s="57" t="e">
        <f>+VLOOKUP($F$226,$A$8:$DI$219,AF$221,0)</f>
        <v>#N/A</v>
      </c>
      <c r="AG91" s="55">
        <v>4</v>
      </c>
      <c r="AH91" s="51">
        <f>(IF(AG91=-1,0,(IF(AG91&gt;AG$4,0,IF(AG91&lt;AG$3,1,((AG$4-AG91)/AG$5))))))*100</f>
        <v>83.333333333333343</v>
      </c>
      <c r="AI91" s="55">
        <v>82</v>
      </c>
      <c r="AJ91" s="51">
        <f>(IF(AI91=-1,0,(IF(AI91&gt;AI$4,0,IF(AI91&lt;AI$3,1,((AI$4-AI91)/AI$5))))))*100</f>
        <v>72.173913043478265</v>
      </c>
      <c r="AK91" s="56">
        <v>8.5585113234379495</v>
      </c>
      <c r="AL91" s="51">
        <f>(IF(AK91=-1,0,(IF(AK91&gt;AK$4,0,IF(AK91&lt;AK$3,1,((AK$4-AK91)/AK$5))))))*100</f>
        <v>99.894339366377309</v>
      </c>
      <c r="AM91" s="55">
        <v>7</v>
      </c>
      <c r="AN91" s="51">
        <f>+IF(AM91="No Practice",0,AM91/8)*100</f>
        <v>87.5</v>
      </c>
      <c r="AO91" s="51">
        <f t="shared" si="309"/>
        <v>85.725396435797236</v>
      </c>
      <c r="AP91" s="53"/>
      <c r="AQ91" s="98">
        <f t="shared" si="310"/>
        <v>85.7</v>
      </c>
      <c r="AR91" s="54" t="e">
        <f>+VLOOKUP($F$226,$A$8:$DI$219,AR$221,0)</f>
        <v>#N/A</v>
      </c>
      <c r="AS91" s="59">
        <v>9</v>
      </c>
      <c r="AT91" s="51">
        <f>(IF(AS91=-1,0,(IF(AS91&gt;AS$4,0,IF(AS91&lt;AS$3,1,((AS$4-AS91)/AS$5))))))*100</f>
        <v>33.333333333333329</v>
      </c>
      <c r="AU91" s="59">
        <v>68</v>
      </c>
      <c r="AV91" s="51">
        <f>(IF(AU91=-1,0,(IF(AU91&gt;AU$4,0,IF(AU91&lt;AU$3,1,((AU$4-AU91)/AU$5))))))*100</f>
        <v>67.942583732057415</v>
      </c>
      <c r="AW91" s="59">
        <v>7.4455673386944001</v>
      </c>
      <c r="AX91" s="53">
        <f>(IF(AW91=-1,0,(IF(AW91&gt;AW$4,0,IF(AW91&lt;AW$3,1,((AW$4-AW91)/AW$5))))))*100</f>
        <v>50.362884408703998</v>
      </c>
      <c r="AY91" s="59">
        <v>14</v>
      </c>
      <c r="AZ91" s="51">
        <f>+IF(AY91="No Practice",0,AY91/30)*100</f>
        <v>46.666666666666664</v>
      </c>
      <c r="BA91" s="60">
        <f t="shared" si="311"/>
        <v>49.576367035190351</v>
      </c>
      <c r="BB91" s="53"/>
      <c r="BC91" s="98">
        <f t="shared" si="312"/>
        <v>49.6</v>
      </c>
      <c r="BD91" s="54" t="e">
        <f>+VLOOKUP($F$226,$A$8:$DI$219,BD$221,0)</f>
        <v>#N/A</v>
      </c>
      <c r="BE91" s="58">
        <v>7</v>
      </c>
      <c r="BF91" s="58">
        <v>9</v>
      </c>
      <c r="BG91" s="61">
        <f t="shared" si="313"/>
        <v>16</v>
      </c>
      <c r="BH91" s="60">
        <f t="shared" si="314"/>
        <v>80</v>
      </c>
      <c r="BI91" s="101"/>
      <c r="BJ91" s="98">
        <f t="shared" si="315"/>
        <v>80</v>
      </c>
      <c r="BK91" s="54" t="e">
        <f>+VLOOKUP($F$226,$A$8:$DI$219,BK$221,0)</f>
        <v>#N/A</v>
      </c>
      <c r="BL91" s="58">
        <v>8</v>
      </c>
      <c r="BM91" s="53">
        <f>(IF(BL91=-1,0,(IF(BL91&lt;BL$4,0,IF(BL91&gt;BL$3,1,((-BL$4+BL91)/BL$5))))))*100</f>
        <v>80</v>
      </c>
      <c r="BN91" s="58">
        <v>7</v>
      </c>
      <c r="BO91" s="53">
        <f>(IF(BN91=-1,0,(IF(BN91&lt;BN$4,0,IF(BN91&gt;BN$3,1,((-BN$4+BN91)/BN$5))))))*100</f>
        <v>70</v>
      </c>
      <c r="BP91" s="58">
        <v>7</v>
      </c>
      <c r="BQ91" s="53">
        <f>(IF(BP91=-1,0,(IF(BP91&lt;BP$4,0,IF(BP91&gt;BP$3,1,((-BP$4+BP91)/BP$5))))))*100</f>
        <v>70</v>
      </c>
      <c r="BR91" s="58">
        <v>6</v>
      </c>
      <c r="BS91" s="53">
        <f>(IF(BR91=-1,0,(IF(BR91&lt;BR$4,0,IF(BR91&gt;BR$3,1,((-BR$4+BR91)/BR$5))))))*100</f>
        <v>100</v>
      </c>
      <c r="BT91" s="58">
        <v>6</v>
      </c>
      <c r="BU91" s="53">
        <f>(IF(BT91=-1,0,(IF(BT91&lt;BT$4,0,IF(BT91&gt;BT$3,1,((-BT$4+BT91)/BT$5))))))*100</f>
        <v>85.714285714285708</v>
      </c>
      <c r="BV91" s="58">
        <v>6</v>
      </c>
      <c r="BW91" s="51">
        <f>(IF(BV91=-1,0,(IF(BV91&lt;BV$4,0,IF(BV91&gt;BV$3,1,((-BV$4+BV91)/BV$5))))))*100</f>
        <v>85.714285714285708</v>
      </c>
      <c r="BX91" s="61">
        <f t="shared" si="316"/>
        <v>40</v>
      </c>
      <c r="BY91" s="63">
        <f t="shared" si="317"/>
        <v>80</v>
      </c>
      <c r="BZ91" s="53"/>
      <c r="CA91" s="98">
        <f t="shared" si="318"/>
        <v>80</v>
      </c>
      <c r="CB91" s="57" t="e">
        <f>+VLOOKUP($F$226,$A$8:$DI$219,CB$221,0)</f>
        <v>#N/A</v>
      </c>
      <c r="CC91" s="58">
        <v>12</v>
      </c>
      <c r="CD91" s="53">
        <f>(IF(CC91=-1,0,(IF(CC91&gt;CC$4,0,IF(CC91&lt;CC$3,1,((CC$4-CC91)/CC$5))))))*100</f>
        <v>85</v>
      </c>
      <c r="CE91" s="58">
        <v>254</v>
      </c>
      <c r="CF91" s="51">
        <f>(IF(CE91=-1,0,(IF(CE91&gt;CE$4,0,IF(CE91&lt;CE$3,1,((CE$4-CE91)/CE$5))))))*100</f>
        <v>68.315301391035547</v>
      </c>
      <c r="CG91" s="58">
        <v>49.718754489801199</v>
      </c>
      <c r="CH91" s="51">
        <f>(IF(CG91=-1,0,(IF(CG91&gt;CG$4,0,IF(CG91&lt;CG$3,1,((CG$4-CG91)/CG$5)^$CH$3)))))*100</f>
        <v>65.751009169764345</v>
      </c>
      <c r="CI91" s="58" t="s">
        <v>1974</v>
      </c>
      <c r="CJ91" s="53">
        <f>IF(CI91="NO VAT","No VAT",(IF(CI91="NO REFUND",0,(IF(CI91&gt;CI$5,0,IF(CI91&lt;CI$3,1,((CI$5-CI91)/CI$5))))))*100)</f>
        <v>0</v>
      </c>
      <c r="CK91" s="58" t="s">
        <v>1974</v>
      </c>
      <c r="CL91" s="53">
        <f>IF(CK91="NO VAT","No VAT",(IF(CK91="NO REFUND",0,(IF(CK91&gt;CK$4,0,IF(CK91&lt;CK$3,1,((CK$4-CK91)/CK$5))))))*100)</f>
        <v>0</v>
      </c>
      <c r="CM91" s="58">
        <v>3</v>
      </c>
      <c r="CN91" s="53">
        <f>IF(CM91="NO CIT","No CIT",IF(CM91&gt;CM$4,0,IF(CM91&lt;CM$3,1,((CM$4-CM91)/CM$5)))*100)</f>
        <v>97.247706422018354</v>
      </c>
      <c r="CO91" s="58">
        <v>0</v>
      </c>
      <c r="CP91" s="51">
        <f>IF(CO91="NO CIT","No CIT",IF(CO91&gt;CO$4,0,IF(CO91&lt;CO$3,1,((CO$5-CO91)/CO$5)))*100)</f>
        <v>100</v>
      </c>
      <c r="CQ91" s="138">
        <f t="shared" si="319"/>
        <v>49.311926605504588</v>
      </c>
      <c r="CR91" s="110">
        <f t="shared" si="320"/>
        <v>67.094559291576118</v>
      </c>
      <c r="CS91" s="53"/>
      <c r="CT91" s="98">
        <f t="shared" si="321"/>
        <v>67.099999999999994</v>
      </c>
      <c r="CU91" s="54" t="e">
        <f>+VLOOKUP($F$226,$A$8:$EL$219,CU$221,0)</f>
        <v>#N/A</v>
      </c>
      <c r="CV91" s="58">
        <v>50</v>
      </c>
      <c r="CW91" s="53">
        <f>(IF(CV91=-1,0,(IF(CV91&gt;CV$4,0,IF(CV91&lt;CV$3,1,((CV$4-CV91)/CV$5))))))*100</f>
        <v>69.182389937106919</v>
      </c>
      <c r="CX91" s="58">
        <v>18</v>
      </c>
      <c r="CY91" s="53">
        <f>(IF(CX91=-1,0,(IF(CX91&gt;CX$4,0,IF(CX91&lt;CX$3,1,((CX$4-CX91)/CX$5))))))*100</f>
        <v>89.940828402366861</v>
      </c>
      <c r="CZ91" s="58">
        <v>231</v>
      </c>
      <c r="DA91" s="53">
        <f>(IF(CZ91=-1,0,(IF(CZ91&gt;CZ$4,0,IF(CZ91&lt;CZ$3,1,((CZ$4-CZ91)/CZ$5))))))*100</f>
        <v>78.20754716981132</v>
      </c>
      <c r="DB91" s="58">
        <v>50</v>
      </c>
      <c r="DC91" s="53">
        <f>(IF(DB91=-1,0,(IF(DB91&gt;DB$4,0,IF(DB91&lt;DB$3,1,((DB$4-DB91)/DB$5))))))*100</f>
        <v>87.5</v>
      </c>
      <c r="DD91" s="58">
        <v>60</v>
      </c>
      <c r="DE91" s="53">
        <f>(IF(DD91=-1,0,(IF(DD91&gt;DD$4,0,IF(DD91&lt;DD$3,1,((DD$4-DD91)/DD$5))))))*100</f>
        <v>78.853046594982075</v>
      </c>
      <c r="DF91" s="58">
        <v>22</v>
      </c>
      <c r="DG91" s="53">
        <f>(IF(DF91=-1,0,(IF(DF91&gt;DF$4,0,IF(DF91&lt;DF$3,1,((DF$4-DF91)/DF$5))))))*100</f>
        <v>91.213389121338921</v>
      </c>
      <c r="DH91" s="58">
        <v>273</v>
      </c>
      <c r="DI91" s="53">
        <f>(IF(DH91=-1,0,(IF(DH91&gt;DH$4,0,IF(DH91&lt;DH$3,1,((DH$4-DH91)/DH$5))))))*100</f>
        <v>77.25</v>
      </c>
      <c r="DJ91" s="58">
        <v>100</v>
      </c>
      <c r="DK91" s="51">
        <f>(IF(DJ91=-1,0,(IF(DJ91&gt;DJ$4,0,IF(DJ91&lt;DJ$3,1,((DJ$4-DJ91)/DJ$5))))))*100</f>
        <v>85.714285714285708</v>
      </c>
      <c r="DL91" s="53">
        <f t="shared" si="322"/>
        <v>82.232685867486467</v>
      </c>
      <c r="DM91" s="53"/>
      <c r="DN91" s="98">
        <f t="shared" si="323"/>
        <v>82.2</v>
      </c>
      <c r="DO91" s="54" t="e">
        <f>+VLOOKUP($F$226,$A$8:$EL$219,DO$221,0)</f>
        <v>#N/A</v>
      </c>
      <c r="DP91" s="52">
        <v>1445</v>
      </c>
      <c r="DQ91" s="51">
        <f>(IF(DP91=-1,0,(IF(DP91&gt;DP$4,0,IF(DP91&lt;DP$3,1,((DP$4-DP91)/DP$5))))))*100</f>
        <v>0</v>
      </c>
      <c r="DR91" s="52">
        <v>31</v>
      </c>
      <c r="DS91" s="51">
        <f>(IF(DR91=-1,0,(IF(DR91&gt;DR$4,0,IF(DR91&lt;DR$3,1,((DR$4-DR91)/DR$5))))))*100</f>
        <v>65.241844769403826</v>
      </c>
      <c r="DT91" s="52">
        <v>10.5</v>
      </c>
      <c r="DU91" s="51">
        <f>DT91/18*100</f>
        <v>58.333333333333336</v>
      </c>
      <c r="DV91" s="53">
        <f t="shared" si="324"/>
        <v>41.191726034245725</v>
      </c>
      <c r="DW91" s="53"/>
      <c r="DX91" s="98">
        <f t="shared" si="325"/>
        <v>41.2</v>
      </c>
      <c r="DY91" s="54" t="e">
        <f>+VLOOKUP($F$226,$A$8:$EL$219,DY$221,0)</f>
        <v>#N/A</v>
      </c>
      <c r="DZ91" s="52">
        <v>71.560119289346702</v>
      </c>
      <c r="EA91" s="53">
        <f>(IF(DZ91=-1,0,(IF(DZ91&lt;DZ$4,0,IF(DZ91&gt;DZ$3,1,((-DZ$4+DZ91)/DZ$5))))))*100</f>
        <v>77.029191915335517</v>
      </c>
      <c r="EB91" s="52">
        <v>7.5</v>
      </c>
      <c r="EC91" s="51">
        <f>(IF(EB91=-1,0,(IF(EB91&lt;EB$4,0,IF(EB91&gt;EB$3,1,((-EB$4+EB91)/EB$5))))))*100</f>
        <v>46.875</v>
      </c>
      <c r="ED91" s="53">
        <f t="shared" si="326"/>
        <v>61.952095957667758</v>
      </c>
      <c r="EE91" s="53"/>
      <c r="EF91" s="98">
        <f t="shared" si="327"/>
        <v>62</v>
      </c>
      <c r="EG91" s="54" t="e">
        <f>+VLOOKUP($F$226,$A$8:$EL$219,EG$221,0)</f>
        <v>#N/A</v>
      </c>
      <c r="EH91" s="64"/>
      <c r="EI91" s="75">
        <v>1</v>
      </c>
      <c r="EJ91" s="64"/>
      <c r="EK91" s="66" t="e">
        <f>+VLOOKUP($F$226,$A$8:$EL$219,EK$221,0)</f>
        <v>#N/A</v>
      </c>
      <c r="EL91" s="116">
        <f t="shared" si="328"/>
        <v>70.099999999999994</v>
      </c>
      <c r="EM91" s="139">
        <f t="shared" si="329"/>
        <v>70.133698167759206</v>
      </c>
      <c r="EN91" s="120"/>
      <c r="EO91" s="67"/>
      <c r="EP91" s="68">
        <v>1</v>
      </c>
      <c r="EQ91" s="49" t="s">
        <v>1373</v>
      </c>
      <c r="ES91" s="76">
        <v>1</v>
      </c>
    </row>
    <row r="92" spans="1:149" ht="14.5" customHeight="1" x14ac:dyDescent="0.35">
      <c r="A92" s="49" t="s">
        <v>101</v>
      </c>
      <c r="B92" s="137" t="str">
        <f>INDEX('Economy Names'!$A$2:$H$213,'Economy Names'!L86,'Economy Names'!$K$1)</f>
        <v>Indonesia</v>
      </c>
      <c r="C92" s="71" t="e">
        <f>VLOOKUP($C$231,$A$7:$EH$220,C$221,0)*$D$231+VLOOKUP($C$232,$A$7:$EH$220,C$221,0)*$D$232</f>
        <v>#N/A</v>
      </c>
      <c r="D92" s="70" t="e">
        <f>VLOOKUP($C$231,$A$7:$EG$220,D$221,0)*$D$231+VLOOKUP($C$232,$A$7:$EG$220,D$221,0)*$D$232</f>
        <v>#N/A</v>
      </c>
      <c r="E92" s="71" t="e">
        <f>VLOOKUP($C$231,$A$7:$EH$220,E$221,0)*$D$231+VLOOKUP($C$232,$A$7:$EH$220,E$221,0)*$D$232</f>
        <v>#N/A</v>
      </c>
      <c r="F92" s="70" t="e">
        <f>VLOOKUP($C$231,$A$7:$EG$220,F$221,0)*$D$231+VLOOKUP($C$232,$A$7:$EG$220,F$221,0)*$D$232</f>
        <v>#N/A</v>
      </c>
      <c r="G92" s="73" t="e">
        <f>VLOOKUP($C$231,$A$7:$EH$220,G$221,0)*$D$231+VLOOKUP($C$232,$A$7:$EH$220,G$221,0)*$D$232</f>
        <v>#N/A</v>
      </c>
      <c r="H92" s="70" t="e">
        <f>VLOOKUP($C$231,$A$7:$EG$220,H$221,0)*$D$231+VLOOKUP($C$232,$A$7:$EG$220,H$221,0)*$D$232</f>
        <v>#N/A</v>
      </c>
      <c r="I92" s="71" t="e">
        <f>VLOOKUP($C$231,$A$7:$EH$220,I$221,0)*$D$231+VLOOKUP($C$232,$A$7:$EH$220,I$221,0)*$D$232</f>
        <v>#N/A</v>
      </c>
      <c r="J92" s="70" t="e">
        <f>VLOOKUP($C$231,$A$7:$EG$220,J$221,0)*$D$231+VLOOKUP($C$232,$A$7:$EG$220,J$221,0)*$D$232</f>
        <v>#N/A</v>
      </c>
      <c r="K92" s="71" t="e">
        <f>VLOOKUP($C$231,$A$7:$EH$220,K$221,0)*$D$231+VLOOKUP($C$232,$A$7:$EH$220,K$221,0)*$D$232</f>
        <v>#N/A</v>
      </c>
      <c r="L92" s="70" t="e">
        <f>VLOOKUP($C$231,$A$7:$EG$220,L$221,0)*$D$231+VLOOKUP($C$232,$A$7:$EG$220,L$221,0)*$D$232</f>
        <v>#N/A</v>
      </c>
      <c r="M92" s="73" t="e">
        <f>VLOOKUP($C$231,$A$7:$EH$220,M$221,0)*$D$231+VLOOKUP($C$232,$A$7:$EH$220,M$221,0)*$D$232</f>
        <v>#N/A</v>
      </c>
      <c r="N92" s="72" t="e">
        <f>VLOOKUP($C$231,$A$7:$EG$220,N$221,0)*$D$231+VLOOKUP($C$232,$A$7:$EG$220,N$221,0)*$D$232</f>
        <v>#N/A</v>
      </c>
      <c r="O92" s="73" t="e">
        <f>VLOOKUP($C$231,$A$7:$EH$220,O$221,0)*$D$231+VLOOKUP($C$232,$A$7:$EH$220,O$221,0)*$D$232</f>
        <v>#N/A</v>
      </c>
      <c r="P92" s="70" t="e">
        <f>VLOOKUP($C$231,$A$7:$EG$220,P$221,0)*$D$231+VLOOKUP($C$232,$A$7:$EG$220,P$221,0)*$D$232</f>
        <v>#N/A</v>
      </c>
      <c r="Q92" s="53" t="e">
        <f t="shared" si="305"/>
        <v>#N/A</v>
      </c>
      <c r="R92" s="53" t="e">
        <f>+Q92</f>
        <v>#N/A</v>
      </c>
      <c r="S92" s="98" t="e">
        <f t="shared" si="306"/>
        <v>#N/A</v>
      </c>
      <c r="T92" s="54" t="e">
        <f>RANK(R92,R$8:R$219)</f>
        <v>#N/A</v>
      </c>
      <c r="U92" s="69" t="e">
        <f>VLOOKUP($C$231,$A$7:$EH$220,U$221,0)*$D$231+VLOOKUP($C$232,$A$7:$EH$220,U$221,0)*$D$232</f>
        <v>#N/A</v>
      </c>
      <c r="V92" s="70" t="e">
        <f>VLOOKUP($C$231,$A$7:$EG$220,V$221,0)*$D$231+VLOOKUP($C$232,$A$7:$EG$220,V$221,0)*$D$232</f>
        <v>#N/A</v>
      </c>
      <c r="W92" s="73" t="e">
        <f>VLOOKUP($C$231,$A$7:$EH$220,W$221,0)*$D$231+VLOOKUP($C$232,$A$7:$EH$220,W$221,0)*$D$232</f>
        <v>#N/A</v>
      </c>
      <c r="X92" s="70" t="e">
        <f>VLOOKUP($C$231,$A$7:$EG$220,X$221,0)*$D$231+VLOOKUP($C$232,$A$7:$EG$220,X$221,0)*$D$232</f>
        <v>#N/A</v>
      </c>
      <c r="Y92" s="73" t="e">
        <f>VLOOKUP($C$231,$A$7:$EH$220,Y$221,0)*$D$231+VLOOKUP($C$232,$A$7:$EH$220,Y$221,0)*$D$232</f>
        <v>#N/A</v>
      </c>
      <c r="Z92" s="72" t="e">
        <f>VLOOKUP($C$231,$A$7:$EG$220,Z$221,0)*$D$231+VLOOKUP($C$232,$A$7:$EG$220,Z$221,0)*$D$232</f>
        <v>#N/A</v>
      </c>
      <c r="AA92" s="73" t="e">
        <f>VLOOKUP($C$231,$A$7:$EH$220,AA$221,0)*$D$231+VLOOKUP($C$232,$A$7:$EH$220,AA$221,0)*$D$232</f>
        <v>#N/A</v>
      </c>
      <c r="AB92" s="70" t="e">
        <f>VLOOKUP($C$231,$A$7:$EG$220,AB$221,0)*$D$231+VLOOKUP($C$232,$A$7:$EG$220,AB$221,0)*$D$232</f>
        <v>#N/A</v>
      </c>
      <c r="AC92" s="53" t="e">
        <f t="shared" si="307"/>
        <v>#N/A</v>
      </c>
      <c r="AD92" s="53" t="e">
        <f>+AC92</f>
        <v>#N/A</v>
      </c>
      <c r="AE92" s="98" t="e">
        <f t="shared" si="308"/>
        <v>#N/A</v>
      </c>
      <c r="AF92" s="57" t="e">
        <f>RANK(AD92,AD$8:AD$219)</f>
        <v>#N/A</v>
      </c>
      <c r="AG92" s="69" t="e">
        <f>VLOOKUP($C$231,$A$7:$EH$220,AG$221,0)*$D$231+VLOOKUP($C$232,$A$7:$EH$220,AG$221,0)*$D$232</f>
        <v>#N/A</v>
      </c>
      <c r="AH92" s="70" t="e">
        <f>VLOOKUP($C$231,$A$7:$EG$220,AH$221,0)*$D$231+VLOOKUP($C$232,$A$7:$EG$220,AH$221,0)*$D$232</f>
        <v>#N/A</v>
      </c>
      <c r="AI92" s="69" t="e">
        <f>VLOOKUP($C$231,$A$7:$EH$220,AI$221,0)*$D$231+VLOOKUP($C$232,$A$7:$EH$220,AI$221,0)*$D$232</f>
        <v>#N/A</v>
      </c>
      <c r="AJ92" s="70" t="e">
        <f>VLOOKUP($C$231,$A$7:$EG$220,AJ$221,0)*$D$231+VLOOKUP($C$232,$A$7:$EG$220,AJ$221,0)*$D$232</f>
        <v>#N/A</v>
      </c>
      <c r="AK92" s="73" t="e">
        <f>VLOOKUP($C$231,$A$7:$EH$220,AK$221,0)*$D$231+VLOOKUP($C$232,$A$7:$EH$220,AK$221,0)*$D$232</f>
        <v>#N/A</v>
      </c>
      <c r="AL92" s="70" t="e">
        <f>VLOOKUP($C$231,$A$7:$EG$220,AL$221,0)*$D$231+VLOOKUP($C$232,$A$7:$EG$220,AL$221,0)*$D$232</f>
        <v>#N/A</v>
      </c>
      <c r="AM92" s="69" t="e">
        <f>VLOOKUP($C$231,$A$7:$EH$220,AM$221,0)*$D$231+VLOOKUP($C$232,$A$7:$EH$220,AM$221,0)*$D$232</f>
        <v>#N/A</v>
      </c>
      <c r="AN92" s="70" t="e">
        <f>VLOOKUP($C$231,$A$7:$EG$220,AN$221,0)*$D$231+VLOOKUP($C$232,$A$7:$EG$220,AN$221,0)*$D$232</f>
        <v>#N/A</v>
      </c>
      <c r="AO92" s="51" t="e">
        <f t="shared" si="309"/>
        <v>#N/A</v>
      </c>
      <c r="AP92" s="53" t="e">
        <f>+AO92</f>
        <v>#N/A</v>
      </c>
      <c r="AQ92" s="98" t="e">
        <f t="shared" si="310"/>
        <v>#N/A</v>
      </c>
      <c r="AR92" s="54" t="e">
        <f>RANK(AP92,AP$8:AP$219)</f>
        <v>#N/A</v>
      </c>
      <c r="AS92" s="69" t="e">
        <f>VLOOKUP($C$231,$A$7:$EH$220,AS$221,0)*$D$231+VLOOKUP($C$232,$A$7:$EH$220,AS$221,0)*$D$232</f>
        <v>#N/A</v>
      </c>
      <c r="AT92" s="70" t="e">
        <f>VLOOKUP($C$231,$A$7:$EG$220,AT$221,0)*$D$231+VLOOKUP($C$232,$A$7:$EG$220,AT$221,0)*$D$232</f>
        <v>#N/A</v>
      </c>
      <c r="AU92" s="71" t="e">
        <f>VLOOKUP($C$231,$A$7:$EH$220,AU$221,0)*$D$231+VLOOKUP($C$232,$A$7:$EH$220,AU$221,0)*$D$232</f>
        <v>#N/A</v>
      </c>
      <c r="AV92" s="70" t="e">
        <f>VLOOKUP($C$231,$A$7:$EG$220,AV$221,0)*$D$231+VLOOKUP($C$232,$A$7:$EG$220,AV$221,0)*$D$232</f>
        <v>#N/A</v>
      </c>
      <c r="AW92" s="71" t="e">
        <f>VLOOKUP($C$231,$A$7:$EH$220,AW$221,0)*$D$231+VLOOKUP($C$232,$A$7:$EH$220,AW$221,0)*$D$232</f>
        <v>#N/A</v>
      </c>
      <c r="AX92" s="72" t="e">
        <f>VLOOKUP($C$231,$A$7:$EG$220,AX$221,0)*$D$231+VLOOKUP($C$232,$A$7:$EG$220,AX$221,0)*$D$232</f>
        <v>#N/A</v>
      </c>
      <c r="AY92" s="71" t="e">
        <f>VLOOKUP($C$231,$A$7:$EH$220,AY$221,0)*$D$231+VLOOKUP($C$232,$A$7:$EH$220,AY$221,0)*$D$232</f>
        <v>#N/A</v>
      </c>
      <c r="AZ92" s="70" t="e">
        <f>VLOOKUP($C$231,$A$7:$EG$220,AZ$221,0)*$D$231+VLOOKUP($C$232,$A$7:$EG$220,AZ$221,0)*$D$232</f>
        <v>#N/A</v>
      </c>
      <c r="BA92" s="60" t="e">
        <f t="shared" si="311"/>
        <v>#N/A</v>
      </c>
      <c r="BB92" s="53" t="e">
        <f>+BA92</f>
        <v>#N/A</v>
      </c>
      <c r="BC92" s="98" t="e">
        <f t="shared" si="312"/>
        <v>#N/A</v>
      </c>
      <c r="BD92" s="54" t="e">
        <f>RANK(BB92,BB$8:BB$219)</f>
        <v>#N/A</v>
      </c>
      <c r="BE92" s="69" t="e">
        <f>VLOOKUP($C$231,$A$7:$EH$220,BE$221,0)*$D$231+VLOOKUP($C$232,$A$7:$EH$220,BE$221,0)*$D$232</f>
        <v>#N/A</v>
      </c>
      <c r="BF92" s="69" t="e">
        <f>VLOOKUP($C$231,$A$7:$EH$220,BF$221,0)*$D$231+VLOOKUP($C$232,$A$7:$EH$220,BF$221,0)*$D$232</f>
        <v>#N/A</v>
      </c>
      <c r="BG92" s="61" t="e">
        <f t="shared" si="313"/>
        <v>#N/A</v>
      </c>
      <c r="BH92" s="60" t="e">
        <f t="shared" si="314"/>
        <v>#N/A</v>
      </c>
      <c r="BI92" s="101" t="e">
        <f>+BH92</f>
        <v>#N/A</v>
      </c>
      <c r="BJ92" s="98" t="e">
        <f t="shared" si="315"/>
        <v>#N/A</v>
      </c>
      <c r="BK92" s="54" t="e">
        <f>RANK(BI92,BI$8:BI$219)</f>
        <v>#N/A</v>
      </c>
      <c r="BL92" s="69" t="e">
        <f>VLOOKUP($C$231,$A$7:$EH$220,BL$221,0)*$D$231+VLOOKUP($C$232,$A$7:$EH$220,BL$221,0)*$D$232</f>
        <v>#N/A</v>
      </c>
      <c r="BM92" s="72" t="e">
        <f>VLOOKUP($C$231,$A$7:$EG$220,BM$221,0)*$D$231+VLOOKUP($C$232,$A$7:$EG$220,BM$221,0)*$D$232</f>
        <v>#N/A</v>
      </c>
      <c r="BN92" s="69" t="e">
        <f>VLOOKUP($C$231,$A$7:$EH$220,BN$221,0)*$D$231+VLOOKUP($C$232,$A$7:$EH$220,BN$221,0)*$D$232</f>
        <v>#N/A</v>
      </c>
      <c r="BO92" s="72" t="e">
        <f>VLOOKUP($C$231,$A$7:$EG$220,BO$221,0)*$D$231+VLOOKUP($C$232,$A$7:$EG$220,BO$221,0)*$D$232</f>
        <v>#N/A</v>
      </c>
      <c r="BP92" s="69" t="e">
        <f>VLOOKUP($C$231,$A$7:$EH$220,BP$221,0)*$D$231+VLOOKUP($C$232,$A$7:$EH$220,BP$221,0)*$D$232</f>
        <v>#N/A</v>
      </c>
      <c r="BQ92" s="72" t="e">
        <f>VLOOKUP($C$231,$A$7:$EG$220,BQ$221,0)*$D$231+VLOOKUP($C$232,$A$7:$EG$220,BQ$221,0)*$D$232</f>
        <v>#N/A</v>
      </c>
      <c r="BR92" s="69" t="e">
        <f>VLOOKUP($C$231,$A$7:$EH$220,BR$221,0)*$D$231+VLOOKUP($C$232,$A$7:$EH$220,BR$221,0)*$D$232</f>
        <v>#N/A</v>
      </c>
      <c r="BS92" s="72" t="e">
        <f>VLOOKUP($C$231,$A$7:$EG$220,BS$221,0)*$D$231+VLOOKUP($C$232,$A$7:$EG$220,BS$221,0)*$D$232</f>
        <v>#N/A</v>
      </c>
      <c r="BT92" s="69" t="e">
        <f>VLOOKUP($C$231,$A$7:$EH$220,BT$221,0)*$D$231+VLOOKUP($C$232,$A$7:$EH$220,BT$221,0)*$D$232</f>
        <v>#N/A</v>
      </c>
      <c r="BU92" s="72" t="e">
        <f>VLOOKUP($C$231,$A$7:$EG$220,BU$221,0)*$D$231+VLOOKUP($C$232,$A$7:$EG$220,BU$221,0)*$D$232</f>
        <v>#N/A</v>
      </c>
      <c r="BV92" s="69" t="e">
        <f>VLOOKUP($C$231,$A$7:$EH$220,BV$221,0)*$D$231+VLOOKUP($C$232,$A$7:$EH$220,BV$221,0)*$D$232</f>
        <v>#N/A</v>
      </c>
      <c r="BW92" s="70" t="e">
        <f>VLOOKUP($C$231,$A$7:$EG$220,BW$221,0)*$D$231+VLOOKUP($C$232,$A$7:$EG$220,BW$221,0)*$D$232</f>
        <v>#N/A</v>
      </c>
      <c r="BX92" s="61" t="e">
        <f t="shared" si="316"/>
        <v>#N/A</v>
      </c>
      <c r="BY92" s="63" t="e">
        <f t="shared" si="317"/>
        <v>#N/A</v>
      </c>
      <c r="BZ92" s="53" t="e">
        <f>+BY92</f>
        <v>#N/A</v>
      </c>
      <c r="CA92" s="98" t="e">
        <f t="shared" si="318"/>
        <v>#N/A</v>
      </c>
      <c r="CB92" s="57" t="e">
        <f>RANK(BZ92,BZ$8:BZ$219)</f>
        <v>#N/A</v>
      </c>
      <c r="CC92" s="69" t="e">
        <f t="shared" ref="CC92:CH92" si="330">VLOOKUP($C$231,$A$7:$EH$220,CC$221,0)*$D$231+VLOOKUP($C$232,$A$7:$EH$220,CC$221,0)*$D$232</f>
        <v>#N/A</v>
      </c>
      <c r="CD92" s="72" t="e">
        <f t="shared" si="330"/>
        <v>#N/A</v>
      </c>
      <c r="CE92" s="71" t="e">
        <f t="shared" si="330"/>
        <v>#N/A</v>
      </c>
      <c r="CF92" s="70" t="e">
        <f t="shared" si="330"/>
        <v>#N/A</v>
      </c>
      <c r="CG92" s="71" t="e">
        <f t="shared" si="330"/>
        <v>#N/A</v>
      </c>
      <c r="CH92" s="70" t="e">
        <f t="shared" si="330"/>
        <v>#N/A</v>
      </c>
      <c r="CI92" s="73" t="e">
        <f>IF(OR(VLOOKUP($C$231,$A$7:$EH$220,CI$221,0)="NO VAT",VLOOKUP($C$232,$A$7:$EH$220,CI$221,0)="NO VAT"), "NO VAT", (IF(OR(VLOOKUP($C$231,$A$7:$EH$220,CI$221,0)="NO REFUND", VLOOKUP($C$232,$A$7:$EH$220,CI$221,0)="NO REFUND"), "NO REFUND", VLOOKUP($C$231,$A$7:$EH$220,CI$221,0)*$D$231+VLOOKUP($C$232,$A$7:$EH$220,CI$221,0)*$D$232)))</f>
        <v>#N/A</v>
      </c>
      <c r="CJ92" s="72" t="e">
        <f>IF(OR(VLOOKUP($C$231,$A$7:$EH$220,CJ$221,0)="NO VAT",VLOOKUP($C$232,$A$7:$EH$220,CJ$221,0)="NO VAT"), "NO VAT", (IF(OR(VLOOKUP($C$231,$A$7:$EH$220,CJ$221,0)="NO REFUND", VLOOKUP($C$232,$A$7:$EH$220,CJ$221,0)="NO REFUND"), "NO REFUND", VLOOKUP($C$231,$A$7:$EH$220,CJ$221,0)*$D$231+VLOOKUP($C$232,$A$7:$EH$220,CJ$221,0)*$D$232)))</f>
        <v>#N/A</v>
      </c>
      <c r="CK92" s="73" t="e">
        <f>IF(OR(VLOOKUP($C$231,$A$7:$EH$220,CK$221,0)="NO VAT",VLOOKUP($C$232,$A$7:$EH$220,CK$221,0)="NO VAT"), "NO VAT", (IF(OR(VLOOKUP($C$231,$A$7:$EH$220,CK$221,0)="NO REFUND", VLOOKUP($C$232,$A$7:$EH$220,CK$221,0)="NO REFUND"), "NO REFUND", VLOOKUP($C$231,$A$7:$EH$220,CK$221,0)*$D$231+VLOOKUP($C$232,$A$7:$EH$220,CK$221,0)*$D$232)))</f>
        <v>#N/A</v>
      </c>
      <c r="CL92" s="72" t="e">
        <f>IF(OR(VLOOKUP($C$231,$A$7:$EH$220,CL$221,0)="NO VAT",VLOOKUP($C$232,$A$7:$EH$220,CL$221,0)="NO VAT"), "NO VAT", (IF(OR(VLOOKUP($C$231,$A$7:$EH$220,CL$221,0)="NO REFUND", VLOOKUP($C$232,$A$7:$EH$220,CL$221,0)="NO REFUND"), "NO REFUND", VLOOKUP($C$231,$A$7:$EH$220,CL$221,0)*$D$231+VLOOKUP($C$232,$A$7:$EH$220,CL$221,0)*$D$232)))</f>
        <v>#N/A</v>
      </c>
      <c r="CM92" s="73" t="e">
        <f>IF(OR(VLOOKUP($C$231,$A$7:$EH$220,CM$221,0)="NO CIT",VLOOKUP($C$232,$A$7:$EH$220,CM$221,0)="NO CIT"), "NO CIT",VLOOKUP($C$231,$A$7:$EH$220,CM$221,0)*$D$231+VLOOKUP($C$232,$A$7:$EH$220,CM$221,0)*$D$232)</f>
        <v>#N/A</v>
      </c>
      <c r="CN92" s="72" t="e">
        <f>IF(OR(VLOOKUP($C$231,$A$7:$EH$220,CN$221,0)="NO CIT",VLOOKUP($C$232,$A$7:$EH$220,CN$221,0)="NO CIT"), "NO CIT",VLOOKUP($C$231,$A$7:$EH$220,CN$221,0)*$D$231+VLOOKUP($C$232,$A$7:$EH$220,CN$221,0)*$D$232)</f>
        <v>#N/A</v>
      </c>
      <c r="CO92" s="73" t="e">
        <f>IF(OR(VLOOKUP($C$231,$A$7:$EH$220,CO$221,0)="NO CIT",VLOOKUP($C$232,$A$7:$EH$220,CO$221,0)="NO CIT"), "NO CIT",VLOOKUP($C$231,$A$7:$EH$220,CO$221,0)*$D$231+VLOOKUP($C$232,$A$7:$EH$220,CO$221,0)*$D$232)</f>
        <v>#N/A</v>
      </c>
      <c r="CP92" s="73" t="e">
        <f>IF(OR(VLOOKUP($C$231,$A$7:$EH$220,CP$221,0)="NO CIT",VLOOKUP($C$232,$A$7:$EH$220,CP$221,0)="NO CIT"), "NO CIT",VLOOKUP($C$231,$A$7:$EH$220,CP$221,0)*$D$231+VLOOKUP($C$232,$A$7:$EH$220,CP$221,0)*$D$232)</f>
        <v>#N/A</v>
      </c>
      <c r="CQ92" s="138" t="str">
        <f t="shared" si="319"/>
        <v/>
      </c>
      <c r="CR92" s="110" t="e">
        <f t="shared" si="320"/>
        <v>#N/A</v>
      </c>
      <c r="CS92" s="53" t="e">
        <f>+CR92</f>
        <v>#N/A</v>
      </c>
      <c r="CT92" s="98" t="e">
        <f t="shared" si="321"/>
        <v>#N/A</v>
      </c>
      <c r="CU92" s="54" t="e">
        <f>RANK(CS92,CS$8:CS$219)</f>
        <v>#N/A</v>
      </c>
      <c r="CV92" s="71" t="e">
        <f>VLOOKUP($C$231,$A$7:$EH$220,CV$221,0)*$D$231+VLOOKUP($C$232,$A$7:$EH$220,CV$221,0)*$D$232</f>
        <v>#N/A</v>
      </c>
      <c r="CW92" s="72" t="e">
        <f>VLOOKUP($C$231,$A$7:$EG$220,CW$221,0)*$D$231+VLOOKUP($C$232,$A$7:$EG$220,CW$221,0)*$D$232</f>
        <v>#N/A</v>
      </c>
      <c r="CX92" s="71" t="e">
        <f>VLOOKUP($C$231,$A$7:$EH$220,CX$221,0)*$D$231+VLOOKUP($C$232,$A$7:$EH$220,CX$221,0)*$D$232</f>
        <v>#N/A</v>
      </c>
      <c r="CY92" s="72" t="e">
        <f>VLOOKUP($C$231,$A$7:$EG$220,CY$221,0)*$D$231+VLOOKUP($C$232,$A$7:$EG$220,CY$221,0)*$D$232</f>
        <v>#N/A</v>
      </c>
      <c r="CZ92" s="71" t="e">
        <f>VLOOKUP($C$231,$A$7:$EH$220,CZ$221,0)*$D$231+VLOOKUP($C$232,$A$7:$EH$220,CZ$221,0)*$D$232</f>
        <v>#N/A</v>
      </c>
      <c r="DA92" s="72" t="e">
        <f>VLOOKUP($C$231,$A$7:$EG$220,DA$221,0)*$D$231+VLOOKUP($C$232,$A$7:$EG$220,DA$221,0)*$D$232</f>
        <v>#N/A</v>
      </c>
      <c r="DB92" s="71" t="e">
        <f>VLOOKUP($C$231,$A$7:$EH$220,DB$221,0)*$D$231+VLOOKUP($C$232,$A$7:$EH$220,DB$221,0)*$D$232</f>
        <v>#N/A</v>
      </c>
      <c r="DC92" s="72" t="e">
        <f>VLOOKUP($C$231,$A$7:$EG$220,DC$221,0)*$D$231+VLOOKUP($C$232,$A$7:$EG$220,DC$221,0)*$D$232</f>
        <v>#N/A</v>
      </c>
      <c r="DD92" s="71" t="e">
        <f>VLOOKUP($C$231,$A$7:$EH$220,DD$221,0)*$D$231+VLOOKUP($C$232,$A$7:$EH$220,DD$221,0)*$D$232</f>
        <v>#N/A</v>
      </c>
      <c r="DE92" s="72" t="e">
        <f>VLOOKUP($C$231,$A$7:$EG$220,DE$221,0)*$D$231+VLOOKUP($C$232,$A$7:$EG$220,DE$221,0)*$D$232</f>
        <v>#N/A</v>
      </c>
      <c r="DF92" s="71" t="e">
        <f>VLOOKUP($C$231,$A$7:$EH$220,DF$221,0)*$D$231+VLOOKUP($C$232,$A$7:$EH$220,DF$221,0)*$D$232</f>
        <v>#N/A</v>
      </c>
      <c r="DG92" s="72" t="e">
        <f>VLOOKUP($C$231,$A$7:$EG$220,DG$221,0)*$D$231+VLOOKUP($C$232,$A$7:$EG$220,DG$221,0)*$D$232</f>
        <v>#N/A</v>
      </c>
      <c r="DH92" s="73" t="e">
        <f>VLOOKUP($C$231,$A$7:$EH$220,DH$221,0)*$D$231+VLOOKUP($C$232,$A$7:$EH$220,DH$221,0)*$D$232</f>
        <v>#N/A</v>
      </c>
      <c r="DI92" s="72" t="e">
        <f>VLOOKUP($C$231,$A$7:$EG$220,DI$221,0)*$D$231+VLOOKUP($C$232,$A$7:$EG$220,DI$221,0)*$D$232</f>
        <v>#N/A</v>
      </c>
      <c r="DJ92" s="71" t="e">
        <f>VLOOKUP($C$231,$A$7:$EH$220,DJ$221,0)*$D$231+VLOOKUP($C$232,$A$7:$EH$220,DJ$221,0)*$D$232</f>
        <v>#N/A</v>
      </c>
      <c r="DK92" s="70" t="e">
        <f>VLOOKUP($C$231,$A$7:$EG$220,DK$221,0)*$D$231+VLOOKUP($C$232,$A$7:$EG$220,DK$221,0)*$D$232</f>
        <v>#N/A</v>
      </c>
      <c r="DL92" s="53" t="e">
        <f t="shared" si="322"/>
        <v>#N/A</v>
      </c>
      <c r="DM92" s="53" t="e">
        <f>+DL92</f>
        <v>#N/A</v>
      </c>
      <c r="DN92" s="98" t="e">
        <f t="shared" si="323"/>
        <v>#N/A</v>
      </c>
      <c r="DO92" s="54" t="e">
        <f>RANK(DM92,DM$8:DM$219)</f>
        <v>#N/A</v>
      </c>
      <c r="DP92" s="73" t="e">
        <f>VLOOKUP($C$231,$A$7:$EH$220,DP$221,0)*$D$231+VLOOKUP($C$232,$A$7:$EH$220,DP$221,0)*$D$232</f>
        <v>#N/A</v>
      </c>
      <c r="DQ92" s="70" t="e">
        <f>VLOOKUP($C$231,$A$7:$EG$220,DQ$221,0)*$D$231+VLOOKUP($C$232,$A$7:$EG$220,DQ$221,0)*$D$232</f>
        <v>#N/A</v>
      </c>
      <c r="DR92" s="71" t="e">
        <f>VLOOKUP($C$231,$A$7:$EH$220,DR$221,0)*$D$231+VLOOKUP($C$232,$A$7:$EH$220,DR$221,0)*$D$232</f>
        <v>#N/A</v>
      </c>
      <c r="DS92" s="70" t="e">
        <f>VLOOKUP($C$231,$A$7:$EG$220,DS$221,0)*$D$231+VLOOKUP($C$232,$A$7:$EG$220,DS$221,0)*$D$232</f>
        <v>#N/A</v>
      </c>
      <c r="DT92" s="71" t="e">
        <f>VLOOKUP($C$231,$A$7:$EH$220,DT$221,0)*$D$231+VLOOKUP($C$232,$A$7:$EH$220,DT$221,0)*$D$232</f>
        <v>#N/A</v>
      </c>
      <c r="DU92" s="70" t="e">
        <f>VLOOKUP($C$231,$A$7:$EG$220,DU$221,0)*$D$231+VLOOKUP($C$232,$A$7:$EG$220,DU$221,0)*$D$232</f>
        <v>#N/A</v>
      </c>
      <c r="DV92" s="53" t="e">
        <f t="shared" si="324"/>
        <v>#N/A</v>
      </c>
      <c r="DW92" s="53" t="e">
        <f>+DV92</f>
        <v>#N/A</v>
      </c>
      <c r="DX92" s="98" t="e">
        <f t="shared" si="325"/>
        <v>#N/A</v>
      </c>
      <c r="DY92" s="54" t="e">
        <f>RANK(DW92,DW$8:DW$219)</f>
        <v>#N/A</v>
      </c>
      <c r="DZ92" s="71" t="e">
        <f>VLOOKUP($C$231,$A$7:$EH$220,DZ$221,0)*$D$231+VLOOKUP($C$232,$A$7:$EH$220,DZ$221,0)*$D$232</f>
        <v>#N/A</v>
      </c>
      <c r="EA92" s="72" t="e">
        <f>VLOOKUP($C$231,$A$7:$EG$220,EA$221,0)*$D$231+VLOOKUP($C$232,$A$7:$EG$220,EA$221,0)*$D$232</f>
        <v>#N/A</v>
      </c>
      <c r="EB92" s="73" t="e">
        <f>VLOOKUP($C$231,$A$7:$EG$219,EB$221,FALSE)*$D$231+VLOOKUP($C$232,$A$7:$EG$219,EB$221,FALSE)*$D$232</f>
        <v>#N/A</v>
      </c>
      <c r="EC92" s="70" t="e">
        <f>VLOOKUP($C$231,$A$7:$EG$220,EC$221,0)*$D$231+VLOOKUP($C$232,$A$7:$EG$220,EC$221,0)*$D$232</f>
        <v>#N/A</v>
      </c>
      <c r="ED92" s="53" t="e">
        <f t="shared" si="326"/>
        <v>#N/A</v>
      </c>
      <c r="EE92" s="53" t="e">
        <f>+ED92</f>
        <v>#N/A</v>
      </c>
      <c r="EF92" s="98" t="e">
        <f t="shared" si="327"/>
        <v>#N/A</v>
      </c>
      <c r="EG92" s="54" t="e">
        <f>RANK(EE92,EE$8:EE$219)</f>
        <v>#N/A</v>
      </c>
      <c r="EH92" s="64"/>
      <c r="EI92" s="75">
        <v>2</v>
      </c>
      <c r="EJ92" s="64"/>
      <c r="EK92" s="66" t="e">
        <f>RANK(EN92,EN$8:EN$219)</f>
        <v>#N/A</v>
      </c>
      <c r="EL92" s="116" t="e">
        <f t="shared" si="328"/>
        <v>#N/A</v>
      </c>
      <c r="EM92" s="139" t="e">
        <f t="shared" si="329"/>
        <v>#N/A</v>
      </c>
      <c r="EN92" s="120" t="e">
        <f>AVERAGE(Q92,AC92,BA92,BH92,BY92,CR92,DL92,DV92,ED92,AO92)</f>
        <v>#N/A</v>
      </c>
      <c r="EO92" s="67">
        <v>1</v>
      </c>
      <c r="EP92" s="68"/>
      <c r="EQ92" s="44"/>
      <c r="ES92" s="67">
        <v>1</v>
      </c>
    </row>
    <row r="93" spans="1:149" ht="14.5" customHeight="1" x14ac:dyDescent="0.35">
      <c r="A93" s="49" t="s">
        <v>1887</v>
      </c>
      <c r="B93" s="137" t="str">
        <f>INDEX('Economy Names'!$A$2:$H$213,'Economy Names'!L87,'Economy Names'!$K$1)</f>
        <v>Indonesia Jakarta</v>
      </c>
      <c r="C93" s="50">
        <v>11</v>
      </c>
      <c r="D93" s="51">
        <f t="shared" ref="D93:D100" si="331">(IF(C93=-1,0,(IF(C93&gt;C$4,0,IF(C93&lt;C$3,1,((C$4-C93)/C$5))))))*100</f>
        <v>41.17647058823529</v>
      </c>
      <c r="E93" s="50">
        <v>10</v>
      </c>
      <c r="F93" s="51">
        <f t="shared" ref="F93:F100" si="332">(IF(E93=-1,0,(IF(E93&gt;E$4,0,IF(E93&lt;E$3,1,((E$4-E93)/E$5))))))*100</f>
        <v>90.452261306532662</v>
      </c>
      <c r="G93" s="52">
        <v>5.6908847926184203</v>
      </c>
      <c r="H93" s="51">
        <f t="shared" ref="H93:H100" si="333">(IF(G93=-1,0,(IF(G93&gt;G$4,0,IF(G93&lt;G$3,1,((G$4-G93)/G$5))))))*100</f>
        <v>97.15455760369079</v>
      </c>
      <c r="I93" s="50">
        <v>11</v>
      </c>
      <c r="J93" s="51">
        <f t="shared" ref="J93:J100" si="334">(IF(I93=-1,0,(IF(I93&gt;I$4,0,IF(I93&lt;I$3,1,((I$4-I93)/I$5))))))*100</f>
        <v>41.17647058823529</v>
      </c>
      <c r="K93" s="50">
        <v>10</v>
      </c>
      <c r="L93" s="51">
        <f t="shared" ref="L93:L100" si="335">(IF(K93=-1,0,(IF(K93&gt;K$4,0,IF(K93&lt;K$3,1,((K$4-K93)/K$5))))))*100</f>
        <v>90.452261306532662</v>
      </c>
      <c r="M93" s="52">
        <v>5.6908847926184203</v>
      </c>
      <c r="N93" s="53">
        <f t="shared" ref="N93:N100" si="336">(IF(M93=-1,0,(IF(M93&gt;M$4,0,IF(M93&lt;M$3,1,((M$4-M93)/M$5))))))*100</f>
        <v>97.15455760369079</v>
      </c>
      <c r="O93" s="52">
        <v>0</v>
      </c>
      <c r="P93" s="51">
        <f t="shared" ref="P93:P100" si="337">(IF(O93=-1,0,(IF(O93&gt;O$4,0,IF(O93&lt;O$3,1,((O$4-O93)/O$5))))))*100</f>
        <v>100</v>
      </c>
      <c r="Q93" s="53">
        <f t="shared" si="305"/>
        <v>82.195822374614693</v>
      </c>
      <c r="R93" s="53"/>
      <c r="S93" s="98">
        <f t="shared" si="306"/>
        <v>82.2</v>
      </c>
      <c r="T93" s="54" t="e">
        <f>+VLOOKUP($F$227,$A$8:$DI$219,T$221,0)</f>
        <v>#N/A</v>
      </c>
      <c r="U93" s="55">
        <v>18</v>
      </c>
      <c r="V93" s="51">
        <f t="shared" ref="V93:V100" si="338">(IF(U93=-1,0,(IF(U93&gt;U$4,0,IF(U93&lt;U$3,1,((U$4-U93)/U$5))))))*100</f>
        <v>48</v>
      </c>
      <c r="W93" s="55">
        <v>191</v>
      </c>
      <c r="X93" s="51">
        <f t="shared" ref="X93:X100" si="339">(IF(W93=-1,0,(IF(W93&gt;W$4,0,IF(W93&lt;W$3,1,((W$4-W93)/W$5))))))*100</f>
        <v>52.449567723342938</v>
      </c>
      <c r="Y93" s="56">
        <v>4.8037497605608603</v>
      </c>
      <c r="Z93" s="53">
        <f t="shared" ref="Z93:Z100" si="340">(IF(Y93=-1,0,(IF(Y93&gt;Y$4,0,IF(Y93&lt;Y$3,1,((Y$4-Y93)/Y$5))))))*100</f>
        <v>75.981251197195704</v>
      </c>
      <c r="AA93" s="55">
        <v>14</v>
      </c>
      <c r="AB93" s="51">
        <f t="shared" ref="AB93:AB100" si="341">IF(AA93="No Practice", 0, AA93/15*100)</f>
        <v>93.333333333333329</v>
      </c>
      <c r="AC93" s="53">
        <f t="shared" si="307"/>
        <v>67.441038063467985</v>
      </c>
      <c r="AD93" s="53"/>
      <c r="AE93" s="98">
        <f t="shared" si="308"/>
        <v>67.400000000000006</v>
      </c>
      <c r="AF93" s="57" t="e">
        <f>+VLOOKUP($F$227,$A$8:$DI$219,AF$221,0)</f>
        <v>#N/A</v>
      </c>
      <c r="AG93" s="55">
        <v>4</v>
      </c>
      <c r="AH93" s="51">
        <f t="shared" ref="AH93:AH100" si="342">(IF(AG93=-1,0,(IF(AG93&gt;AG$4,0,IF(AG93&lt;AG$3,1,((AG$4-AG93)/AG$5))))))*100</f>
        <v>83.333333333333343</v>
      </c>
      <c r="AI93" s="55">
        <v>34</v>
      </c>
      <c r="AJ93" s="51">
        <f t="shared" ref="AJ93:AJ100" si="343">(IF(AI93=-1,0,(IF(AI93&gt;AI$4,0,IF(AI93&lt;AI$3,1,((AI$4-AI93)/AI$5))))))*100</f>
        <v>93.043478260869563</v>
      </c>
      <c r="AK93" s="56">
        <v>233.75889605910601</v>
      </c>
      <c r="AL93" s="51">
        <f t="shared" ref="AL93:AL100" si="344">(IF(AK93=-1,0,(IF(AK93&gt;AK$4,0,IF(AK93&lt;AK$3,1,((AK$4-AK93)/AK$5))))))*100</f>
        <v>97.114087702974004</v>
      </c>
      <c r="AM93" s="55">
        <v>6</v>
      </c>
      <c r="AN93" s="51">
        <f t="shared" ref="AN93:AN100" si="345">+IF(AM93="No Practice",0,AM93/8)*100</f>
        <v>75</v>
      </c>
      <c r="AO93" s="51">
        <f t="shared" si="309"/>
        <v>87.122724824294224</v>
      </c>
      <c r="AP93" s="53"/>
      <c r="AQ93" s="98">
        <f t="shared" si="310"/>
        <v>87.1</v>
      </c>
      <c r="AR93" s="54" t="e">
        <f>+VLOOKUP($F$227,$A$8:$DI$219,AR$221,0)</f>
        <v>#N/A</v>
      </c>
      <c r="AS93" s="59">
        <v>6</v>
      </c>
      <c r="AT93" s="51">
        <f t="shared" ref="AT93:AT100" si="346">(IF(AS93=-1,0,(IF(AS93&gt;AS$4,0,IF(AS93&lt;AS$3,1,((AS$4-AS93)/AS$5))))))*100</f>
        <v>58.333333333333336</v>
      </c>
      <c r="AU93" s="59">
        <v>28</v>
      </c>
      <c r="AV93" s="51">
        <f t="shared" ref="AV93:AV100" si="347">(IF(AU93=-1,0,(IF(AU93&gt;AU$4,0,IF(AU93&lt;AU$3,1,((AU$4-AU93)/AU$5))))))*100</f>
        <v>87.081339712918663</v>
      </c>
      <c r="AW93" s="59">
        <v>8.4553845790856208</v>
      </c>
      <c r="AX93" s="53">
        <f t="shared" ref="AX93:AX100" si="348">(IF(AW93=-1,0,(IF(AW93&gt;AW$4,0,IF(AW93&lt;AW$3,1,((AW$4-AW93)/AW$5))))))*100</f>
        <v>43.630769472762523</v>
      </c>
      <c r="AY93" s="59">
        <v>15.5</v>
      </c>
      <c r="AZ93" s="51">
        <f t="shared" ref="AZ93:AZ100" si="349">+IF(AY93="No Practice",0,AY93/30)*100</f>
        <v>51.666666666666671</v>
      </c>
      <c r="BA93" s="60">
        <f t="shared" si="311"/>
        <v>60.178027296420296</v>
      </c>
      <c r="BB93" s="53"/>
      <c r="BC93" s="98">
        <f t="shared" si="312"/>
        <v>60.2</v>
      </c>
      <c r="BD93" s="54" t="e">
        <f>+VLOOKUP($F$227,$A$8:$DI$219,BD$221,0)</f>
        <v>#N/A</v>
      </c>
      <c r="BE93" s="58">
        <v>8</v>
      </c>
      <c r="BF93" s="58">
        <v>6</v>
      </c>
      <c r="BG93" s="61">
        <f t="shared" si="313"/>
        <v>14</v>
      </c>
      <c r="BH93" s="60">
        <f t="shared" si="314"/>
        <v>70</v>
      </c>
      <c r="BI93" s="101"/>
      <c r="BJ93" s="98">
        <f t="shared" si="315"/>
        <v>70</v>
      </c>
      <c r="BK93" s="54" t="e">
        <f>+VLOOKUP($F$227,$A$8:$DI$219,BK$221,0)</f>
        <v>#N/A</v>
      </c>
      <c r="BL93" s="58">
        <v>10</v>
      </c>
      <c r="BM93" s="53">
        <f t="shared" ref="BM93:BM100" si="350">(IF(BL93=-1,0,(IF(BL93&lt;BL$4,0,IF(BL93&gt;BL$3,1,((-BL$4+BL93)/BL$5))))))*100</f>
        <v>100</v>
      </c>
      <c r="BN93" s="58">
        <v>5</v>
      </c>
      <c r="BO93" s="53">
        <f t="shared" ref="BO93:BO100" si="351">(IF(BN93=-1,0,(IF(BN93&lt;BN$4,0,IF(BN93&gt;BN$3,1,((-BN$4+BN93)/BN$5))))))*100</f>
        <v>50</v>
      </c>
      <c r="BP93" s="58">
        <v>2</v>
      </c>
      <c r="BQ93" s="53">
        <f t="shared" ref="BQ93:BQ100" si="352">(IF(BP93=-1,0,(IF(BP93&lt;BP$4,0,IF(BP93&gt;BP$3,1,((-BP$4+BP93)/BP$5))))))*100</f>
        <v>20</v>
      </c>
      <c r="BR93" s="58">
        <v>5</v>
      </c>
      <c r="BS93" s="53">
        <f t="shared" ref="BS93:BS100" si="353">(IF(BR93=-1,0,(IF(BR93&lt;BR$4,0,IF(BR93&gt;BR$3,1,((-BR$4+BR93)/BR$5))))))*100</f>
        <v>83.333333333333343</v>
      </c>
      <c r="BT93" s="58">
        <v>6</v>
      </c>
      <c r="BU93" s="53">
        <f t="shared" ref="BU93:BU100" si="354">(IF(BT93=-1,0,(IF(BT93&lt;BT$4,0,IF(BT93&gt;BT$3,1,((-BT$4+BT93)/BT$5))))))*100</f>
        <v>85.714285714285708</v>
      </c>
      <c r="BV93" s="58">
        <v>7</v>
      </c>
      <c r="BW93" s="51">
        <f t="shared" ref="BW93:BW100" si="355">(IF(BV93=-1,0,(IF(BV93&lt;BV$4,0,IF(BV93&gt;BV$3,1,((-BV$4+BV93)/BV$5))))))*100</f>
        <v>100</v>
      </c>
      <c r="BX93" s="61">
        <f t="shared" si="316"/>
        <v>35</v>
      </c>
      <c r="BY93" s="63">
        <f t="shared" si="317"/>
        <v>70</v>
      </c>
      <c r="BZ93" s="53"/>
      <c r="CA93" s="98">
        <f t="shared" si="318"/>
        <v>70</v>
      </c>
      <c r="CB93" s="57" t="e">
        <f>+VLOOKUP($F$227,$A$8:$DI$219,CB$221,0)</f>
        <v>#N/A</v>
      </c>
      <c r="CC93" s="58">
        <v>26</v>
      </c>
      <c r="CD93" s="53">
        <f t="shared" ref="CD93:CD100" si="356">(IF(CC93=-1,0,(IF(CC93&gt;CC$4,0,IF(CC93&lt;CC$3,1,((CC$4-CC93)/CC$5))))))*100</f>
        <v>61.666666666666671</v>
      </c>
      <c r="CE93" s="58">
        <v>191</v>
      </c>
      <c r="CF93" s="51">
        <f t="shared" ref="CF93:CF100" si="357">(IF(CE93=-1,0,(IF(CE93&gt;CE$4,0,IF(CE93&lt;CE$3,1,((CE$4-CE93)/CE$5))))))*100</f>
        <v>78.052550231839263</v>
      </c>
      <c r="CG93" s="58">
        <v>30.068928633136402</v>
      </c>
      <c r="CH93" s="51">
        <f t="shared" ref="CH93:CH100" si="358">(IF(CG93=-1,0,(IF(CG93&gt;CG$4,0,IF(CG93&lt;CG$3,1,((CG$4-CG93)/CG$5)^$CH$3)))))*100</f>
        <v>94.47749881310618</v>
      </c>
      <c r="CI93" s="58">
        <v>18</v>
      </c>
      <c r="CJ93" s="53">
        <f t="shared" ref="CJ93:CJ100" si="359">IF(CI93="NO VAT","No VAT",(IF(CI93="NO REFUND",0,(IF(CI93&gt;CI$5,0,IF(CI93&lt;CI$3,1,((CI$5-CI93)/CI$5))))))*100)</f>
        <v>64</v>
      </c>
      <c r="CK93" s="58">
        <v>47.738095238095198</v>
      </c>
      <c r="CL93" s="53">
        <f t="shared" ref="CL93:CL100" si="360">IF(CK93="NO VAT","No VAT",(IF(CK93="NO REFUND",0,(IF(CK93&gt;CK$4,0,IF(CK93&lt;CK$3,1,((CK$4-CK93)/CK$5))))))*100)</f>
        <v>14.019121161978381</v>
      </c>
      <c r="CM93" s="58">
        <v>3</v>
      </c>
      <c r="CN93" s="53">
        <f t="shared" ref="CN93:CN100" si="361">IF(CM93="NO CIT","No CIT",IF(CM93&gt;CM$4,0,IF(CM93&lt;CM$3,1,((CM$4-CM93)/CM$5)))*100)</f>
        <v>97.247706422018354</v>
      </c>
      <c r="CO93" s="58">
        <v>0</v>
      </c>
      <c r="CP93" s="51">
        <f t="shared" ref="CP93:CP100" si="362">IF(CO93="NO CIT","No CIT",IF(CO93&gt;CO$4,0,IF(CO93&lt;CO$3,1,((CO$5-CO93)/CO$5)))*100)</f>
        <v>100</v>
      </c>
      <c r="CQ93" s="138">
        <f t="shared" si="319"/>
        <v>68.816706895999175</v>
      </c>
      <c r="CR93" s="110">
        <f t="shared" si="320"/>
        <v>75.753355651902822</v>
      </c>
      <c r="CS93" s="53"/>
      <c r="CT93" s="98">
        <f t="shared" si="321"/>
        <v>75.8</v>
      </c>
      <c r="CU93" s="54" t="e">
        <f>+VLOOKUP($F$227,$A$8:$EL$219,CU$221,0)</f>
        <v>#N/A</v>
      </c>
      <c r="CV93" s="58">
        <v>51</v>
      </c>
      <c r="CW93" s="53">
        <f t="shared" ref="CW93:CW100" si="363">(IF(CV93=-1,0,(IF(CV93&gt;CV$4,0,IF(CV93&lt;CV$3,1,((CV$4-CV93)/CV$5))))))*100</f>
        <v>68.55345911949685</v>
      </c>
      <c r="CX93" s="58">
        <v>60</v>
      </c>
      <c r="CY93" s="53">
        <f t="shared" ref="CY93:CY100" si="364">(IF(CX93=-1,0,(IF(CX93&gt;CX$4,0,IF(CX93&lt;CX$3,1,((CX$4-CX93)/CX$5))))))*100</f>
        <v>65.088757396449708</v>
      </c>
      <c r="CZ93" s="58">
        <v>207.142857142857</v>
      </c>
      <c r="DA93" s="53">
        <f t="shared" ref="DA93:DA100" si="365">(IF(CZ93=-1,0,(IF(CZ93&gt;CZ$4,0,IF(CZ93&lt;CZ$3,1,((CZ$4-CZ93)/CZ$5))))))*100</f>
        <v>80.458221024258762</v>
      </c>
      <c r="DB93" s="58">
        <v>130</v>
      </c>
      <c r="DC93" s="53">
        <f t="shared" ref="DC93:DC100" si="366">(IF(DB93=-1,0,(IF(DB93&gt;DB$4,0,IF(DB93&lt;DB$3,1,((DB$4-DB93)/DB$5))))))*100</f>
        <v>67.5</v>
      </c>
      <c r="DD93" s="58">
        <v>80</v>
      </c>
      <c r="DE93" s="53">
        <f t="shared" ref="DE93:DE100" si="367">(IF(DD93=-1,0,(IF(DD93&gt;DD$4,0,IF(DD93&lt;DD$3,1,((DD$4-DD93)/DD$5))))))*100</f>
        <v>71.68458781362007</v>
      </c>
      <c r="DF93" s="58">
        <v>106</v>
      </c>
      <c r="DG93" s="53">
        <f t="shared" ref="DG93:DG100" si="368">(IF(DF93=-1,0,(IF(DF93&gt;DF$4,0,IF(DF93&lt;DF$3,1,((DF$4-DF93)/DF$5))))))*100</f>
        <v>56.06694560669456</v>
      </c>
      <c r="DH93" s="58">
        <v>384.444444444444</v>
      </c>
      <c r="DI93" s="53">
        <f t="shared" ref="DI93:DI100" si="369">(IF(DH93=-1,0,(IF(DH93&gt;DH$4,0,IF(DH93&lt;DH$3,1,((DH$4-DH93)/DH$5))))))*100</f>
        <v>67.962962962963005</v>
      </c>
      <c r="DJ93" s="58">
        <v>160</v>
      </c>
      <c r="DK93" s="51">
        <f t="shared" ref="DK93:DK100" si="370">(IF(DJ93=-1,0,(IF(DJ93&gt;DJ$4,0,IF(DJ93&lt;DJ$3,1,((DJ$4-DJ93)/DJ$5))))))*100</f>
        <v>77.142857142857153</v>
      </c>
      <c r="DL93" s="53">
        <f t="shared" si="322"/>
        <v>69.307223883292508</v>
      </c>
      <c r="DM93" s="53"/>
      <c r="DN93" s="98">
        <f t="shared" si="323"/>
        <v>69.3</v>
      </c>
      <c r="DO93" s="54" t="e">
        <f>+VLOOKUP($F$227,$A$8:$EL$219,DO$221,0)</f>
        <v>#N/A</v>
      </c>
      <c r="DP93" s="52">
        <v>390</v>
      </c>
      <c r="DQ93" s="51">
        <f t="shared" ref="DQ93:DQ100" si="371">(IF(DP93=-1,0,(IF(DP93&gt;DP$4,0,IF(DP93&lt;DP$3,1,((DP$4-DP93)/DP$5))))))*100</f>
        <v>77.868852459016395</v>
      </c>
      <c r="DR93" s="52">
        <v>74</v>
      </c>
      <c r="DS93" s="51">
        <f t="shared" ref="DS93:DS100" si="372">(IF(DR93=-1,0,(IF(DR93&gt;DR$4,0,IF(DR93&lt;DR$3,1,((DR$4-DR93)/DR$5))))))*100</f>
        <v>16.872890888638921</v>
      </c>
      <c r="DT93" s="52">
        <v>9</v>
      </c>
      <c r="DU93" s="51">
        <f t="shared" ref="DU93:DU100" si="373">DT93/18*100</f>
        <v>50</v>
      </c>
      <c r="DV93" s="53">
        <f t="shared" si="324"/>
        <v>48.247247782551767</v>
      </c>
      <c r="DW93" s="53"/>
      <c r="DX93" s="98">
        <f t="shared" si="325"/>
        <v>48.2</v>
      </c>
      <c r="DY93" s="54" t="e">
        <f>+VLOOKUP($F$227,$A$8:$EL$219,DY$221,0)</f>
        <v>#N/A</v>
      </c>
      <c r="DZ93" s="52">
        <v>65.118593965242994</v>
      </c>
      <c r="EA93" s="53">
        <f t="shared" ref="EA93:EA100" si="374">(IF(DZ93=-1,0,(IF(DZ93&lt;DZ$4,0,IF(DZ93&gt;DZ$3,1,((-DZ$4+DZ93)/DZ$5))))))*100</f>
        <v>70.09536487109041</v>
      </c>
      <c r="EB93" s="52">
        <v>10.5</v>
      </c>
      <c r="EC93" s="51">
        <f t="shared" ref="EC93:EC100" si="375">(IF(EB93=-1,0,(IF(EB93&lt;EB$4,0,IF(EB93&gt;EB$3,1,((-EB$4+EB93)/EB$5))))))*100</f>
        <v>65.625</v>
      </c>
      <c r="ED93" s="53">
        <f t="shared" si="326"/>
        <v>67.860182435545198</v>
      </c>
      <c r="EE93" s="53"/>
      <c r="EF93" s="98">
        <f t="shared" si="327"/>
        <v>67.900000000000006</v>
      </c>
      <c r="EG93" s="54" t="e">
        <f>+VLOOKUP($F$227,$A$8:$EL$219,EG$221,0)</f>
        <v>#N/A</v>
      </c>
      <c r="EH93" s="64"/>
      <c r="EI93" s="75">
        <v>1</v>
      </c>
      <c r="EJ93" s="64"/>
      <c r="EK93" s="66" t="e">
        <f>+VLOOKUP($F$227,$A$8:$EL$219,EK$221,0)</f>
        <v>#N/A</v>
      </c>
      <c r="EL93" s="116">
        <f t="shared" si="328"/>
        <v>69.8</v>
      </c>
      <c r="EM93" s="139">
        <f t="shared" si="329"/>
        <v>69.810562231208948</v>
      </c>
      <c r="EN93" s="120"/>
      <c r="EO93" s="67"/>
      <c r="EP93" s="68">
        <v>1</v>
      </c>
      <c r="EQ93" s="49" t="s">
        <v>1375</v>
      </c>
      <c r="ES93" s="76">
        <v>1</v>
      </c>
    </row>
    <row r="94" spans="1:149" ht="14.5" customHeight="1" x14ac:dyDescent="0.35">
      <c r="A94" s="49" t="s">
        <v>1888</v>
      </c>
      <c r="B94" s="137" t="str">
        <f>INDEX('Economy Names'!$A$2:$H$213,'Economy Names'!L88,'Economy Names'!$K$1)</f>
        <v>Indonesia Surabaya</v>
      </c>
      <c r="C94" s="50">
        <v>12</v>
      </c>
      <c r="D94" s="51">
        <f t="shared" si="331"/>
        <v>35.294117647058826</v>
      </c>
      <c r="E94" s="50">
        <v>22</v>
      </c>
      <c r="F94" s="51">
        <f t="shared" si="332"/>
        <v>78.391959798994975</v>
      </c>
      <c r="G94" s="52">
        <v>5.6908847926184203</v>
      </c>
      <c r="H94" s="51">
        <f t="shared" si="333"/>
        <v>97.15455760369079</v>
      </c>
      <c r="I94" s="50">
        <v>12</v>
      </c>
      <c r="J94" s="51">
        <f t="shared" si="334"/>
        <v>35.294117647058826</v>
      </c>
      <c r="K94" s="50">
        <v>22</v>
      </c>
      <c r="L94" s="51">
        <f t="shared" si="335"/>
        <v>78.391959798994975</v>
      </c>
      <c r="M94" s="52">
        <v>5.6908847926184203</v>
      </c>
      <c r="N94" s="53">
        <f t="shared" si="336"/>
        <v>97.15455760369079</v>
      </c>
      <c r="O94" s="52">
        <v>0</v>
      </c>
      <c r="P94" s="51">
        <f t="shared" si="337"/>
        <v>100</v>
      </c>
      <c r="Q94" s="53">
        <f t="shared" si="305"/>
        <v>77.710158762436151</v>
      </c>
      <c r="R94" s="53"/>
      <c r="S94" s="98">
        <f t="shared" si="306"/>
        <v>77.7</v>
      </c>
      <c r="T94" s="54" t="e">
        <f>+VLOOKUP($F$227,$A$8:$DI$219,T$221,0)</f>
        <v>#N/A</v>
      </c>
      <c r="U94" s="55">
        <v>18</v>
      </c>
      <c r="V94" s="51">
        <f t="shared" si="338"/>
        <v>48</v>
      </c>
      <c r="W94" s="56">
        <v>232.5</v>
      </c>
      <c r="X94" s="51">
        <f t="shared" si="339"/>
        <v>40.489913544668589</v>
      </c>
      <c r="Y94" s="56">
        <v>3.4950764415301201</v>
      </c>
      <c r="Z94" s="53">
        <f t="shared" si="340"/>
        <v>82.524617792349403</v>
      </c>
      <c r="AA94" s="55">
        <v>13</v>
      </c>
      <c r="AB94" s="51">
        <f t="shared" si="341"/>
        <v>86.666666666666671</v>
      </c>
      <c r="AC94" s="53">
        <f t="shared" si="307"/>
        <v>64.420299500921161</v>
      </c>
      <c r="AD94" s="53"/>
      <c r="AE94" s="98">
        <f t="shared" si="308"/>
        <v>64.400000000000006</v>
      </c>
      <c r="AF94" s="57" t="e">
        <f>+VLOOKUP($F$227,$A$8:$DI$219,AF$221,0)</f>
        <v>#N/A</v>
      </c>
      <c r="AG94" s="55">
        <v>4</v>
      </c>
      <c r="AH94" s="51">
        <f t="shared" si="342"/>
        <v>83.333333333333343</v>
      </c>
      <c r="AI94" s="55">
        <v>26</v>
      </c>
      <c r="AJ94" s="51">
        <f t="shared" si="343"/>
        <v>96.521739130434781</v>
      </c>
      <c r="AK94" s="56">
        <v>233.75889605910601</v>
      </c>
      <c r="AL94" s="51">
        <f t="shared" si="344"/>
        <v>97.114087702974004</v>
      </c>
      <c r="AM94" s="55">
        <v>6</v>
      </c>
      <c r="AN94" s="51">
        <f t="shared" si="345"/>
        <v>75</v>
      </c>
      <c r="AO94" s="51">
        <f t="shared" si="309"/>
        <v>87.992290041685536</v>
      </c>
      <c r="AP94" s="53"/>
      <c r="AQ94" s="98">
        <f t="shared" si="310"/>
        <v>88</v>
      </c>
      <c r="AR94" s="54" t="e">
        <f>+VLOOKUP($F$227,$A$8:$DI$219,AR$221,0)</f>
        <v>#N/A</v>
      </c>
      <c r="AS94" s="59">
        <v>6</v>
      </c>
      <c r="AT94" s="51">
        <f t="shared" si="346"/>
        <v>58.333333333333336</v>
      </c>
      <c r="AU94" s="59">
        <v>40</v>
      </c>
      <c r="AV94" s="51">
        <f t="shared" si="347"/>
        <v>81.339712918660297</v>
      </c>
      <c r="AW94" s="59">
        <v>7.9646834104461499</v>
      </c>
      <c r="AX94" s="53">
        <f t="shared" si="348"/>
        <v>46.902110597025661</v>
      </c>
      <c r="AY94" s="59">
        <v>15.5</v>
      </c>
      <c r="AZ94" s="51">
        <f t="shared" si="349"/>
        <v>51.666666666666671</v>
      </c>
      <c r="BA94" s="60">
        <f t="shared" si="311"/>
        <v>59.560455878921488</v>
      </c>
      <c r="BB94" s="53"/>
      <c r="BC94" s="98">
        <f t="shared" si="312"/>
        <v>59.6</v>
      </c>
      <c r="BD94" s="54" t="e">
        <f>+VLOOKUP($F$227,$A$8:$DI$219,BD$221,0)</f>
        <v>#N/A</v>
      </c>
      <c r="BE94" s="58">
        <v>8</v>
      </c>
      <c r="BF94" s="58">
        <v>6</v>
      </c>
      <c r="BG94" s="61">
        <f t="shared" si="313"/>
        <v>14</v>
      </c>
      <c r="BH94" s="60">
        <f t="shared" si="314"/>
        <v>70</v>
      </c>
      <c r="BI94" s="101"/>
      <c r="BJ94" s="98">
        <f t="shared" si="315"/>
        <v>70</v>
      </c>
      <c r="BK94" s="54" t="e">
        <f>+VLOOKUP($F$227,$A$8:$DI$219,BK$221,0)</f>
        <v>#N/A</v>
      </c>
      <c r="BL94" s="58">
        <v>10</v>
      </c>
      <c r="BM94" s="53">
        <f t="shared" si="350"/>
        <v>100</v>
      </c>
      <c r="BN94" s="58">
        <v>5</v>
      </c>
      <c r="BO94" s="53">
        <f t="shared" si="351"/>
        <v>50</v>
      </c>
      <c r="BP94" s="58">
        <v>2</v>
      </c>
      <c r="BQ94" s="53">
        <f t="shared" si="352"/>
        <v>20</v>
      </c>
      <c r="BR94" s="58">
        <v>5</v>
      </c>
      <c r="BS94" s="53">
        <f t="shared" si="353"/>
        <v>83.333333333333343</v>
      </c>
      <c r="BT94" s="58">
        <v>6</v>
      </c>
      <c r="BU94" s="53">
        <f t="shared" si="354"/>
        <v>85.714285714285708</v>
      </c>
      <c r="BV94" s="58">
        <v>7</v>
      </c>
      <c r="BW94" s="51">
        <f t="shared" si="355"/>
        <v>100</v>
      </c>
      <c r="BX94" s="61">
        <f t="shared" si="316"/>
        <v>35</v>
      </c>
      <c r="BY94" s="63">
        <f t="shared" si="317"/>
        <v>70</v>
      </c>
      <c r="BZ94" s="53"/>
      <c r="CA94" s="98">
        <f t="shared" si="318"/>
        <v>70</v>
      </c>
      <c r="CB94" s="57" t="e">
        <f>+VLOOKUP($F$227,$A$8:$DI$219,CB$221,0)</f>
        <v>#N/A</v>
      </c>
      <c r="CC94" s="58">
        <v>26</v>
      </c>
      <c r="CD94" s="53">
        <f t="shared" si="356"/>
        <v>61.666666666666671</v>
      </c>
      <c r="CE94" s="58">
        <v>191</v>
      </c>
      <c r="CF94" s="51">
        <f t="shared" si="357"/>
        <v>78.052550231839263</v>
      </c>
      <c r="CG94" s="58">
        <v>30.068928633136402</v>
      </c>
      <c r="CH94" s="51">
        <f t="shared" si="358"/>
        <v>94.47749881310618</v>
      </c>
      <c r="CI94" s="58">
        <v>18</v>
      </c>
      <c r="CJ94" s="53">
        <f t="shared" si="359"/>
        <v>64</v>
      </c>
      <c r="CK94" s="58">
        <v>47.738095238095198</v>
      </c>
      <c r="CL94" s="53">
        <f t="shared" si="360"/>
        <v>14.019121161978381</v>
      </c>
      <c r="CM94" s="58">
        <v>3</v>
      </c>
      <c r="CN94" s="53">
        <f t="shared" si="361"/>
        <v>97.247706422018354</v>
      </c>
      <c r="CO94" s="58">
        <v>0</v>
      </c>
      <c r="CP94" s="51">
        <f t="shared" si="362"/>
        <v>100</v>
      </c>
      <c r="CQ94" s="138">
        <f t="shared" si="319"/>
        <v>68.816706895999175</v>
      </c>
      <c r="CR94" s="110">
        <f t="shared" si="320"/>
        <v>75.753355651902822</v>
      </c>
      <c r="CS94" s="53"/>
      <c r="CT94" s="98">
        <f t="shared" si="321"/>
        <v>75.8</v>
      </c>
      <c r="CU94" s="54" t="e">
        <f>+VLOOKUP($F$227,$A$8:$EL$219,CU$221,0)</f>
        <v>#N/A</v>
      </c>
      <c r="CV94" s="58">
        <v>75</v>
      </c>
      <c r="CW94" s="53">
        <f t="shared" si="363"/>
        <v>53.459119496855344</v>
      </c>
      <c r="CX94" s="58">
        <v>66</v>
      </c>
      <c r="CY94" s="53">
        <f t="shared" si="364"/>
        <v>61.53846153846154</v>
      </c>
      <c r="CZ94" s="58">
        <v>225</v>
      </c>
      <c r="DA94" s="53">
        <f t="shared" si="365"/>
        <v>78.773584905660371</v>
      </c>
      <c r="DB94" s="58">
        <v>170</v>
      </c>
      <c r="DC94" s="53">
        <f t="shared" si="366"/>
        <v>57.499999999999993</v>
      </c>
      <c r="DD94" s="58">
        <v>168</v>
      </c>
      <c r="DE94" s="53">
        <f t="shared" si="367"/>
        <v>40.143369175627242</v>
      </c>
      <c r="DF94" s="58">
        <v>107</v>
      </c>
      <c r="DG94" s="53">
        <f t="shared" si="368"/>
        <v>55.648535564853553</v>
      </c>
      <c r="DH94" s="58">
        <v>376</v>
      </c>
      <c r="DI94" s="53">
        <f t="shared" si="369"/>
        <v>68.666666666666671</v>
      </c>
      <c r="DJ94" s="58">
        <v>180</v>
      </c>
      <c r="DK94" s="51">
        <f t="shared" si="370"/>
        <v>74.285714285714292</v>
      </c>
      <c r="DL94" s="53">
        <f t="shared" si="322"/>
        <v>61.251931454229876</v>
      </c>
      <c r="DM94" s="53"/>
      <c r="DN94" s="98">
        <f t="shared" si="323"/>
        <v>61.3</v>
      </c>
      <c r="DO94" s="54" t="e">
        <f>+VLOOKUP($F$227,$A$8:$EL$219,DO$221,0)</f>
        <v>#N/A</v>
      </c>
      <c r="DP94" s="52">
        <v>450</v>
      </c>
      <c r="DQ94" s="51">
        <f t="shared" si="371"/>
        <v>72.950819672131146</v>
      </c>
      <c r="DR94" s="52">
        <v>57</v>
      </c>
      <c r="DS94" s="51">
        <f t="shared" si="372"/>
        <v>35.995500562429697</v>
      </c>
      <c r="DT94" s="52">
        <v>8.5</v>
      </c>
      <c r="DU94" s="51">
        <f t="shared" si="373"/>
        <v>47.222222222222221</v>
      </c>
      <c r="DV94" s="53">
        <f t="shared" si="324"/>
        <v>52.056180818927686</v>
      </c>
      <c r="DW94" s="53"/>
      <c r="DX94" s="98">
        <f t="shared" si="325"/>
        <v>52.1</v>
      </c>
      <c r="DY94" s="54" t="e">
        <f>+VLOOKUP($F$227,$A$8:$EL$219,DY$221,0)</f>
        <v>#N/A</v>
      </c>
      <c r="DZ94" s="52">
        <v>66.9129065429305</v>
      </c>
      <c r="EA94" s="53">
        <f t="shared" si="374"/>
        <v>72.026810056975776</v>
      </c>
      <c r="EB94" s="52">
        <v>10.5</v>
      </c>
      <c r="EC94" s="51">
        <f t="shared" si="375"/>
        <v>65.625</v>
      </c>
      <c r="ED94" s="53">
        <f t="shared" si="326"/>
        <v>68.825905028487881</v>
      </c>
      <c r="EE94" s="53"/>
      <c r="EF94" s="98">
        <f t="shared" si="327"/>
        <v>68.8</v>
      </c>
      <c r="EG94" s="54" t="e">
        <f>+VLOOKUP($F$227,$A$8:$EL$219,EG$221,0)</f>
        <v>#N/A</v>
      </c>
      <c r="EH94" s="64"/>
      <c r="EI94" s="75">
        <v>1</v>
      </c>
      <c r="EJ94" s="64"/>
      <c r="EK94" s="66" t="e">
        <f>+VLOOKUP($F$227,$A$8:$EL$219,EK$221,0)</f>
        <v>#N/A</v>
      </c>
      <c r="EL94" s="116">
        <f t="shared" si="328"/>
        <v>68.8</v>
      </c>
      <c r="EM94" s="139">
        <f t="shared" si="329"/>
        <v>68.757057713751266</v>
      </c>
      <c r="EN94" s="120"/>
      <c r="EO94" s="67"/>
      <c r="EP94" s="68">
        <v>1</v>
      </c>
      <c r="EQ94" s="49" t="s">
        <v>1376</v>
      </c>
      <c r="ES94" s="76">
        <v>1</v>
      </c>
    </row>
    <row r="95" spans="1:149" ht="14.5" customHeight="1" x14ac:dyDescent="0.35">
      <c r="A95" s="49" t="s">
        <v>102</v>
      </c>
      <c r="B95" s="137" t="str">
        <f>INDEX('Economy Names'!$A$2:$H$213,'Economy Names'!L89,'Economy Names'!$K$1)</f>
        <v>Iran, Islamic Rep.</v>
      </c>
      <c r="C95" s="50">
        <v>10</v>
      </c>
      <c r="D95" s="51">
        <f t="shared" si="331"/>
        <v>47.058823529411761</v>
      </c>
      <c r="E95" s="50">
        <v>72</v>
      </c>
      <c r="F95" s="51">
        <f t="shared" si="332"/>
        <v>28.140703517587941</v>
      </c>
      <c r="G95" s="52">
        <v>1.0762206375237799</v>
      </c>
      <c r="H95" s="51">
        <f t="shared" si="333"/>
        <v>99.461889681238105</v>
      </c>
      <c r="I95" s="50">
        <v>11</v>
      </c>
      <c r="J95" s="51">
        <f t="shared" si="334"/>
        <v>41.17647058823529</v>
      </c>
      <c r="K95" s="50">
        <v>73</v>
      </c>
      <c r="L95" s="51">
        <f t="shared" si="335"/>
        <v>27.1356783919598</v>
      </c>
      <c r="M95" s="52">
        <v>1.0762206375237799</v>
      </c>
      <c r="N95" s="53">
        <f t="shared" si="336"/>
        <v>99.461889681238105</v>
      </c>
      <c r="O95" s="52">
        <v>0</v>
      </c>
      <c r="P95" s="51">
        <f t="shared" si="337"/>
        <v>100</v>
      </c>
      <c r="Q95" s="53">
        <f t="shared" si="305"/>
        <v>67.804431923708876</v>
      </c>
      <c r="R95" s="53">
        <f t="shared" ref="R95:R101" si="376">+Q95</f>
        <v>67.804431923708876</v>
      </c>
      <c r="S95" s="98">
        <f t="shared" si="306"/>
        <v>67.8</v>
      </c>
      <c r="T95" s="54" t="e">
        <f t="shared" ref="T95:T101" si="377">RANK(R95,R$8:R$219)</f>
        <v>#N/A</v>
      </c>
      <c r="U95" s="55">
        <v>16</v>
      </c>
      <c r="V95" s="51">
        <f t="shared" si="338"/>
        <v>56.000000000000007</v>
      </c>
      <c r="W95" s="55">
        <v>130</v>
      </c>
      <c r="X95" s="51">
        <f t="shared" si="339"/>
        <v>70.028818443804028</v>
      </c>
      <c r="Y95" s="56">
        <v>6.2650671258336601</v>
      </c>
      <c r="Z95" s="53">
        <f t="shared" si="340"/>
        <v>68.674664370831692</v>
      </c>
      <c r="AA95" s="56">
        <v>13.5</v>
      </c>
      <c r="AB95" s="51">
        <f t="shared" si="341"/>
        <v>90</v>
      </c>
      <c r="AC95" s="53">
        <f t="shared" si="307"/>
        <v>71.17587070365893</v>
      </c>
      <c r="AD95" s="53">
        <f t="shared" ref="AD95:AD101" si="378">+AC95</f>
        <v>71.17587070365893</v>
      </c>
      <c r="AE95" s="98">
        <f t="shared" si="308"/>
        <v>71.2</v>
      </c>
      <c r="AF95" s="57" t="e">
        <f t="shared" ref="AF95:AF101" si="379">RANK(AD95,AD$8:AD$219)</f>
        <v>#N/A</v>
      </c>
      <c r="AG95" s="55">
        <v>6</v>
      </c>
      <c r="AH95" s="51">
        <f t="shared" si="342"/>
        <v>50</v>
      </c>
      <c r="AI95" s="55">
        <v>77</v>
      </c>
      <c r="AJ95" s="51">
        <f t="shared" si="343"/>
        <v>74.34782608695653</v>
      </c>
      <c r="AK95" s="56">
        <v>746.04967444032002</v>
      </c>
      <c r="AL95" s="51">
        <f t="shared" si="344"/>
        <v>90.789510192094809</v>
      </c>
      <c r="AM95" s="55">
        <v>5</v>
      </c>
      <c r="AN95" s="51">
        <f t="shared" si="345"/>
        <v>62.5</v>
      </c>
      <c r="AO95" s="51">
        <f t="shared" si="309"/>
        <v>69.409334069762835</v>
      </c>
      <c r="AP95" s="53">
        <f t="shared" ref="AP95:AP101" si="380">+AO95</f>
        <v>69.409334069762835</v>
      </c>
      <c r="AQ95" s="98">
        <f t="shared" si="310"/>
        <v>69.400000000000006</v>
      </c>
      <c r="AR95" s="54" t="e">
        <f t="shared" ref="AR95:AR101" si="381">RANK(AP95,AP$8:AP$219)</f>
        <v>#N/A</v>
      </c>
      <c r="AS95" s="59">
        <v>6</v>
      </c>
      <c r="AT95" s="51">
        <f t="shared" si="346"/>
        <v>58.333333333333336</v>
      </c>
      <c r="AU95" s="59">
        <v>31</v>
      </c>
      <c r="AV95" s="51">
        <f t="shared" si="347"/>
        <v>85.645933014354071</v>
      </c>
      <c r="AW95" s="59">
        <v>3.7608589670400301</v>
      </c>
      <c r="AX95" s="53">
        <f t="shared" si="348"/>
        <v>74.927606886399801</v>
      </c>
      <c r="AY95" s="59">
        <v>16</v>
      </c>
      <c r="AZ95" s="51">
        <f t="shared" si="349"/>
        <v>53.333333333333336</v>
      </c>
      <c r="BA95" s="60">
        <f t="shared" si="311"/>
        <v>68.060051641855125</v>
      </c>
      <c r="BB95" s="53">
        <f t="shared" ref="BB95:BB101" si="382">+BA95</f>
        <v>68.060051641855125</v>
      </c>
      <c r="BC95" s="98">
        <f t="shared" si="312"/>
        <v>68.099999999999994</v>
      </c>
      <c r="BD95" s="54" t="e">
        <f t="shared" ref="BD95:BD101" si="383">RANK(BB95,BB$8:BB$219)</f>
        <v>#N/A</v>
      </c>
      <c r="BE95" s="58">
        <v>8</v>
      </c>
      <c r="BF95" s="58">
        <v>2</v>
      </c>
      <c r="BG95" s="61">
        <f t="shared" si="313"/>
        <v>10</v>
      </c>
      <c r="BH95" s="60">
        <f t="shared" si="314"/>
        <v>50</v>
      </c>
      <c r="BI95" s="101">
        <f t="shared" ref="BI95:BI101" si="384">+BH95</f>
        <v>50</v>
      </c>
      <c r="BJ95" s="98">
        <f t="shared" si="315"/>
        <v>50</v>
      </c>
      <c r="BK95" s="54" t="e">
        <f t="shared" ref="BK95:BK101" si="385">RANK(BI95,BI$8:BI$219)</f>
        <v>#N/A</v>
      </c>
      <c r="BL95" s="58">
        <v>7</v>
      </c>
      <c r="BM95" s="53">
        <f t="shared" si="350"/>
        <v>70</v>
      </c>
      <c r="BN95" s="58">
        <v>4</v>
      </c>
      <c r="BO95" s="53">
        <f t="shared" si="351"/>
        <v>40</v>
      </c>
      <c r="BP95" s="58">
        <v>1</v>
      </c>
      <c r="BQ95" s="53">
        <f t="shared" si="352"/>
        <v>10</v>
      </c>
      <c r="BR95" s="58">
        <v>3</v>
      </c>
      <c r="BS95" s="53">
        <f t="shared" si="353"/>
        <v>50</v>
      </c>
      <c r="BT95" s="58">
        <v>3</v>
      </c>
      <c r="BU95" s="53">
        <f t="shared" si="354"/>
        <v>42.857142857142854</v>
      </c>
      <c r="BV95" s="58">
        <v>2</v>
      </c>
      <c r="BW95" s="51">
        <f t="shared" si="355"/>
        <v>28.571428571428569</v>
      </c>
      <c r="BX95" s="61">
        <f t="shared" si="316"/>
        <v>20</v>
      </c>
      <c r="BY95" s="63">
        <f t="shared" si="317"/>
        <v>40</v>
      </c>
      <c r="BZ95" s="53">
        <f t="shared" ref="BZ95:BZ101" si="386">+BY95</f>
        <v>40</v>
      </c>
      <c r="CA95" s="98">
        <f t="shared" si="318"/>
        <v>40</v>
      </c>
      <c r="CB95" s="57" t="e">
        <f t="shared" ref="CB95:CB101" si="387">RANK(BZ95,BZ$8:BZ$219)</f>
        <v>#N/A</v>
      </c>
      <c r="CC95" s="58">
        <v>20</v>
      </c>
      <c r="CD95" s="53">
        <f t="shared" si="356"/>
        <v>71.666666666666671</v>
      </c>
      <c r="CE95" s="58">
        <v>216</v>
      </c>
      <c r="CF95" s="51">
        <f t="shared" si="357"/>
        <v>74.188562596599695</v>
      </c>
      <c r="CG95" s="58">
        <v>44.7205696923467</v>
      </c>
      <c r="CH95" s="51">
        <f t="shared" si="358"/>
        <v>73.314401451841064</v>
      </c>
      <c r="CI95" s="58">
        <v>51</v>
      </c>
      <c r="CJ95" s="53">
        <f t="shared" si="359"/>
        <v>0</v>
      </c>
      <c r="CK95" s="58">
        <v>38.5</v>
      </c>
      <c r="CL95" s="53">
        <f t="shared" si="360"/>
        <v>31.853281853281857</v>
      </c>
      <c r="CM95" s="58">
        <v>32</v>
      </c>
      <c r="CN95" s="53">
        <f t="shared" si="361"/>
        <v>44.036697247706428</v>
      </c>
      <c r="CO95" s="58">
        <v>38.857142857142897</v>
      </c>
      <c r="CP95" s="51">
        <f t="shared" si="362"/>
        <v>0</v>
      </c>
      <c r="CQ95" s="138">
        <f t="shared" si="319"/>
        <v>18.972494775247071</v>
      </c>
      <c r="CR95" s="110">
        <f t="shared" si="320"/>
        <v>59.535531372588629</v>
      </c>
      <c r="CS95" s="53">
        <f t="shared" ref="CS95:CS101" si="388">+CR95</f>
        <v>59.535531372588629</v>
      </c>
      <c r="CT95" s="98">
        <f t="shared" si="321"/>
        <v>59.5</v>
      </c>
      <c r="CU95" s="54" t="e">
        <f t="shared" ref="CU95:CU101" si="389">RANK(CS95,CS$8:CS$219)</f>
        <v>#N/A</v>
      </c>
      <c r="CV95" s="58">
        <v>101</v>
      </c>
      <c r="CW95" s="53">
        <f t="shared" si="363"/>
        <v>37.106918238993707</v>
      </c>
      <c r="CX95" s="58">
        <v>33</v>
      </c>
      <c r="CY95" s="53">
        <f t="shared" si="364"/>
        <v>81.065088757396452</v>
      </c>
      <c r="CZ95" s="58">
        <v>415.38461538461598</v>
      </c>
      <c r="DA95" s="53">
        <f t="shared" si="365"/>
        <v>60.812772133526806</v>
      </c>
      <c r="DB95" s="58">
        <v>60</v>
      </c>
      <c r="DC95" s="53">
        <f t="shared" si="366"/>
        <v>85</v>
      </c>
      <c r="DD95" s="58">
        <v>141</v>
      </c>
      <c r="DE95" s="53">
        <f t="shared" si="367"/>
        <v>49.820788530465947</v>
      </c>
      <c r="DF95" s="58">
        <v>40</v>
      </c>
      <c r="DG95" s="53">
        <f t="shared" si="368"/>
        <v>83.682008368200826</v>
      </c>
      <c r="DH95" s="58">
        <v>660.38461538461502</v>
      </c>
      <c r="DI95" s="53">
        <f t="shared" si="369"/>
        <v>44.967948717948744</v>
      </c>
      <c r="DJ95" s="58">
        <v>90</v>
      </c>
      <c r="DK95" s="51">
        <f t="shared" si="370"/>
        <v>87.142857142857139</v>
      </c>
      <c r="DL95" s="53">
        <f t="shared" si="322"/>
        <v>66.199797736173707</v>
      </c>
      <c r="DM95" s="53">
        <f t="shared" ref="DM95:DM101" si="390">+DL95</f>
        <v>66.199797736173707</v>
      </c>
      <c r="DN95" s="98">
        <f t="shared" si="323"/>
        <v>66.2</v>
      </c>
      <c r="DO95" s="54" t="e">
        <f t="shared" ref="DO95:DO101" si="391">RANK(DM95,DM$8:DM$219)</f>
        <v>#N/A</v>
      </c>
      <c r="DP95" s="52">
        <v>505</v>
      </c>
      <c r="DQ95" s="51">
        <f t="shared" si="371"/>
        <v>68.442622950819683</v>
      </c>
      <c r="DR95" s="52">
        <v>19.3</v>
      </c>
      <c r="DS95" s="51">
        <f t="shared" si="372"/>
        <v>78.40269966254219</v>
      </c>
      <c r="DT95" s="52">
        <v>5</v>
      </c>
      <c r="DU95" s="51">
        <f t="shared" si="373"/>
        <v>27.777777777777779</v>
      </c>
      <c r="DV95" s="53">
        <f t="shared" si="324"/>
        <v>58.207700130379884</v>
      </c>
      <c r="DW95" s="53">
        <f t="shared" ref="DW95:DW101" si="392">+DV95</f>
        <v>58.207700130379884</v>
      </c>
      <c r="DX95" s="98">
        <f t="shared" si="325"/>
        <v>58.2</v>
      </c>
      <c r="DY95" s="54" t="e">
        <f t="shared" ref="DY95:DY101" si="393">RANK(DW95,DW$8:DW$219)</f>
        <v>#N/A</v>
      </c>
      <c r="DZ95" s="52">
        <v>36.1344742798547</v>
      </c>
      <c r="EA95" s="53">
        <f t="shared" si="374"/>
        <v>38.896097179606784</v>
      </c>
      <c r="EB95" s="52">
        <v>5</v>
      </c>
      <c r="EC95" s="51">
        <f t="shared" si="375"/>
        <v>31.25</v>
      </c>
      <c r="ED95" s="53">
        <f t="shared" si="326"/>
        <v>35.073048589803392</v>
      </c>
      <c r="EE95" s="53">
        <f t="shared" ref="EE95:EE101" si="394">+ED95</f>
        <v>35.073048589803392</v>
      </c>
      <c r="EF95" s="98">
        <f t="shared" si="327"/>
        <v>35.1</v>
      </c>
      <c r="EG95" s="54" t="e">
        <f t="shared" ref="EG95:EG101" si="395">RANK(EE95,EE$8:EE$219)</f>
        <v>#N/A</v>
      </c>
      <c r="EH95" s="64"/>
      <c r="EI95" s="64"/>
      <c r="EJ95" s="64"/>
      <c r="EK95" s="66" t="e">
        <f t="shared" ref="EK95:EK101" si="396">RANK(EN95,EN$8:EN$219)</f>
        <v>#N/A</v>
      </c>
      <c r="EL95" s="116">
        <f t="shared" si="328"/>
        <v>58.5</v>
      </c>
      <c r="EM95" s="139">
        <f t="shared" si="329"/>
        <v>58.546576616793139</v>
      </c>
      <c r="EN95" s="120">
        <f t="shared" ref="EN95:EN101" si="397">AVERAGE(Q95,AC95,BA95,BH95,BY95,CR95,DL95,DV95,ED95,AO95)</f>
        <v>58.546576616793139</v>
      </c>
      <c r="EO95" s="67"/>
      <c r="EP95" s="68"/>
      <c r="EQ95" s="44"/>
    </row>
    <row r="96" spans="1:149" ht="14.5" customHeight="1" x14ac:dyDescent="0.35">
      <c r="A96" s="49" t="s">
        <v>103</v>
      </c>
      <c r="B96" s="137" t="str">
        <f>INDEX('Economy Names'!$A$2:$H$213,'Economy Names'!L90,'Economy Names'!$K$1)</f>
        <v>Iraq</v>
      </c>
      <c r="C96" s="50">
        <v>8</v>
      </c>
      <c r="D96" s="51">
        <f t="shared" si="331"/>
        <v>58.82352941176471</v>
      </c>
      <c r="E96" s="50">
        <v>26</v>
      </c>
      <c r="F96" s="51">
        <f t="shared" si="332"/>
        <v>74.371859296482413</v>
      </c>
      <c r="G96" s="52">
        <v>34.201828667492698</v>
      </c>
      <c r="H96" s="51">
        <f t="shared" si="333"/>
        <v>82.899085666253654</v>
      </c>
      <c r="I96" s="50">
        <v>9</v>
      </c>
      <c r="J96" s="51">
        <f t="shared" si="334"/>
        <v>52.941176470588239</v>
      </c>
      <c r="K96" s="50">
        <v>27</v>
      </c>
      <c r="L96" s="51">
        <f t="shared" si="335"/>
        <v>73.366834170854261</v>
      </c>
      <c r="M96" s="52">
        <v>34.201828667492698</v>
      </c>
      <c r="N96" s="53">
        <f t="shared" si="336"/>
        <v>82.899085666253654</v>
      </c>
      <c r="O96" s="52">
        <v>14.5850015639628</v>
      </c>
      <c r="P96" s="51">
        <f t="shared" si="337"/>
        <v>96.353749609009299</v>
      </c>
      <c r="Q96" s="53">
        <f t="shared" si="305"/>
        <v>77.251133737526942</v>
      </c>
      <c r="R96" s="53">
        <f t="shared" si="376"/>
        <v>77.251133737526942</v>
      </c>
      <c r="S96" s="98">
        <f t="shared" si="306"/>
        <v>77.3</v>
      </c>
      <c r="T96" s="54" t="e">
        <f t="shared" si="377"/>
        <v>#N/A</v>
      </c>
      <c r="U96" s="55">
        <v>11</v>
      </c>
      <c r="V96" s="51">
        <f t="shared" si="338"/>
        <v>76</v>
      </c>
      <c r="W96" s="55">
        <v>167</v>
      </c>
      <c r="X96" s="51">
        <f t="shared" si="339"/>
        <v>59.365994236311238</v>
      </c>
      <c r="Y96" s="56">
        <v>0.27615248565181999</v>
      </c>
      <c r="Z96" s="53">
        <f t="shared" si="340"/>
        <v>98.619237571740896</v>
      </c>
      <c r="AA96" s="56">
        <v>5.5</v>
      </c>
      <c r="AB96" s="51">
        <f t="shared" si="341"/>
        <v>36.666666666666664</v>
      </c>
      <c r="AC96" s="53">
        <f t="shared" si="307"/>
        <v>67.662974618679698</v>
      </c>
      <c r="AD96" s="53">
        <f t="shared" si="378"/>
        <v>67.662974618679698</v>
      </c>
      <c r="AE96" s="98">
        <f t="shared" si="308"/>
        <v>67.7</v>
      </c>
      <c r="AF96" s="57" t="e">
        <f t="shared" si="379"/>
        <v>#N/A</v>
      </c>
      <c r="AG96" s="55">
        <v>5</v>
      </c>
      <c r="AH96" s="51">
        <f t="shared" si="342"/>
        <v>66.666666666666657</v>
      </c>
      <c r="AI96" s="55">
        <v>51</v>
      </c>
      <c r="AJ96" s="51">
        <f t="shared" si="343"/>
        <v>85.652173913043484</v>
      </c>
      <c r="AK96" s="56">
        <v>384.66628974811101</v>
      </c>
      <c r="AL96" s="51">
        <f t="shared" si="344"/>
        <v>95.251033459899858</v>
      </c>
      <c r="AM96" s="55">
        <v>0</v>
      </c>
      <c r="AN96" s="51">
        <f t="shared" si="345"/>
        <v>0</v>
      </c>
      <c r="AO96" s="51">
        <f t="shared" si="309"/>
        <v>61.8924685099025</v>
      </c>
      <c r="AP96" s="53">
        <f t="shared" si="380"/>
        <v>61.8924685099025</v>
      </c>
      <c r="AQ96" s="98">
        <f t="shared" si="310"/>
        <v>61.9</v>
      </c>
      <c r="AR96" s="54" t="e">
        <f t="shared" si="381"/>
        <v>#N/A</v>
      </c>
      <c r="AS96" s="59">
        <v>5</v>
      </c>
      <c r="AT96" s="51">
        <f t="shared" si="346"/>
        <v>66.666666666666657</v>
      </c>
      <c r="AU96" s="59">
        <v>51</v>
      </c>
      <c r="AV96" s="51">
        <f t="shared" si="347"/>
        <v>76.076555023923447</v>
      </c>
      <c r="AW96" s="59">
        <v>7.2541753127936399</v>
      </c>
      <c r="AX96" s="53">
        <f t="shared" si="348"/>
        <v>51.638831248042408</v>
      </c>
      <c r="AY96" s="59">
        <v>10.5</v>
      </c>
      <c r="AZ96" s="51">
        <f t="shared" si="349"/>
        <v>35</v>
      </c>
      <c r="BA96" s="60">
        <f t="shared" si="311"/>
        <v>57.345513234658128</v>
      </c>
      <c r="BB96" s="53">
        <f t="shared" si="382"/>
        <v>57.345513234658128</v>
      </c>
      <c r="BC96" s="98">
        <f t="shared" si="312"/>
        <v>57.3</v>
      </c>
      <c r="BD96" s="54" t="e">
        <f t="shared" si="383"/>
        <v>#N/A</v>
      </c>
      <c r="BE96" s="58">
        <v>0</v>
      </c>
      <c r="BF96" s="58">
        <v>0</v>
      </c>
      <c r="BG96" s="61">
        <f t="shared" si="313"/>
        <v>0</v>
      </c>
      <c r="BH96" s="60">
        <f t="shared" si="314"/>
        <v>0</v>
      </c>
      <c r="BI96" s="101">
        <f t="shared" si="384"/>
        <v>0</v>
      </c>
      <c r="BJ96" s="98">
        <f t="shared" si="315"/>
        <v>0</v>
      </c>
      <c r="BK96" s="54" t="e">
        <f t="shared" si="385"/>
        <v>#N/A</v>
      </c>
      <c r="BL96" s="58">
        <v>4</v>
      </c>
      <c r="BM96" s="53">
        <f t="shared" si="350"/>
        <v>40</v>
      </c>
      <c r="BN96" s="58">
        <v>5</v>
      </c>
      <c r="BO96" s="53">
        <f t="shared" si="351"/>
        <v>50</v>
      </c>
      <c r="BP96" s="58">
        <v>5</v>
      </c>
      <c r="BQ96" s="53">
        <f t="shared" si="352"/>
        <v>50</v>
      </c>
      <c r="BR96" s="58">
        <v>5</v>
      </c>
      <c r="BS96" s="53">
        <f t="shared" si="353"/>
        <v>83.333333333333343</v>
      </c>
      <c r="BT96" s="58">
        <v>3</v>
      </c>
      <c r="BU96" s="53">
        <f t="shared" si="354"/>
        <v>42.857142857142854</v>
      </c>
      <c r="BV96" s="58">
        <v>1</v>
      </c>
      <c r="BW96" s="51">
        <f t="shared" si="355"/>
        <v>14.285714285714285</v>
      </c>
      <c r="BX96" s="61">
        <f t="shared" si="316"/>
        <v>23</v>
      </c>
      <c r="BY96" s="63">
        <f t="shared" si="317"/>
        <v>46</v>
      </c>
      <c r="BZ96" s="53">
        <f t="shared" si="386"/>
        <v>46</v>
      </c>
      <c r="CA96" s="98">
        <f t="shared" si="318"/>
        <v>46</v>
      </c>
      <c r="CB96" s="57" t="e">
        <f t="shared" si="387"/>
        <v>#N/A</v>
      </c>
      <c r="CC96" s="58">
        <v>15</v>
      </c>
      <c r="CD96" s="53">
        <f t="shared" si="356"/>
        <v>80</v>
      </c>
      <c r="CE96" s="58">
        <v>312</v>
      </c>
      <c r="CF96" s="51">
        <f t="shared" si="357"/>
        <v>59.350850077279752</v>
      </c>
      <c r="CG96" s="58">
        <v>30.8243747927845</v>
      </c>
      <c r="CH96" s="51">
        <f t="shared" si="358"/>
        <v>93.41728320813661</v>
      </c>
      <c r="CI96" s="58" t="s">
        <v>1975</v>
      </c>
      <c r="CJ96" s="53" t="str">
        <f t="shared" si="359"/>
        <v>No VAT</v>
      </c>
      <c r="CK96" s="58" t="s">
        <v>1975</v>
      </c>
      <c r="CL96" s="53" t="str">
        <f t="shared" si="360"/>
        <v>No VAT</v>
      </c>
      <c r="CM96" s="58">
        <v>83</v>
      </c>
      <c r="CN96" s="53">
        <f t="shared" si="361"/>
        <v>0</v>
      </c>
      <c r="CO96" s="58">
        <v>18.285714285714299</v>
      </c>
      <c r="CP96" s="51">
        <f t="shared" si="362"/>
        <v>42.857142857142819</v>
      </c>
      <c r="CQ96" s="138">
        <f t="shared" si="319"/>
        <v>21.428571428571409</v>
      </c>
      <c r="CR96" s="110">
        <f t="shared" si="320"/>
        <v>63.549176178496943</v>
      </c>
      <c r="CS96" s="53">
        <f t="shared" si="388"/>
        <v>63.549176178496943</v>
      </c>
      <c r="CT96" s="98">
        <f t="shared" si="321"/>
        <v>63.5</v>
      </c>
      <c r="CU96" s="54" t="e">
        <f t="shared" si="389"/>
        <v>#N/A</v>
      </c>
      <c r="CV96" s="58">
        <v>84.571428571428598</v>
      </c>
      <c r="CW96" s="53">
        <f t="shared" si="363"/>
        <v>47.43935309973044</v>
      </c>
      <c r="CX96" s="58">
        <v>504</v>
      </c>
      <c r="CY96" s="53">
        <f t="shared" si="364"/>
        <v>0</v>
      </c>
      <c r="CZ96" s="58">
        <v>1117.8571428571399</v>
      </c>
      <c r="DA96" s="53">
        <f t="shared" si="365"/>
        <v>0</v>
      </c>
      <c r="DB96" s="58">
        <v>1800</v>
      </c>
      <c r="DC96" s="53">
        <f t="shared" si="366"/>
        <v>0</v>
      </c>
      <c r="DD96" s="58">
        <v>130.666666666667</v>
      </c>
      <c r="DE96" s="53">
        <f t="shared" si="367"/>
        <v>53.524492234169529</v>
      </c>
      <c r="DF96" s="58">
        <v>176</v>
      </c>
      <c r="DG96" s="53">
        <f t="shared" si="368"/>
        <v>26.778242677824267</v>
      </c>
      <c r="DH96" s="58">
        <v>644.444444444444</v>
      </c>
      <c r="DI96" s="53">
        <f t="shared" si="369"/>
        <v>46.296296296296333</v>
      </c>
      <c r="DJ96" s="58">
        <v>500</v>
      </c>
      <c r="DK96" s="51">
        <f t="shared" si="370"/>
        <v>28.571428571428569</v>
      </c>
      <c r="DL96" s="53">
        <f t="shared" si="322"/>
        <v>25.32622660993114</v>
      </c>
      <c r="DM96" s="53">
        <f t="shared" si="390"/>
        <v>25.32622660993114</v>
      </c>
      <c r="DN96" s="98">
        <f t="shared" si="323"/>
        <v>25.3</v>
      </c>
      <c r="DO96" s="54" t="e">
        <f t="shared" si="391"/>
        <v>#N/A</v>
      </c>
      <c r="DP96" s="52">
        <v>520</v>
      </c>
      <c r="DQ96" s="51">
        <f t="shared" si="371"/>
        <v>67.213114754098356</v>
      </c>
      <c r="DR96" s="52">
        <v>28.1</v>
      </c>
      <c r="DS96" s="51">
        <f t="shared" si="372"/>
        <v>68.503937007874001</v>
      </c>
      <c r="DT96" s="52">
        <v>1.5</v>
      </c>
      <c r="DU96" s="51">
        <f t="shared" si="373"/>
        <v>8.3333333333333321</v>
      </c>
      <c r="DV96" s="53">
        <f t="shared" si="324"/>
        <v>48.016795031768559</v>
      </c>
      <c r="DW96" s="53">
        <f t="shared" si="392"/>
        <v>48.016795031768559</v>
      </c>
      <c r="DX96" s="98">
        <f t="shared" si="325"/>
        <v>48</v>
      </c>
      <c r="DY96" s="54" t="e">
        <f t="shared" si="393"/>
        <v>#N/A</v>
      </c>
      <c r="DZ96" s="52">
        <v>0</v>
      </c>
      <c r="EA96" s="53">
        <f t="shared" si="374"/>
        <v>0</v>
      </c>
      <c r="EB96" s="52">
        <v>0</v>
      </c>
      <c r="EC96" s="51">
        <f t="shared" si="375"/>
        <v>0</v>
      </c>
      <c r="ED96" s="53">
        <f t="shared" si="326"/>
        <v>0</v>
      </c>
      <c r="EE96" s="53">
        <f t="shared" si="394"/>
        <v>0</v>
      </c>
      <c r="EF96" s="98">
        <f t="shared" si="327"/>
        <v>0</v>
      </c>
      <c r="EG96" s="54" t="e">
        <f t="shared" si="395"/>
        <v>#N/A</v>
      </c>
      <c r="EH96" s="64"/>
      <c r="EI96" s="64"/>
      <c r="EJ96" s="64"/>
      <c r="EK96" s="66" t="e">
        <f t="shared" si="396"/>
        <v>#N/A</v>
      </c>
      <c r="EL96" s="116">
        <f t="shared" si="328"/>
        <v>44.7</v>
      </c>
      <c r="EM96" s="139">
        <f t="shared" si="329"/>
        <v>44.704428792096394</v>
      </c>
      <c r="EN96" s="120">
        <f t="shared" si="397"/>
        <v>44.704428792096394</v>
      </c>
      <c r="EO96" s="67"/>
      <c r="EP96" s="68"/>
      <c r="EQ96" s="44"/>
    </row>
    <row r="97" spans="1:149" ht="14.5" customHeight="1" x14ac:dyDescent="0.35">
      <c r="A97" s="49" t="s">
        <v>104</v>
      </c>
      <c r="B97" s="137" t="str">
        <f>INDEX('Economy Names'!$A$2:$H$213,'Economy Names'!L91,'Economy Names'!$K$1)</f>
        <v>Ireland</v>
      </c>
      <c r="C97" s="50">
        <v>3</v>
      </c>
      <c r="D97" s="51">
        <f t="shared" si="331"/>
        <v>88.235294117647058</v>
      </c>
      <c r="E97" s="50">
        <v>11</v>
      </c>
      <c r="F97" s="51">
        <f t="shared" si="332"/>
        <v>89.447236180904525</v>
      </c>
      <c r="G97" s="52">
        <v>0.13478722596786</v>
      </c>
      <c r="H97" s="51">
        <f t="shared" si="333"/>
        <v>99.932606387016065</v>
      </c>
      <c r="I97" s="50">
        <v>3</v>
      </c>
      <c r="J97" s="51">
        <f t="shared" si="334"/>
        <v>88.235294117647058</v>
      </c>
      <c r="K97" s="50">
        <v>11</v>
      </c>
      <c r="L97" s="51">
        <f t="shared" si="335"/>
        <v>89.447236180904525</v>
      </c>
      <c r="M97" s="52">
        <v>0.13478722596786</v>
      </c>
      <c r="N97" s="53">
        <f t="shared" si="336"/>
        <v>99.932606387016065</v>
      </c>
      <c r="O97" s="52">
        <v>0</v>
      </c>
      <c r="P97" s="51">
        <f t="shared" si="337"/>
        <v>100</v>
      </c>
      <c r="Q97" s="53">
        <f t="shared" si="305"/>
        <v>94.403784171391905</v>
      </c>
      <c r="R97" s="53">
        <f t="shared" si="376"/>
        <v>94.403784171391905</v>
      </c>
      <c r="S97" s="98">
        <f t="shared" si="306"/>
        <v>94.4</v>
      </c>
      <c r="T97" s="54" t="e">
        <f t="shared" si="377"/>
        <v>#N/A</v>
      </c>
      <c r="U97" s="55">
        <v>10</v>
      </c>
      <c r="V97" s="51">
        <f t="shared" si="338"/>
        <v>80</v>
      </c>
      <c r="W97" s="55">
        <v>164</v>
      </c>
      <c r="X97" s="51">
        <f t="shared" si="339"/>
        <v>60.230547550432277</v>
      </c>
      <c r="Y97" s="56">
        <v>4.1186308183670004</v>
      </c>
      <c r="Z97" s="53">
        <f t="shared" si="340"/>
        <v>79.406845908164996</v>
      </c>
      <c r="AA97" s="55">
        <v>13</v>
      </c>
      <c r="AB97" s="51">
        <f t="shared" si="341"/>
        <v>86.666666666666671</v>
      </c>
      <c r="AC97" s="53">
        <f t="shared" si="307"/>
        <v>76.57601503131599</v>
      </c>
      <c r="AD97" s="53">
        <f t="shared" si="378"/>
        <v>76.57601503131599</v>
      </c>
      <c r="AE97" s="98">
        <f t="shared" si="308"/>
        <v>76.599999999999994</v>
      </c>
      <c r="AF97" s="57" t="e">
        <f t="shared" si="379"/>
        <v>#N/A</v>
      </c>
      <c r="AG97" s="55">
        <v>5</v>
      </c>
      <c r="AH97" s="51">
        <f t="shared" si="342"/>
        <v>66.666666666666657</v>
      </c>
      <c r="AI97" s="55">
        <v>85</v>
      </c>
      <c r="AJ97" s="51">
        <f t="shared" si="343"/>
        <v>70.869565217391312</v>
      </c>
      <c r="AK97" s="56">
        <v>57.1230488369809</v>
      </c>
      <c r="AL97" s="51">
        <f t="shared" si="344"/>
        <v>99.294777174852086</v>
      </c>
      <c r="AM97" s="55">
        <v>8</v>
      </c>
      <c r="AN97" s="51">
        <f t="shared" si="345"/>
        <v>100</v>
      </c>
      <c r="AO97" s="51">
        <f t="shared" si="309"/>
        <v>84.207752264727517</v>
      </c>
      <c r="AP97" s="53">
        <f t="shared" si="380"/>
        <v>84.207752264727517</v>
      </c>
      <c r="AQ97" s="98">
        <f t="shared" si="310"/>
        <v>84.2</v>
      </c>
      <c r="AR97" s="54" t="e">
        <f t="shared" si="381"/>
        <v>#N/A</v>
      </c>
      <c r="AS97" s="59">
        <v>5</v>
      </c>
      <c r="AT97" s="51">
        <f t="shared" si="346"/>
        <v>66.666666666666657</v>
      </c>
      <c r="AU97" s="59">
        <v>31.5</v>
      </c>
      <c r="AV97" s="51">
        <f t="shared" si="347"/>
        <v>85.406698564593299</v>
      </c>
      <c r="AW97" s="59">
        <v>6.5322201014576002</v>
      </c>
      <c r="AX97" s="53">
        <f t="shared" si="348"/>
        <v>56.45186599028267</v>
      </c>
      <c r="AY97" s="59">
        <v>23.5</v>
      </c>
      <c r="AZ97" s="51">
        <f t="shared" si="349"/>
        <v>78.333333333333329</v>
      </c>
      <c r="BA97" s="60">
        <f t="shared" si="311"/>
        <v>71.714641138718989</v>
      </c>
      <c r="BB97" s="53">
        <f t="shared" si="382"/>
        <v>71.714641138718989</v>
      </c>
      <c r="BC97" s="98">
        <f t="shared" si="312"/>
        <v>71.7</v>
      </c>
      <c r="BD97" s="54" t="e">
        <f t="shared" si="383"/>
        <v>#N/A</v>
      </c>
      <c r="BE97" s="58">
        <v>7</v>
      </c>
      <c r="BF97" s="58">
        <v>7</v>
      </c>
      <c r="BG97" s="61">
        <f t="shared" si="313"/>
        <v>14</v>
      </c>
      <c r="BH97" s="60">
        <f t="shared" si="314"/>
        <v>70</v>
      </c>
      <c r="BI97" s="101">
        <f t="shared" si="384"/>
        <v>70</v>
      </c>
      <c r="BJ97" s="98">
        <f t="shared" si="315"/>
        <v>70</v>
      </c>
      <c r="BK97" s="54" t="e">
        <f t="shared" si="385"/>
        <v>#N/A</v>
      </c>
      <c r="BL97" s="58">
        <v>9</v>
      </c>
      <c r="BM97" s="53">
        <f t="shared" si="350"/>
        <v>90</v>
      </c>
      <c r="BN97" s="58">
        <v>8</v>
      </c>
      <c r="BO97" s="53">
        <f t="shared" si="351"/>
        <v>80</v>
      </c>
      <c r="BP97" s="58">
        <v>9</v>
      </c>
      <c r="BQ97" s="53">
        <f t="shared" si="352"/>
        <v>90</v>
      </c>
      <c r="BR97" s="58">
        <v>5</v>
      </c>
      <c r="BS97" s="53">
        <f t="shared" si="353"/>
        <v>83.333333333333343</v>
      </c>
      <c r="BT97" s="58">
        <v>3</v>
      </c>
      <c r="BU97" s="53">
        <f t="shared" si="354"/>
        <v>42.857142857142854</v>
      </c>
      <c r="BV97" s="58">
        <v>6</v>
      </c>
      <c r="BW97" s="51">
        <f t="shared" si="355"/>
        <v>85.714285714285708</v>
      </c>
      <c r="BX97" s="61">
        <f t="shared" si="316"/>
        <v>40</v>
      </c>
      <c r="BY97" s="63">
        <f t="shared" si="317"/>
        <v>80</v>
      </c>
      <c r="BZ97" s="53">
        <f t="shared" si="386"/>
        <v>80</v>
      </c>
      <c r="CA97" s="98">
        <f t="shared" si="318"/>
        <v>80</v>
      </c>
      <c r="CB97" s="57" t="e">
        <f t="shared" si="387"/>
        <v>#N/A</v>
      </c>
      <c r="CC97" s="58">
        <v>9</v>
      </c>
      <c r="CD97" s="53">
        <f t="shared" si="356"/>
        <v>90</v>
      </c>
      <c r="CE97" s="58">
        <v>81.5</v>
      </c>
      <c r="CF97" s="51">
        <f t="shared" si="357"/>
        <v>94.976816074188562</v>
      </c>
      <c r="CG97" s="58">
        <v>26.149668518673501</v>
      </c>
      <c r="CH97" s="51">
        <f t="shared" si="358"/>
        <v>99.931367487579152</v>
      </c>
      <c r="CI97" s="58">
        <v>0</v>
      </c>
      <c r="CJ97" s="53">
        <f t="shared" si="359"/>
        <v>100</v>
      </c>
      <c r="CK97" s="58">
        <v>16.3333333333333</v>
      </c>
      <c r="CL97" s="53">
        <f t="shared" si="360"/>
        <v>74.646074646074709</v>
      </c>
      <c r="CM97" s="58">
        <v>2</v>
      </c>
      <c r="CN97" s="53">
        <f t="shared" si="361"/>
        <v>99.082568807339456</v>
      </c>
      <c r="CO97" s="58">
        <v>0</v>
      </c>
      <c r="CP97" s="51">
        <f t="shared" si="362"/>
        <v>100</v>
      </c>
      <c r="CQ97" s="138">
        <f t="shared" si="319"/>
        <v>93.432160863353545</v>
      </c>
      <c r="CR97" s="110">
        <f t="shared" si="320"/>
        <v>94.585086106280315</v>
      </c>
      <c r="CS97" s="53">
        <f t="shared" si="388"/>
        <v>94.585086106280315</v>
      </c>
      <c r="CT97" s="98">
        <f t="shared" si="321"/>
        <v>94.6</v>
      </c>
      <c r="CU97" s="54" t="e">
        <f t="shared" si="389"/>
        <v>#N/A</v>
      </c>
      <c r="CV97" s="58">
        <v>24</v>
      </c>
      <c r="CW97" s="53">
        <f t="shared" si="363"/>
        <v>85.534591194968556</v>
      </c>
      <c r="CX97" s="58">
        <v>1</v>
      </c>
      <c r="CY97" s="53">
        <f t="shared" si="364"/>
        <v>100</v>
      </c>
      <c r="CZ97" s="58">
        <v>305</v>
      </c>
      <c r="DA97" s="53">
        <f t="shared" si="365"/>
        <v>71.226415094339629</v>
      </c>
      <c r="DB97" s="58">
        <v>75</v>
      </c>
      <c r="DC97" s="53">
        <f t="shared" si="366"/>
        <v>81.25</v>
      </c>
      <c r="DD97" s="58">
        <v>24</v>
      </c>
      <c r="DE97" s="53">
        <f t="shared" si="367"/>
        <v>91.756272401433691</v>
      </c>
      <c r="DF97" s="58">
        <v>0.8125</v>
      </c>
      <c r="DG97" s="53">
        <f t="shared" si="368"/>
        <v>100</v>
      </c>
      <c r="DH97" s="58">
        <v>253</v>
      </c>
      <c r="DI97" s="53">
        <f t="shared" si="369"/>
        <v>78.916666666666671</v>
      </c>
      <c r="DJ97" s="58">
        <v>75</v>
      </c>
      <c r="DK97" s="51">
        <f t="shared" si="370"/>
        <v>89.285714285714292</v>
      </c>
      <c r="DL97" s="53">
        <f t="shared" si="322"/>
        <v>87.246207455390362</v>
      </c>
      <c r="DM97" s="53">
        <f t="shared" si="390"/>
        <v>87.246207455390362</v>
      </c>
      <c r="DN97" s="98">
        <f t="shared" si="323"/>
        <v>87.2</v>
      </c>
      <c r="DO97" s="54" t="e">
        <f t="shared" si="391"/>
        <v>#N/A</v>
      </c>
      <c r="DP97" s="52">
        <v>650</v>
      </c>
      <c r="DQ97" s="51">
        <f t="shared" si="371"/>
        <v>56.557377049180324</v>
      </c>
      <c r="DR97" s="52">
        <v>26.9</v>
      </c>
      <c r="DS97" s="51">
        <f t="shared" si="372"/>
        <v>69.85376827896512</v>
      </c>
      <c r="DT97" s="52">
        <v>8.5</v>
      </c>
      <c r="DU97" s="51">
        <f t="shared" si="373"/>
        <v>47.222222222222221</v>
      </c>
      <c r="DV97" s="53">
        <f t="shared" si="324"/>
        <v>57.877789183455889</v>
      </c>
      <c r="DW97" s="53">
        <f t="shared" si="392"/>
        <v>57.877789183455889</v>
      </c>
      <c r="DX97" s="98">
        <f t="shared" si="325"/>
        <v>57.9</v>
      </c>
      <c r="DY97" s="54" t="e">
        <f t="shared" si="393"/>
        <v>#N/A</v>
      </c>
      <c r="DZ97" s="52">
        <v>86.095376638975495</v>
      </c>
      <c r="EA97" s="53">
        <f t="shared" si="374"/>
        <v>92.675324692115709</v>
      </c>
      <c r="EB97" s="52">
        <v>10.5</v>
      </c>
      <c r="EC97" s="51">
        <f t="shared" si="375"/>
        <v>65.625</v>
      </c>
      <c r="ED97" s="53">
        <f t="shared" si="326"/>
        <v>79.150162346057854</v>
      </c>
      <c r="EE97" s="53">
        <f t="shared" si="394"/>
        <v>79.150162346057854</v>
      </c>
      <c r="EF97" s="98">
        <f t="shared" si="327"/>
        <v>79.2</v>
      </c>
      <c r="EG97" s="54" t="e">
        <f t="shared" si="395"/>
        <v>#N/A</v>
      </c>
      <c r="EH97" s="64"/>
      <c r="EI97" s="64"/>
      <c r="EJ97" s="64"/>
      <c r="EK97" s="66" t="e">
        <f t="shared" si="396"/>
        <v>#N/A</v>
      </c>
      <c r="EL97" s="116">
        <f t="shared" si="328"/>
        <v>79.599999999999994</v>
      </c>
      <c r="EM97" s="139">
        <f t="shared" si="329"/>
        <v>79.576143769733889</v>
      </c>
      <c r="EN97" s="120">
        <f t="shared" si="397"/>
        <v>79.576143769733889</v>
      </c>
      <c r="EO97" s="67"/>
      <c r="EP97" s="68"/>
      <c r="EQ97" s="44"/>
    </row>
    <row r="98" spans="1:149" ht="14.5" customHeight="1" x14ac:dyDescent="0.35">
      <c r="A98" s="49" t="s">
        <v>105</v>
      </c>
      <c r="B98" s="137" t="str">
        <f>INDEX('Economy Names'!$A$2:$H$213,'Economy Names'!L92,'Economy Names'!$K$1)</f>
        <v>Israel</v>
      </c>
      <c r="C98" s="50">
        <v>3</v>
      </c>
      <c r="D98" s="51">
        <f t="shared" si="331"/>
        <v>88.235294117647058</v>
      </c>
      <c r="E98" s="50">
        <v>11</v>
      </c>
      <c r="F98" s="51">
        <f t="shared" si="332"/>
        <v>89.447236180904525</v>
      </c>
      <c r="G98" s="52">
        <v>2.7017192572114901</v>
      </c>
      <c r="H98" s="51">
        <f t="shared" si="333"/>
        <v>98.649140371394253</v>
      </c>
      <c r="I98" s="50">
        <v>3</v>
      </c>
      <c r="J98" s="51">
        <f t="shared" si="334"/>
        <v>88.235294117647058</v>
      </c>
      <c r="K98" s="50">
        <v>11</v>
      </c>
      <c r="L98" s="51">
        <f t="shared" si="335"/>
        <v>89.447236180904525</v>
      </c>
      <c r="M98" s="52">
        <v>2.7017192572114901</v>
      </c>
      <c r="N98" s="53">
        <f t="shared" si="336"/>
        <v>98.649140371394253</v>
      </c>
      <c r="O98" s="52">
        <v>0</v>
      </c>
      <c r="P98" s="51">
        <f t="shared" si="337"/>
        <v>100</v>
      </c>
      <c r="Q98" s="53">
        <f t="shared" si="305"/>
        <v>94.082917667486441</v>
      </c>
      <c r="R98" s="53">
        <f t="shared" si="376"/>
        <v>94.082917667486441</v>
      </c>
      <c r="S98" s="98">
        <f t="shared" si="306"/>
        <v>94.1</v>
      </c>
      <c r="T98" s="54" t="e">
        <f t="shared" si="377"/>
        <v>#N/A</v>
      </c>
      <c r="U98" s="55">
        <v>12</v>
      </c>
      <c r="V98" s="51">
        <f t="shared" si="338"/>
        <v>72</v>
      </c>
      <c r="W98" s="55">
        <v>200</v>
      </c>
      <c r="X98" s="51">
        <f t="shared" si="339"/>
        <v>49.855907780979827</v>
      </c>
      <c r="Y98" s="56">
        <v>1.6868500921849201</v>
      </c>
      <c r="Z98" s="53">
        <f t="shared" si="340"/>
        <v>91.565749539075398</v>
      </c>
      <c r="AA98" s="55">
        <v>14</v>
      </c>
      <c r="AB98" s="51">
        <f t="shared" si="341"/>
        <v>93.333333333333329</v>
      </c>
      <c r="AC98" s="53">
        <f t="shared" si="307"/>
        <v>76.688747663347144</v>
      </c>
      <c r="AD98" s="53">
        <f t="shared" si="378"/>
        <v>76.688747663347144</v>
      </c>
      <c r="AE98" s="98">
        <f t="shared" si="308"/>
        <v>76.7</v>
      </c>
      <c r="AF98" s="57" t="e">
        <f t="shared" si="379"/>
        <v>#N/A</v>
      </c>
      <c r="AG98" s="55">
        <v>5</v>
      </c>
      <c r="AH98" s="51">
        <f t="shared" si="342"/>
        <v>66.666666666666657</v>
      </c>
      <c r="AI98" s="55">
        <v>102</v>
      </c>
      <c r="AJ98" s="51">
        <f t="shared" si="343"/>
        <v>63.478260869565219</v>
      </c>
      <c r="AK98" s="56">
        <v>13.3165387048829</v>
      </c>
      <c r="AL98" s="51">
        <f t="shared" si="344"/>
        <v>99.835598287594038</v>
      </c>
      <c r="AM98" s="55">
        <v>6</v>
      </c>
      <c r="AN98" s="51">
        <f t="shared" si="345"/>
        <v>75</v>
      </c>
      <c r="AO98" s="51">
        <f t="shared" si="309"/>
        <v>76.245131455956482</v>
      </c>
      <c r="AP98" s="53">
        <f t="shared" si="380"/>
        <v>76.245131455956482</v>
      </c>
      <c r="AQ98" s="98">
        <f t="shared" si="310"/>
        <v>76.2</v>
      </c>
      <c r="AR98" s="54" t="e">
        <f t="shared" si="381"/>
        <v>#N/A</v>
      </c>
      <c r="AS98" s="59">
        <v>6</v>
      </c>
      <c r="AT98" s="51">
        <f t="shared" si="346"/>
        <v>58.333333333333336</v>
      </c>
      <c r="AU98" s="59">
        <v>37</v>
      </c>
      <c r="AV98" s="51">
        <f t="shared" si="347"/>
        <v>82.775119617224874</v>
      </c>
      <c r="AW98" s="59">
        <v>7.1522066047821404</v>
      </c>
      <c r="AX98" s="53">
        <f t="shared" si="348"/>
        <v>52.318622634785726</v>
      </c>
      <c r="AY98" s="59">
        <v>22.5</v>
      </c>
      <c r="AZ98" s="51">
        <f t="shared" si="349"/>
        <v>75</v>
      </c>
      <c r="BA98" s="60">
        <f t="shared" si="311"/>
        <v>67.106768896335979</v>
      </c>
      <c r="BB98" s="53">
        <f t="shared" si="382"/>
        <v>67.106768896335979</v>
      </c>
      <c r="BC98" s="98">
        <f t="shared" si="312"/>
        <v>67.099999999999994</v>
      </c>
      <c r="BD98" s="54" t="e">
        <f t="shared" si="383"/>
        <v>#N/A</v>
      </c>
      <c r="BE98" s="58">
        <v>8</v>
      </c>
      <c r="BF98" s="58">
        <v>6</v>
      </c>
      <c r="BG98" s="61">
        <f t="shared" si="313"/>
        <v>14</v>
      </c>
      <c r="BH98" s="60">
        <f t="shared" si="314"/>
        <v>70</v>
      </c>
      <c r="BI98" s="101">
        <f t="shared" si="384"/>
        <v>70</v>
      </c>
      <c r="BJ98" s="98">
        <f t="shared" si="315"/>
        <v>70</v>
      </c>
      <c r="BK98" s="54" t="e">
        <f t="shared" si="385"/>
        <v>#N/A</v>
      </c>
      <c r="BL98" s="58">
        <v>7</v>
      </c>
      <c r="BM98" s="53">
        <f t="shared" si="350"/>
        <v>70</v>
      </c>
      <c r="BN98" s="58">
        <v>9</v>
      </c>
      <c r="BO98" s="53">
        <f t="shared" si="351"/>
        <v>90</v>
      </c>
      <c r="BP98" s="58">
        <v>9</v>
      </c>
      <c r="BQ98" s="53">
        <f t="shared" si="352"/>
        <v>90</v>
      </c>
      <c r="BR98" s="58">
        <v>4</v>
      </c>
      <c r="BS98" s="53">
        <f t="shared" si="353"/>
        <v>66.666666666666657</v>
      </c>
      <c r="BT98" s="58">
        <v>4</v>
      </c>
      <c r="BU98" s="53">
        <f t="shared" si="354"/>
        <v>57.142857142857139</v>
      </c>
      <c r="BV98" s="58">
        <v>6</v>
      </c>
      <c r="BW98" s="51">
        <f t="shared" si="355"/>
        <v>85.714285714285708</v>
      </c>
      <c r="BX98" s="61">
        <f t="shared" si="316"/>
        <v>39</v>
      </c>
      <c r="BY98" s="63">
        <f t="shared" si="317"/>
        <v>78</v>
      </c>
      <c r="BZ98" s="53">
        <f t="shared" si="386"/>
        <v>78</v>
      </c>
      <c r="CA98" s="98">
        <f t="shared" si="318"/>
        <v>78</v>
      </c>
      <c r="CB98" s="57" t="e">
        <f t="shared" si="387"/>
        <v>#N/A</v>
      </c>
      <c r="CC98" s="58">
        <v>6</v>
      </c>
      <c r="CD98" s="53">
        <f t="shared" si="356"/>
        <v>95</v>
      </c>
      <c r="CE98" s="58">
        <v>234</v>
      </c>
      <c r="CF98" s="51">
        <f t="shared" si="357"/>
        <v>71.406491499227201</v>
      </c>
      <c r="CG98" s="58">
        <v>25.345047338659601</v>
      </c>
      <c r="CH98" s="51">
        <f t="shared" si="358"/>
        <v>100</v>
      </c>
      <c r="CI98" s="58">
        <v>4</v>
      </c>
      <c r="CJ98" s="53">
        <f t="shared" si="359"/>
        <v>92</v>
      </c>
      <c r="CK98" s="58">
        <v>7.4523809523809499</v>
      </c>
      <c r="CL98" s="53">
        <f t="shared" si="360"/>
        <v>91.790770362198941</v>
      </c>
      <c r="CM98" s="58">
        <v>10</v>
      </c>
      <c r="CN98" s="53">
        <f t="shared" si="361"/>
        <v>84.403669724770651</v>
      </c>
      <c r="CO98" s="58">
        <v>0</v>
      </c>
      <c r="CP98" s="51">
        <f t="shared" si="362"/>
        <v>100</v>
      </c>
      <c r="CQ98" s="138">
        <f t="shared" si="319"/>
        <v>92.048610021742405</v>
      </c>
      <c r="CR98" s="110">
        <f t="shared" si="320"/>
        <v>89.613775380242402</v>
      </c>
      <c r="CS98" s="53">
        <f t="shared" si="388"/>
        <v>89.613775380242402</v>
      </c>
      <c r="CT98" s="98">
        <f t="shared" si="321"/>
        <v>89.6</v>
      </c>
      <c r="CU98" s="54" t="e">
        <f t="shared" si="389"/>
        <v>#N/A</v>
      </c>
      <c r="CV98" s="58">
        <v>36</v>
      </c>
      <c r="CW98" s="53">
        <f t="shared" si="363"/>
        <v>77.987421383647799</v>
      </c>
      <c r="CX98" s="58">
        <v>10</v>
      </c>
      <c r="CY98" s="53">
        <f t="shared" si="364"/>
        <v>94.674556213017752</v>
      </c>
      <c r="CZ98" s="58">
        <v>150</v>
      </c>
      <c r="DA98" s="53">
        <f t="shared" si="365"/>
        <v>85.84905660377359</v>
      </c>
      <c r="DB98" s="58">
        <v>60</v>
      </c>
      <c r="DC98" s="53">
        <f t="shared" si="366"/>
        <v>85</v>
      </c>
      <c r="DD98" s="58">
        <v>64</v>
      </c>
      <c r="DE98" s="53">
        <f t="shared" si="367"/>
        <v>77.41935483870968</v>
      </c>
      <c r="DF98" s="58">
        <v>44</v>
      </c>
      <c r="DG98" s="53">
        <f t="shared" si="368"/>
        <v>82.008368200836827</v>
      </c>
      <c r="DH98" s="58">
        <v>306.66666666666703</v>
      </c>
      <c r="DI98" s="53">
        <f t="shared" si="369"/>
        <v>74.444444444444429</v>
      </c>
      <c r="DJ98" s="58">
        <v>70</v>
      </c>
      <c r="DK98" s="51">
        <f t="shared" si="370"/>
        <v>90</v>
      </c>
      <c r="DL98" s="53">
        <f t="shared" si="322"/>
        <v>83.422900210553763</v>
      </c>
      <c r="DM98" s="53">
        <f t="shared" si="390"/>
        <v>83.422900210553763</v>
      </c>
      <c r="DN98" s="98">
        <f t="shared" si="323"/>
        <v>83.4</v>
      </c>
      <c r="DO98" s="54" t="e">
        <f t="shared" si="391"/>
        <v>#N/A</v>
      </c>
      <c r="DP98" s="52">
        <v>975</v>
      </c>
      <c r="DQ98" s="51">
        <f t="shared" si="371"/>
        <v>29.918032786885245</v>
      </c>
      <c r="DR98" s="52">
        <v>25.3</v>
      </c>
      <c r="DS98" s="51">
        <f t="shared" si="372"/>
        <v>71.653543307086608</v>
      </c>
      <c r="DT98" s="52">
        <v>13.5</v>
      </c>
      <c r="DU98" s="51">
        <f t="shared" si="373"/>
        <v>75</v>
      </c>
      <c r="DV98" s="53">
        <f t="shared" si="324"/>
        <v>58.857192031323954</v>
      </c>
      <c r="DW98" s="53">
        <f t="shared" si="392"/>
        <v>58.857192031323954</v>
      </c>
      <c r="DX98" s="98">
        <f t="shared" si="325"/>
        <v>58.9</v>
      </c>
      <c r="DY98" s="54" t="e">
        <f t="shared" si="393"/>
        <v>#N/A</v>
      </c>
      <c r="DZ98" s="52">
        <v>62.572290572917701</v>
      </c>
      <c r="EA98" s="53">
        <f t="shared" si="374"/>
        <v>67.354457021439927</v>
      </c>
      <c r="EB98" s="52">
        <v>12.5</v>
      </c>
      <c r="EC98" s="51">
        <f t="shared" si="375"/>
        <v>78.125</v>
      </c>
      <c r="ED98" s="53">
        <f t="shared" si="326"/>
        <v>72.739728510719971</v>
      </c>
      <c r="EE98" s="53">
        <f t="shared" si="394"/>
        <v>72.739728510719971</v>
      </c>
      <c r="EF98" s="98">
        <f t="shared" si="327"/>
        <v>72.7</v>
      </c>
      <c r="EG98" s="54" t="e">
        <f t="shared" si="395"/>
        <v>#N/A</v>
      </c>
      <c r="EH98" s="64"/>
      <c r="EI98" s="64"/>
      <c r="EJ98" s="64"/>
      <c r="EK98" s="66" t="e">
        <f t="shared" si="396"/>
        <v>#N/A</v>
      </c>
      <c r="EL98" s="116">
        <f t="shared" si="328"/>
        <v>76.7</v>
      </c>
      <c r="EM98" s="139">
        <f t="shared" si="329"/>
        <v>76.675716181596613</v>
      </c>
      <c r="EN98" s="120">
        <f t="shared" si="397"/>
        <v>76.675716181596613</v>
      </c>
      <c r="EO98" s="67"/>
      <c r="EP98" s="68"/>
      <c r="EQ98" s="44"/>
    </row>
    <row r="99" spans="1:149" ht="14.5" customHeight="1" x14ac:dyDescent="0.35">
      <c r="A99" s="49" t="s">
        <v>106</v>
      </c>
      <c r="B99" s="137" t="str">
        <f>INDEX('Economy Names'!$A$2:$H$213,'Economy Names'!L93,'Economy Names'!$K$1)</f>
        <v>Italy</v>
      </c>
      <c r="C99" s="50">
        <v>7</v>
      </c>
      <c r="D99" s="51">
        <f t="shared" si="331"/>
        <v>64.705882352941174</v>
      </c>
      <c r="E99" s="50">
        <v>11</v>
      </c>
      <c r="F99" s="51">
        <f t="shared" si="332"/>
        <v>89.447236180904525</v>
      </c>
      <c r="G99" s="52">
        <v>13.832813723023101</v>
      </c>
      <c r="H99" s="51">
        <f t="shared" si="333"/>
        <v>93.083593138488453</v>
      </c>
      <c r="I99" s="50">
        <v>7</v>
      </c>
      <c r="J99" s="51">
        <f t="shared" si="334"/>
        <v>64.705882352941174</v>
      </c>
      <c r="K99" s="50">
        <v>11</v>
      </c>
      <c r="L99" s="51">
        <f t="shared" si="335"/>
        <v>89.447236180904525</v>
      </c>
      <c r="M99" s="52">
        <v>13.832813723023101</v>
      </c>
      <c r="N99" s="53">
        <f t="shared" si="336"/>
        <v>93.083593138488453</v>
      </c>
      <c r="O99" s="52">
        <v>3.4060084366299998E-3</v>
      </c>
      <c r="P99" s="51">
        <f t="shared" si="337"/>
        <v>99.999148497890843</v>
      </c>
      <c r="Q99" s="53">
        <f t="shared" si="305"/>
        <v>86.808965042556252</v>
      </c>
      <c r="R99" s="53">
        <f t="shared" si="376"/>
        <v>86.808965042556252</v>
      </c>
      <c r="S99" s="98">
        <f t="shared" si="306"/>
        <v>86.8</v>
      </c>
      <c r="T99" s="54" t="e">
        <f t="shared" si="377"/>
        <v>#N/A</v>
      </c>
      <c r="U99" s="55">
        <v>14</v>
      </c>
      <c r="V99" s="51">
        <f t="shared" si="338"/>
        <v>64</v>
      </c>
      <c r="W99" s="56">
        <v>189.5</v>
      </c>
      <c r="X99" s="51">
        <f t="shared" si="339"/>
        <v>52.88184438040345</v>
      </c>
      <c r="Y99" s="56">
        <v>3.38141078865891</v>
      </c>
      <c r="Z99" s="53">
        <f t="shared" si="340"/>
        <v>83.092946056705443</v>
      </c>
      <c r="AA99" s="55">
        <v>11</v>
      </c>
      <c r="AB99" s="51">
        <f t="shared" si="341"/>
        <v>73.333333333333329</v>
      </c>
      <c r="AC99" s="53">
        <f t="shared" si="307"/>
        <v>68.327030942610548</v>
      </c>
      <c r="AD99" s="53">
        <f t="shared" si="378"/>
        <v>68.327030942610548</v>
      </c>
      <c r="AE99" s="98">
        <f t="shared" si="308"/>
        <v>68.3</v>
      </c>
      <c r="AF99" s="57" t="e">
        <f t="shared" si="379"/>
        <v>#N/A</v>
      </c>
      <c r="AG99" s="55">
        <v>4</v>
      </c>
      <c r="AH99" s="51">
        <f t="shared" si="342"/>
        <v>83.333333333333343</v>
      </c>
      <c r="AI99" s="55">
        <v>75</v>
      </c>
      <c r="AJ99" s="51">
        <f t="shared" si="343"/>
        <v>75.217391304347828</v>
      </c>
      <c r="AK99" s="56">
        <v>138.93714682502801</v>
      </c>
      <c r="AL99" s="51">
        <f t="shared" si="344"/>
        <v>98.28472658240706</v>
      </c>
      <c r="AM99" s="55">
        <v>7</v>
      </c>
      <c r="AN99" s="51">
        <f t="shared" si="345"/>
        <v>87.5</v>
      </c>
      <c r="AO99" s="51">
        <f t="shared" si="309"/>
        <v>86.083862805022065</v>
      </c>
      <c r="AP99" s="53">
        <f t="shared" si="380"/>
        <v>86.083862805022065</v>
      </c>
      <c r="AQ99" s="98">
        <f t="shared" si="310"/>
        <v>86.1</v>
      </c>
      <c r="AR99" s="54" t="e">
        <f t="shared" si="381"/>
        <v>#N/A</v>
      </c>
      <c r="AS99" s="59">
        <v>4</v>
      </c>
      <c r="AT99" s="51">
        <f t="shared" si="346"/>
        <v>75</v>
      </c>
      <c r="AU99" s="59">
        <v>16</v>
      </c>
      <c r="AV99" s="51">
        <f t="shared" si="347"/>
        <v>92.822966507177028</v>
      </c>
      <c r="AW99" s="59">
        <v>4.3760233314036103</v>
      </c>
      <c r="AX99" s="53">
        <f t="shared" si="348"/>
        <v>70.826511123975934</v>
      </c>
      <c r="AY99" s="59">
        <v>26.5</v>
      </c>
      <c r="AZ99" s="51">
        <f t="shared" si="349"/>
        <v>88.333333333333329</v>
      </c>
      <c r="BA99" s="60">
        <f t="shared" si="311"/>
        <v>81.745702741121576</v>
      </c>
      <c r="BB99" s="53">
        <f t="shared" si="382"/>
        <v>81.745702741121576</v>
      </c>
      <c r="BC99" s="98">
        <f t="shared" si="312"/>
        <v>81.7</v>
      </c>
      <c r="BD99" s="54" t="e">
        <f t="shared" si="383"/>
        <v>#N/A</v>
      </c>
      <c r="BE99" s="58">
        <v>7</v>
      </c>
      <c r="BF99" s="58">
        <v>2</v>
      </c>
      <c r="BG99" s="61">
        <f t="shared" si="313"/>
        <v>9</v>
      </c>
      <c r="BH99" s="60">
        <f t="shared" si="314"/>
        <v>45</v>
      </c>
      <c r="BI99" s="101">
        <f t="shared" si="384"/>
        <v>45</v>
      </c>
      <c r="BJ99" s="98">
        <f t="shared" si="315"/>
        <v>45</v>
      </c>
      <c r="BK99" s="54" t="e">
        <f t="shared" si="385"/>
        <v>#N/A</v>
      </c>
      <c r="BL99" s="58">
        <v>7</v>
      </c>
      <c r="BM99" s="53">
        <f t="shared" si="350"/>
        <v>70</v>
      </c>
      <c r="BN99" s="58">
        <v>4</v>
      </c>
      <c r="BO99" s="53">
        <f t="shared" si="351"/>
        <v>40</v>
      </c>
      <c r="BP99" s="58">
        <v>6</v>
      </c>
      <c r="BQ99" s="53">
        <f t="shared" si="352"/>
        <v>60</v>
      </c>
      <c r="BR99" s="58">
        <v>5</v>
      </c>
      <c r="BS99" s="53">
        <f t="shared" si="353"/>
        <v>83.333333333333343</v>
      </c>
      <c r="BT99" s="58">
        <v>4</v>
      </c>
      <c r="BU99" s="53">
        <f t="shared" si="354"/>
        <v>57.142857142857139</v>
      </c>
      <c r="BV99" s="58">
        <v>7</v>
      </c>
      <c r="BW99" s="51">
        <f t="shared" si="355"/>
        <v>100</v>
      </c>
      <c r="BX99" s="61">
        <f t="shared" si="316"/>
        <v>33</v>
      </c>
      <c r="BY99" s="63">
        <f t="shared" si="317"/>
        <v>66</v>
      </c>
      <c r="BZ99" s="53">
        <f t="shared" si="386"/>
        <v>66</v>
      </c>
      <c r="CA99" s="98">
        <f t="shared" si="318"/>
        <v>66</v>
      </c>
      <c r="CB99" s="57" t="e">
        <f t="shared" si="387"/>
        <v>#N/A</v>
      </c>
      <c r="CC99" s="58">
        <v>14</v>
      </c>
      <c r="CD99" s="53">
        <f t="shared" si="356"/>
        <v>81.666666666666671</v>
      </c>
      <c r="CE99" s="58">
        <v>238</v>
      </c>
      <c r="CF99" s="51">
        <f t="shared" si="357"/>
        <v>70.788253477588867</v>
      </c>
      <c r="CG99" s="58">
        <v>59.072029000815398</v>
      </c>
      <c r="CH99" s="51">
        <f t="shared" si="358"/>
        <v>50.957333440220033</v>
      </c>
      <c r="CI99" s="58">
        <v>42</v>
      </c>
      <c r="CJ99" s="53">
        <f t="shared" si="359"/>
        <v>16</v>
      </c>
      <c r="CK99" s="58">
        <v>62.571428571428598</v>
      </c>
      <c r="CL99" s="53">
        <f t="shared" si="360"/>
        <v>0</v>
      </c>
      <c r="CM99" s="58">
        <v>5</v>
      </c>
      <c r="CN99" s="53">
        <f t="shared" si="361"/>
        <v>93.577981651376149</v>
      </c>
      <c r="CO99" s="58">
        <v>0</v>
      </c>
      <c r="CP99" s="51">
        <f t="shared" si="362"/>
        <v>100</v>
      </c>
      <c r="CQ99" s="138">
        <f t="shared" si="319"/>
        <v>52.394495412844037</v>
      </c>
      <c r="CR99" s="110">
        <f t="shared" si="320"/>
        <v>63.9516872493299</v>
      </c>
      <c r="CS99" s="53">
        <f t="shared" si="388"/>
        <v>63.9516872493299</v>
      </c>
      <c r="CT99" s="98">
        <f t="shared" si="321"/>
        <v>64</v>
      </c>
      <c r="CU99" s="54" t="e">
        <f t="shared" si="389"/>
        <v>#N/A</v>
      </c>
      <c r="CV99" s="58">
        <v>0</v>
      </c>
      <c r="CW99" s="53">
        <f t="shared" si="363"/>
        <v>100</v>
      </c>
      <c r="CX99" s="58">
        <v>0.5</v>
      </c>
      <c r="CY99" s="53">
        <f t="shared" si="364"/>
        <v>100</v>
      </c>
      <c r="CZ99" s="58">
        <v>0</v>
      </c>
      <c r="DA99" s="53">
        <f t="shared" si="365"/>
        <v>100</v>
      </c>
      <c r="DB99" s="58">
        <v>0</v>
      </c>
      <c r="DC99" s="53">
        <f t="shared" si="366"/>
        <v>100</v>
      </c>
      <c r="DD99" s="58">
        <v>0</v>
      </c>
      <c r="DE99" s="53">
        <f t="shared" si="367"/>
        <v>100</v>
      </c>
      <c r="DF99" s="58">
        <v>0.5</v>
      </c>
      <c r="DG99" s="53">
        <f t="shared" si="368"/>
        <v>100</v>
      </c>
      <c r="DH99" s="58">
        <v>0</v>
      </c>
      <c r="DI99" s="53">
        <f t="shared" si="369"/>
        <v>100</v>
      </c>
      <c r="DJ99" s="58">
        <v>0</v>
      </c>
      <c r="DK99" s="51">
        <f t="shared" si="370"/>
        <v>100</v>
      </c>
      <c r="DL99" s="53">
        <f t="shared" si="322"/>
        <v>100</v>
      </c>
      <c r="DM99" s="53">
        <f t="shared" si="390"/>
        <v>100</v>
      </c>
      <c r="DN99" s="98">
        <f t="shared" si="323"/>
        <v>100</v>
      </c>
      <c r="DO99" s="54" t="e">
        <f t="shared" si="391"/>
        <v>#N/A</v>
      </c>
      <c r="DP99" s="52">
        <v>1120</v>
      </c>
      <c r="DQ99" s="51">
        <f t="shared" si="371"/>
        <v>18.032786885245901</v>
      </c>
      <c r="DR99" s="52">
        <v>27.6</v>
      </c>
      <c r="DS99" s="51">
        <f t="shared" si="372"/>
        <v>69.066366704161979</v>
      </c>
      <c r="DT99" s="52">
        <v>13</v>
      </c>
      <c r="DU99" s="51">
        <f t="shared" si="373"/>
        <v>72.222222222222214</v>
      </c>
      <c r="DV99" s="53">
        <f t="shared" si="324"/>
        <v>53.107125270543371</v>
      </c>
      <c r="DW99" s="53">
        <f t="shared" si="392"/>
        <v>53.107125270543371</v>
      </c>
      <c r="DX99" s="98">
        <f t="shared" si="325"/>
        <v>53.1</v>
      </c>
      <c r="DY99" s="54" t="e">
        <f t="shared" si="393"/>
        <v>#N/A</v>
      </c>
      <c r="DZ99" s="52">
        <v>65.575466870709704</v>
      </c>
      <c r="EA99" s="53">
        <f t="shared" si="374"/>
        <v>70.587154866210653</v>
      </c>
      <c r="EB99" s="52">
        <v>13.5</v>
      </c>
      <c r="EC99" s="51">
        <f t="shared" si="375"/>
        <v>84.375</v>
      </c>
      <c r="ED99" s="53">
        <f t="shared" si="326"/>
        <v>77.481077433105327</v>
      </c>
      <c r="EE99" s="53">
        <f t="shared" si="394"/>
        <v>77.481077433105327</v>
      </c>
      <c r="EF99" s="98">
        <f t="shared" si="327"/>
        <v>77.5</v>
      </c>
      <c r="EG99" s="54" t="e">
        <f t="shared" si="395"/>
        <v>#N/A</v>
      </c>
      <c r="EH99" s="64"/>
      <c r="EI99" s="64"/>
      <c r="EJ99" s="64"/>
      <c r="EK99" s="66" t="e">
        <f t="shared" si="396"/>
        <v>#N/A</v>
      </c>
      <c r="EL99" s="116">
        <f t="shared" si="328"/>
        <v>72.900000000000006</v>
      </c>
      <c r="EM99" s="139">
        <f t="shared" si="329"/>
        <v>72.850545148428893</v>
      </c>
      <c r="EN99" s="120">
        <f t="shared" si="397"/>
        <v>72.850545148428893</v>
      </c>
      <c r="EO99" s="67"/>
      <c r="EP99" s="68"/>
      <c r="EQ99" s="44"/>
    </row>
    <row r="100" spans="1:149" ht="14.5" customHeight="1" x14ac:dyDescent="0.35">
      <c r="A100" s="49" t="s">
        <v>107</v>
      </c>
      <c r="B100" s="137" t="str">
        <f>INDEX('Economy Names'!$A$2:$H$213,'Economy Names'!L94,'Economy Names'!$K$1)</f>
        <v>Jamaica</v>
      </c>
      <c r="C100" s="50">
        <v>2</v>
      </c>
      <c r="D100" s="51">
        <f t="shared" si="331"/>
        <v>94.117647058823522</v>
      </c>
      <c r="E100" s="50">
        <v>3</v>
      </c>
      <c r="F100" s="51">
        <f t="shared" si="332"/>
        <v>97.48743718592965</v>
      </c>
      <c r="G100" s="52">
        <v>4.2273177323199498</v>
      </c>
      <c r="H100" s="51">
        <f t="shared" si="333"/>
        <v>97.88634113384002</v>
      </c>
      <c r="I100" s="50">
        <v>2</v>
      </c>
      <c r="J100" s="51">
        <f t="shared" si="334"/>
        <v>94.117647058823522</v>
      </c>
      <c r="K100" s="50">
        <v>3</v>
      </c>
      <c r="L100" s="51">
        <f t="shared" si="335"/>
        <v>97.48743718592965</v>
      </c>
      <c r="M100" s="52">
        <v>4.2273177323199498</v>
      </c>
      <c r="N100" s="53">
        <f t="shared" si="336"/>
        <v>97.88634113384002</v>
      </c>
      <c r="O100" s="52">
        <v>0</v>
      </c>
      <c r="P100" s="51">
        <f t="shared" si="337"/>
        <v>100</v>
      </c>
      <c r="Q100" s="53">
        <f t="shared" si="305"/>
        <v>97.372856344648284</v>
      </c>
      <c r="R100" s="53">
        <f t="shared" si="376"/>
        <v>97.372856344648284</v>
      </c>
      <c r="S100" s="98">
        <f t="shared" si="306"/>
        <v>97.4</v>
      </c>
      <c r="T100" s="54" t="e">
        <f t="shared" si="377"/>
        <v>#N/A</v>
      </c>
      <c r="U100" s="55">
        <v>18</v>
      </c>
      <c r="V100" s="51">
        <f t="shared" si="338"/>
        <v>48</v>
      </c>
      <c r="W100" s="56">
        <v>140.5</v>
      </c>
      <c r="X100" s="51">
        <f t="shared" si="339"/>
        <v>67.002881844380397</v>
      </c>
      <c r="Y100" s="56">
        <v>1.49791380429559</v>
      </c>
      <c r="Z100" s="53">
        <f t="shared" si="340"/>
        <v>92.510430978522052</v>
      </c>
      <c r="AA100" s="55">
        <v>12</v>
      </c>
      <c r="AB100" s="51">
        <f t="shared" si="341"/>
        <v>80</v>
      </c>
      <c r="AC100" s="53">
        <f t="shared" si="307"/>
        <v>71.878328205725609</v>
      </c>
      <c r="AD100" s="53">
        <f t="shared" si="378"/>
        <v>71.878328205725609</v>
      </c>
      <c r="AE100" s="98">
        <f t="shared" si="308"/>
        <v>71.900000000000006</v>
      </c>
      <c r="AF100" s="57" t="e">
        <f t="shared" si="379"/>
        <v>#N/A</v>
      </c>
      <c r="AG100" s="55">
        <v>7</v>
      </c>
      <c r="AH100" s="51">
        <f t="shared" si="342"/>
        <v>33.333333333333329</v>
      </c>
      <c r="AI100" s="55">
        <v>95</v>
      </c>
      <c r="AJ100" s="51">
        <f t="shared" si="343"/>
        <v>66.521739130434781</v>
      </c>
      <c r="AK100" s="56">
        <v>203.39805941671099</v>
      </c>
      <c r="AL100" s="51">
        <f t="shared" si="344"/>
        <v>97.488912846707279</v>
      </c>
      <c r="AM100" s="55">
        <v>5</v>
      </c>
      <c r="AN100" s="51">
        <f t="shared" si="345"/>
        <v>62.5</v>
      </c>
      <c r="AO100" s="51">
        <f t="shared" si="309"/>
        <v>64.960996327618844</v>
      </c>
      <c r="AP100" s="53">
        <f t="shared" si="380"/>
        <v>64.960996327618844</v>
      </c>
      <c r="AQ100" s="98">
        <f t="shared" si="310"/>
        <v>65</v>
      </c>
      <c r="AR100" s="54" t="e">
        <f t="shared" si="381"/>
        <v>#N/A</v>
      </c>
      <c r="AS100" s="59">
        <v>8</v>
      </c>
      <c r="AT100" s="51">
        <f t="shared" si="346"/>
        <v>41.666666666666671</v>
      </c>
      <c r="AU100" s="59">
        <v>19</v>
      </c>
      <c r="AV100" s="51">
        <f t="shared" si="347"/>
        <v>91.387559808612437</v>
      </c>
      <c r="AW100" s="59">
        <v>2.79440248492942</v>
      </c>
      <c r="AX100" s="53">
        <f t="shared" si="348"/>
        <v>81.370650100470527</v>
      </c>
      <c r="AY100" s="59">
        <v>14</v>
      </c>
      <c r="AZ100" s="51">
        <f t="shared" si="349"/>
        <v>46.666666666666664</v>
      </c>
      <c r="BA100" s="60">
        <f t="shared" si="311"/>
        <v>65.27288581060408</v>
      </c>
      <c r="BB100" s="53">
        <f t="shared" si="382"/>
        <v>65.27288581060408</v>
      </c>
      <c r="BC100" s="98">
        <f t="shared" si="312"/>
        <v>65.3</v>
      </c>
      <c r="BD100" s="54" t="e">
        <f t="shared" si="383"/>
        <v>#N/A</v>
      </c>
      <c r="BE100" s="58">
        <v>8</v>
      </c>
      <c r="BF100" s="58">
        <v>9</v>
      </c>
      <c r="BG100" s="61">
        <f t="shared" si="313"/>
        <v>17</v>
      </c>
      <c r="BH100" s="60">
        <f t="shared" si="314"/>
        <v>85</v>
      </c>
      <c r="BI100" s="101">
        <f t="shared" si="384"/>
        <v>85</v>
      </c>
      <c r="BJ100" s="98">
        <f t="shared" si="315"/>
        <v>85</v>
      </c>
      <c r="BK100" s="54" t="e">
        <f t="shared" si="385"/>
        <v>#N/A</v>
      </c>
      <c r="BL100" s="58">
        <v>4</v>
      </c>
      <c r="BM100" s="53">
        <f t="shared" si="350"/>
        <v>40</v>
      </c>
      <c r="BN100" s="58">
        <v>8</v>
      </c>
      <c r="BO100" s="53">
        <f t="shared" si="351"/>
        <v>80</v>
      </c>
      <c r="BP100" s="58">
        <v>5</v>
      </c>
      <c r="BQ100" s="53">
        <f t="shared" si="352"/>
        <v>50</v>
      </c>
      <c r="BR100" s="58">
        <v>5</v>
      </c>
      <c r="BS100" s="53">
        <f t="shared" si="353"/>
        <v>83.333333333333343</v>
      </c>
      <c r="BT100" s="58">
        <v>4</v>
      </c>
      <c r="BU100" s="53">
        <f t="shared" si="354"/>
        <v>57.142857142857139</v>
      </c>
      <c r="BV100" s="58">
        <v>5</v>
      </c>
      <c r="BW100" s="51">
        <f t="shared" si="355"/>
        <v>71.428571428571431</v>
      </c>
      <c r="BX100" s="61">
        <f t="shared" si="316"/>
        <v>31</v>
      </c>
      <c r="BY100" s="63">
        <f t="shared" si="317"/>
        <v>62</v>
      </c>
      <c r="BZ100" s="53">
        <f t="shared" si="386"/>
        <v>62</v>
      </c>
      <c r="CA100" s="98">
        <f t="shared" si="318"/>
        <v>62</v>
      </c>
      <c r="CB100" s="57" t="e">
        <f t="shared" si="387"/>
        <v>#N/A</v>
      </c>
      <c r="CC100" s="58">
        <v>11</v>
      </c>
      <c r="CD100" s="53">
        <f t="shared" si="356"/>
        <v>86.666666666666671</v>
      </c>
      <c r="CE100" s="58">
        <v>268</v>
      </c>
      <c r="CF100" s="51">
        <f t="shared" si="357"/>
        <v>66.151468315301386</v>
      </c>
      <c r="CG100" s="58">
        <v>35.147662271423798</v>
      </c>
      <c r="CH100" s="51">
        <f t="shared" si="358"/>
        <v>87.290188166573586</v>
      </c>
      <c r="CI100" s="58">
        <v>40</v>
      </c>
      <c r="CJ100" s="53">
        <f t="shared" si="359"/>
        <v>20</v>
      </c>
      <c r="CK100" s="58">
        <v>89.452380952381006</v>
      </c>
      <c r="CL100" s="53">
        <f t="shared" si="360"/>
        <v>0</v>
      </c>
      <c r="CM100" s="58">
        <v>24</v>
      </c>
      <c r="CN100" s="53">
        <f t="shared" si="361"/>
        <v>58.715596330275233</v>
      </c>
      <c r="CO100" s="58">
        <v>113.28571428571399</v>
      </c>
      <c r="CP100" s="51">
        <f t="shared" si="362"/>
        <v>0</v>
      </c>
      <c r="CQ100" s="138">
        <f t="shared" si="319"/>
        <v>19.678899082568808</v>
      </c>
      <c r="CR100" s="110">
        <f t="shared" si="320"/>
        <v>64.946805557777608</v>
      </c>
      <c r="CS100" s="53">
        <f t="shared" si="388"/>
        <v>64.946805557777608</v>
      </c>
      <c r="CT100" s="98">
        <f t="shared" si="321"/>
        <v>64.900000000000006</v>
      </c>
      <c r="CU100" s="54" t="e">
        <f t="shared" si="389"/>
        <v>#N/A</v>
      </c>
      <c r="CV100" s="58">
        <v>57.714285714285701</v>
      </c>
      <c r="CW100" s="53">
        <f t="shared" si="363"/>
        <v>64.330637915543591</v>
      </c>
      <c r="CX100" s="58">
        <v>47</v>
      </c>
      <c r="CY100" s="53">
        <f t="shared" si="364"/>
        <v>72.781065088757401</v>
      </c>
      <c r="CZ100" s="58">
        <v>876</v>
      </c>
      <c r="DA100" s="53">
        <f t="shared" si="365"/>
        <v>17.358490566037734</v>
      </c>
      <c r="DB100" s="58">
        <v>90</v>
      </c>
      <c r="DC100" s="53">
        <f t="shared" si="366"/>
        <v>77.5</v>
      </c>
      <c r="DD100" s="58">
        <v>80</v>
      </c>
      <c r="DE100" s="53">
        <f t="shared" si="367"/>
        <v>71.68458781362007</v>
      </c>
      <c r="DF100" s="58">
        <v>56</v>
      </c>
      <c r="DG100" s="53">
        <f t="shared" si="368"/>
        <v>76.987447698744774</v>
      </c>
      <c r="DH100" s="58">
        <v>906</v>
      </c>
      <c r="DI100" s="53">
        <f t="shared" si="369"/>
        <v>24.5</v>
      </c>
      <c r="DJ100" s="58">
        <v>90</v>
      </c>
      <c r="DK100" s="51">
        <f t="shared" si="370"/>
        <v>87.142857142857139</v>
      </c>
      <c r="DL100" s="53">
        <f t="shared" si="322"/>
        <v>61.535635778195086</v>
      </c>
      <c r="DM100" s="53">
        <f t="shared" si="390"/>
        <v>61.535635778195086</v>
      </c>
      <c r="DN100" s="98">
        <f t="shared" si="323"/>
        <v>61.5</v>
      </c>
      <c r="DO100" s="54" t="e">
        <f t="shared" si="391"/>
        <v>#N/A</v>
      </c>
      <c r="DP100" s="52">
        <v>550</v>
      </c>
      <c r="DQ100" s="51">
        <f t="shared" si="371"/>
        <v>64.754098360655746</v>
      </c>
      <c r="DR100" s="52">
        <v>50.2</v>
      </c>
      <c r="DS100" s="51">
        <f t="shared" si="372"/>
        <v>43.644544431946002</v>
      </c>
      <c r="DT100" s="52">
        <v>9.5</v>
      </c>
      <c r="DU100" s="51">
        <f t="shared" si="373"/>
        <v>52.777777777777779</v>
      </c>
      <c r="DV100" s="53">
        <f t="shared" si="324"/>
        <v>53.72547352345984</v>
      </c>
      <c r="DW100" s="53">
        <f t="shared" si="392"/>
        <v>53.72547352345984</v>
      </c>
      <c r="DX100" s="98">
        <f t="shared" si="325"/>
        <v>53.7</v>
      </c>
      <c r="DY100" s="54" t="e">
        <f t="shared" si="393"/>
        <v>#N/A</v>
      </c>
      <c r="DZ100" s="52">
        <v>66.389478089273197</v>
      </c>
      <c r="EA100" s="53">
        <f t="shared" si="374"/>
        <v>71.463377921714951</v>
      </c>
      <c r="EB100" s="52">
        <v>11</v>
      </c>
      <c r="EC100" s="51">
        <f t="shared" si="375"/>
        <v>68.75</v>
      </c>
      <c r="ED100" s="53">
        <f t="shared" si="326"/>
        <v>70.106688960857468</v>
      </c>
      <c r="EE100" s="53">
        <f t="shared" si="394"/>
        <v>70.106688960857468</v>
      </c>
      <c r="EF100" s="98">
        <f t="shared" si="327"/>
        <v>70.099999999999994</v>
      </c>
      <c r="EG100" s="54" t="e">
        <f t="shared" si="395"/>
        <v>#N/A</v>
      </c>
      <c r="EH100" s="64"/>
      <c r="EI100" s="64"/>
      <c r="EJ100" s="64"/>
      <c r="EK100" s="66" t="e">
        <f t="shared" si="396"/>
        <v>#N/A</v>
      </c>
      <c r="EL100" s="116">
        <f t="shared" si="328"/>
        <v>69.7</v>
      </c>
      <c r="EM100" s="139">
        <f t="shared" si="329"/>
        <v>69.679967050888692</v>
      </c>
      <c r="EN100" s="120">
        <f t="shared" si="397"/>
        <v>69.679967050888692</v>
      </c>
      <c r="EO100" s="67"/>
      <c r="EP100" s="68"/>
      <c r="EQ100" s="44"/>
    </row>
    <row r="101" spans="1:149" ht="14.5" customHeight="1" x14ac:dyDescent="0.35">
      <c r="A101" s="49" t="s">
        <v>108</v>
      </c>
      <c r="B101" s="137" t="str">
        <f>INDEX('Economy Names'!$A$2:$H$213,'Economy Names'!L95,'Economy Names'!$K$1)</f>
        <v>Japan</v>
      </c>
      <c r="C101" s="69" t="e">
        <f>VLOOKUP($C$233,$A$7:$EH$220,C$221,0)*$D$233+VLOOKUP($C$234,$A$7:$EH$220,C$221,0)*$D$234</f>
        <v>#N/A</v>
      </c>
      <c r="D101" s="70" t="e">
        <f>VLOOKUP($C$233,$A$7:$EG$220,D$221,0)*$D$233+VLOOKUP($C$234,$A$7:$EG$220,D$221,0)*$D$234</f>
        <v>#N/A</v>
      </c>
      <c r="E101" s="71" t="e">
        <f>VLOOKUP($C$233,$A$7:$EH$220,E$221,0)*$D$233+VLOOKUP($C$234,$A$7:$EH$220,E$221,0)*$D$234</f>
        <v>#N/A</v>
      </c>
      <c r="F101" s="70" t="e">
        <f>VLOOKUP($C$233,$A$7:$EG$220,F$221,0)*$D$233+VLOOKUP($C$234,$A$7:$EG$220,F$221,0)*$D$234</f>
        <v>#N/A</v>
      </c>
      <c r="G101" s="73" t="e">
        <f>VLOOKUP($C$233,$A$7:$EH$220,G$221,0)*$D$233+VLOOKUP($C$234,$A$7:$EH$220,G$221,0)*$D$234</f>
        <v>#N/A</v>
      </c>
      <c r="H101" s="70" t="e">
        <f>VLOOKUP($C$233,$A$7:$EG$220,H$221,0)*$D$233+VLOOKUP($C$234,$A$7:$EG$220,H$221,0)*$D$234</f>
        <v>#N/A</v>
      </c>
      <c r="I101" s="69" t="e">
        <f>VLOOKUP($C$233,$A$7:$EH$220,I$221,0)*$D$233+VLOOKUP($C$234,$A$7:$EH$220,I$221,0)*$D$234</f>
        <v>#N/A</v>
      </c>
      <c r="J101" s="70" t="e">
        <f>VLOOKUP($C$233,$A$7:$EG$220,J$221,0)*$D$233+VLOOKUP($C$234,$A$7:$EG$220,J$221,0)*$D$234</f>
        <v>#N/A</v>
      </c>
      <c r="K101" s="71" t="e">
        <f>VLOOKUP($C$233,$A$7:$EH$220,K$221,0)*$D$233+VLOOKUP($C$234,$A$7:$EH$220,K$221,0)*$D$234</f>
        <v>#N/A</v>
      </c>
      <c r="L101" s="70" t="e">
        <f>VLOOKUP($C$233,$A$7:$EG$220,L$221,0)*$D$233+VLOOKUP($C$234,$A$7:$EG$220,L$221,0)*$D$234</f>
        <v>#N/A</v>
      </c>
      <c r="M101" s="73" t="e">
        <f>VLOOKUP($C$233,$A$7:$EH$220,M$221,0)*$D$233+VLOOKUP($C$234,$A$7:$EH$220,M$221,0)*$D$234</f>
        <v>#N/A</v>
      </c>
      <c r="N101" s="72" t="e">
        <f>VLOOKUP($C$233,$A$7:$EG$220,N$221,0)*$D$233+VLOOKUP($C$234,$A$7:$EG$220,N$221,0)*$D$234</f>
        <v>#N/A</v>
      </c>
      <c r="O101" s="73" t="e">
        <f>VLOOKUP($C$233,$A$7:$EH$220,O$221,0)*$D$233+VLOOKUP($C$234,$A$7:$EH$220,O$221,0)*$D$234</f>
        <v>#N/A</v>
      </c>
      <c r="P101" s="70" t="e">
        <f>VLOOKUP($C$233,$A$7:$EG$220,P$221,0)*$D$233+VLOOKUP($C$234,$A$7:$EG$220,P$221,0)*$D$234</f>
        <v>#N/A</v>
      </c>
      <c r="Q101" s="53" t="e">
        <f t="shared" si="305"/>
        <v>#N/A</v>
      </c>
      <c r="R101" s="53" t="e">
        <f t="shared" si="376"/>
        <v>#N/A</v>
      </c>
      <c r="S101" s="98" t="e">
        <f t="shared" si="306"/>
        <v>#N/A</v>
      </c>
      <c r="T101" s="54" t="e">
        <f t="shared" si="377"/>
        <v>#N/A</v>
      </c>
      <c r="U101" s="69" t="e">
        <f>VLOOKUP($C$233,$A$7:$EH$220,U$221,0)*$D$233+VLOOKUP($C$234,$A$7:$EH$220,U$221,0)*$D$234</f>
        <v>#N/A</v>
      </c>
      <c r="V101" s="70" t="e">
        <f>VLOOKUP($C$233,$A$7:$EG$220,V$221,0)*$D$233+VLOOKUP($C$234,$A$7:$EG$220,V$221,0)*$D$234</f>
        <v>#N/A</v>
      </c>
      <c r="W101" s="73" t="e">
        <f>VLOOKUP($C$233,$A$7:$EH$220,W$221,0)*$D$233+VLOOKUP($C$234,$A$7:$EH$220,W$221,0)*$D$234</f>
        <v>#N/A</v>
      </c>
      <c r="X101" s="70" t="e">
        <f>VLOOKUP($C$233,$A$7:$EG$220,X$221,0)*$D$233+VLOOKUP($C$234,$A$7:$EG$220,X$221,0)*$D$234</f>
        <v>#N/A</v>
      </c>
      <c r="Y101" s="73" t="e">
        <f>VLOOKUP($C$233,$A$7:$EH$220,Y$221,0)*$D$233+VLOOKUP($C$234,$A$7:$EH$220,Y$221,0)*$D$234</f>
        <v>#N/A</v>
      </c>
      <c r="Z101" s="72" t="e">
        <f>VLOOKUP($C$233,$A$7:$EG$220,Z$221,0)*$D$233+VLOOKUP($C$234,$A$7:$EG$220,Z$221,0)*$D$234</f>
        <v>#N/A</v>
      </c>
      <c r="AA101" s="74" t="e">
        <f>VLOOKUP($C$233,$A$7:$EH$220,AA$221,0)*$D$233+VLOOKUP($C$234,$A$7:$EH$220,AA$221,0)*$D$234</f>
        <v>#N/A</v>
      </c>
      <c r="AB101" s="70" t="e">
        <f>VLOOKUP($C$233,$A$7:$EG$220,AB$221,0)*$D$233+VLOOKUP($C$234,$A$7:$EG$220,AB$221,0)*$D$234</f>
        <v>#N/A</v>
      </c>
      <c r="AC101" s="53" t="e">
        <f t="shared" si="307"/>
        <v>#N/A</v>
      </c>
      <c r="AD101" s="53" t="e">
        <f t="shared" si="378"/>
        <v>#N/A</v>
      </c>
      <c r="AE101" s="98" t="e">
        <f t="shared" si="308"/>
        <v>#N/A</v>
      </c>
      <c r="AF101" s="57" t="e">
        <f t="shared" si="379"/>
        <v>#N/A</v>
      </c>
      <c r="AG101" s="71" t="e">
        <f>VLOOKUP($C$233,$A$7:$EH$220,AG$221,0)*$D$233+VLOOKUP($C$234,$A$7:$EH$220,AG$221,0)*$D$234</f>
        <v>#N/A</v>
      </c>
      <c r="AH101" s="70" t="e">
        <f>VLOOKUP($C$233,$A$7:$EG$220,AH$221,0)*$D$233+VLOOKUP($C$234,$A$7:$EG$220,AH$221,0)*$D$234</f>
        <v>#N/A</v>
      </c>
      <c r="AI101" s="71" t="e">
        <f>VLOOKUP($C$233,$A$7:$EH$220,AI$221,0)*$D$233+VLOOKUP($C$234,$A$7:$EH$220,AI$221,0)*$D$234</f>
        <v>#N/A</v>
      </c>
      <c r="AJ101" s="70" t="e">
        <f>VLOOKUP($C$233,$A$7:$EG$220,AJ$221,0)*$D$233+VLOOKUP($C$234,$A$7:$EG$220,AJ$221,0)*$D$234</f>
        <v>#N/A</v>
      </c>
      <c r="AK101" s="73" t="e">
        <f>VLOOKUP($C$233,$A$7:$EH$220,AK$221,0)*$D$233+VLOOKUP($C$234,$A$7:$EH$220,AK$221,0)*$D$234</f>
        <v>#N/A</v>
      </c>
      <c r="AL101" s="70" t="e">
        <f>VLOOKUP($C$233,$A$7:$EG$220,AL$221,0)*$D$233+VLOOKUP($C$234,$A$7:$EG$220,AL$221,0)*$D$234</f>
        <v>#N/A</v>
      </c>
      <c r="AM101" s="69" t="e">
        <f>VLOOKUP($C$233,$A$7:$EH$220,AM$221,0)*$D$233+VLOOKUP($C$234,$A$7:$EH$220,AM$221,0)*$D$234</f>
        <v>#N/A</v>
      </c>
      <c r="AN101" s="70" t="e">
        <f>VLOOKUP($C$233,$A$7:$EG$220,AN$221,0)*$D$233+VLOOKUP($C$234,$A$7:$EG$220,AN$221,0)*$D$234</f>
        <v>#N/A</v>
      </c>
      <c r="AO101" s="51" t="e">
        <f t="shared" si="309"/>
        <v>#N/A</v>
      </c>
      <c r="AP101" s="53" t="e">
        <f t="shared" si="380"/>
        <v>#N/A</v>
      </c>
      <c r="AQ101" s="98" t="e">
        <f t="shared" si="310"/>
        <v>#N/A</v>
      </c>
      <c r="AR101" s="54" t="e">
        <f t="shared" si="381"/>
        <v>#N/A</v>
      </c>
      <c r="AS101" s="69" t="e">
        <f>VLOOKUP($C$233,$A$7:$EH$220,AS$221,0)*$D$233+VLOOKUP($C$234,$A$7:$EH$220,AS$221,0)*$D$234</f>
        <v>#N/A</v>
      </c>
      <c r="AT101" s="70" t="e">
        <f>VLOOKUP($C$233,$A$7:$EG$220,AT$221,0)*$D$233+VLOOKUP($C$234,$A$7:$EG$220,AT$221,0)*$D$234</f>
        <v>#N/A</v>
      </c>
      <c r="AU101" s="69" t="e">
        <f>VLOOKUP($C$233,$A$7:$EH$220,AU$221,0)*$D$233+VLOOKUP($C$234,$A$7:$EH$220,AU$221,0)*$D$234</f>
        <v>#N/A</v>
      </c>
      <c r="AV101" s="70" t="e">
        <f>VLOOKUP($C$233,$A$7:$EG$220,AV$221,0)*$D$233+VLOOKUP($C$234,$A$7:$EG$220,AV$221,0)*$D$234</f>
        <v>#N/A</v>
      </c>
      <c r="AW101" s="71" t="e">
        <f>VLOOKUP($C$233,$A$7:$EH$220,AW$221,0)*$D$233+VLOOKUP($C$234,$A$7:$EH$220,AW$221,0)*$D$234</f>
        <v>#N/A</v>
      </c>
      <c r="AX101" s="72" t="e">
        <f>VLOOKUP($C$233,$A$7:$EG$220,AX$221,0)*$D$233+VLOOKUP($C$234,$A$7:$EG$220,AX$221,0)*$D$234</f>
        <v>#N/A</v>
      </c>
      <c r="AY101" s="71" t="e">
        <f>VLOOKUP($C$233,$A$7:$EH$220,AY$221,0)*$D$233+VLOOKUP($C$234,$A$7:$EH$220,AY$221,0)*$D$234</f>
        <v>#N/A</v>
      </c>
      <c r="AZ101" s="70" t="e">
        <f>VLOOKUP($C$233,$A$7:$EG$220,AZ$221,0)*$D$233+VLOOKUP($C$234,$A$7:$EG$220,AZ$221,0)*$D$234</f>
        <v>#N/A</v>
      </c>
      <c r="BA101" s="60" t="e">
        <f t="shared" si="311"/>
        <v>#N/A</v>
      </c>
      <c r="BB101" s="53" t="e">
        <f t="shared" si="382"/>
        <v>#N/A</v>
      </c>
      <c r="BC101" s="98" t="e">
        <f t="shared" si="312"/>
        <v>#N/A</v>
      </c>
      <c r="BD101" s="54" t="e">
        <f t="shared" si="383"/>
        <v>#N/A</v>
      </c>
      <c r="BE101" s="69" t="e">
        <f>VLOOKUP($C$233,$A$7:$EH$220,BE$221,0)*$D$233+VLOOKUP($C$234,$A$7:$EH$220,BE$221,0)*$D$234</f>
        <v>#N/A</v>
      </c>
      <c r="BF101" s="69" t="e">
        <f>VLOOKUP($C$233,$A$7:$EH$220,BF$221,0)*$D$233+VLOOKUP($C$234,$A$7:$EH$220,BF$221,0)*$D$234</f>
        <v>#N/A</v>
      </c>
      <c r="BG101" s="61" t="e">
        <f t="shared" si="313"/>
        <v>#N/A</v>
      </c>
      <c r="BH101" s="60" t="e">
        <f t="shared" si="314"/>
        <v>#N/A</v>
      </c>
      <c r="BI101" s="101" t="e">
        <f t="shared" si="384"/>
        <v>#N/A</v>
      </c>
      <c r="BJ101" s="98" t="e">
        <f t="shared" si="315"/>
        <v>#N/A</v>
      </c>
      <c r="BK101" s="54" t="e">
        <f t="shared" si="385"/>
        <v>#N/A</v>
      </c>
      <c r="BL101" s="69" t="e">
        <f>VLOOKUP($C$233,$A$7:$EH$220,BL$221,0)*$D$233+VLOOKUP($C$234,$A$7:$EH$220,BL$221,0)*$D$234</f>
        <v>#N/A</v>
      </c>
      <c r="BM101" s="72" t="e">
        <f>VLOOKUP($C$233,$A$7:$EG$220,BM$221,0)*$D$233+VLOOKUP($C$234,$A$7:$EG$220,BM$221,0)*$D$234</f>
        <v>#N/A</v>
      </c>
      <c r="BN101" s="69" t="e">
        <f>VLOOKUP($C$233,$A$7:$EH$220,BN$221,0)*$D$233+VLOOKUP($C$234,$A$7:$EH$220,BN$221,0)*$D$234</f>
        <v>#N/A</v>
      </c>
      <c r="BO101" s="72" t="e">
        <f>VLOOKUP($C$233,$A$7:$EG$220,BO$221,0)*$D$233+VLOOKUP($C$234,$A$7:$EG$220,BO$221,0)*$D$234</f>
        <v>#N/A</v>
      </c>
      <c r="BP101" s="69" t="e">
        <f>VLOOKUP($C$233,$A$7:$EH$220,BP$221,0)*$D$233+VLOOKUP($C$234,$A$7:$EH$220,BP$221,0)*$D$234</f>
        <v>#N/A</v>
      </c>
      <c r="BQ101" s="72" t="e">
        <f>VLOOKUP($C$233,$A$7:$EG$220,BQ$221,0)*$D$233+VLOOKUP($C$234,$A$7:$EG$220,BQ$221,0)*$D$234</f>
        <v>#N/A</v>
      </c>
      <c r="BR101" s="69" t="e">
        <f>VLOOKUP($C$233,$A$7:$EH$220,BR$221,0)*$D$233+VLOOKUP($C$234,$A$7:$EH$220,BR$221,0)*$D$234</f>
        <v>#N/A</v>
      </c>
      <c r="BS101" s="72" t="e">
        <f>VLOOKUP($C$233,$A$7:$EG$220,BS$221,0)*$D$233+VLOOKUP($C$234,$A$7:$EG$220,BS$221,0)*$D$234</f>
        <v>#N/A</v>
      </c>
      <c r="BT101" s="69" t="e">
        <f>VLOOKUP($C$233,$A$7:$EH$220,BT$221,0)*$D$233+VLOOKUP($C$234,$A$7:$EH$220,BT$221,0)*$D$234</f>
        <v>#N/A</v>
      </c>
      <c r="BU101" s="72" t="e">
        <f>VLOOKUP($C$233,$A$7:$EG$220,BU$221,0)*$D$233+VLOOKUP($C$234,$A$7:$EG$220,BU$221,0)*$D$234</f>
        <v>#N/A</v>
      </c>
      <c r="BV101" s="69" t="e">
        <f>VLOOKUP($C$233,$A$7:$EH$220,BV$221,0)*$D$233+VLOOKUP($C$234,$A$7:$EH$220,BV$221,0)*$D$234</f>
        <v>#N/A</v>
      </c>
      <c r="BW101" s="70" t="e">
        <f>VLOOKUP($C$233,$A$7:$EG$220,BW$221,0)*$D$233+VLOOKUP($C$234,$A$7:$EG$220,BW$221,0)*$D$234</f>
        <v>#N/A</v>
      </c>
      <c r="BX101" s="61" t="e">
        <f t="shared" si="316"/>
        <v>#N/A</v>
      </c>
      <c r="BY101" s="63" t="e">
        <f t="shared" si="317"/>
        <v>#N/A</v>
      </c>
      <c r="BZ101" s="53" t="e">
        <f t="shared" si="386"/>
        <v>#N/A</v>
      </c>
      <c r="CA101" s="98" t="e">
        <f t="shared" si="318"/>
        <v>#N/A</v>
      </c>
      <c r="CB101" s="57" t="e">
        <f t="shared" si="387"/>
        <v>#N/A</v>
      </c>
      <c r="CC101" s="69" t="e">
        <f t="shared" ref="CC101:CH101" si="398">VLOOKUP($C$233,$A$7:$EH$220,CC$221,0)*$D$233+VLOOKUP($C$234,$A$7:$EH$220,CC$221,0)*$D$234</f>
        <v>#N/A</v>
      </c>
      <c r="CD101" s="72" t="e">
        <f t="shared" si="398"/>
        <v>#N/A</v>
      </c>
      <c r="CE101" s="69" t="e">
        <f t="shared" si="398"/>
        <v>#N/A</v>
      </c>
      <c r="CF101" s="70" t="e">
        <f t="shared" si="398"/>
        <v>#N/A</v>
      </c>
      <c r="CG101" s="71" t="e">
        <f t="shared" si="398"/>
        <v>#N/A</v>
      </c>
      <c r="CH101" s="70" t="e">
        <f t="shared" si="398"/>
        <v>#N/A</v>
      </c>
      <c r="CI101" s="73" t="e">
        <f>IF(OR(VLOOKUP($C$233,$A$7:$EH$220,CI$221,0)="NO VAT",VLOOKUP($C$234,$A$7:$EH$220,CI$221,0)="NO VAT"), "NO VAT", (IF(OR(VLOOKUP($C$233,$A$7:$EH$220,CI$221,0)="NO REFUND", VLOOKUP($C$234,$A$7:$EH$220,CI$221,0)="NO REFUND"), "NO REFUND", VLOOKUP($C$233,$A$7:$EH$220,CI$221,0)*$D$233+VLOOKUP($C$234,$A$7:$EH$220,CI$221,0)*$D$234)))</f>
        <v>#N/A</v>
      </c>
      <c r="CJ101" s="72" t="e">
        <f>IF(OR(VLOOKUP($C$233,$A$7:$EH$220,CJ$221,0)="NO VAT",VLOOKUP($C$234,$A$7:$EH$220,CJ$221,0)="NO VAT"), "NO VAT", (IF(OR(VLOOKUP($C$233,$A$7:$EH$220,CJ$221,0)="NO REFUND", VLOOKUP($C$234,$A$7:$EH$220,CJ$221,0)="NO REFUND"), "NO REFUND", VLOOKUP($C$233,$A$7:$EH$220,CJ$221,0)*$D$233+VLOOKUP($C$234,$A$7:$EH$220,CJ$221,0)*$D$234)))</f>
        <v>#N/A</v>
      </c>
      <c r="CK101" s="73" t="e">
        <f>IF(OR(VLOOKUP($C$233,$A$7:$EH$220,CK$221,0)="NO VAT",VLOOKUP($C$234,$A$7:$EH$220,CK$221,0)="NO VAT"), "NO VAT", (IF(OR(VLOOKUP($C$233,$A$7:$EH$220,CK$221,0)="NO REFUND", VLOOKUP($C$234,$A$7:$EH$220,CK$221,0)="NO REFUND"), "NO REFUND", VLOOKUP($C$233,$A$7:$EH$220,CK$221,0)*$D$233+VLOOKUP($C$234,$A$7:$EH$220,CK$221,0)*$D$234)))</f>
        <v>#N/A</v>
      </c>
      <c r="CL101" s="72" t="e">
        <f>IF(OR(VLOOKUP($C$233,$A$7:$EH$220,CL$221,0)="NO VAT",VLOOKUP($C$234,$A$7:$EH$220,CL$221,0)="NO VAT"), "NO VAT", (IF(OR(VLOOKUP($C$233,$A$7:$EH$220,CL$221,0)="NO REFUND", VLOOKUP($C$234,$A$7:$EH$220,CL$221,0)="NO REFUND"), "NO REFUND", VLOOKUP($C$233,$A$7:$EH$220,CL$221,0)*$D$233+VLOOKUP($C$234,$A$7:$EH$220,CL$221,0)*$D$234)))</f>
        <v>#N/A</v>
      </c>
      <c r="CM101" s="73" t="e">
        <f>IF(OR(VLOOKUP($C$233,$A$7:$EH$220,CM$221,0)="NO CIT",VLOOKUP($C$234,$A$7:$EH$220,CM$221,0)="NO CIT"), "NO CIT",VLOOKUP($C$233,$A$7:$EH$220,CM$221,0)*$D$233+VLOOKUP($C$234,$A$7:$EH$220,CM$221,0)*$D$234)</f>
        <v>#N/A</v>
      </c>
      <c r="CN101" s="72" t="e">
        <f>IF(OR(VLOOKUP($C$233,$A$7:$EH$220,CN$221,0)="NO CIT",VLOOKUP($C$234,$A$7:$EH$220,CN$221,0)="NO CIT"), "NO CIT",VLOOKUP($C$233,$A$7:$EH$220,CN$221,0)*$D$233+VLOOKUP($C$234,$A$7:$EH$220,CN$221,0)*$D$234)</f>
        <v>#N/A</v>
      </c>
      <c r="CO101" s="73" t="e">
        <f>IF(OR(VLOOKUP($C$233,$A$7:$EH$220,CO$221,0)="NO CIT",VLOOKUP($C$234,$A$7:$EH$220,CO$221,0)="NO CIT"), "NO CIT",VLOOKUP($C$233,$A$7:$EH$220,CO$221,0)*$D$233+VLOOKUP($C$234,$A$7:$EH$220,CO$221,0)*$D$234)</f>
        <v>#N/A</v>
      </c>
      <c r="CP101" s="73" t="e">
        <f>IF(OR(VLOOKUP($C$233,$A$7:$EH$220,CP$221,0)="NO CIT",VLOOKUP($C$234,$A$7:$EH$220,CP$221,0)="NO CIT"), "NO CIT",VLOOKUP($C$233,$A$7:$EH$220,CP$221,0)*$D$233+VLOOKUP($C$234,$A$7:$EH$220,CP$221,0)*$D$234)</f>
        <v>#N/A</v>
      </c>
      <c r="CQ101" s="138" t="str">
        <f t="shared" si="319"/>
        <v/>
      </c>
      <c r="CR101" s="110" t="e">
        <f t="shared" si="320"/>
        <v>#N/A</v>
      </c>
      <c r="CS101" s="53" t="e">
        <f t="shared" si="388"/>
        <v>#N/A</v>
      </c>
      <c r="CT101" s="98" t="e">
        <f t="shared" si="321"/>
        <v>#N/A</v>
      </c>
      <c r="CU101" s="54" t="e">
        <f t="shared" si="389"/>
        <v>#N/A</v>
      </c>
      <c r="CV101" s="71" t="e">
        <f>VLOOKUP($C$233,$A$7:$EH$220,CV$221,0)*$D$233+VLOOKUP($C$234,$A$7:$EH$220,CV$221,0)*$D$234</f>
        <v>#N/A</v>
      </c>
      <c r="CW101" s="72" t="e">
        <f>VLOOKUP($C$233,$A$7:$EG$220,CW$221,0)*$D$233+VLOOKUP($C$234,$A$7:$EG$220,CW$221,0)*$D$234</f>
        <v>#N/A</v>
      </c>
      <c r="CX101" s="71" t="e">
        <f>VLOOKUP($C$233,$A$7:$EH$220,CX$221,0)*$D$233+VLOOKUP($C$234,$A$7:$EH$220,CX$221,0)*$D$234</f>
        <v>#N/A</v>
      </c>
      <c r="CY101" s="72" t="e">
        <f>VLOOKUP($C$233,$A$7:$EG$220,CY$221,0)*$D$233+VLOOKUP($C$234,$A$7:$EG$220,CY$221,0)*$D$234</f>
        <v>#N/A</v>
      </c>
      <c r="CZ101" s="71" t="e">
        <f>VLOOKUP($C$233,$A$7:$EH$220,CZ$221,0)*$D$233+VLOOKUP($C$234,$A$7:$EH$220,CZ$221,0)*$D$234</f>
        <v>#N/A</v>
      </c>
      <c r="DA101" s="72" t="e">
        <f>VLOOKUP($C$233,$A$7:$EG$220,DA$221,0)*$D$233+VLOOKUP($C$234,$A$7:$EG$220,DA$221,0)*$D$234</f>
        <v>#N/A</v>
      </c>
      <c r="DB101" s="69" t="e">
        <f>VLOOKUP($C$233,$A$7:$EH$220,DB$221,0)*$D$233+VLOOKUP($C$234,$A$7:$EH$220,DB$221,0)*$D$234</f>
        <v>#N/A</v>
      </c>
      <c r="DC101" s="72" t="e">
        <f>VLOOKUP($C$233,$A$7:$EG$220,DC$221,0)*$D$233+VLOOKUP($C$234,$A$7:$EG$220,DC$221,0)*$D$234</f>
        <v>#N/A</v>
      </c>
      <c r="DD101" s="71" t="e">
        <f>VLOOKUP($C$233,$A$7:$EH$220,DD$221,0)*$D$233+VLOOKUP($C$234,$A$7:$EH$220,DD$221,0)*$D$234</f>
        <v>#N/A</v>
      </c>
      <c r="DE101" s="72" t="e">
        <f>VLOOKUP($C$233,$A$7:$EG$220,DE$221,0)*$D$233+VLOOKUP($C$234,$A$7:$EG$220,DE$221,0)*$D$234</f>
        <v>#N/A</v>
      </c>
      <c r="DF101" s="71" t="e">
        <f>VLOOKUP($C$233,$A$7:$EH$220,DF$221,0)*$D$233+VLOOKUP($C$234,$A$7:$EH$220,DF$221,0)*$D$234</f>
        <v>#N/A</v>
      </c>
      <c r="DG101" s="72" t="e">
        <f>VLOOKUP($C$233,$A$7:$EG$220,DG$221,0)*$D$233+VLOOKUP($C$234,$A$7:$EG$220,DG$221,0)*$D$234</f>
        <v>#N/A</v>
      </c>
      <c r="DH101" s="73" t="e">
        <f>VLOOKUP($C$233,$A$7:$EH$220,DH$221,0)*$D$233+VLOOKUP($C$234,$A$7:$EH$220,DH$221,0)*$D$234</f>
        <v>#N/A</v>
      </c>
      <c r="DI101" s="72" t="e">
        <f>VLOOKUP($C$233,$A$7:$EG$220,DI$221,0)*$D$233+VLOOKUP($C$234,$A$7:$EG$220,DI$221,0)*$D$234</f>
        <v>#N/A</v>
      </c>
      <c r="DJ101" s="69" t="e">
        <f>VLOOKUP($C$233,$A$7:$EH$220,DJ$221,0)*$D$233+VLOOKUP($C$234,$A$7:$EH$220,DJ$221,0)*$D$234</f>
        <v>#N/A</v>
      </c>
      <c r="DK101" s="70" t="e">
        <f>VLOOKUP($C$233,$A$7:$EG$220,DK$221,0)*$D$233+VLOOKUP($C$234,$A$7:$EG$220,DK$221,0)*$D$234</f>
        <v>#N/A</v>
      </c>
      <c r="DL101" s="53" t="e">
        <f t="shared" si="322"/>
        <v>#N/A</v>
      </c>
      <c r="DM101" s="53" t="e">
        <f t="shared" si="390"/>
        <v>#N/A</v>
      </c>
      <c r="DN101" s="98" t="e">
        <f t="shared" si="323"/>
        <v>#N/A</v>
      </c>
      <c r="DO101" s="54" t="e">
        <f t="shared" si="391"/>
        <v>#N/A</v>
      </c>
      <c r="DP101" s="73" t="e">
        <f>VLOOKUP($C$233,$A$7:$EH$220,DP$221,0)*$D$233+VLOOKUP($C$234,$A$7:$EH$220,DP$221,0)*$D$234</f>
        <v>#N/A</v>
      </c>
      <c r="DQ101" s="70" t="e">
        <f>VLOOKUP($C$233,$A$7:$EG$220,DQ$221,0)*$D$233+VLOOKUP($C$234,$A$7:$EG$220,DQ$221,0)*$D$234</f>
        <v>#N/A</v>
      </c>
      <c r="DR101" s="71" t="e">
        <f>VLOOKUP($C$233,$A$7:$EH$220,DR$221,0)*$D$233+VLOOKUP($C$234,$A$7:$EH$220,DR$221,0)*$D$234</f>
        <v>#N/A</v>
      </c>
      <c r="DS101" s="70" t="e">
        <f>VLOOKUP($C$233,$A$7:$EG$220,DS$221,0)*$D$233+VLOOKUP($C$234,$A$7:$EG$220,DS$221,0)*$D$234</f>
        <v>#N/A</v>
      </c>
      <c r="DT101" s="71" t="e">
        <f>VLOOKUP($C$233,$A$7:$EH$220,DT$221,0)*$D$233+VLOOKUP($C$234,$A$7:$EH$220,DT$221,0)*$D$234</f>
        <v>#N/A</v>
      </c>
      <c r="DU101" s="70" t="e">
        <f>VLOOKUP($C$233,$A$7:$EG$220,DU$221,0)*$D$233+VLOOKUP($C$234,$A$7:$EG$220,DU$221,0)*$D$234</f>
        <v>#N/A</v>
      </c>
      <c r="DV101" s="53" t="e">
        <f t="shared" si="324"/>
        <v>#N/A</v>
      </c>
      <c r="DW101" s="53" t="e">
        <f t="shared" si="392"/>
        <v>#N/A</v>
      </c>
      <c r="DX101" s="98" t="e">
        <f t="shared" si="325"/>
        <v>#N/A</v>
      </c>
      <c r="DY101" s="54" t="e">
        <f t="shared" si="393"/>
        <v>#N/A</v>
      </c>
      <c r="DZ101" s="71" t="e">
        <f>VLOOKUP($C$233,$A$7:$EH$220,DZ$221,0)*$D$233+VLOOKUP($C$234,$A$7:$EH$220,DZ$221,0)*$D$234</f>
        <v>#N/A</v>
      </c>
      <c r="EA101" s="72" t="e">
        <f>VLOOKUP($C$233,$A$7:$EG$220,EA$221,0)*$D$233+VLOOKUP($C$234,$A$7:$EG$220,EA$221,0)*$D$234</f>
        <v>#N/A</v>
      </c>
      <c r="EB101" s="73" t="e">
        <f>VLOOKUP($C$233,$A$7:$EG$219,EB$221,FALSE)*$D$233+VLOOKUP($C$234,$A$7:$EG$219,EB$221,FALSE)*$D$234</f>
        <v>#N/A</v>
      </c>
      <c r="EC101" s="70" t="e">
        <f>VLOOKUP($C$233,$A$7:$EG$220,EC$221,0)*$D$233+VLOOKUP($C$234,$A$7:$EG$220,EC$221,0)*$D$234</f>
        <v>#N/A</v>
      </c>
      <c r="ED101" s="53" t="e">
        <f t="shared" si="326"/>
        <v>#N/A</v>
      </c>
      <c r="EE101" s="53" t="e">
        <f t="shared" si="394"/>
        <v>#N/A</v>
      </c>
      <c r="EF101" s="98" t="e">
        <f t="shared" si="327"/>
        <v>#N/A</v>
      </c>
      <c r="EG101" s="54" t="e">
        <f t="shared" si="395"/>
        <v>#N/A</v>
      </c>
      <c r="EH101" s="64"/>
      <c r="EI101" s="75">
        <v>2</v>
      </c>
      <c r="EJ101" s="64"/>
      <c r="EK101" s="66" t="e">
        <f t="shared" si="396"/>
        <v>#N/A</v>
      </c>
      <c r="EL101" s="116" t="e">
        <f t="shared" si="328"/>
        <v>#N/A</v>
      </c>
      <c r="EM101" s="139" t="e">
        <f t="shared" si="329"/>
        <v>#N/A</v>
      </c>
      <c r="EN101" s="120" t="e">
        <f t="shared" si="397"/>
        <v>#N/A</v>
      </c>
      <c r="EO101" s="67">
        <v>1</v>
      </c>
      <c r="EP101" s="68"/>
      <c r="EQ101" s="44"/>
      <c r="ES101" s="67">
        <v>1</v>
      </c>
    </row>
    <row r="102" spans="1:149" ht="14.5" customHeight="1" x14ac:dyDescent="0.35">
      <c r="A102" s="49" t="s">
        <v>1890</v>
      </c>
      <c r="B102" s="137" t="str">
        <f>INDEX('Economy Names'!$A$2:$H$213,'Economy Names'!L96,'Economy Names'!$K$1)</f>
        <v>Japan Osaka</v>
      </c>
      <c r="C102" s="50">
        <v>8</v>
      </c>
      <c r="D102" s="51">
        <f t="shared" ref="D102:D128" si="399">(IF(C102=-1,0,(IF(C102&gt;C$4,0,IF(C102&lt;C$3,1,((C$4-C102)/C$5))))))*100</f>
        <v>58.82352941176471</v>
      </c>
      <c r="E102" s="50">
        <v>10.5</v>
      </c>
      <c r="F102" s="51">
        <f t="shared" ref="F102:F128" si="400">(IF(E102=-1,0,(IF(E102&gt;E$4,0,IF(E102&lt;E$3,1,((E$4-E102)/E$5))))))*100</f>
        <v>89.949748743718601</v>
      </c>
      <c r="G102" s="52">
        <v>7.4541921129885003</v>
      </c>
      <c r="H102" s="51">
        <f t="shared" ref="H102:H128" si="401">(IF(G102=-1,0,(IF(G102&gt;G$4,0,IF(G102&lt;G$3,1,((G$4-G102)/G$5))))))*100</f>
        <v>96.272903943505753</v>
      </c>
      <c r="I102" s="50">
        <v>8</v>
      </c>
      <c r="J102" s="51">
        <f t="shared" ref="J102:J128" si="402">(IF(I102=-1,0,(IF(I102&gt;I$4,0,IF(I102&lt;I$3,1,((I$4-I102)/I$5))))))*100</f>
        <v>58.82352941176471</v>
      </c>
      <c r="K102" s="50">
        <v>10.5</v>
      </c>
      <c r="L102" s="51">
        <f t="shared" ref="L102:L128" si="403">(IF(K102=-1,0,(IF(K102&gt;K$4,0,IF(K102&lt;K$3,1,((K$4-K102)/K$5))))))*100</f>
        <v>89.949748743718601</v>
      </c>
      <c r="M102" s="52">
        <v>7.4541921129885003</v>
      </c>
      <c r="N102" s="53">
        <f t="shared" ref="N102:N128" si="404">(IF(M102=-1,0,(IF(M102&gt;M$4,0,IF(M102&lt;M$3,1,((M$4-M102)/M$5))))))*100</f>
        <v>96.272903943505753</v>
      </c>
      <c r="O102" s="52">
        <v>2.2209883280000001E-5</v>
      </c>
      <c r="P102" s="51">
        <f t="shared" ref="P102:P128" si="405">(IF(O102=-1,0,(IF(O102&gt;O$4,0,IF(O102&lt;O$3,1,((O$4-O102)/O$5))))))*100</f>
        <v>99.999994447529176</v>
      </c>
      <c r="Q102" s="53">
        <f t="shared" si="305"/>
        <v>86.261544136629567</v>
      </c>
      <c r="R102" s="53"/>
      <c r="S102" s="98">
        <f t="shared" si="306"/>
        <v>86.3</v>
      </c>
      <c r="T102" s="54" t="e">
        <f>+VLOOKUP($F$228,$A$8:$DI$219,T$221,0)</f>
        <v>#N/A</v>
      </c>
      <c r="U102" s="55">
        <v>12</v>
      </c>
      <c r="V102" s="51">
        <f t="shared" ref="V102:V128" si="406">(IF(U102=-1,0,(IF(U102&gt;U$4,0,IF(U102&lt;U$3,1,((U$4-U102)/U$5))))))*100</f>
        <v>72</v>
      </c>
      <c r="W102" s="55">
        <v>109</v>
      </c>
      <c r="X102" s="51">
        <f t="shared" ref="X102:X128" si="407">(IF(W102=-1,0,(IF(W102&gt;W$4,0,IF(W102&lt;W$3,1,((W$4-W102)/W$5))))))*100</f>
        <v>76.080691642651303</v>
      </c>
      <c r="Y102" s="56">
        <v>0.513603551853</v>
      </c>
      <c r="Z102" s="53">
        <f t="shared" ref="Z102:Z128" si="408">(IF(Y102=-1,0,(IF(Y102&gt;Y$4,0,IF(Y102&lt;Y$3,1,((Y$4-Y102)/Y$5))))))*100</f>
        <v>97.43198224073501</v>
      </c>
      <c r="AA102" s="55">
        <v>13</v>
      </c>
      <c r="AB102" s="51">
        <f t="shared" ref="AB102:AB128" si="409">IF(AA102="No Practice", 0, AA102/15*100)</f>
        <v>86.666666666666671</v>
      </c>
      <c r="AC102" s="53">
        <f t="shared" si="307"/>
        <v>83.044835137513246</v>
      </c>
      <c r="AD102" s="53"/>
      <c r="AE102" s="98">
        <f t="shared" si="308"/>
        <v>83</v>
      </c>
      <c r="AF102" s="57" t="e">
        <f>+VLOOKUP($F$228,$A$8:$DI$219,AF$221,0)</f>
        <v>#N/A</v>
      </c>
      <c r="AG102" s="55">
        <v>3</v>
      </c>
      <c r="AH102" s="51">
        <f t="shared" ref="AH102:AH128" si="410">(IF(AG102=-1,0,(IF(AG102&gt;AG$4,0,IF(AG102&lt;AG$3,1,((AG$4-AG102)/AG$5))))))*100</f>
        <v>100</v>
      </c>
      <c r="AI102" s="55">
        <v>38</v>
      </c>
      <c r="AJ102" s="51">
        <f t="shared" ref="AJ102:AJ128" si="411">(IF(AI102=-1,0,(IF(AI102&gt;AI$4,0,IF(AI102&lt;AI$3,1,((AI$4-AI102)/AI$5))))))*100</f>
        <v>91.304347826086953</v>
      </c>
      <c r="AK102" s="56">
        <v>0</v>
      </c>
      <c r="AL102" s="51">
        <f t="shared" ref="AL102:AL128" si="412">(IF(AK102=-1,0,(IF(AK102&gt;AK$4,0,IF(AK102&lt;AK$3,1,((AK$4-AK102)/AK$5))))))*100</f>
        <v>100</v>
      </c>
      <c r="AM102" s="55">
        <v>8</v>
      </c>
      <c r="AN102" s="51">
        <f t="shared" ref="AN102:AN128" si="413">+IF(AM102="No Practice",0,AM102/8)*100</f>
        <v>100</v>
      </c>
      <c r="AO102" s="51">
        <f t="shared" si="309"/>
        <v>97.826086956521735</v>
      </c>
      <c r="AP102" s="53"/>
      <c r="AQ102" s="98">
        <f t="shared" si="310"/>
        <v>97.8</v>
      </c>
      <c r="AR102" s="54" t="e">
        <f>+VLOOKUP($F$228,$A$8:$DI$219,AR$221,0)</f>
        <v>#N/A</v>
      </c>
      <c r="AS102" s="59">
        <v>6</v>
      </c>
      <c r="AT102" s="51">
        <f t="shared" ref="AT102:AT128" si="414">(IF(AS102=-1,0,(IF(AS102&gt;AS$4,0,IF(AS102&lt;AS$3,1,((AS$4-AS102)/AS$5))))))*100</f>
        <v>58.333333333333336</v>
      </c>
      <c r="AU102" s="59">
        <v>13</v>
      </c>
      <c r="AV102" s="51">
        <f t="shared" ref="AV102:AV128" si="415">(IF(AU102=-1,0,(IF(AU102&gt;AU$4,0,IF(AU102&lt;AU$3,1,((AU$4-AU102)/AU$5))))))*100</f>
        <v>94.258373205741634</v>
      </c>
      <c r="AW102" s="59">
        <v>5.2776912824681697</v>
      </c>
      <c r="AX102" s="53">
        <f t="shared" ref="AX102:AX128" si="416">(IF(AW102=-1,0,(IF(AW102&gt;AW$4,0,IF(AW102&lt;AW$3,1,((AW$4-AW102)/AW$5))))))*100</f>
        <v>64.815391450212218</v>
      </c>
      <c r="AY102" s="59">
        <v>25.5</v>
      </c>
      <c r="AZ102" s="51">
        <f t="shared" ref="AZ102:AZ128" si="417">+IF(AY102="No Practice",0,AY102/30)*100</f>
        <v>85</v>
      </c>
      <c r="BA102" s="60">
        <f t="shared" si="311"/>
        <v>75.601774497321799</v>
      </c>
      <c r="BB102" s="53"/>
      <c r="BC102" s="98">
        <f t="shared" si="312"/>
        <v>75.599999999999994</v>
      </c>
      <c r="BD102" s="54" t="e">
        <f>+VLOOKUP($F$228,$A$8:$DI$219,BD$221,0)</f>
        <v>#N/A</v>
      </c>
      <c r="BE102" s="58">
        <v>6</v>
      </c>
      <c r="BF102" s="58">
        <v>5</v>
      </c>
      <c r="BG102" s="61">
        <f t="shared" si="313"/>
        <v>11</v>
      </c>
      <c r="BH102" s="60">
        <f t="shared" si="314"/>
        <v>55.000000000000007</v>
      </c>
      <c r="BI102" s="101"/>
      <c r="BJ102" s="98">
        <f t="shared" si="315"/>
        <v>55</v>
      </c>
      <c r="BK102" s="54" t="e">
        <f>+VLOOKUP($F$228,$A$8:$DI$219,BK$221,0)</f>
        <v>#N/A</v>
      </c>
      <c r="BL102" s="58">
        <v>7</v>
      </c>
      <c r="BM102" s="53">
        <f t="shared" ref="BM102:BM128" si="418">(IF(BL102=-1,0,(IF(BL102&lt;BL$4,0,IF(BL102&gt;BL$3,1,((-BL$4+BL102)/BL$5))))))*100</f>
        <v>70</v>
      </c>
      <c r="BN102" s="58">
        <v>6</v>
      </c>
      <c r="BO102" s="53">
        <f t="shared" ref="BO102:BO128" si="419">(IF(BN102=-1,0,(IF(BN102&lt;BN$4,0,IF(BN102&gt;BN$3,1,((-BN$4+BN102)/BN$5))))))*100</f>
        <v>60</v>
      </c>
      <c r="BP102" s="58">
        <v>8</v>
      </c>
      <c r="BQ102" s="53">
        <f t="shared" ref="BQ102:BQ128" si="420">(IF(BP102=-1,0,(IF(BP102&lt;BP$4,0,IF(BP102&gt;BP$3,1,((-BP$4+BP102)/BP$5))))))*100</f>
        <v>80</v>
      </c>
      <c r="BR102" s="58">
        <v>4</v>
      </c>
      <c r="BS102" s="53">
        <f t="shared" ref="BS102:BS128" si="421">(IF(BR102=-1,0,(IF(BR102&lt;BR$4,0,IF(BR102&gt;BR$3,1,((-BR$4+BR102)/BR$5))))))*100</f>
        <v>66.666666666666657</v>
      </c>
      <c r="BT102" s="58">
        <v>2</v>
      </c>
      <c r="BU102" s="53">
        <f t="shared" ref="BU102:BU128" si="422">(IF(BT102=-1,0,(IF(BT102&lt;BT$4,0,IF(BT102&gt;BT$3,1,((-BT$4+BT102)/BT$5))))))*100</f>
        <v>28.571428571428569</v>
      </c>
      <c r="BV102" s="58">
        <v>5</v>
      </c>
      <c r="BW102" s="51">
        <f t="shared" ref="BW102:BW128" si="423">(IF(BV102=-1,0,(IF(BV102&lt;BV$4,0,IF(BV102&gt;BV$3,1,((-BV$4+BV102)/BV$5))))))*100</f>
        <v>71.428571428571431</v>
      </c>
      <c r="BX102" s="61">
        <f t="shared" si="316"/>
        <v>32</v>
      </c>
      <c r="BY102" s="63">
        <f t="shared" si="317"/>
        <v>64</v>
      </c>
      <c r="BZ102" s="53"/>
      <c r="CA102" s="98">
        <f t="shared" si="318"/>
        <v>64</v>
      </c>
      <c r="CB102" s="57" t="e">
        <f>+VLOOKUP($F$228,$A$8:$DI$219,CB$221,0)</f>
        <v>#N/A</v>
      </c>
      <c r="CC102" s="58">
        <v>19</v>
      </c>
      <c r="CD102" s="53">
        <f t="shared" ref="CD102:CD128" si="424">(IF(CC102=-1,0,(IF(CC102&gt;CC$4,0,IF(CC102&lt;CC$3,1,((CC$4-CC102)/CC$5))))))*100</f>
        <v>73.333333333333329</v>
      </c>
      <c r="CE102" s="58">
        <v>128.5</v>
      </c>
      <c r="CF102" s="51">
        <f t="shared" ref="CF102:CF128" si="425">(IF(CE102=-1,0,(IF(CE102&gt;CE$4,0,IF(CE102&lt;CE$3,1,((CE$4-CE102)/CE$5))))))*100</f>
        <v>87.712519319938181</v>
      </c>
      <c r="CG102" s="58">
        <v>46.818044022573197</v>
      </c>
      <c r="CH102" s="51">
        <f t="shared" ref="CH102:CH128" si="426">(IF(CG102=-1,0,(IF(CG102&gt;CG$4,0,IF(CG102&lt;CG$3,1,((CG$4-CG102)/CG$5)^$CH$3)))))*100</f>
        <v>70.165388610446129</v>
      </c>
      <c r="CI102" s="58">
        <v>1</v>
      </c>
      <c r="CJ102" s="53">
        <f t="shared" ref="CJ102:CJ128" si="427">IF(CI102="NO VAT","No VAT",(IF(CI102="NO REFUND",0,(IF(CI102&gt;CI$5,0,IF(CI102&lt;CI$3,1,((CI$5-CI102)/CI$5))))))*100)</f>
        <v>98</v>
      </c>
      <c r="CK102" s="58">
        <v>10.785714285714301</v>
      </c>
      <c r="CL102" s="53">
        <f t="shared" ref="CL102:CL128" si="428">IF(CK102="NO VAT","No VAT",(IF(CK102="NO REFUND",0,(IF(CK102&gt;CK$4,0,IF(CK102&lt;CK$3,1,((CK$4-CK102)/CK$5))))))*100)</f>
        <v>85.35576392719247</v>
      </c>
      <c r="CM102" s="58">
        <v>3</v>
      </c>
      <c r="CN102" s="53">
        <f t="shared" ref="CN102:CN128" si="429">IF(CM102="NO CIT","No CIT",IF(CM102&gt;CM$4,0,IF(CM102&lt;CM$3,1,((CM$4-CM102)/CM$5)))*100)</f>
        <v>97.247706422018354</v>
      </c>
      <c r="CO102" s="58">
        <v>0</v>
      </c>
      <c r="CP102" s="51">
        <f t="shared" ref="CP102:CP128" si="430">IF(CO102="NO CIT","No CIT",IF(CO102&gt;CO$4,0,IF(CO102&lt;CO$3,1,((CO$5-CO102)/CO$5)))*100)</f>
        <v>100</v>
      </c>
      <c r="CQ102" s="138">
        <f t="shared" si="319"/>
        <v>95.150867587302713</v>
      </c>
      <c r="CR102" s="110">
        <f t="shared" si="320"/>
        <v>81.590527212755092</v>
      </c>
      <c r="CS102" s="53"/>
      <c r="CT102" s="98">
        <f t="shared" si="321"/>
        <v>81.599999999999994</v>
      </c>
      <c r="CU102" s="54" t="e">
        <f>+VLOOKUP($F$228,$A$8:$EL$219,CU$221,0)</f>
        <v>#N/A</v>
      </c>
      <c r="CV102" s="58">
        <v>26</v>
      </c>
      <c r="CW102" s="53">
        <f t="shared" ref="CW102:CW128" si="431">(IF(CV102=-1,0,(IF(CV102&gt;CV$4,0,IF(CV102&lt;CV$3,1,((CV$4-CV102)/CV$5))))))*100</f>
        <v>84.276729559748432</v>
      </c>
      <c r="CX102" s="58">
        <v>1.21</v>
      </c>
      <c r="CY102" s="53">
        <f t="shared" ref="CY102:CY128" si="432">(IF(CX102=-1,0,(IF(CX102&gt;CX$4,0,IF(CX102&lt;CX$3,1,((CX$4-CX102)/CX$5))))))*100</f>
        <v>99.875739644970409</v>
      </c>
      <c r="CZ102" s="58">
        <v>330.83333333333297</v>
      </c>
      <c r="DA102" s="53">
        <f t="shared" ref="DA102:DA128" si="433">(IF(CZ102=-1,0,(IF(CZ102&gt;CZ$4,0,IF(CZ102&lt;CZ$3,1,((CZ$4-CZ102)/CZ$5))))))*100</f>
        <v>68.789308176100661</v>
      </c>
      <c r="DB102" s="58">
        <v>54</v>
      </c>
      <c r="DC102" s="53">
        <f t="shared" ref="DC102:DC128" si="434">(IF(DB102=-1,0,(IF(DB102&gt;DB$4,0,IF(DB102&lt;DB$3,1,((DB$4-DB102)/DB$5))))))*100</f>
        <v>86.5</v>
      </c>
      <c r="DD102" s="58">
        <v>24</v>
      </c>
      <c r="DE102" s="53">
        <f t="shared" ref="DE102:DE128" si="435">(IF(DD102=-1,0,(IF(DD102&gt;DD$4,0,IF(DD102&lt;DD$3,1,((DD$4-DD102)/DD$5))))))*100</f>
        <v>91.756272401433691</v>
      </c>
      <c r="DF102" s="58">
        <v>4</v>
      </c>
      <c r="DG102" s="53">
        <f t="shared" ref="DG102:DG128" si="436">(IF(DF102=-1,0,(IF(DF102&gt;DF$4,0,IF(DF102&lt;DF$3,1,((DF$4-DF102)/DF$5))))))*100</f>
        <v>98.744769874476987</v>
      </c>
      <c r="DH102" s="58">
        <v>388.83333333333297</v>
      </c>
      <c r="DI102" s="53">
        <f t="shared" ref="DI102:DI128" si="437">(IF(DH102=-1,0,(IF(DH102&gt;DH$4,0,IF(DH102&lt;DH$3,1,((DH$4-DH102)/DH$5))))))*100</f>
        <v>67.597222222222257</v>
      </c>
      <c r="DJ102" s="58">
        <v>107</v>
      </c>
      <c r="DK102" s="51">
        <f t="shared" ref="DK102:DK128" si="438">(IF(DJ102=-1,0,(IF(DJ102&gt;DJ$4,0,IF(DJ102&lt;DJ$3,1,((DJ$4-DJ102)/DJ$5))))))*100</f>
        <v>84.714285714285722</v>
      </c>
      <c r="DL102" s="53">
        <f t="shared" si="322"/>
        <v>85.281790949154782</v>
      </c>
      <c r="DM102" s="53"/>
      <c r="DN102" s="98">
        <f t="shared" si="323"/>
        <v>85.3</v>
      </c>
      <c r="DO102" s="54" t="e">
        <f>+VLOOKUP($F$228,$A$8:$EL$219,DO$221,0)</f>
        <v>#N/A</v>
      </c>
      <c r="DP102" s="52">
        <v>360</v>
      </c>
      <c r="DQ102" s="51">
        <f t="shared" ref="DQ102:DQ128" si="439">(IF(DP102=-1,0,(IF(DP102&gt;DP$4,0,IF(DP102&lt;DP$3,1,((DP$4-DP102)/DP$5))))))*100</f>
        <v>80.327868852459019</v>
      </c>
      <c r="DR102" s="52">
        <v>23.4</v>
      </c>
      <c r="DS102" s="51">
        <f t="shared" ref="DS102:DS128" si="440">(IF(DR102=-1,0,(IF(DR102&gt;DR$4,0,IF(DR102&lt;DR$3,1,((DR$4-DR102)/DR$5))))))*100</f>
        <v>73.790776152980868</v>
      </c>
      <c r="DT102" s="52">
        <v>7.5</v>
      </c>
      <c r="DU102" s="51">
        <f t="shared" ref="DU102:DU128" si="441">DT102/18*100</f>
        <v>41.666666666666671</v>
      </c>
      <c r="DV102" s="53">
        <f t="shared" si="324"/>
        <v>65.261770557368848</v>
      </c>
      <c r="DW102" s="53"/>
      <c r="DX102" s="98">
        <f t="shared" si="325"/>
        <v>65.3</v>
      </c>
      <c r="DY102" s="54" t="e">
        <f>+VLOOKUP($F$228,$A$8:$EL$219,DY$221,0)</f>
        <v>#N/A</v>
      </c>
      <c r="DZ102" s="52">
        <v>92.787411333260295</v>
      </c>
      <c r="EA102" s="53">
        <f t="shared" ref="EA102:EA128" si="442">(IF(DZ102=-1,0,(IF(DZ102&lt;DZ$4,0,IF(DZ102&gt;DZ$3,1,((-DZ$4+DZ102)/DZ$5))))))*100</f>
        <v>99.87880660200247</v>
      </c>
      <c r="EB102" s="52">
        <v>13</v>
      </c>
      <c r="EC102" s="51">
        <f t="shared" ref="EC102:EC128" si="443">(IF(EB102=-1,0,(IF(EB102&lt;EB$4,0,IF(EB102&gt;EB$3,1,((-EB$4+EB102)/EB$5))))))*100</f>
        <v>81.25</v>
      </c>
      <c r="ED102" s="53">
        <f t="shared" si="326"/>
        <v>90.564403301001235</v>
      </c>
      <c r="EE102" s="53"/>
      <c r="EF102" s="98">
        <f t="shared" si="327"/>
        <v>90.6</v>
      </c>
      <c r="EG102" s="54" t="e">
        <f>+VLOOKUP($F$228,$A$8:$EL$219,EG$221,0)</f>
        <v>#N/A</v>
      </c>
      <c r="EH102" s="64"/>
      <c r="EI102" s="75">
        <v>1</v>
      </c>
      <c r="EJ102" s="64"/>
      <c r="EK102" s="66" t="e">
        <f>+VLOOKUP($F$228,$A$8:$EL$219,EK$221,0)</f>
        <v>#N/A</v>
      </c>
      <c r="EL102" s="116">
        <f t="shared" si="328"/>
        <v>78.400000000000006</v>
      </c>
      <c r="EM102" s="139">
        <f t="shared" si="329"/>
        <v>78.443273274826637</v>
      </c>
      <c r="EN102" s="120"/>
      <c r="EO102" s="67"/>
      <c r="EP102" s="68">
        <v>1</v>
      </c>
      <c r="EQ102" s="49" t="s">
        <v>1377</v>
      </c>
      <c r="ES102" s="76">
        <v>1</v>
      </c>
    </row>
    <row r="103" spans="1:149" ht="14.5" customHeight="1" x14ac:dyDescent="0.35">
      <c r="A103" s="49" t="s">
        <v>1889</v>
      </c>
      <c r="B103" s="137" t="str">
        <f>INDEX('Economy Names'!$A$2:$H$213,'Economy Names'!L97,'Economy Names'!$K$1)</f>
        <v>Japan Tokyo</v>
      </c>
      <c r="C103" s="50">
        <v>8</v>
      </c>
      <c r="D103" s="51">
        <f t="shared" si="399"/>
        <v>58.82352941176471</v>
      </c>
      <c r="E103" s="50">
        <v>11.5</v>
      </c>
      <c r="F103" s="51">
        <f t="shared" si="400"/>
        <v>88.94472361809045</v>
      </c>
      <c r="G103" s="52">
        <v>7.4541921129885003</v>
      </c>
      <c r="H103" s="51">
        <f t="shared" si="401"/>
        <v>96.272903943505753</v>
      </c>
      <c r="I103" s="50">
        <v>8</v>
      </c>
      <c r="J103" s="51">
        <f t="shared" si="402"/>
        <v>58.82352941176471</v>
      </c>
      <c r="K103" s="50">
        <v>11.5</v>
      </c>
      <c r="L103" s="51">
        <f t="shared" si="403"/>
        <v>88.94472361809045</v>
      </c>
      <c r="M103" s="52">
        <v>7.4541921129885003</v>
      </c>
      <c r="N103" s="53">
        <f t="shared" si="404"/>
        <v>96.272903943505753</v>
      </c>
      <c r="O103" s="52">
        <v>2.2209883280000001E-5</v>
      </c>
      <c r="P103" s="51">
        <f t="shared" si="405"/>
        <v>99.999994447529176</v>
      </c>
      <c r="Q103" s="53">
        <f t="shared" si="305"/>
        <v>86.010287855222515</v>
      </c>
      <c r="R103" s="53"/>
      <c r="S103" s="98">
        <f t="shared" si="306"/>
        <v>86</v>
      </c>
      <c r="T103" s="54" t="e">
        <f>+VLOOKUP($F$228,$A$8:$DI$219,T$221,0)</f>
        <v>#N/A</v>
      </c>
      <c r="U103" s="55">
        <v>12</v>
      </c>
      <c r="V103" s="51">
        <f t="shared" si="406"/>
        <v>72</v>
      </c>
      <c r="W103" s="55">
        <v>108</v>
      </c>
      <c r="X103" s="51">
        <f t="shared" si="407"/>
        <v>76.368876080691635</v>
      </c>
      <c r="Y103" s="56">
        <v>0.513603551853</v>
      </c>
      <c r="Z103" s="53">
        <f t="shared" si="408"/>
        <v>97.43198224073501</v>
      </c>
      <c r="AA103" s="55">
        <v>13</v>
      </c>
      <c r="AB103" s="51">
        <f t="shared" si="409"/>
        <v>86.666666666666671</v>
      </c>
      <c r="AC103" s="53">
        <f t="shared" si="307"/>
        <v>83.116881247023329</v>
      </c>
      <c r="AD103" s="53"/>
      <c r="AE103" s="98">
        <f t="shared" si="308"/>
        <v>83.1</v>
      </c>
      <c r="AF103" s="57" t="e">
        <f>+VLOOKUP($F$228,$A$8:$DI$219,AF$221,0)</f>
        <v>#N/A</v>
      </c>
      <c r="AG103" s="55">
        <v>2</v>
      </c>
      <c r="AH103" s="51">
        <f t="shared" si="410"/>
        <v>100</v>
      </c>
      <c r="AI103" s="55">
        <v>104</v>
      </c>
      <c r="AJ103" s="51">
        <f t="shared" si="411"/>
        <v>62.608695652173921</v>
      </c>
      <c r="AK103" s="56">
        <v>0</v>
      </c>
      <c r="AL103" s="51">
        <f t="shared" si="412"/>
        <v>100</v>
      </c>
      <c r="AM103" s="55">
        <v>8</v>
      </c>
      <c r="AN103" s="51">
        <f t="shared" si="413"/>
        <v>100</v>
      </c>
      <c r="AO103" s="51">
        <f t="shared" si="309"/>
        <v>90.652173913043484</v>
      </c>
      <c r="AP103" s="53"/>
      <c r="AQ103" s="98">
        <f t="shared" si="310"/>
        <v>90.7</v>
      </c>
      <c r="AR103" s="54" t="e">
        <f>+VLOOKUP($F$228,$A$8:$DI$219,AR$221,0)</f>
        <v>#N/A</v>
      </c>
      <c r="AS103" s="59">
        <v>6</v>
      </c>
      <c r="AT103" s="51">
        <f t="shared" si="414"/>
        <v>58.333333333333336</v>
      </c>
      <c r="AU103" s="59">
        <v>13</v>
      </c>
      <c r="AV103" s="51">
        <f t="shared" si="415"/>
        <v>94.258373205741634</v>
      </c>
      <c r="AW103" s="59">
        <v>5.2776468627016202</v>
      </c>
      <c r="AX103" s="53">
        <f t="shared" si="416"/>
        <v>64.815687581989195</v>
      </c>
      <c r="AY103" s="59">
        <v>25.5</v>
      </c>
      <c r="AZ103" s="51">
        <f t="shared" si="417"/>
        <v>85</v>
      </c>
      <c r="BA103" s="60">
        <f t="shared" si="311"/>
        <v>75.601848530266039</v>
      </c>
      <c r="BB103" s="53"/>
      <c r="BC103" s="98">
        <f t="shared" si="312"/>
        <v>75.599999999999994</v>
      </c>
      <c r="BD103" s="54" t="e">
        <f>+VLOOKUP($F$228,$A$8:$DI$219,BD$221,0)</f>
        <v>#N/A</v>
      </c>
      <c r="BE103" s="58">
        <v>6</v>
      </c>
      <c r="BF103" s="58">
        <v>5</v>
      </c>
      <c r="BG103" s="61">
        <f t="shared" si="313"/>
        <v>11</v>
      </c>
      <c r="BH103" s="60">
        <f t="shared" si="314"/>
        <v>55.000000000000007</v>
      </c>
      <c r="BI103" s="101"/>
      <c r="BJ103" s="98">
        <f t="shared" si="315"/>
        <v>55</v>
      </c>
      <c r="BK103" s="54" t="e">
        <f>+VLOOKUP($F$228,$A$8:$DI$219,BK$221,0)</f>
        <v>#N/A</v>
      </c>
      <c r="BL103" s="58">
        <v>7</v>
      </c>
      <c r="BM103" s="53">
        <f t="shared" si="418"/>
        <v>70</v>
      </c>
      <c r="BN103" s="58">
        <v>6</v>
      </c>
      <c r="BO103" s="53">
        <f t="shared" si="419"/>
        <v>60</v>
      </c>
      <c r="BP103" s="58">
        <v>8</v>
      </c>
      <c r="BQ103" s="53">
        <f t="shared" si="420"/>
        <v>80</v>
      </c>
      <c r="BR103" s="58">
        <v>4</v>
      </c>
      <c r="BS103" s="53">
        <f t="shared" si="421"/>
        <v>66.666666666666657</v>
      </c>
      <c r="BT103" s="58">
        <v>2</v>
      </c>
      <c r="BU103" s="53">
        <f t="shared" si="422"/>
        <v>28.571428571428569</v>
      </c>
      <c r="BV103" s="58">
        <v>5</v>
      </c>
      <c r="BW103" s="51">
        <f t="shared" si="423"/>
        <v>71.428571428571431</v>
      </c>
      <c r="BX103" s="61">
        <f t="shared" si="316"/>
        <v>32</v>
      </c>
      <c r="BY103" s="63">
        <f t="shared" si="317"/>
        <v>64</v>
      </c>
      <c r="BZ103" s="53"/>
      <c r="CA103" s="98">
        <f t="shared" si="318"/>
        <v>64</v>
      </c>
      <c r="CB103" s="57" t="e">
        <f>+VLOOKUP($F$228,$A$8:$DI$219,CB$221,0)</f>
        <v>#N/A</v>
      </c>
      <c r="CC103" s="58">
        <v>19</v>
      </c>
      <c r="CD103" s="53">
        <f t="shared" si="424"/>
        <v>73.333333333333329</v>
      </c>
      <c r="CE103" s="58">
        <v>128.5</v>
      </c>
      <c r="CF103" s="51">
        <f t="shared" si="425"/>
        <v>87.712519319938181</v>
      </c>
      <c r="CG103" s="58">
        <v>46.676687270876897</v>
      </c>
      <c r="CH103" s="51">
        <f t="shared" si="426"/>
        <v>70.37870899472594</v>
      </c>
      <c r="CI103" s="58">
        <v>1</v>
      </c>
      <c r="CJ103" s="53">
        <f t="shared" si="427"/>
        <v>98</v>
      </c>
      <c r="CK103" s="58">
        <v>10.785714285714301</v>
      </c>
      <c r="CL103" s="53">
        <f t="shared" si="428"/>
        <v>85.35576392719247</v>
      </c>
      <c r="CM103" s="58">
        <v>3</v>
      </c>
      <c r="CN103" s="53">
        <f t="shared" si="429"/>
        <v>97.247706422018354</v>
      </c>
      <c r="CO103" s="58">
        <v>0</v>
      </c>
      <c r="CP103" s="51">
        <f t="shared" si="430"/>
        <v>100</v>
      </c>
      <c r="CQ103" s="138">
        <f t="shared" si="319"/>
        <v>95.150867587302713</v>
      </c>
      <c r="CR103" s="110">
        <f t="shared" si="320"/>
        <v>81.643857308825034</v>
      </c>
      <c r="CS103" s="53"/>
      <c r="CT103" s="98">
        <f t="shared" si="321"/>
        <v>81.599999999999994</v>
      </c>
      <c r="CU103" s="54" t="e">
        <f>+VLOOKUP($F$228,$A$8:$EL$219,CU$221,0)</f>
        <v>#N/A</v>
      </c>
      <c r="CV103" s="58">
        <v>27</v>
      </c>
      <c r="CW103" s="53">
        <f t="shared" si="431"/>
        <v>83.647798742138363</v>
      </c>
      <c r="CX103" s="58">
        <v>3</v>
      </c>
      <c r="CY103" s="53">
        <f t="shared" si="432"/>
        <v>98.816568047337284</v>
      </c>
      <c r="CZ103" s="58">
        <v>241</v>
      </c>
      <c r="DA103" s="53">
        <f t="shared" si="433"/>
        <v>77.264150943396231</v>
      </c>
      <c r="DB103" s="58">
        <v>54</v>
      </c>
      <c r="DC103" s="53">
        <f t="shared" si="434"/>
        <v>86.5</v>
      </c>
      <c r="DD103" s="58">
        <v>48</v>
      </c>
      <c r="DE103" s="53">
        <f t="shared" si="435"/>
        <v>83.154121863799276</v>
      </c>
      <c r="DF103" s="58">
        <v>3</v>
      </c>
      <c r="DG103" s="53">
        <f t="shared" si="436"/>
        <v>99.163179916317986</v>
      </c>
      <c r="DH103" s="58">
        <v>275</v>
      </c>
      <c r="DI103" s="53">
        <f t="shared" si="437"/>
        <v>77.083333333333343</v>
      </c>
      <c r="DJ103" s="58">
        <v>107</v>
      </c>
      <c r="DK103" s="51">
        <f t="shared" si="438"/>
        <v>84.714285714285722</v>
      </c>
      <c r="DL103" s="53">
        <f t="shared" si="322"/>
        <v>86.29292982007604</v>
      </c>
      <c r="DM103" s="53"/>
      <c r="DN103" s="98">
        <f t="shared" si="323"/>
        <v>86.3</v>
      </c>
      <c r="DO103" s="54" t="e">
        <f>+VLOOKUP($F$228,$A$8:$EL$219,DO$221,0)</f>
        <v>#N/A</v>
      </c>
      <c r="DP103" s="52">
        <v>360</v>
      </c>
      <c r="DQ103" s="51">
        <f t="shared" si="439"/>
        <v>80.327868852459019</v>
      </c>
      <c r="DR103" s="52">
        <v>23.4</v>
      </c>
      <c r="DS103" s="51">
        <f t="shared" si="440"/>
        <v>73.790776152980868</v>
      </c>
      <c r="DT103" s="52">
        <v>7.5</v>
      </c>
      <c r="DU103" s="51">
        <f t="shared" si="441"/>
        <v>41.666666666666671</v>
      </c>
      <c r="DV103" s="53">
        <f t="shared" si="324"/>
        <v>65.261770557368848</v>
      </c>
      <c r="DW103" s="53"/>
      <c r="DX103" s="98">
        <f t="shared" si="325"/>
        <v>65.3</v>
      </c>
      <c r="DY103" s="54" t="e">
        <f>+VLOOKUP($F$228,$A$8:$EL$219,DY$221,0)</f>
        <v>#N/A</v>
      </c>
      <c r="DZ103" s="52">
        <v>91.795916287847007</v>
      </c>
      <c r="EA103" s="53">
        <f t="shared" si="442"/>
        <v>98.811535293699677</v>
      </c>
      <c r="EB103" s="52">
        <v>13</v>
      </c>
      <c r="EC103" s="51">
        <f t="shared" si="443"/>
        <v>81.25</v>
      </c>
      <c r="ED103" s="53">
        <f t="shared" si="326"/>
        <v>90.030767646849839</v>
      </c>
      <c r="EE103" s="53"/>
      <c r="EF103" s="98">
        <f t="shared" si="327"/>
        <v>90</v>
      </c>
      <c r="EG103" s="54" t="e">
        <f>+VLOOKUP($F$228,$A$8:$EL$219,EG$221,0)</f>
        <v>#N/A</v>
      </c>
      <c r="EH103" s="64"/>
      <c r="EI103" s="75">
        <v>1</v>
      </c>
      <c r="EJ103" s="64"/>
      <c r="EK103" s="66" t="e">
        <f>+VLOOKUP($F$228,$A$8:$EL$219,EK$221,0)</f>
        <v>#N/A</v>
      </c>
      <c r="EL103" s="116">
        <f t="shared" si="328"/>
        <v>77.8</v>
      </c>
      <c r="EM103" s="139">
        <f t="shared" si="329"/>
        <v>77.761051687867536</v>
      </c>
      <c r="EN103" s="120"/>
      <c r="EO103" s="67"/>
      <c r="EP103" s="68">
        <v>1</v>
      </c>
      <c r="EQ103" s="49" t="s">
        <v>1378</v>
      </c>
      <c r="ES103" s="76">
        <v>1</v>
      </c>
    </row>
    <row r="104" spans="1:149" ht="14.5" customHeight="1" x14ac:dyDescent="0.35">
      <c r="A104" s="49" t="s">
        <v>109</v>
      </c>
      <c r="B104" s="137" t="str">
        <f>INDEX('Economy Names'!$A$2:$H$213,'Economy Names'!L98,'Economy Names'!$K$1)</f>
        <v>Jordan</v>
      </c>
      <c r="C104" s="50">
        <v>7</v>
      </c>
      <c r="D104" s="51">
        <f t="shared" si="399"/>
        <v>64.705882352941174</v>
      </c>
      <c r="E104" s="50">
        <v>12</v>
      </c>
      <c r="F104" s="51">
        <f t="shared" si="400"/>
        <v>88.442211055276388</v>
      </c>
      <c r="G104" s="52">
        <v>23.341497716869998</v>
      </c>
      <c r="H104" s="51">
        <f t="shared" si="401"/>
        <v>88.329251141564995</v>
      </c>
      <c r="I104" s="50">
        <v>8</v>
      </c>
      <c r="J104" s="51">
        <f t="shared" si="402"/>
        <v>58.82352941176471</v>
      </c>
      <c r="K104" s="50">
        <v>13</v>
      </c>
      <c r="L104" s="51">
        <f t="shared" si="403"/>
        <v>87.437185929648237</v>
      </c>
      <c r="M104" s="52">
        <v>23.341497716869998</v>
      </c>
      <c r="N104" s="53">
        <f t="shared" si="404"/>
        <v>88.329251141564995</v>
      </c>
      <c r="O104" s="52">
        <v>8.3366793921599999E-2</v>
      </c>
      <c r="P104" s="51">
        <f t="shared" si="405"/>
        <v>99.979158301519604</v>
      </c>
      <c r="Q104" s="53">
        <f t="shared" si="305"/>
        <v>84.503203454474971</v>
      </c>
      <c r="R104" s="53">
        <f t="shared" ref="R104:R129" si="444">+Q104</f>
        <v>84.503203454474971</v>
      </c>
      <c r="S104" s="98">
        <f t="shared" si="306"/>
        <v>84.5</v>
      </c>
      <c r="T104" s="54" t="e">
        <f t="shared" ref="T104:T129" si="445">RANK(R104,R$8:R$219)</f>
        <v>#N/A</v>
      </c>
      <c r="U104" s="55">
        <v>20</v>
      </c>
      <c r="V104" s="51">
        <f t="shared" si="406"/>
        <v>40</v>
      </c>
      <c r="W104" s="55">
        <v>66</v>
      </c>
      <c r="X104" s="51">
        <f t="shared" si="407"/>
        <v>88.472622478386171</v>
      </c>
      <c r="Y104" s="56">
        <v>12.0979680451648</v>
      </c>
      <c r="Z104" s="53">
        <f t="shared" si="408"/>
        <v>39.510159774176003</v>
      </c>
      <c r="AA104" s="55">
        <v>11</v>
      </c>
      <c r="AB104" s="51">
        <f t="shared" si="409"/>
        <v>73.333333333333329</v>
      </c>
      <c r="AC104" s="53">
        <f t="shared" si="307"/>
        <v>60.329028896473872</v>
      </c>
      <c r="AD104" s="53">
        <f t="shared" ref="AD104:AD129" si="446">+AC104</f>
        <v>60.329028896473872</v>
      </c>
      <c r="AE104" s="98">
        <f t="shared" si="308"/>
        <v>60.3</v>
      </c>
      <c r="AF104" s="57" t="e">
        <f t="shared" ref="AF104:AF129" si="447">RANK(AD104,AD$8:AD$219)</f>
        <v>#N/A</v>
      </c>
      <c r="AG104" s="55">
        <v>5</v>
      </c>
      <c r="AH104" s="51">
        <f t="shared" si="410"/>
        <v>66.666666666666657</v>
      </c>
      <c r="AI104" s="55">
        <v>55</v>
      </c>
      <c r="AJ104" s="51">
        <f t="shared" si="411"/>
        <v>83.913043478260875</v>
      </c>
      <c r="AK104" s="56">
        <v>285.334591082104</v>
      </c>
      <c r="AL104" s="51">
        <f t="shared" si="412"/>
        <v>96.477350727381435</v>
      </c>
      <c r="AM104" s="55">
        <v>6</v>
      </c>
      <c r="AN104" s="51">
        <f t="shared" si="413"/>
        <v>75</v>
      </c>
      <c r="AO104" s="51">
        <f t="shared" si="309"/>
        <v>80.514265218077242</v>
      </c>
      <c r="AP104" s="53">
        <f t="shared" ref="AP104:AP129" si="448">+AO104</f>
        <v>80.514265218077242</v>
      </c>
      <c r="AQ104" s="98">
        <f t="shared" si="310"/>
        <v>80.5</v>
      </c>
      <c r="AR104" s="54" t="e">
        <f t="shared" ref="AR104:AR129" si="449">RANK(AP104,AP$8:AP$219)</f>
        <v>#N/A</v>
      </c>
      <c r="AS104" s="59">
        <v>6</v>
      </c>
      <c r="AT104" s="51">
        <f t="shared" si="414"/>
        <v>58.333333333333336</v>
      </c>
      <c r="AU104" s="59">
        <v>17</v>
      </c>
      <c r="AV104" s="51">
        <f t="shared" si="415"/>
        <v>92.344497607655512</v>
      </c>
      <c r="AW104" s="59">
        <v>9.0100040152705905</v>
      </c>
      <c r="AX104" s="53">
        <f t="shared" si="416"/>
        <v>39.933306564862733</v>
      </c>
      <c r="AY104" s="59">
        <v>22.5</v>
      </c>
      <c r="AZ104" s="51">
        <f t="shared" si="417"/>
        <v>75</v>
      </c>
      <c r="BA104" s="60">
        <f t="shared" si="311"/>
        <v>66.402784376462904</v>
      </c>
      <c r="BB104" s="53">
        <f t="shared" ref="BB104:BB129" si="450">+BA104</f>
        <v>66.402784376462904</v>
      </c>
      <c r="BC104" s="98">
        <f t="shared" si="312"/>
        <v>66.400000000000006</v>
      </c>
      <c r="BD104" s="54" t="e">
        <f t="shared" ref="BD104:BD129" si="451">RANK(BB104,BB$8:BB$219)</f>
        <v>#N/A</v>
      </c>
      <c r="BE104" s="58">
        <v>8</v>
      </c>
      <c r="BF104" s="58">
        <v>11</v>
      </c>
      <c r="BG104" s="61">
        <f t="shared" si="313"/>
        <v>19</v>
      </c>
      <c r="BH104" s="60">
        <f t="shared" si="314"/>
        <v>95</v>
      </c>
      <c r="BI104" s="101">
        <f t="shared" ref="BI104:BI129" si="452">+BH104</f>
        <v>95</v>
      </c>
      <c r="BJ104" s="98">
        <f t="shared" si="315"/>
        <v>95</v>
      </c>
      <c r="BK104" s="54" t="e">
        <f t="shared" ref="BK104:BK129" si="453">RANK(BI104,BI$8:BI$219)</f>
        <v>#N/A</v>
      </c>
      <c r="BL104" s="58">
        <v>4</v>
      </c>
      <c r="BM104" s="53">
        <f t="shared" si="418"/>
        <v>40</v>
      </c>
      <c r="BN104" s="58">
        <v>4</v>
      </c>
      <c r="BO104" s="53">
        <f t="shared" si="419"/>
        <v>40</v>
      </c>
      <c r="BP104" s="58">
        <v>3</v>
      </c>
      <c r="BQ104" s="53">
        <f t="shared" si="420"/>
        <v>30</v>
      </c>
      <c r="BR104" s="58">
        <v>2</v>
      </c>
      <c r="BS104" s="53">
        <f t="shared" si="421"/>
        <v>33.333333333333329</v>
      </c>
      <c r="BT104" s="58">
        <v>6</v>
      </c>
      <c r="BU104" s="53">
        <f t="shared" si="422"/>
        <v>85.714285714285708</v>
      </c>
      <c r="BV104" s="58">
        <v>6</v>
      </c>
      <c r="BW104" s="51">
        <f t="shared" si="423"/>
        <v>85.714285714285708</v>
      </c>
      <c r="BX104" s="61">
        <f t="shared" si="316"/>
        <v>25</v>
      </c>
      <c r="BY104" s="63">
        <f t="shared" si="317"/>
        <v>50</v>
      </c>
      <c r="BZ104" s="53">
        <f t="shared" ref="BZ104:BZ129" si="454">+BY104</f>
        <v>50</v>
      </c>
      <c r="CA104" s="98">
        <f t="shared" si="318"/>
        <v>50</v>
      </c>
      <c r="CB104" s="57" t="e">
        <f t="shared" ref="CB104:CB129" si="455">RANK(BZ104,BZ$8:BZ$219)</f>
        <v>#N/A</v>
      </c>
      <c r="CC104" s="58">
        <v>9</v>
      </c>
      <c r="CD104" s="53">
        <f t="shared" si="424"/>
        <v>90</v>
      </c>
      <c r="CE104" s="58">
        <v>96.5</v>
      </c>
      <c r="CF104" s="51">
        <f t="shared" si="425"/>
        <v>92.658423493044822</v>
      </c>
      <c r="CG104" s="58">
        <v>28.5596894872223</v>
      </c>
      <c r="CH104" s="51">
        <f t="shared" si="426"/>
        <v>96.586776529674694</v>
      </c>
      <c r="CI104" s="58">
        <v>22</v>
      </c>
      <c r="CJ104" s="53">
        <f t="shared" si="427"/>
        <v>56.000000000000007</v>
      </c>
      <c r="CK104" s="58">
        <v>52.904761904761898</v>
      </c>
      <c r="CL104" s="53">
        <f t="shared" si="428"/>
        <v>4.044861187718344</v>
      </c>
      <c r="CM104" s="58">
        <v>11</v>
      </c>
      <c r="CN104" s="53">
        <f t="shared" si="429"/>
        <v>82.568807339449549</v>
      </c>
      <c r="CO104" s="58">
        <v>62.714285714285701</v>
      </c>
      <c r="CP104" s="51">
        <f t="shared" si="430"/>
        <v>0</v>
      </c>
      <c r="CQ104" s="138">
        <f t="shared" si="319"/>
        <v>35.653417131791976</v>
      </c>
      <c r="CR104" s="110">
        <f t="shared" si="320"/>
        <v>78.724654288627875</v>
      </c>
      <c r="CS104" s="53">
        <f t="shared" ref="CS104:CS129" si="456">+CR104</f>
        <v>78.724654288627875</v>
      </c>
      <c r="CT104" s="98">
        <f t="shared" si="321"/>
        <v>78.7</v>
      </c>
      <c r="CU104" s="54" t="e">
        <f t="shared" ref="CU104:CU129" si="457">RANK(CS104,CS$8:CS$219)</f>
        <v>#N/A</v>
      </c>
      <c r="CV104" s="58">
        <v>53</v>
      </c>
      <c r="CW104" s="53">
        <f t="shared" si="431"/>
        <v>67.295597484276726</v>
      </c>
      <c r="CX104" s="58">
        <v>6</v>
      </c>
      <c r="CY104" s="53">
        <f t="shared" si="432"/>
        <v>97.041420118343197</v>
      </c>
      <c r="CZ104" s="58">
        <v>131.28571428571399</v>
      </c>
      <c r="DA104" s="53">
        <f t="shared" si="433"/>
        <v>87.614555256064719</v>
      </c>
      <c r="DB104" s="58">
        <v>100</v>
      </c>
      <c r="DC104" s="53">
        <f t="shared" si="434"/>
        <v>75</v>
      </c>
      <c r="DD104" s="58">
        <v>78.857142857142804</v>
      </c>
      <c r="DE104" s="53">
        <f t="shared" si="435"/>
        <v>72.094214029697923</v>
      </c>
      <c r="DF104" s="58">
        <v>54.857142857142897</v>
      </c>
      <c r="DG104" s="53">
        <f t="shared" si="436"/>
        <v>77.465630603705904</v>
      </c>
      <c r="DH104" s="58">
        <v>205.71428571428601</v>
      </c>
      <c r="DI104" s="53">
        <f t="shared" si="437"/>
        <v>82.857142857142833</v>
      </c>
      <c r="DJ104" s="58">
        <v>190</v>
      </c>
      <c r="DK104" s="51">
        <f t="shared" si="438"/>
        <v>72.857142857142847</v>
      </c>
      <c r="DL104" s="53">
        <f t="shared" si="322"/>
        <v>79.028212900796774</v>
      </c>
      <c r="DM104" s="53">
        <f t="shared" ref="DM104:DM129" si="458">+DL104</f>
        <v>79.028212900796774</v>
      </c>
      <c r="DN104" s="98">
        <f t="shared" si="323"/>
        <v>79</v>
      </c>
      <c r="DO104" s="54" t="e">
        <f t="shared" ref="DO104:DO129" si="459">RANK(DM104,DM$8:DM$219)</f>
        <v>#N/A</v>
      </c>
      <c r="DP104" s="52">
        <v>642</v>
      </c>
      <c r="DQ104" s="51">
        <f t="shared" si="439"/>
        <v>57.213114754098356</v>
      </c>
      <c r="DR104" s="52">
        <v>31.2</v>
      </c>
      <c r="DS104" s="51">
        <f t="shared" si="440"/>
        <v>65.016872890888635</v>
      </c>
      <c r="DT104" s="52">
        <v>8</v>
      </c>
      <c r="DU104" s="51">
        <f t="shared" si="441"/>
        <v>44.444444444444443</v>
      </c>
      <c r="DV104" s="53">
        <f t="shared" si="324"/>
        <v>55.558144029810478</v>
      </c>
      <c r="DW104" s="53">
        <f t="shared" ref="DW104:DW129" si="460">+DV104</f>
        <v>55.558144029810478</v>
      </c>
      <c r="DX104" s="98">
        <f t="shared" si="325"/>
        <v>55.6</v>
      </c>
      <c r="DY104" s="54" t="e">
        <f t="shared" ref="DY104:DY129" si="461">RANK(DW104,DW$8:DW$219)</f>
        <v>#N/A</v>
      </c>
      <c r="DZ104" s="52">
        <v>27.2846819651758</v>
      </c>
      <c r="EA104" s="53">
        <f t="shared" si="442"/>
        <v>29.369948294053604</v>
      </c>
      <c r="EB104" s="52">
        <v>8</v>
      </c>
      <c r="EC104" s="51">
        <f t="shared" si="443"/>
        <v>50</v>
      </c>
      <c r="ED104" s="53">
        <f t="shared" si="326"/>
        <v>39.6849741470268</v>
      </c>
      <c r="EE104" s="53">
        <f t="shared" ref="EE104:EE129" si="462">+ED104</f>
        <v>39.6849741470268</v>
      </c>
      <c r="EF104" s="98">
        <f t="shared" si="327"/>
        <v>39.700000000000003</v>
      </c>
      <c r="EG104" s="54" t="e">
        <f t="shared" ref="EG104:EG129" si="463">RANK(EE104,EE$8:EE$219)</f>
        <v>#N/A</v>
      </c>
      <c r="EH104" s="64"/>
      <c r="EI104" s="64"/>
      <c r="EJ104" s="64"/>
      <c r="EK104" s="66" t="e">
        <f t="shared" ref="EK104:EK129" si="464">RANK(EN104,EN$8:EN$219)</f>
        <v>#N/A</v>
      </c>
      <c r="EL104" s="116">
        <f t="shared" si="328"/>
        <v>69</v>
      </c>
      <c r="EM104" s="139">
        <f t="shared" si="329"/>
        <v>68.974526731175089</v>
      </c>
      <c r="EN104" s="120">
        <f t="shared" ref="EN104:EN129" si="465">AVERAGE(Q104,AC104,BA104,BH104,BY104,CR104,DL104,DV104,ED104,AO104)</f>
        <v>68.974526731175089</v>
      </c>
      <c r="EO104" s="67"/>
      <c r="EP104" s="68"/>
      <c r="EQ104" s="44"/>
    </row>
    <row r="105" spans="1:149" ht="14.5" customHeight="1" x14ac:dyDescent="0.35">
      <c r="A105" s="49" t="s">
        <v>110</v>
      </c>
      <c r="B105" s="137" t="str">
        <f>INDEX('Economy Names'!$A$2:$H$213,'Economy Names'!L99,'Economy Names'!$K$1)</f>
        <v>Kazakhstan</v>
      </c>
      <c r="C105" s="50">
        <v>4</v>
      </c>
      <c r="D105" s="51">
        <f t="shared" si="399"/>
        <v>82.35294117647058</v>
      </c>
      <c r="E105" s="50">
        <v>5</v>
      </c>
      <c r="F105" s="51">
        <f t="shared" si="400"/>
        <v>95.477386934673376</v>
      </c>
      <c r="G105" s="52">
        <v>0.23212790128008001</v>
      </c>
      <c r="H105" s="51">
        <f t="shared" si="401"/>
        <v>99.88393604935996</v>
      </c>
      <c r="I105" s="50">
        <v>4</v>
      </c>
      <c r="J105" s="51">
        <f t="shared" si="402"/>
        <v>82.35294117647058</v>
      </c>
      <c r="K105" s="50">
        <v>5</v>
      </c>
      <c r="L105" s="51">
        <f t="shared" si="403"/>
        <v>95.477386934673376</v>
      </c>
      <c r="M105" s="52">
        <v>0.23212790128008001</v>
      </c>
      <c r="N105" s="53">
        <f t="shared" si="404"/>
        <v>99.88393604935996</v>
      </c>
      <c r="O105" s="52">
        <v>0</v>
      </c>
      <c r="P105" s="51">
        <f t="shared" si="405"/>
        <v>100</v>
      </c>
      <c r="Q105" s="53">
        <f t="shared" si="305"/>
        <v>94.428566040125986</v>
      </c>
      <c r="R105" s="53">
        <f t="shared" si="444"/>
        <v>94.428566040125986</v>
      </c>
      <c r="S105" s="98">
        <f t="shared" si="306"/>
        <v>94.4</v>
      </c>
      <c r="T105" s="54" t="e">
        <f t="shared" si="445"/>
        <v>#N/A</v>
      </c>
      <c r="U105" s="55">
        <v>17</v>
      </c>
      <c r="V105" s="51">
        <f t="shared" si="406"/>
        <v>52</v>
      </c>
      <c r="W105" s="56">
        <v>102.5</v>
      </c>
      <c r="X105" s="51">
        <f t="shared" si="407"/>
        <v>77.953890489913547</v>
      </c>
      <c r="Y105" s="56">
        <v>2.0874492478644502</v>
      </c>
      <c r="Z105" s="53">
        <f t="shared" si="408"/>
        <v>89.562753760677765</v>
      </c>
      <c r="AA105" s="55">
        <v>13</v>
      </c>
      <c r="AB105" s="51">
        <f t="shared" si="409"/>
        <v>86.666666666666671</v>
      </c>
      <c r="AC105" s="53">
        <f t="shared" si="307"/>
        <v>76.545827729314496</v>
      </c>
      <c r="AD105" s="53">
        <f t="shared" si="446"/>
        <v>76.545827729314496</v>
      </c>
      <c r="AE105" s="98">
        <f t="shared" si="308"/>
        <v>76.5</v>
      </c>
      <c r="AF105" s="57" t="e">
        <f t="shared" si="447"/>
        <v>#N/A</v>
      </c>
      <c r="AG105" s="55">
        <v>6</v>
      </c>
      <c r="AH105" s="51">
        <f t="shared" si="410"/>
        <v>50</v>
      </c>
      <c r="AI105" s="55">
        <v>71</v>
      </c>
      <c r="AJ105" s="51">
        <f t="shared" si="411"/>
        <v>76.956521739130437</v>
      </c>
      <c r="AK105" s="56">
        <v>35.890544736382097</v>
      </c>
      <c r="AL105" s="51">
        <f t="shared" si="412"/>
        <v>99.556906855106391</v>
      </c>
      <c r="AM105" s="55">
        <v>8</v>
      </c>
      <c r="AN105" s="51">
        <f t="shared" si="413"/>
        <v>100</v>
      </c>
      <c r="AO105" s="51">
        <f t="shared" si="309"/>
        <v>81.628357148559203</v>
      </c>
      <c r="AP105" s="53">
        <f t="shared" si="448"/>
        <v>81.628357148559203</v>
      </c>
      <c r="AQ105" s="98">
        <f t="shared" si="310"/>
        <v>81.599999999999994</v>
      </c>
      <c r="AR105" s="54" t="e">
        <f t="shared" si="449"/>
        <v>#N/A</v>
      </c>
      <c r="AS105" s="59">
        <v>4</v>
      </c>
      <c r="AT105" s="51">
        <f t="shared" si="414"/>
        <v>75</v>
      </c>
      <c r="AU105" s="59">
        <v>4.5</v>
      </c>
      <c r="AV105" s="51">
        <f t="shared" si="415"/>
        <v>98.325358851674636</v>
      </c>
      <c r="AW105" s="59">
        <v>3.295930502299E-2</v>
      </c>
      <c r="AX105" s="53">
        <f t="shared" si="416"/>
        <v>99.780271299846731</v>
      </c>
      <c r="AY105" s="59">
        <v>17</v>
      </c>
      <c r="AZ105" s="51">
        <f t="shared" si="417"/>
        <v>56.666666666666664</v>
      </c>
      <c r="BA105" s="60">
        <f t="shared" si="311"/>
        <v>82.443074204547017</v>
      </c>
      <c r="BB105" s="53">
        <f t="shared" si="450"/>
        <v>82.443074204547017</v>
      </c>
      <c r="BC105" s="98">
        <f t="shared" si="312"/>
        <v>82.4</v>
      </c>
      <c r="BD105" s="54" t="e">
        <f t="shared" si="451"/>
        <v>#N/A</v>
      </c>
      <c r="BE105" s="58">
        <v>8</v>
      </c>
      <c r="BF105" s="58">
        <v>8</v>
      </c>
      <c r="BG105" s="61">
        <f t="shared" si="313"/>
        <v>16</v>
      </c>
      <c r="BH105" s="60">
        <f t="shared" si="314"/>
        <v>80</v>
      </c>
      <c r="BI105" s="101">
        <f t="shared" si="452"/>
        <v>80</v>
      </c>
      <c r="BJ105" s="98">
        <f t="shared" si="315"/>
        <v>80</v>
      </c>
      <c r="BK105" s="54" t="e">
        <f t="shared" si="453"/>
        <v>#N/A</v>
      </c>
      <c r="BL105" s="58">
        <v>9</v>
      </c>
      <c r="BM105" s="53">
        <f t="shared" si="418"/>
        <v>90</v>
      </c>
      <c r="BN105" s="58">
        <v>6</v>
      </c>
      <c r="BO105" s="53">
        <f t="shared" si="419"/>
        <v>60</v>
      </c>
      <c r="BP105" s="58">
        <v>9</v>
      </c>
      <c r="BQ105" s="53">
        <f t="shared" si="420"/>
        <v>90</v>
      </c>
      <c r="BR105" s="58">
        <v>6</v>
      </c>
      <c r="BS105" s="53">
        <f t="shared" si="421"/>
        <v>100</v>
      </c>
      <c r="BT105" s="58">
        <v>6</v>
      </c>
      <c r="BU105" s="53">
        <f t="shared" si="422"/>
        <v>85.714285714285708</v>
      </c>
      <c r="BV105" s="58">
        <v>6</v>
      </c>
      <c r="BW105" s="51">
        <f t="shared" si="423"/>
        <v>85.714285714285708</v>
      </c>
      <c r="BX105" s="61">
        <f t="shared" si="316"/>
        <v>42</v>
      </c>
      <c r="BY105" s="63">
        <f t="shared" si="317"/>
        <v>84</v>
      </c>
      <c r="BZ105" s="53">
        <f t="shared" si="454"/>
        <v>84</v>
      </c>
      <c r="CA105" s="98">
        <f t="shared" si="318"/>
        <v>84</v>
      </c>
      <c r="CB105" s="57" t="e">
        <f t="shared" si="455"/>
        <v>#N/A</v>
      </c>
      <c r="CC105" s="58">
        <v>10</v>
      </c>
      <c r="CD105" s="53">
        <f t="shared" si="424"/>
        <v>88.333333333333329</v>
      </c>
      <c r="CE105" s="58">
        <v>186</v>
      </c>
      <c r="CF105" s="51">
        <f t="shared" si="425"/>
        <v>78.825347758887176</v>
      </c>
      <c r="CG105" s="58">
        <v>28.398825110777398</v>
      </c>
      <c r="CH105" s="51">
        <f t="shared" si="426"/>
        <v>96.810914791101027</v>
      </c>
      <c r="CI105" s="58" t="s">
        <v>1974</v>
      </c>
      <c r="CJ105" s="53">
        <f t="shared" si="427"/>
        <v>0</v>
      </c>
      <c r="CK105" s="58" t="s">
        <v>1974</v>
      </c>
      <c r="CL105" s="53">
        <f t="shared" si="428"/>
        <v>0</v>
      </c>
      <c r="CM105" s="58">
        <v>4</v>
      </c>
      <c r="CN105" s="53">
        <f t="shared" si="429"/>
        <v>95.412844036697251</v>
      </c>
      <c r="CO105" s="58">
        <v>0</v>
      </c>
      <c r="CP105" s="51">
        <f t="shared" si="430"/>
        <v>100</v>
      </c>
      <c r="CQ105" s="138">
        <f t="shared" si="319"/>
        <v>48.853211009174316</v>
      </c>
      <c r="CR105" s="110">
        <f t="shared" si="320"/>
        <v>78.205701723123951</v>
      </c>
      <c r="CS105" s="53">
        <f t="shared" si="456"/>
        <v>78.205701723123951</v>
      </c>
      <c r="CT105" s="98">
        <f t="shared" si="321"/>
        <v>78.2</v>
      </c>
      <c r="CU105" s="54" t="e">
        <f t="shared" si="457"/>
        <v>#N/A</v>
      </c>
      <c r="CV105" s="58">
        <v>105</v>
      </c>
      <c r="CW105" s="53">
        <f t="shared" si="431"/>
        <v>34.591194968553459</v>
      </c>
      <c r="CX105" s="58">
        <v>128</v>
      </c>
      <c r="CY105" s="53">
        <f t="shared" si="432"/>
        <v>24.852071005917161</v>
      </c>
      <c r="CZ105" s="58">
        <v>470</v>
      </c>
      <c r="DA105" s="53">
        <f t="shared" si="433"/>
        <v>55.660377358490564</v>
      </c>
      <c r="DB105" s="58">
        <v>200</v>
      </c>
      <c r="DC105" s="53">
        <f t="shared" si="434"/>
        <v>50</v>
      </c>
      <c r="DD105" s="58">
        <v>2</v>
      </c>
      <c r="DE105" s="53">
        <f t="shared" si="435"/>
        <v>99.641577060931894</v>
      </c>
      <c r="DF105" s="58">
        <v>5.5</v>
      </c>
      <c r="DG105" s="53">
        <f t="shared" si="436"/>
        <v>98.11715481171548</v>
      </c>
      <c r="DH105" s="58">
        <v>0</v>
      </c>
      <c r="DI105" s="53">
        <f t="shared" si="437"/>
        <v>100</v>
      </c>
      <c r="DJ105" s="58">
        <v>0</v>
      </c>
      <c r="DK105" s="51">
        <f t="shared" si="438"/>
        <v>100</v>
      </c>
      <c r="DL105" s="53">
        <f t="shared" si="322"/>
        <v>70.357796900701061</v>
      </c>
      <c r="DM105" s="53">
        <f t="shared" si="458"/>
        <v>70.357796900701061</v>
      </c>
      <c r="DN105" s="98">
        <f t="shared" si="323"/>
        <v>70.400000000000006</v>
      </c>
      <c r="DO105" s="54" t="e">
        <f t="shared" si="459"/>
        <v>#N/A</v>
      </c>
      <c r="DP105" s="52">
        <v>370</v>
      </c>
      <c r="DQ105" s="51">
        <f t="shared" si="439"/>
        <v>79.508196721311478</v>
      </c>
      <c r="DR105" s="52">
        <v>22</v>
      </c>
      <c r="DS105" s="51">
        <f t="shared" si="440"/>
        <v>75.365579302587165</v>
      </c>
      <c r="DT105" s="52">
        <v>16</v>
      </c>
      <c r="DU105" s="51">
        <f t="shared" si="441"/>
        <v>88.888888888888886</v>
      </c>
      <c r="DV105" s="53">
        <f t="shared" si="324"/>
        <v>81.254221637595833</v>
      </c>
      <c r="DW105" s="53">
        <f t="shared" si="460"/>
        <v>81.254221637595833</v>
      </c>
      <c r="DX105" s="98">
        <f t="shared" si="325"/>
        <v>81.3</v>
      </c>
      <c r="DY105" s="54" t="e">
        <f t="shared" si="461"/>
        <v>#N/A</v>
      </c>
      <c r="DZ105" s="52">
        <v>39.789983990015202</v>
      </c>
      <c r="EA105" s="53">
        <f t="shared" si="442"/>
        <v>42.830983842858132</v>
      </c>
      <c r="EB105" s="52">
        <v>14.5</v>
      </c>
      <c r="EC105" s="51">
        <f t="shared" si="443"/>
        <v>90.625</v>
      </c>
      <c r="ED105" s="53">
        <f t="shared" si="326"/>
        <v>66.727991921429066</v>
      </c>
      <c r="EE105" s="53">
        <f t="shared" si="462"/>
        <v>66.727991921429066</v>
      </c>
      <c r="EF105" s="98">
        <f t="shared" si="327"/>
        <v>66.7</v>
      </c>
      <c r="EG105" s="54" t="e">
        <f t="shared" si="463"/>
        <v>#N/A</v>
      </c>
      <c r="EH105" s="64"/>
      <c r="EI105" s="64"/>
      <c r="EJ105" s="64"/>
      <c r="EK105" s="66" t="e">
        <f t="shared" si="464"/>
        <v>#N/A</v>
      </c>
      <c r="EL105" s="116">
        <f t="shared" si="328"/>
        <v>79.599999999999994</v>
      </c>
      <c r="EM105" s="139">
        <f t="shared" si="329"/>
        <v>79.559153730539663</v>
      </c>
      <c r="EN105" s="120">
        <f t="shared" si="465"/>
        <v>79.559153730539663</v>
      </c>
      <c r="EO105" s="67"/>
      <c r="EP105" s="68"/>
      <c r="EQ105" s="44"/>
    </row>
    <row r="106" spans="1:149" ht="14.5" customHeight="1" x14ac:dyDescent="0.35">
      <c r="A106" s="49" t="s">
        <v>111</v>
      </c>
      <c r="B106" s="137" t="str">
        <f>INDEX('Economy Names'!$A$2:$H$213,'Economy Names'!L100,'Economy Names'!$K$1)</f>
        <v>Kenya</v>
      </c>
      <c r="C106" s="50">
        <v>7</v>
      </c>
      <c r="D106" s="51">
        <f t="shared" si="399"/>
        <v>64.705882352941174</v>
      </c>
      <c r="E106" s="50">
        <v>23</v>
      </c>
      <c r="F106" s="51">
        <f t="shared" si="400"/>
        <v>77.386934673366838</v>
      </c>
      <c r="G106" s="52">
        <v>22.352781370199601</v>
      </c>
      <c r="H106" s="51">
        <f t="shared" si="401"/>
        <v>88.823609314900196</v>
      </c>
      <c r="I106" s="50">
        <v>7</v>
      </c>
      <c r="J106" s="51">
        <f t="shared" si="402"/>
        <v>64.705882352941174</v>
      </c>
      <c r="K106" s="50">
        <v>23</v>
      </c>
      <c r="L106" s="51">
        <f t="shared" si="403"/>
        <v>77.386934673366838</v>
      </c>
      <c r="M106" s="52">
        <v>22.352781370199601</v>
      </c>
      <c r="N106" s="53">
        <f t="shared" si="404"/>
        <v>88.823609314900196</v>
      </c>
      <c r="O106" s="52">
        <v>0</v>
      </c>
      <c r="P106" s="51">
        <f t="shared" si="405"/>
        <v>100</v>
      </c>
      <c r="Q106" s="53">
        <f t="shared" si="305"/>
        <v>82.729106585302048</v>
      </c>
      <c r="R106" s="53">
        <f t="shared" si="444"/>
        <v>82.729106585302048</v>
      </c>
      <c r="S106" s="98">
        <f t="shared" si="306"/>
        <v>82.7</v>
      </c>
      <c r="T106" s="54" t="e">
        <f t="shared" si="445"/>
        <v>#N/A</v>
      </c>
      <c r="U106" s="55">
        <v>16</v>
      </c>
      <c r="V106" s="51">
        <f t="shared" si="406"/>
        <v>56.000000000000007</v>
      </c>
      <c r="W106" s="55">
        <v>159</v>
      </c>
      <c r="X106" s="51">
        <f t="shared" si="407"/>
        <v>61.671469740634009</v>
      </c>
      <c r="Y106" s="56">
        <v>2.7817659030592901</v>
      </c>
      <c r="Z106" s="53">
        <f t="shared" si="408"/>
        <v>86.09117048470354</v>
      </c>
      <c r="AA106" s="55">
        <v>10</v>
      </c>
      <c r="AB106" s="51">
        <f t="shared" si="409"/>
        <v>66.666666666666657</v>
      </c>
      <c r="AC106" s="53">
        <f t="shared" si="307"/>
        <v>67.607326723001052</v>
      </c>
      <c r="AD106" s="53">
        <f t="shared" si="446"/>
        <v>67.607326723001052</v>
      </c>
      <c r="AE106" s="98">
        <f t="shared" si="308"/>
        <v>67.599999999999994</v>
      </c>
      <c r="AF106" s="57" t="e">
        <f t="shared" si="447"/>
        <v>#N/A</v>
      </c>
      <c r="AG106" s="55">
        <v>3</v>
      </c>
      <c r="AH106" s="51">
        <f t="shared" si="410"/>
        <v>100</v>
      </c>
      <c r="AI106" s="55">
        <v>97</v>
      </c>
      <c r="AJ106" s="51">
        <f t="shared" si="411"/>
        <v>65.65217391304347</v>
      </c>
      <c r="AK106" s="56">
        <v>615.42722733536505</v>
      </c>
      <c r="AL106" s="51">
        <f t="shared" si="412"/>
        <v>92.402132995859688</v>
      </c>
      <c r="AM106" s="55">
        <v>5</v>
      </c>
      <c r="AN106" s="51">
        <f t="shared" si="413"/>
        <v>62.5</v>
      </c>
      <c r="AO106" s="51">
        <f t="shared" si="309"/>
        <v>80.138576727225797</v>
      </c>
      <c r="AP106" s="53">
        <f t="shared" si="448"/>
        <v>80.138576727225797</v>
      </c>
      <c r="AQ106" s="98">
        <f t="shared" si="310"/>
        <v>80.099999999999994</v>
      </c>
      <c r="AR106" s="54" t="e">
        <f t="shared" si="449"/>
        <v>#N/A</v>
      </c>
      <c r="AS106" s="59">
        <v>10</v>
      </c>
      <c r="AT106" s="51">
        <f t="shared" si="414"/>
        <v>25</v>
      </c>
      <c r="AU106" s="59">
        <v>43.5</v>
      </c>
      <c r="AV106" s="51">
        <f t="shared" si="415"/>
        <v>79.665071770334933</v>
      </c>
      <c r="AW106" s="59">
        <v>5.9314955950259298</v>
      </c>
      <c r="AX106" s="53">
        <f t="shared" si="416"/>
        <v>60.456696033160476</v>
      </c>
      <c r="AY106" s="59">
        <v>15</v>
      </c>
      <c r="AZ106" s="51">
        <f t="shared" si="417"/>
        <v>50</v>
      </c>
      <c r="BA106" s="60">
        <f t="shared" si="311"/>
        <v>53.78044195087385</v>
      </c>
      <c r="BB106" s="53">
        <f t="shared" si="450"/>
        <v>53.78044195087385</v>
      </c>
      <c r="BC106" s="98">
        <f t="shared" si="312"/>
        <v>53.8</v>
      </c>
      <c r="BD106" s="54" t="e">
        <f t="shared" si="451"/>
        <v>#N/A</v>
      </c>
      <c r="BE106" s="58">
        <v>8</v>
      </c>
      <c r="BF106" s="58">
        <v>11</v>
      </c>
      <c r="BG106" s="61">
        <f t="shared" si="313"/>
        <v>19</v>
      </c>
      <c r="BH106" s="60">
        <f t="shared" si="314"/>
        <v>95</v>
      </c>
      <c r="BI106" s="101">
        <f t="shared" si="452"/>
        <v>95</v>
      </c>
      <c r="BJ106" s="98">
        <f t="shared" si="315"/>
        <v>95</v>
      </c>
      <c r="BK106" s="54" t="e">
        <f t="shared" si="453"/>
        <v>#N/A</v>
      </c>
      <c r="BL106" s="58">
        <v>10</v>
      </c>
      <c r="BM106" s="53">
        <f t="shared" si="418"/>
        <v>100</v>
      </c>
      <c r="BN106" s="58">
        <v>10</v>
      </c>
      <c r="BO106" s="53">
        <f t="shared" si="419"/>
        <v>100</v>
      </c>
      <c r="BP106" s="58">
        <v>9</v>
      </c>
      <c r="BQ106" s="53">
        <f t="shared" si="420"/>
        <v>90</v>
      </c>
      <c r="BR106" s="58">
        <v>6</v>
      </c>
      <c r="BS106" s="53">
        <f t="shared" si="421"/>
        <v>100</v>
      </c>
      <c r="BT106" s="58">
        <v>6</v>
      </c>
      <c r="BU106" s="53">
        <f t="shared" si="422"/>
        <v>85.714285714285708</v>
      </c>
      <c r="BV106" s="58">
        <v>5</v>
      </c>
      <c r="BW106" s="51">
        <f t="shared" si="423"/>
        <v>71.428571428571431</v>
      </c>
      <c r="BX106" s="61">
        <f t="shared" si="316"/>
        <v>46</v>
      </c>
      <c r="BY106" s="63">
        <f t="shared" si="317"/>
        <v>92</v>
      </c>
      <c r="BZ106" s="53">
        <f t="shared" si="454"/>
        <v>92</v>
      </c>
      <c r="CA106" s="98">
        <f t="shared" si="318"/>
        <v>92</v>
      </c>
      <c r="CB106" s="57" t="e">
        <f t="shared" si="455"/>
        <v>#N/A</v>
      </c>
      <c r="CC106" s="58">
        <v>24</v>
      </c>
      <c r="CD106" s="53">
        <f t="shared" si="424"/>
        <v>65</v>
      </c>
      <c r="CE106" s="58">
        <v>179.5</v>
      </c>
      <c r="CF106" s="51">
        <f t="shared" si="425"/>
        <v>79.829984544049466</v>
      </c>
      <c r="CG106" s="58">
        <v>37.231076842753801</v>
      </c>
      <c r="CH106" s="51">
        <f t="shared" si="426"/>
        <v>84.299120849964496</v>
      </c>
      <c r="CI106" s="58" t="s">
        <v>1975</v>
      </c>
      <c r="CJ106" s="53" t="str">
        <f t="shared" si="427"/>
        <v>No VAT</v>
      </c>
      <c r="CK106" s="58" t="s">
        <v>1975</v>
      </c>
      <c r="CL106" s="53" t="str">
        <f t="shared" si="428"/>
        <v>No VAT</v>
      </c>
      <c r="CM106" s="58">
        <v>20.5</v>
      </c>
      <c r="CN106" s="53">
        <f t="shared" si="429"/>
        <v>65.137614678899084</v>
      </c>
      <c r="CO106" s="58">
        <v>13.1428571428571</v>
      </c>
      <c r="CP106" s="51">
        <f t="shared" si="430"/>
        <v>58.928571428571566</v>
      </c>
      <c r="CQ106" s="138">
        <f t="shared" si="319"/>
        <v>62.033093053735328</v>
      </c>
      <c r="CR106" s="110">
        <f t="shared" si="320"/>
        <v>72.790549611937323</v>
      </c>
      <c r="CS106" s="53">
        <f t="shared" si="456"/>
        <v>72.790549611937323</v>
      </c>
      <c r="CT106" s="98">
        <f t="shared" si="321"/>
        <v>72.8</v>
      </c>
      <c r="CU106" s="54" t="e">
        <f t="shared" si="457"/>
        <v>#N/A</v>
      </c>
      <c r="CV106" s="58">
        <v>15.5</v>
      </c>
      <c r="CW106" s="53">
        <f t="shared" si="431"/>
        <v>90.880503144654085</v>
      </c>
      <c r="CX106" s="58">
        <v>19</v>
      </c>
      <c r="CY106" s="53">
        <f t="shared" si="432"/>
        <v>89.349112426035504</v>
      </c>
      <c r="CZ106" s="58">
        <v>142.5</v>
      </c>
      <c r="DA106" s="53">
        <f t="shared" si="433"/>
        <v>86.556603773584911</v>
      </c>
      <c r="DB106" s="58">
        <v>190.5</v>
      </c>
      <c r="DC106" s="53">
        <f t="shared" si="434"/>
        <v>52.375000000000007</v>
      </c>
      <c r="DD106" s="58">
        <v>194</v>
      </c>
      <c r="DE106" s="53">
        <f t="shared" si="435"/>
        <v>30.824372759856633</v>
      </c>
      <c r="DF106" s="58">
        <v>60</v>
      </c>
      <c r="DG106" s="53">
        <f t="shared" si="436"/>
        <v>75.313807531380746</v>
      </c>
      <c r="DH106" s="58">
        <v>832.5</v>
      </c>
      <c r="DI106" s="53">
        <f t="shared" si="437"/>
        <v>30.625000000000004</v>
      </c>
      <c r="DJ106" s="58">
        <v>115</v>
      </c>
      <c r="DK106" s="51">
        <f t="shared" si="438"/>
        <v>83.571428571428569</v>
      </c>
      <c r="DL106" s="53">
        <f t="shared" si="322"/>
        <v>67.436978525867559</v>
      </c>
      <c r="DM106" s="53">
        <f t="shared" si="458"/>
        <v>67.436978525867559</v>
      </c>
      <c r="DN106" s="98">
        <f t="shared" si="323"/>
        <v>67.400000000000006</v>
      </c>
      <c r="DO106" s="54" t="e">
        <f t="shared" si="459"/>
        <v>#N/A</v>
      </c>
      <c r="DP106" s="52">
        <v>465</v>
      </c>
      <c r="DQ106" s="51">
        <f t="shared" si="439"/>
        <v>71.721311475409834</v>
      </c>
      <c r="DR106" s="52">
        <v>41.8</v>
      </c>
      <c r="DS106" s="51">
        <f t="shared" si="440"/>
        <v>53.093363329583795</v>
      </c>
      <c r="DT106" s="52">
        <v>9</v>
      </c>
      <c r="DU106" s="51">
        <f t="shared" si="441"/>
        <v>50</v>
      </c>
      <c r="DV106" s="53">
        <f t="shared" si="324"/>
        <v>58.271558268331205</v>
      </c>
      <c r="DW106" s="53">
        <f t="shared" si="460"/>
        <v>58.271558268331205</v>
      </c>
      <c r="DX106" s="98">
        <f t="shared" si="325"/>
        <v>58.3</v>
      </c>
      <c r="DY106" s="54" t="e">
        <f t="shared" si="461"/>
        <v>#N/A</v>
      </c>
      <c r="DZ106" s="52">
        <v>31.767574880576898</v>
      </c>
      <c r="EA106" s="53">
        <f t="shared" si="442"/>
        <v>34.195451970481052</v>
      </c>
      <c r="EB106" s="52">
        <v>14.5</v>
      </c>
      <c r="EC106" s="51">
        <f t="shared" si="443"/>
        <v>90.625</v>
      </c>
      <c r="ED106" s="53">
        <f t="shared" si="326"/>
        <v>62.41022598524053</v>
      </c>
      <c r="EE106" s="53">
        <f t="shared" si="462"/>
        <v>62.41022598524053</v>
      </c>
      <c r="EF106" s="98">
        <f t="shared" si="327"/>
        <v>62.4</v>
      </c>
      <c r="EG106" s="54" t="e">
        <f t="shared" si="463"/>
        <v>#N/A</v>
      </c>
      <c r="EH106" s="64"/>
      <c r="EI106" s="64"/>
      <c r="EJ106" s="64"/>
      <c r="EK106" s="66" t="e">
        <f t="shared" si="464"/>
        <v>#N/A</v>
      </c>
      <c r="EL106" s="116">
        <f t="shared" si="328"/>
        <v>73.2</v>
      </c>
      <c r="EM106" s="139">
        <f t="shared" si="329"/>
        <v>73.216476437777928</v>
      </c>
      <c r="EN106" s="120">
        <f t="shared" si="465"/>
        <v>73.216476437777928</v>
      </c>
      <c r="EO106" s="67"/>
      <c r="EP106" s="68"/>
      <c r="EQ106" s="44"/>
    </row>
    <row r="107" spans="1:149" ht="14.5" customHeight="1" x14ac:dyDescent="0.35">
      <c r="A107" s="49" t="s">
        <v>112</v>
      </c>
      <c r="B107" s="137" t="str">
        <f>INDEX('Economy Names'!$A$2:$H$213,'Economy Names'!L101,'Economy Names'!$K$1)</f>
        <v>Kiribati</v>
      </c>
      <c r="C107" s="50">
        <v>7</v>
      </c>
      <c r="D107" s="51">
        <f t="shared" si="399"/>
        <v>64.705882352941174</v>
      </c>
      <c r="E107" s="50">
        <v>31</v>
      </c>
      <c r="F107" s="51">
        <f t="shared" si="400"/>
        <v>69.346733668341713</v>
      </c>
      <c r="G107" s="52">
        <v>34.929633933395301</v>
      </c>
      <c r="H107" s="51">
        <f t="shared" si="401"/>
        <v>82.535183033302346</v>
      </c>
      <c r="I107" s="50">
        <v>7</v>
      </c>
      <c r="J107" s="51">
        <f t="shared" si="402"/>
        <v>64.705882352941174</v>
      </c>
      <c r="K107" s="50">
        <v>31</v>
      </c>
      <c r="L107" s="51">
        <f t="shared" si="403"/>
        <v>69.346733668341713</v>
      </c>
      <c r="M107" s="52">
        <v>34.929633933395301</v>
      </c>
      <c r="N107" s="53">
        <f t="shared" si="404"/>
        <v>82.535183033302346</v>
      </c>
      <c r="O107" s="52">
        <v>11.9437071467162</v>
      </c>
      <c r="P107" s="51">
        <f t="shared" si="405"/>
        <v>97.014073213320955</v>
      </c>
      <c r="Q107" s="53">
        <f t="shared" si="305"/>
        <v>78.400468066976543</v>
      </c>
      <c r="R107" s="53">
        <f t="shared" si="444"/>
        <v>78.400468066976543</v>
      </c>
      <c r="S107" s="98">
        <f t="shared" si="306"/>
        <v>78.400000000000006</v>
      </c>
      <c r="T107" s="54" t="e">
        <f t="shared" si="445"/>
        <v>#N/A</v>
      </c>
      <c r="U107" s="55">
        <v>16</v>
      </c>
      <c r="V107" s="51">
        <f t="shared" si="406"/>
        <v>56.000000000000007</v>
      </c>
      <c r="W107" s="55">
        <v>185</v>
      </c>
      <c r="X107" s="51">
        <f t="shared" si="407"/>
        <v>54.178674351585009</v>
      </c>
      <c r="Y107" s="56">
        <v>8.2718714680204908</v>
      </c>
      <c r="Z107" s="53">
        <f t="shared" si="408"/>
        <v>58.640642659897544</v>
      </c>
      <c r="AA107" s="55">
        <v>6</v>
      </c>
      <c r="AB107" s="51">
        <f t="shared" si="409"/>
        <v>40</v>
      </c>
      <c r="AC107" s="53">
        <f t="shared" si="307"/>
        <v>52.204829252870638</v>
      </c>
      <c r="AD107" s="53">
        <f t="shared" si="446"/>
        <v>52.204829252870638</v>
      </c>
      <c r="AE107" s="98">
        <f t="shared" si="308"/>
        <v>52.2</v>
      </c>
      <c r="AF107" s="57" t="e">
        <f t="shared" si="447"/>
        <v>#N/A</v>
      </c>
      <c r="AG107" s="55">
        <v>6</v>
      </c>
      <c r="AH107" s="51">
        <f t="shared" si="410"/>
        <v>50</v>
      </c>
      <c r="AI107" s="55">
        <v>97</v>
      </c>
      <c r="AJ107" s="51">
        <f t="shared" si="411"/>
        <v>65.65217391304347</v>
      </c>
      <c r="AK107" s="56">
        <v>2966.3152195441498</v>
      </c>
      <c r="AL107" s="51">
        <f t="shared" si="412"/>
        <v>63.378824450072223</v>
      </c>
      <c r="AM107" s="55">
        <v>0</v>
      </c>
      <c r="AN107" s="51">
        <f t="shared" si="413"/>
        <v>0</v>
      </c>
      <c r="AO107" s="51">
        <f t="shared" si="309"/>
        <v>44.757749590778921</v>
      </c>
      <c r="AP107" s="53">
        <f t="shared" si="448"/>
        <v>44.757749590778921</v>
      </c>
      <c r="AQ107" s="98">
        <f t="shared" si="310"/>
        <v>44.8</v>
      </c>
      <c r="AR107" s="54" t="e">
        <f t="shared" si="449"/>
        <v>#N/A</v>
      </c>
      <c r="AS107" s="59">
        <v>5</v>
      </c>
      <c r="AT107" s="51">
        <f t="shared" si="414"/>
        <v>66.666666666666657</v>
      </c>
      <c r="AU107" s="59">
        <v>513</v>
      </c>
      <c r="AV107" s="51">
        <f t="shared" si="415"/>
        <v>0</v>
      </c>
      <c r="AW107" s="59">
        <v>2.0543176292350002E-2</v>
      </c>
      <c r="AX107" s="53">
        <f t="shared" si="416"/>
        <v>99.863045491384341</v>
      </c>
      <c r="AY107" s="59">
        <v>9</v>
      </c>
      <c r="AZ107" s="51">
        <f t="shared" si="417"/>
        <v>30</v>
      </c>
      <c r="BA107" s="60">
        <f t="shared" si="311"/>
        <v>49.132428039512746</v>
      </c>
      <c r="BB107" s="53">
        <f t="shared" si="450"/>
        <v>49.132428039512746</v>
      </c>
      <c r="BC107" s="98">
        <f t="shared" si="312"/>
        <v>49.1</v>
      </c>
      <c r="BD107" s="54" t="e">
        <f t="shared" si="451"/>
        <v>#N/A</v>
      </c>
      <c r="BE107" s="58">
        <v>0</v>
      </c>
      <c r="BF107" s="58">
        <v>4</v>
      </c>
      <c r="BG107" s="61">
        <f t="shared" si="313"/>
        <v>4</v>
      </c>
      <c r="BH107" s="60">
        <f t="shared" si="314"/>
        <v>20</v>
      </c>
      <c r="BI107" s="101">
        <f t="shared" si="452"/>
        <v>20</v>
      </c>
      <c r="BJ107" s="98">
        <f t="shared" si="315"/>
        <v>20</v>
      </c>
      <c r="BK107" s="54" t="e">
        <f t="shared" si="453"/>
        <v>#N/A</v>
      </c>
      <c r="BL107" s="58">
        <v>6</v>
      </c>
      <c r="BM107" s="53">
        <f t="shared" si="418"/>
        <v>60</v>
      </c>
      <c r="BN107" s="58">
        <v>5</v>
      </c>
      <c r="BO107" s="53">
        <f t="shared" si="419"/>
        <v>50</v>
      </c>
      <c r="BP107" s="58">
        <v>8</v>
      </c>
      <c r="BQ107" s="53">
        <f t="shared" si="420"/>
        <v>80</v>
      </c>
      <c r="BR107" s="58">
        <v>0</v>
      </c>
      <c r="BS107" s="53">
        <f t="shared" si="421"/>
        <v>0</v>
      </c>
      <c r="BT107" s="58">
        <v>0</v>
      </c>
      <c r="BU107" s="53">
        <f t="shared" si="422"/>
        <v>0</v>
      </c>
      <c r="BV107" s="58">
        <v>0</v>
      </c>
      <c r="BW107" s="51">
        <f t="shared" si="423"/>
        <v>0</v>
      </c>
      <c r="BX107" s="61">
        <f t="shared" si="316"/>
        <v>19</v>
      </c>
      <c r="BY107" s="63">
        <f t="shared" si="317"/>
        <v>38</v>
      </c>
      <c r="BZ107" s="53">
        <f t="shared" si="454"/>
        <v>38</v>
      </c>
      <c r="CA107" s="98">
        <f t="shared" si="318"/>
        <v>38</v>
      </c>
      <c r="CB107" s="57" t="e">
        <f t="shared" si="455"/>
        <v>#N/A</v>
      </c>
      <c r="CC107" s="58">
        <v>11</v>
      </c>
      <c r="CD107" s="53">
        <f t="shared" si="424"/>
        <v>86.666666666666671</v>
      </c>
      <c r="CE107" s="58">
        <v>168</v>
      </c>
      <c r="CF107" s="51">
        <f t="shared" si="425"/>
        <v>81.607418856259656</v>
      </c>
      <c r="CG107" s="58">
        <v>32.7263282893881</v>
      </c>
      <c r="CH107" s="51">
        <f t="shared" si="426"/>
        <v>90.734548760745028</v>
      </c>
      <c r="CI107" s="58">
        <v>88</v>
      </c>
      <c r="CJ107" s="53">
        <f t="shared" si="427"/>
        <v>0</v>
      </c>
      <c r="CK107" s="58">
        <v>34.642857142857103</v>
      </c>
      <c r="CL107" s="53">
        <f t="shared" si="428"/>
        <v>39.299503585217948</v>
      </c>
      <c r="CM107" s="58">
        <v>81</v>
      </c>
      <c r="CN107" s="53">
        <f t="shared" si="429"/>
        <v>0</v>
      </c>
      <c r="CO107" s="58">
        <v>10.4285714285714</v>
      </c>
      <c r="CP107" s="51">
        <f t="shared" si="430"/>
        <v>67.410714285714363</v>
      </c>
      <c r="CQ107" s="138">
        <f t="shared" si="319"/>
        <v>26.677554467733078</v>
      </c>
      <c r="CR107" s="110">
        <f t="shared" si="320"/>
        <v>71.421547187851118</v>
      </c>
      <c r="CS107" s="53">
        <f t="shared" si="456"/>
        <v>71.421547187851118</v>
      </c>
      <c r="CT107" s="98">
        <f t="shared" si="321"/>
        <v>71.400000000000006</v>
      </c>
      <c r="CU107" s="54" t="e">
        <f t="shared" si="457"/>
        <v>#N/A</v>
      </c>
      <c r="CV107" s="58">
        <v>72</v>
      </c>
      <c r="CW107" s="53">
        <f t="shared" si="431"/>
        <v>55.345911949685537</v>
      </c>
      <c r="CX107" s="58">
        <v>24</v>
      </c>
      <c r="CY107" s="53">
        <f t="shared" si="432"/>
        <v>86.390532544378701</v>
      </c>
      <c r="CZ107" s="58">
        <v>420</v>
      </c>
      <c r="DA107" s="53">
        <f t="shared" si="433"/>
        <v>60.377358490566039</v>
      </c>
      <c r="DB107" s="58">
        <v>310</v>
      </c>
      <c r="DC107" s="53">
        <f t="shared" si="434"/>
        <v>22.5</v>
      </c>
      <c r="DD107" s="58">
        <v>96</v>
      </c>
      <c r="DE107" s="53">
        <f t="shared" si="435"/>
        <v>65.949820788530474</v>
      </c>
      <c r="DF107" s="58">
        <v>48</v>
      </c>
      <c r="DG107" s="53">
        <f t="shared" si="436"/>
        <v>80.3347280334728</v>
      </c>
      <c r="DH107" s="58">
        <v>685</v>
      </c>
      <c r="DI107" s="53">
        <f t="shared" si="437"/>
        <v>42.916666666666664</v>
      </c>
      <c r="DJ107" s="58">
        <v>120</v>
      </c>
      <c r="DK107" s="51">
        <f t="shared" si="438"/>
        <v>82.857142857142861</v>
      </c>
      <c r="DL107" s="53">
        <f t="shared" si="322"/>
        <v>62.084020166305393</v>
      </c>
      <c r="DM107" s="53">
        <f t="shared" si="458"/>
        <v>62.084020166305393</v>
      </c>
      <c r="DN107" s="98">
        <f t="shared" si="323"/>
        <v>62.1</v>
      </c>
      <c r="DO107" s="54" t="e">
        <f t="shared" si="459"/>
        <v>#N/A</v>
      </c>
      <c r="DP107" s="52">
        <v>660</v>
      </c>
      <c r="DQ107" s="51">
        <f t="shared" si="439"/>
        <v>55.737704918032783</v>
      </c>
      <c r="DR107" s="52">
        <v>25.8</v>
      </c>
      <c r="DS107" s="51">
        <f t="shared" si="440"/>
        <v>71.091113610798658</v>
      </c>
      <c r="DT107" s="52">
        <v>6</v>
      </c>
      <c r="DU107" s="51">
        <f t="shared" si="441"/>
        <v>33.333333333333329</v>
      </c>
      <c r="DV107" s="53">
        <f t="shared" si="324"/>
        <v>53.387383954054918</v>
      </c>
      <c r="DW107" s="53">
        <f t="shared" si="460"/>
        <v>53.387383954054918</v>
      </c>
      <c r="DX107" s="98">
        <f t="shared" si="325"/>
        <v>53.4</v>
      </c>
      <c r="DY107" s="54" t="e">
        <f t="shared" si="461"/>
        <v>#N/A</v>
      </c>
      <c r="DZ107" s="52">
        <v>0</v>
      </c>
      <c r="EA107" s="53">
        <f t="shared" si="442"/>
        <v>0</v>
      </c>
      <c r="EB107" s="52">
        <v>0</v>
      </c>
      <c r="EC107" s="51">
        <f t="shared" si="443"/>
        <v>0</v>
      </c>
      <c r="ED107" s="53">
        <f t="shared" si="326"/>
        <v>0</v>
      </c>
      <c r="EE107" s="53">
        <f t="shared" si="462"/>
        <v>0</v>
      </c>
      <c r="EF107" s="98">
        <f t="shared" si="327"/>
        <v>0</v>
      </c>
      <c r="EG107" s="54" t="e">
        <f t="shared" si="463"/>
        <v>#N/A</v>
      </c>
      <c r="EH107" s="64"/>
      <c r="EI107" s="64"/>
      <c r="EJ107" s="64"/>
      <c r="EK107" s="66" t="e">
        <f t="shared" si="464"/>
        <v>#N/A</v>
      </c>
      <c r="EL107" s="116">
        <f t="shared" si="328"/>
        <v>46.9</v>
      </c>
      <c r="EM107" s="139">
        <f t="shared" si="329"/>
        <v>46.938842625835029</v>
      </c>
      <c r="EN107" s="120">
        <f t="shared" si="465"/>
        <v>46.938842625835029</v>
      </c>
      <c r="EO107" s="67"/>
      <c r="EP107" s="68"/>
      <c r="EQ107" s="44"/>
    </row>
    <row r="108" spans="1:149" ht="14.5" customHeight="1" x14ac:dyDescent="0.35">
      <c r="A108" s="49" t="s">
        <v>113</v>
      </c>
      <c r="B108" s="137" t="str">
        <f>INDEX('Economy Names'!$A$2:$H$213,'Economy Names'!L102,'Economy Names'!$K$1)</f>
        <v>Korea, Rep.</v>
      </c>
      <c r="C108" s="50">
        <v>3</v>
      </c>
      <c r="D108" s="51">
        <f t="shared" si="399"/>
        <v>88.235294117647058</v>
      </c>
      <c r="E108" s="50">
        <v>8</v>
      </c>
      <c r="F108" s="51">
        <f t="shared" si="400"/>
        <v>92.462311557788951</v>
      </c>
      <c r="G108" s="52">
        <v>14.5507589094709</v>
      </c>
      <c r="H108" s="51">
        <f t="shared" si="401"/>
        <v>92.724620545264543</v>
      </c>
      <c r="I108" s="50">
        <v>3</v>
      </c>
      <c r="J108" s="51">
        <f t="shared" si="402"/>
        <v>88.235294117647058</v>
      </c>
      <c r="K108" s="50">
        <v>8</v>
      </c>
      <c r="L108" s="51">
        <f t="shared" si="403"/>
        <v>92.462311557788951</v>
      </c>
      <c r="M108" s="52">
        <v>14.5507589094709</v>
      </c>
      <c r="N108" s="53">
        <f t="shared" si="404"/>
        <v>92.724620545264543</v>
      </c>
      <c r="O108" s="52">
        <v>0</v>
      </c>
      <c r="P108" s="51">
        <f t="shared" si="405"/>
        <v>100</v>
      </c>
      <c r="Q108" s="53">
        <f t="shared" si="305"/>
        <v>93.355556555175127</v>
      </c>
      <c r="R108" s="53">
        <f t="shared" si="444"/>
        <v>93.355556555175127</v>
      </c>
      <c r="S108" s="98">
        <f t="shared" si="306"/>
        <v>93.4</v>
      </c>
      <c r="T108" s="54" t="e">
        <f t="shared" si="445"/>
        <v>#N/A</v>
      </c>
      <c r="U108" s="55">
        <v>10</v>
      </c>
      <c r="V108" s="51">
        <f t="shared" si="406"/>
        <v>80</v>
      </c>
      <c r="W108" s="56">
        <v>27.5</v>
      </c>
      <c r="X108" s="51">
        <f t="shared" si="407"/>
        <v>99.567723342939487</v>
      </c>
      <c r="Y108" s="56">
        <v>4.3654004614334401</v>
      </c>
      <c r="Z108" s="53">
        <f t="shared" si="408"/>
        <v>78.172997692832809</v>
      </c>
      <c r="AA108" s="55">
        <v>12</v>
      </c>
      <c r="AB108" s="51">
        <f t="shared" si="409"/>
        <v>80</v>
      </c>
      <c r="AC108" s="53">
        <f t="shared" si="307"/>
        <v>84.435180258943063</v>
      </c>
      <c r="AD108" s="53">
        <f t="shared" si="446"/>
        <v>84.435180258943063</v>
      </c>
      <c r="AE108" s="98">
        <f t="shared" si="308"/>
        <v>84.4</v>
      </c>
      <c r="AF108" s="57" t="e">
        <f t="shared" si="447"/>
        <v>#N/A</v>
      </c>
      <c r="AG108" s="55">
        <v>3</v>
      </c>
      <c r="AH108" s="51">
        <f t="shared" si="410"/>
        <v>100</v>
      </c>
      <c r="AI108" s="55">
        <v>13</v>
      </c>
      <c r="AJ108" s="51">
        <f t="shared" si="411"/>
        <v>100</v>
      </c>
      <c r="AK108" s="56">
        <v>34.308139490074502</v>
      </c>
      <c r="AL108" s="51">
        <f t="shared" si="412"/>
        <v>99.576442722344765</v>
      </c>
      <c r="AM108" s="55">
        <v>8</v>
      </c>
      <c r="AN108" s="51">
        <f t="shared" si="413"/>
        <v>100</v>
      </c>
      <c r="AO108" s="51">
        <f t="shared" si="309"/>
        <v>99.894110680586195</v>
      </c>
      <c r="AP108" s="53">
        <f t="shared" si="448"/>
        <v>99.894110680586195</v>
      </c>
      <c r="AQ108" s="98">
        <f t="shared" si="310"/>
        <v>99.9</v>
      </c>
      <c r="AR108" s="54" t="e">
        <f t="shared" si="449"/>
        <v>#N/A</v>
      </c>
      <c r="AS108" s="59">
        <v>7</v>
      </c>
      <c r="AT108" s="51">
        <f t="shared" si="414"/>
        <v>50</v>
      </c>
      <c r="AU108" s="59">
        <v>5.5</v>
      </c>
      <c r="AV108" s="51">
        <f t="shared" si="415"/>
        <v>97.84688995215312</v>
      </c>
      <c r="AW108" s="59">
        <v>5.1213961683056697</v>
      </c>
      <c r="AX108" s="53">
        <f t="shared" si="416"/>
        <v>65.857358877962213</v>
      </c>
      <c r="AY108" s="59">
        <v>27.5</v>
      </c>
      <c r="AZ108" s="51">
        <f t="shared" si="417"/>
        <v>91.666666666666657</v>
      </c>
      <c r="BA108" s="60">
        <f t="shared" si="311"/>
        <v>76.342728874195501</v>
      </c>
      <c r="BB108" s="53">
        <f t="shared" si="450"/>
        <v>76.342728874195501</v>
      </c>
      <c r="BC108" s="98">
        <f t="shared" si="312"/>
        <v>76.3</v>
      </c>
      <c r="BD108" s="54" t="e">
        <f t="shared" si="451"/>
        <v>#N/A</v>
      </c>
      <c r="BE108" s="58">
        <v>8</v>
      </c>
      <c r="BF108" s="58">
        <v>5</v>
      </c>
      <c r="BG108" s="61">
        <f t="shared" si="313"/>
        <v>13</v>
      </c>
      <c r="BH108" s="60">
        <f t="shared" si="314"/>
        <v>65</v>
      </c>
      <c r="BI108" s="101">
        <f t="shared" si="452"/>
        <v>65</v>
      </c>
      <c r="BJ108" s="98">
        <f t="shared" si="315"/>
        <v>65</v>
      </c>
      <c r="BK108" s="54" t="e">
        <f t="shared" si="453"/>
        <v>#N/A</v>
      </c>
      <c r="BL108" s="58">
        <v>8</v>
      </c>
      <c r="BM108" s="53">
        <f t="shared" si="418"/>
        <v>80</v>
      </c>
      <c r="BN108" s="58">
        <v>6</v>
      </c>
      <c r="BO108" s="53">
        <f t="shared" si="419"/>
        <v>60</v>
      </c>
      <c r="BP108" s="58">
        <v>8</v>
      </c>
      <c r="BQ108" s="53">
        <f t="shared" si="420"/>
        <v>80</v>
      </c>
      <c r="BR108" s="58">
        <v>4</v>
      </c>
      <c r="BS108" s="53">
        <f t="shared" si="421"/>
        <v>66.666666666666657</v>
      </c>
      <c r="BT108" s="58">
        <v>5</v>
      </c>
      <c r="BU108" s="53">
        <f t="shared" si="422"/>
        <v>71.428571428571431</v>
      </c>
      <c r="BV108" s="58">
        <v>6</v>
      </c>
      <c r="BW108" s="51">
        <f t="shared" si="423"/>
        <v>85.714285714285708</v>
      </c>
      <c r="BX108" s="61">
        <f t="shared" si="316"/>
        <v>37</v>
      </c>
      <c r="BY108" s="63">
        <f t="shared" si="317"/>
        <v>74</v>
      </c>
      <c r="BZ108" s="53">
        <f t="shared" si="454"/>
        <v>74</v>
      </c>
      <c r="CA108" s="98">
        <f t="shared" si="318"/>
        <v>74</v>
      </c>
      <c r="CB108" s="57" t="e">
        <f t="shared" si="455"/>
        <v>#N/A</v>
      </c>
      <c r="CC108" s="58">
        <v>12</v>
      </c>
      <c r="CD108" s="53">
        <f t="shared" si="424"/>
        <v>85</v>
      </c>
      <c r="CE108" s="58">
        <v>174</v>
      </c>
      <c r="CF108" s="51">
        <f t="shared" si="425"/>
        <v>80.680061823802163</v>
      </c>
      <c r="CG108" s="58">
        <v>33.1870525621475</v>
      </c>
      <c r="CH108" s="51">
        <f t="shared" si="426"/>
        <v>90.081717687124979</v>
      </c>
      <c r="CI108" s="58">
        <v>0</v>
      </c>
      <c r="CJ108" s="53">
        <f t="shared" si="427"/>
        <v>100</v>
      </c>
      <c r="CK108" s="58">
        <v>8.6428571428571406</v>
      </c>
      <c r="CL108" s="53">
        <f t="shared" si="428"/>
        <v>89.492553778268075</v>
      </c>
      <c r="CM108" s="58">
        <v>9</v>
      </c>
      <c r="CN108" s="53">
        <f t="shared" si="429"/>
        <v>86.238532110091754</v>
      </c>
      <c r="CO108" s="58">
        <v>0</v>
      </c>
      <c r="CP108" s="51">
        <f t="shared" si="430"/>
        <v>100</v>
      </c>
      <c r="CQ108" s="138">
        <f t="shared" si="319"/>
        <v>93.932771472089954</v>
      </c>
      <c r="CR108" s="110">
        <f t="shared" si="320"/>
        <v>87.423637745754277</v>
      </c>
      <c r="CS108" s="53">
        <f t="shared" si="456"/>
        <v>87.423637745754277</v>
      </c>
      <c r="CT108" s="98">
        <f t="shared" si="321"/>
        <v>87.4</v>
      </c>
      <c r="CU108" s="54" t="e">
        <f t="shared" si="457"/>
        <v>#N/A</v>
      </c>
      <c r="CV108" s="58">
        <v>13.375</v>
      </c>
      <c r="CW108" s="53">
        <f t="shared" si="431"/>
        <v>92.216981132075475</v>
      </c>
      <c r="CX108" s="58">
        <v>1</v>
      </c>
      <c r="CY108" s="53">
        <f t="shared" si="432"/>
        <v>100</v>
      </c>
      <c r="CZ108" s="58">
        <v>184.72333333333299</v>
      </c>
      <c r="DA108" s="53">
        <f t="shared" si="433"/>
        <v>82.573270440251605</v>
      </c>
      <c r="DB108" s="58">
        <v>11.095000000000001</v>
      </c>
      <c r="DC108" s="53">
        <f t="shared" si="434"/>
        <v>97.226249999999993</v>
      </c>
      <c r="DD108" s="58">
        <v>6</v>
      </c>
      <c r="DE108" s="53">
        <f t="shared" si="435"/>
        <v>98.207885304659499</v>
      </c>
      <c r="DF108" s="58">
        <v>1</v>
      </c>
      <c r="DG108" s="53">
        <f t="shared" si="436"/>
        <v>100</v>
      </c>
      <c r="DH108" s="58">
        <v>314.63888888888903</v>
      </c>
      <c r="DI108" s="53">
        <f t="shared" si="437"/>
        <v>73.780092592592581</v>
      </c>
      <c r="DJ108" s="58">
        <v>26.75</v>
      </c>
      <c r="DK108" s="51">
        <f t="shared" si="438"/>
        <v>96.178571428571431</v>
      </c>
      <c r="DL108" s="53">
        <f t="shared" si="322"/>
        <v>92.522881362268819</v>
      </c>
      <c r="DM108" s="53">
        <f t="shared" si="458"/>
        <v>92.522881362268819</v>
      </c>
      <c r="DN108" s="98">
        <f t="shared" si="323"/>
        <v>92.5</v>
      </c>
      <c r="DO108" s="54" t="e">
        <f t="shared" si="459"/>
        <v>#N/A</v>
      </c>
      <c r="DP108" s="52">
        <v>290</v>
      </c>
      <c r="DQ108" s="51">
        <f t="shared" si="439"/>
        <v>86.065573770491795</v>
      </c>
      <c r="DR108" s="52">
        <v>12.7</v>
      </c>
      <c r="DS108" s="51">
        <f t="shared" si="440"/>
        <v>85.826771653543304</v>
      </c>
      <c r="DT108" s="52">
        <v>14.5</v>
      </c>
      <c r="DU108" s="51">
        <f t="shared" si="441"/>
        <v>80.555555555555557</v>
      </c>
      <c r="DV108" s="53">
        <f t="shared" si="324"/>
        <v>84.149300326530224</v>
      </c>
      <c r="DW108" s="53">
        <f t="shared" si="460"/>
        <v>84.149300326530224</v>
      </c>
      <c r="DX108" s="98">
        <f t="shared" si="325"/>
        <v>84.1</v>
      </c>
      <c r="DY108" s="54" t="e">
        <f t="shared" si="461"/>
        <v>#N/A</v>
      </c>
      <c r="DZ108" s="52">
        <v>84.325221193246506</v>
      </c>
      <c r="EA108" s="53">
        <f t="shared" si="442"/>
        <v>90.769882877552746</v>
      </c>
      <c r="EB108" s="52">
        <v>12</v>
      </c>
      <c r="EC108" s="51">
        <f t="shared" si="443"/>
        <v>75</v>
      </c>
      <c r="ED108" s="53">
        <f t="shared" si="326"/>
        <v>82.884941438776366</v>
      </c>
      <c r="EE108" s="53">
        <f t="shared" si="462"/>
        <v>82.884941438776366</v>
      </c>
      <c r="EF108" s="98">
        <f t="shared" si="327"/>
        <v>82.9</v>
      </c>
      <c r="EG108" s="54" t="e">
        <f t="shared" si="463"/>
        <v>#N/A</v>
      </c>
      <c r="EH108" s="64"/>
      <c r="EI108" s="64"/>
      <c r="EJ108" s="64"/>
      <c r="EK108" s="66" t="e">
        <f t="shared" si="464"/>
        <v>#N/A</v>
      </c>
      <c r="EL108" s="116">
        <f t="shared" si="328"/>
        <v>84</v>
      </c>
      <c r="EM108" s="139">
        <f t="shared" si="329"/>
        <v>84.000833724222957</v>
      </c>
      <c r="EN108" s="120">
        <f t="shared" si="465"/>
        <v>84.000833724222957</v>
      </c>
      <c r="EO108" s="67"/>
      <c r="EP108" s="68"/>
      <c r="EQ108" s="44"/>
    </row>
    <row r="109" spans="1:149" ht="14.5" customHeight="1" x14ac:dyDescent="0.35">
      <c r="A109" s="49" t="s">
        <v>114</v>
      </c>
      <c r="B109" s="137" t="str">
        <f>INDEX('Economy Names'!$A$2:$H$213,'Economy Names'!L103,'Economy Names'!$K$1)</f>
        <v>Kosovo</v>
      </c>
      <c r="C109" s="50">
        <v>3</v>
      </c>
      <c r="D109" s="51">
        <f t="shared" si="399"/>
        <v>88.235294117647058</v>
      </c>
      <c r="E109" s="50">
        <v>4.5</v>
      </c>
      <c r="F109" s="51">
        <f t="shared" si="400"/>
        <v>95.979899497487438</v>
      </c>
      <c r="G109" s="52">
        <v>1.35314149794174</v>
      </c>
      <c r="H109" s="51">
        <f t="shared" si="401"/>
        <v>99.323429251029125</v>
      </c>
      <c r="I109" s="50">
        <v>3</v>
      </c>
      <c r="J109" s="51">
        <f t="shared" si="402"/>
        <v>88.235294117647058</v>
      </c>
      <c r="K109" s="50">
        <v>4.5</v>
      </c>
      <c r="L109" s="51">
        <f t="shared" si="403"/>
        <v>95.979899497487438</v>
      </c>
      <c r="M109" s="52">
        <v>1.35314149794174</v>
      </c>
      <c r="N109" s="53">
        <f t="shared" si="404"/>
        <v>99.323429251029125</v>
      </c>
      <c r="O109" s="52">
        <v>0</v>
      </c>
      <c r="P109" s="51">
        <f t="shared" si="405"/>
        <v>100</v>
      </c>
      <c r="Q109" s="53">
        <f t="shared" si="305"/>
        <v>95.884655716540905</v>
      </c>
      <c r="R109" s="53">
        <f t="shared" si="444"/>
        <v>95.884655716540905</v>
      </c>
      <c r="S109" s="98">
        <f t="shared" si="306"/>
        <v>95.9</v>
      </c>
      <c r="T109" s="54" t="e">
        <f t="shared" si="445"/>
        <v>#N/A</v>
      </c>
      <c r="U109" s="55">
        <v>18</v>
      </c>
      <c r="V109" s="51">
        <f t="shared" si="406"/>
        <v>48</v>
      </c>
      <c r="W109" s="55">
        <v>237</v>
      </c>
      <c r="X109" s="51">
        <f t="shared" si="407"/>
        <v>39.19308357348703</v>
      </c>
      <c r="Y109" s="56">
        <v>5.2089993848165799</v>
      </c>
      <c r="Z109" s="53">
        <f t="shared" si="408"/>
        <v>73.955003075917105</v>
      </c>
      <c r="AA109" s="55">
        <v>9</v>
      </c>
      <c r="AB109" s="51">
        <f t="shared" si="409"/>
        <v>60</v>
      </c>
      <c r="AC109" s="53">
        <f t="shared" si="307"/>
        <v>55.287021662351037</v>
      </c>
      <c r="AD109" s="53">
        <f t="shared" si="446"/>
        <v>55.287021662351037</v>
      </c>
      <c r="AE109" s="98">
        <f t="shared" si="308"/>
        <v>55.3</v>
      </c>
      <c r="AF109" s="57" t="e">
        <f t="shared" si="447"/>
        <v>#N/A</v>
      </c>
      <c r="AG109" s="55">
        <v>7</v>
      </c>
      <c r="AH109" s="51">
        <f t="shared" si="410"/>
        <v>33.333333333333329</v>
      </c>
      <c r="AI109" s="55">
        <v>36</v>
      </c>
      <c r="AJ109" s="51">
        <f t="shared" si="411"/>
        <v>92.173913043478265</v>
      </c>
      <c r="AK109" s="56">
        <v>406.21307768210897</v>
      </c>
      <c r="AL109" s="51">
        <f t="shared" si="412"/>
        <v>94.985023732319647</v>
      </c>
      <c r="AM109" s="55">
        <v>6</v>
      </c>
      <c r="AN109" s="51">
        <f t="shared" si="413"/>
        <v>75</v>
      </c>
      <c r="AO109" s="51">
        <f t="shared" si="309"/>
        <v>73.873067527282814</v>
      </c>
      <c r="AP109" s="53">
        <f t="shared" si="448"/>
        <v>73.873067527282814</v>
      </c>
      <c r="AQ109" s="98">
        <f t="shared" si="310"/>
        <v>73.900000000000006</v>
      </c>
      <c r="AR109" s="54" t="e">
        <f t="shared" si="449"/>
        <v>#N/A</v>
      </c>
      <c r="AS109" s="59">
        <v>6</v>
      </c>
      <c r="AT109" s="51">
        <f t="shared" si="414"/>
        <v>58.333333333333336</v>
      </c>
      <c r="AU109" s="59">
        <v>32</v>
      </c>
      <c r="AV109" s="51">
        <f t="shared" si="415"/>
        <v>85.167464114832541</v>
      </c>
      <c r="AW109" s="59">
        <v>0.26575699019575999</v>
      </c>
      <c r="AX109" s="53">
        <f t="shared" si="416"/>
        <v>98.228286732028266</v>
      </c>
      <c r="AY109" s="59">
        <v>20.5</v>
      </c>
      <c r="AZ109" s="51">
        <f t="shared" si="417"/>
        <v>68.333333333333329</v>
      </c>
      <c r="BA109" s="60">
        <f t="shared" si="311"/>
        <v>77.515604378381866</v>
      </c>
      <c r="BB109" s="53">
        <f t="shared" si="450"/>
        <v>77.515604378381866</v>
      </c>
      <c r="BC109" s="98">
        <f t="shared" si="312"/>
        <v>77.5</v>
      </c>
      <c r="BD109" s="54" t="e">
        <f t="shared" si="451"/>
        <v>#N/A</v>
      </c>
      <c r="BE109" s="58">
        <v>6</v>
      </c>
      <c r="BF109" s="58">
        <v>11</v>
      </c>
      <c r="BG109" s="61">
        <f t="shared" si="313"/>
        <v>17</v>
      </c>
      <c r="BH109" s="60">
        <f t="shared" si="314"/>
        <v>85</v>
      </c>
      <c r="BI109" s="101">
        <f t="shared" si="452"/>
        <v>85</v>
      </c>
      <c r="BJ109" s="98">
        <f t="shared" si="315"/>
        <v>85</v>
      </c>
      <c r="BK109" s="54" t="e">
        <f t="shared" si="453"/>
        <v>#N/A</v>
      </c>
      <c r="BL109" s="58">
        <v>9</v>
      </c>
      <c r="BM109" s="53">
        <f t="shared" si="418"/>
        <v>90</v>
      </c>
      <c r="BN109" s="58">
        <v>6</v>
      </c>
      <c r="BO109" s="53">
        <f t="shared" si="419"/>
        <v>60</v>
      </c>
      <c r="BP109" s="58">
        <v>5</v>
      </c>
      <c r="BQ109" s="53">
        <f t="shared" si="420"/>
        <v>50</v>
      </c>
      <c r="BR109" s="58">
        <v>0</v>
      </c>
      <c r="BS109" s="53">
        <f t="shared" si="421"/>
        <v>0</v>
      </c>
      <c r="BT109" s="58">
        <v>0</v>
      </c>
      <c r="BU109" s="53">
        <f t="shared" si="422"/>
        <v>0</v>
      </c>
      <c r="BV109" s="58">
        <v>0</v>
      </c>
      <c r="BW109" s="51">
        <f t="shared" si="423"/>
        <v>0</v>
      </c>
      <c r="BX109" s="61">
        <f t="shared" si="316"/>
        <v>20</v>
      </c>
      <c r="BY109" s="63">
        <f t="shared" si="317"/>
        <v>40</v>
      </c>
      <c r="BZ109" s="53">
        <f t="shared" si="454"/>
        <v>40</v>
      </c>
      <c r="CA109" s="98">
        <f t="shared" si="318"/>
        <v>40</v>
      </c>
      <c r="CB109" s="57" t="e">
        <f t="shared" si="455"/>
        <v>#N/A</v>
      </c>
      <c r="CC109" s="58">
        <v>10</v>
      </c>
      <c r="CD109" s="53">
        <f t="shared" si="424"/>
        <v>88.333333333333329</v>
      </c>
      <c r="CE109" s="58">
        <v>153.5</v>
      </c>
      <c r="CF109" s="51">
        <f t="shared" si="425"/>
        <v>83.848531684698614</v>
      </c>
      <c r="CG109" s="58">
        <v>15.2228724019108</v>
      </c>
      <c r="CH109" s="51">
        <f t="shared" si="426"/>
        <v>100</v>
      </c>
      <c r="CI109" s="58">
        <v>27</v>
      </c>
      <c r="CJ109" s="53">
        <f t="shared" si="427"/>
        <v>46</v>
      </c>
      <c r="CK109" s="58">
        <v>29.452380952380999</v>
      </c>
      <c r="CL109" s="53">
        <f t="shared" si="428"/>
        <v>49.319727891156376</v>
      </c>
      <c r="CM109" s="58">
        <v>21.5</v>
      </c>
      <c r="CN109" s="53">
        <f t="shared" si="429"/>
        <v>63.302752293577981</v>
      </c>
      <c r="CO109" s="58">
        <v>11.714285714285699</v>
      </c>
      <c r="CP109" s="51">
        <f t="shared" si="430"/>
        <v>63.392857142857181</v>
      </c>
      <c r="CQ109" s="138">
        <f t="shared" si="319"/>
        <v>55.503834331897878</v>
      </c>
      <c r="CR109" s="110">
        <f t="shared" si="320"/>
        <v>81.921424837482448</v>
      </c>
      <c r="CS109" s="53">
        <f t="shared" si="456"/>
        <v>81.921424837482448</v>
      </c>
      <c r="CT109" s="98">
        <f t="shared" si="321"/>
        <v>81.900000000000006</v>
      </c>
      <c r="CU109" s="54" t="e">
        <f t="shared" si="457"/>
        <v>#N/A</v>
      </c>
      <c r="CV109" s="58">
        <v>3.5</v>
      </c>
      <c r="CW109" s="53">
        <f t="shared" si="431"/>
        <v>98.427672955974842</v>
      </c>
      <c r="CX109" s="58">
        <v>5</v>
      </c>
      <c r="CY109" s="53">
        <f t="shared" si="432"/>
        <v>97.633136094674555</v>
      </c>
      <c r="CZ109" s="58">
        <v>105</v>
      </c>
      <c r="DA109" s="53">
        <f t="shared" si="433"/>
        <v>90.094339622641513</v>
      </c>
      <c r="DB109" s="58">
        <v>50</v>
      </c>
      <c r="DC109" s="53">
        <f t="shared" si="434"/>
        <v>87.5</v>
      </c>
      <c r="DD109" s="58">
        <v>5.5</v>
      </c>
      <c r="DE109" s="53">
        <f t="shared" si="435"/>
        <v>98.387096774193552</v>
      </c>
      <c r="DF109" s="58">
        <v>6.0277777777777803</v>
      </c>
      <c r="DG109" s="53">
        <f t="shared" si="436"/>
        <v>97.896327289632737</v>
      </c>
      <c r="DH109" s="58">
        <v>128.333333333333</v>
      </c>
      <c r="DI109" s="53">
        <f t="shared" si="437"/>
        <v>89.305555555555586</v>
      </c>
      <c r="DJ109" s="58">
        <v>42.2222222222222</v>
      </c>
      <c r="DK109" s="51">
        <f t="shared" si="438"/>
        <v>93.968253968253975</v>
      </c>
      <c r="DL109" s="53">
        <f t="shared" si="322"/>
        <v>94.151547782615836</v>
      </c>
      <c r="DM109" s="53">
        <f t="shared" si="458"/>
        <v>94.151547782615836</v>
      </c>
      <c r="DN109" s="98">
        <f t="shared" si="323"/>
        <v>94.2</v>
      </c>
      <c r="DO109" s="54" t="e">
        <f t="shared" si="459"/>
        <v>#N/A</v>
      </c>
      <c r="DP109" s="52">
        <v>330</v>
      </c>
      <c r="DQ109" s="51">
        <f t="shared" si="439"/>
        <v>82.786885245901644</v>
      </c>
      <c r="DR109" s="52">
        <v>34.4</v>
      </c>
      <c r="DS109" s="51">
        <f t="shared" si="440"/>
        <v>61.417322834645674</v>
      </c>
      <c r="DT109" s="52">
        <v>9</v>
      </c>
      <c r="DU109" s="51">
        <f t="shared" si="441"/>
        <v>50</v>
      </c>
      <c r="DV109" s="53">
        <f t="shared" si="324"/>
        <v>64.73473602684912</v>
      </c>
      <c r="DW109" s="53">
        <f t="shared" si="460"/>
        <v>64.73473602684912</v>
      </c>
      <c r="DX109" s="98">
        <f t="shared" si="325"/>
        <v>64.7</v>
      </c>
      <c r="DY109" s="54" t="e">
        <f t="shared" si="461"/>
        <v>#N/A</v>
      </c>
      <c r="DZ109" s="52">
        <v>39.5601329599492</v>
      </c>
      <c r="EA109" s="53">
        <f t="shared" si="442"/>
        <v>42.583566157103547</v>
      </c>
      <c r="EB109" s="52">
        <v>13.5</v>
      </c>
      <c r="EC109" s="51">
        <f t="shared" si="443"/>
        <v>84.375</v>
      </c>
      <c r="ED109" s="53">
        <f t="shared" si="326"/>
        <v>63.479283078551774</v>
      </c>
      <c r="EE109" s="53">
        <f t="shared" si="462"/>
        <v>63.479283078551774</v>
      </c>
      <c r="EF109" s="98">
        <f t="shared" si="327"/>
        <v>63.5</v>
      </c>
      <c r="EG109" s="54" t="e">
        <f t="shared" si="463"/>
        <v>#N/A</v>
      </c>
      <c r="EH109" s="64"/>
      <c r="EI109" s="64"/>
      <c r="EJ109" s="64"/>
      <c r="EK109" s="66" t="e">
        <f t="shared" si="464"/>
        <v>#N/A</v>
      </c>
      <c r="EL109" s="116">
        <f t="shared" si="328"/>
        <v>73.2</v>
      </c>
      <c r="EM109" s="139">
        <f t="shared" si="329"/>
        <v>73.184734101005589</v>
      </c>
      <c r="EN109" s="120">
        <f t="shared" si="465"/>
        <v>73.184734101005589</v>
      </c>
      <c r="EO109" s="67"/>
      <c r="EP109" s="68"/>
      <c r="EQ109" s="44"/>
    </row>
    <row r="110" spans="1:149" ht="14.5" customHeight="1" x14ac:dyDescent="0.35">
      <c r="A110" s="49" t="s">
        <v>115</v>
      </c>
      <c r="B110" s="137" t="str">
        <f>INDEX('Economy Names'!$A$2:$H$213,'Economy Names'!L104,'Economy Names'!$K$1)</f>
        <v>Kuwait</v>
      </c>
      <c r="C110" s="50">
        <v>5</v>
      </c>
      <c r="D110" s="51">
        <f t="shared" si="399"/>
        <v>76.470588235294116</v>
      </c>
      <c r="E110" s="50">
        <v>19</v>
      </c>
      <c r="F110" s="51">
        <f t="shared" si="400"/>
        <v>81.4070351758794</v>
      </c>
      <c r="G110" s="52">
        <v>1.69244755137714</v>
      </c>
      <c r="H110" s="51">
        <f t="shared" si="401"/>
        <v>99.153776224311429</v>
      </c>
      <c r="I110" s="50">
        <v>6</v>
      </c>
      <c r="J110" s="51">
        <f t="shared" si="402"/>
        <v>70.588235294117652</v>
      </c>
      <c r="K110" s="50">
        <v>20</v>
      </c>
      <c r="L110" s="51">
        <f t="shared" si="403"/>
        <v>80.402010050251263</v>
      </c>
      <c r="M110" s="52">
        <v>1.69244755137714</v>
      </c>
      <c r="N110" s="53">
        <f t="shared" si="404"/>
        <v>99.153776224311429</v>
      </c>
      <c r="O110" s="52">
        <v>0</v>
      </c>
      <c r="P110" s="51">
        <f t="shared" si="405"/>
        <v>100</v>
      </c>
      <c r="Q110" s="53">
        <f t="shared" si="305"/>
        <v>88.396927650520666</v>
      </c>
      <c r="R110" s="53">
        <f t="shared" si="444"/>
        <v>88.396927650520666</v>
      </c>
      <c r="S110" s="98">
        <f t="shared" si="306"/>
        <v>88.4</v>
      </c>
      <c r="T110" s="54" t="e">
        <f t="shared" si="445"/>
        <v>#N/A</v>
      </c>
      <c r="U110" s="55">
        <v>19</v>
      </c>
      <c r="V110" s="51">
        <f t="shared" si="406"/>
        <v>44</v>
      </c>
      <c r="W110" s="55">
        <v>103</v>
      </c>
      <c r="X110" s="51">
        <f t="shared" si="407"/>
        <v>77.809798270893367</v>
      </c>
      <c r="Y110" s="56">
        <v>5.4766918945371899</v>
      </c>
      <c r="Z110" s="53">
        <f t="shared" si="408"/>
        <v>72.616540527314058</v>
      </c>
      <c r="AA110" s="55">
        <v>14</v>
      </c>
      <c r="AB110" s="51">
        <f t="shared" si="409"/>
        <v>93.333333333333329</v>
      </c>
      <c r="AC110" s="53">
        <f t="shared" si="307"/>
        <v>71.939918032885188</v>
      </c>
      <c r="AD110" s="53">
        <f t="shared" si="446"/>
        <v>71.939918032885188</v>
      </c>
      <c r="AE110" s="98">
        <f t="shared" si="308"/>
        <v>71.900000000000006</v>
      </c>
      <c r="AF110" s="57" t="e">
        <f t="shared" si="447"/>
        <v>#N/A</v>
      </c>
      <c r="AG110" s="55">
        <v>5</v>
      </c>
      <c r="AH110" s="51">
        <f t="shared" si="410"/>
        <v>66.666666666666657</v>
      </c>
      <c r="AI110" s="55">
        <v>49</v>
      </c>
      <c r="AJ110" s="51">
        <f t="shared" si="411"/>
        <v>86.521739130434781</v>
      </c>
      <c r="AK110" s="56">
        <v>55.730785015633003</v>
      </c>
      <c r="AL110" s="51">
        <f t="shared" si="412"/>
        <v>99.311965617090948</v>
      </c>
      <c r="AM110" s="55">
        <v>6</v>
      </c>
      <c r="AN110" s="51">
        <f t="shared" si="413"/>
        <v>75</v>
      </c>
      <c r="AO110" s="51">
        <f t="shared" si="309"/>
        <v>81.875092853548097</v>
      </c>
      <c r="AP110" s="53">
        <f t="shared" si="448"/>
        <v>81.875092853548097</v>
      </c>
      <c r="AQ110" s="98">
        <f t="shared" si="310"/>
        <v>81.900000000000006</v>
      </c>
      <c r="AR110" s="54" t="e">
        <f t="shared" si="449"/>
        <v>#N/A</v>
      </c>
      <c r="AS110" s="59">
        <v>7</v>
      </c>
      <c r="AT110" s="51">
        <f t="shared" si="414"/>
        <v>50</v>
      </c>
      <c r="AU110" s="59">
        <v>17</v>
      </c>
      <c r="AV110" s="51">
        <f t="shared" si="415"/>
        <v>92.344497607655512</v>
      </c>
      <c r="AW110" s="59">
        <v>0.52991700217080995</v>
      </c>
      <c r="AX110" s="53">
        <f t="shared" si="416"/>
        <v>96.467219985527933</v>
      </c>
      <c r="AY110" s="59">
        <v>18.5</v>
      </c>
      <c r="AZ110" s="51">
        <f t="shared" si="417"/>
        <v>61.666666666666671</v>
      </c>
      <c r="BA110" s="60">
        <f t="shared" si="311"/>
        <v>75.119596064962536</v>
      </c>
      <c r="BB110" s="53">
        <f t="shared" si="450"/>
        <v>75.119596064962536</v>
      </c>
      <c r="BC110" s="98">
        <f t="shared" si="312"/>
        <v>75.099999999999994</v>
      </c>
      <c r="BD110" s="54" t="e">
        <f t="shared" si="451"/>
        <v>#N/A</v>
      </c>
      <c r="BE110" s="58">
        <v>8</v>
      </c>
      <c r="BF110" s="58">
        <v>1</v>
      </c>
      <c r="BG110" s="61">
        <f t="shared" si="313"/>
        <v>9</v>
      </c>
      <c r="BH110" s="60">
        <f t="shared" si="314"/>
        <v>45</v>
      </c>
      <c r="BI110" s="101">
        <f t="shared" si="452"/>
        <v>45</v>
      </c>
      <c r="BJ110" s="98">
        <f t="shared" si="315"/>
        <v>45</v>
      </c>
      <c r="BK110" s="54" t="e">
        <f t="shared" si="453"/>
        <v>#N/A</v>
      </c>
      <c r="BL110" s="58">
        <v>5</v>
      </c>
      <c r="BM110" s="53">
        <f t="shared" si="418"/>
        <v>50</v>
      </c>
      <c r="BN110" s="58">
        <v>9</v>
      </c>
      <c r="BO110" s="53">
        <f t="shared" si="419"/>
        <v>90</v>
      </c>
      <c r="BP110" s="58">
        <v>4</v>
      </c>
      <c r="BQ110" s="53">
        <f t="shared" si="420"/>
        <v>40</v>
      </c>
      <c r="BR110" s="58">
        <v>2</v>
      </c>
      <c r="BS110" s="53">
        <f t="shared" si="421"/>
        <v>33.333333333333329</v>
      </c>
      <c r="BT110" s="58">
        <v>6</v>
      </c>
      <c r="BU110" s="53">
        <f t="shared" si="422"/>
        <v>85.714285714285708</v>
      </c>
      <c r="BV110" s="58">
        <v>7</v>
      </c>
      <c r="BW110" s="51">
        <f t="shared" si="423"/>
        <v>100</v>
      </c>
      <c r="BX110" s="61">
        <f t="shared" si="316"/>
        <v>33</v>
      </c>
      <c r="BY110" s="63">
        <f t="shared" si="317"/>
        <v>66</v>
      </c>
      <c r="BZ110" s="53">
        <f t="shared" si="454"/>
        <v>66</v>
      </c>
      <c r="CA110" s="98">
        <f t="shared" si="318"/>
        <v>66</v>
      </c>
      <c r="CB110" s="57" t="e">
        <f t="shared" si="455"/>
        <v>#N/A</v>
      </c>
      <c r="CC110" s="58">
        <v>12</v>
      </c>
      <c r="CD110" s="53">
        <f t="shared" si="424"/>
        <v>85</v>
      </c>
      <c r="CE110" s="58">
        <v>98</v>
      </c>
      <c r="CF110" s="51">
        <f t="shared" si="425"/>
        <v>92.426584234930459</v>
      </c>
      <c r="CG110" s="58">
        <v>12.971873271032701</v>
      </c>
      <c r="CH110" s="51">
        <f t="shared" si="426"/>
        <v>100</v>
      </c>
      <c r="CI110" s="58" t="s">
        <v>1975</v>
      </c>
      <c r="CJ110" s="53" t="str">
        <f t="shared" si="427"/>
        <v>No VAT</v>
      </c>
      <c r="CK110" s="58" t="s">
        <v>1975</v>
      </c>
      <c r="CL110" s="53" t="str">
        <f t="shared" si="428"/>
        <v>No VAT</v>
      </c>
      <c r="CM110" s="58" t="s">
        <v>1976</v>
      </c>
      <c r="CN110" s="53" t="str">
        <f t="shared" si="429"/>
        <v>No CIT</v>
      </c>
      <c r="CO110" s="58" t="s">
        <v>1976</v>
      </c>
      <c r="CP110" s="51" t="str">
        <f t="shared" si="430"/>
        <v>No CIT</v>
      </c>
      <c r="CQ110" s="138" t="str">
        <f t="shared" si="319"/>
        <v/>
      </c>
      <c r="CR110" s="110">
        <f t="shared" si="320"/>
        <v>92.475528078310163</v>
      </c>
      <c r="CS110" s="53">
        <f t="shared" si="456"/>
        <v>92.475528078310163</v>
      </c>
      <c r="CT110" s="98">
        <f t="shared" si="321"/>
        <v>92.5</v>
      </c>
      <c r="CU110" s="54" t="e">
        <f t="shared" si="457"/>
        <v>#N/A</v>
      </c>
      <c r="CV110" s="58">
        <v>84</v>
      </c>
      <c r="CW110" s="53">
        <f t="shared" si="431"/>
        <v>47.79874213836478</v>
      </c>
      <c r="CX110" s="58">
        <v>72</v>
      </c>
      <c r="CY110" s="53">
        <f t="shared" si="432"/>
        <v>57.988165680473372</v>
      </c>
      <c r="CZ110" s="58">
        <v>665</v>
      </c>
      <c r="DA110" s="53">
        <f t="shared" si="433"/>
        <v>37.264150943396224</v>
      </c>
      <c r="DB110" s="58">
        <v>227</v>
      </c>
      <c r="DC110" s="53">
        <f t="shared" si="434"/>
        <v>43.25</v>
      </c>
      <c r="DD110" s="58">
        <v>72</v>
      </c>
      <c r="DE110" s="53">
        <f t="shared" si="435"/>
        <v>74.551971326164875</v>
      </c>
      <c r="DF110" s="58">
        <v>96</v>
      </c>
      <c r="DG110" s="53">
        <f t="shared" si="436"/>
        <v>60.251046025104607</v>
      </c>
      <c r="DH110" s="58">
        <v>633.72727272727298</v>
      </c>
      <c r="DI110" s="53">
        <f t="shared" si="437"/>
        <v>47.189393939393923</v>
      </c>
      <c r="DJ110" s="58">
        <v>331.81818181818198</v>
      </c>
      <c r="DK110" s="51">
        <f t="shared" si="438"/>
        <v>52.597402597402578</v>
      </c>
      <c r="DL110" s="53">
        <f t="shared" si="322"/>
        <v>52.611359081287546</v>
      </c>
      <c r="DM110" s="53">
        <f t="shared" si="458"/>
        <v>52.611359081287546</v>
      </c>
      <c r="DN110" s="98">
        <f t="shared" si="323"/>
        <v>52.6</v>
      </c>
      <c r="DO110" s="54" t="e">
        <f t="shared" si="459"/>
        <v>#N/A</v>
      </c>
      <c r="DP110" s="52">
        <v>566</v>
      </c>
      <c r="DQ110" s="51">
        <f t="shared" si="439"/>
        <v>63.442622950819668</v>
      </c>
      <c r="DR110" s="52">
        <v>18.600000000000001</v>
      </c>
      <c r="DS110" s="51">
        <f t="shared" si="440"/>
        <v>79.190101237345331</v>
      </c>
      <c r="DT110" s="52">
        <v>7.5</v>
      </c>
      <c r="DU110" s="51">
        <f t="shared" si="441"/>
        <v>41.666666666666671</v>
      </c>
      <c r="DV110" s="53">
        <f t="shared" si="324"/>
        <v>61.433130284943893</v>
      </c>
      <c r="DW110" s="53">
        <f t="shared" si="460"/>
        <v>61.433130284943893</v>
      </c>
      <c r="DX110" s="98">
        <f t="shared" si="325"/>
        <v>61.4</v>
      </c>
      <c r="DY110" s="54" t="e">
        <f t="shared" si="461"/>
        <v>#N/A</v>
      </c>
      <c r="DZ110" s="52">
        <v>32.181886809948601</v>
      </c>
      <c r="EA110" s="53">
        <f t="shared" si="442"/>
        <v>34.64142821307707</v>
      </c>
      <c r="EB110" s="52">
        <v>7</v>
      </c>
      <c r="EC110" s="51">
        <f t="shared" si="443"/>
        <v>43.75</v>
      </c>
      <c r="ED110" s="53">
        <f t="shared" si="326"/>
        <v>39.195714106538531</v>
      </c>
      <c r="EE110" s="53">
        <f t="shared" si="462"/>
        <v>39.195714106538531</v>
      </c>
      <c r="EF110" s="98">
        <f t="shared" si="327"/>
        <v>39.200000000000003</v>
      </c>
      <c r="EG110" s="54" t="e">
        <f t="shared" si="463"/>
        <v>#N/A</v>
      </c>
      <c r="EH110" s="64"/>
      <c r="EI110" s="64"/>
      <c r="EJ110" s="64"/>
      <c r="EK110" s="66" t="e">
        <f t="shared" si="464"/>
        <v>#N/A</v>
      </c>
      <c r="EL110" s="116">
        <f t="shared" si="328"/>
        <v>67.400000000000006</v>
      </c>
      <c r="EM110" s="139">
        <f t="shared" si="329"/>
        <v>67.404726615299666</v>
      </c>
      <c r="EN110" s="120">
        <f t="shared" si="465"/>
        <v>67.404726615299666</v>
      </c>
      <c r="EO110" s="67"/>
      <c r="EP110" s="68"/>
      <c r="EQ110" s="44"/>
    </row>
    <row r="111" spans="1:149" ht="14.5" customHeight="1" x14ac:dyDescent="0.35">
      <c r="A111" s="49" t="s">
        <v>116</v>
      </c>
      <c r="B111" s="137" t="str">
        <f>INDEX('Economy Names'!$A$2:$H$213,'Economy Names'!L105,'Economy Names'!$K$1)</f>
        <v>Kyrgyz Republic</v>
      </c>
      <c r="C111" s="50">
        <v>4</v>
      </c>
      <c r="D111" s="51">
        <f t="shared" si="399"/>
        <v>82.35294117647058</v>
      </c>
      <c r="E111" s="50">
        <v>10</v>
      </c>
      <c r="F111" s="51">
        <f t="shared" si="400"/>
        <v>90.452261306532662</v>
      </c>
      <c r="G111" s="52">
        <v>1.4186385477583501</v>
      </c>
      <c r="H111" s="51">
        <f t="shared" si="401"/>
        <v>99.290680726120826</v>
      </c>
      <c r="I111" s="50">
        <v>4</v>
      </c>
      <c r="J111" s="51">
        <f t="shared" si="402"/>
        <v>82.35294117647058</v>
      </c>
      <c r="K111" s="50">
        <v>10</v>
      </c>
      <c r="L111" s="51">
        <f t="shared" si="403"/>
        <v>90.452261306532662</v>
      </c>
      <c r="M111" s="52">
        <v>1.4186385477583501</v>
      </c>
      <c r="N111" s="53">
        <f t="shared" si="404"/>
        <v>99.290680726120826</v>
      </c>
      <c r="O111" s="52">
        <v>0</v>
      </c>
      <c r="P111" s="51">
        <f t="shared" si="405"/>
        <v>100</v>
      </c>
      <c r="Q111" s="53">
        <f t="shared" si="305"/>
        <v>93.023970802281028</v>
      </c>
      <c r="R111" s="53">
        <f t="shared" si="444"/>
        <v>93.023970802281028</v>
      </c>
      <c r="S111" s="98">
        <f t="shared" si="306"/>
        <v>93</v>
      </c>
      <c r="T111" s="54" t="e">
        <f t="shared" si="445"/>
        <v>#N/A</v>
      </c>
      <c r="U111" s="55">
        <v>17</v>
      </c>
      <c r="V111" s="51">
        <f t="shared" si="406"/>
        <v>52</v>
      </c>
      <c r="W111" s="55">
        <v>167</v>
      </c>
      <c r="X111" s="51">
        <f t="shared" si="407"/>
        <v>59.365994236311238</v>
      </c>
      <c r="Y111" s="56">
        <v>1.7136523409303801</v>
      </c>
      <c r="Z111" s="53">
        <f t="shared" si="408"/>
        <v>91.431738295348097</v>
      </c>
      <c r="AA111" s="55">
        <v>11</v>
      </c>
      <c r="AB111" s="51">
        <f t="shared" si="409"/>
        <v>73.333333333333329</v>
      </c>
      <c r="AC111" s="53">
        <f t="shared" si="307"/>
        <v>69.032766466248162</v>
      </c>
      <c r="AD111" s="53">
        <f t="shared" si="446"/>
        <v>69.032766466248162</v>
      </c>
      <c r="AE111" s="98">
        <f t="shared" si="308"/>
        <v>69</v>
      </c>
      <c r="AF111" s="57" t="e">
        <f t="shared" si="447"/>
        <v>#N/A</v>
      </c>
      <c r="AG111" s="55">
        <v>7</v>
      </c>
      <c r="AH111" s="51">
        <f t="shared" si="410"/>
        <v>33.333333333333329</v>
      </c>
      <c r="AI111" s="55">
        <v>111</v>
      </c>
      <c r="AJ111" s="51">
        <f t="shared" si="411"/>
        <v>59.565217391304351</v>
      </c>
      <c r="AK111" s="56">
        <v>683.92024839654505</v>
      </c>
      <c r="AL111" s="51">
        <f t="shared" si="412"/>
        <v>91.556540143252533</v>
      </c>
      <c r="AM111" s="55">
        <v>4</v>
      </c>
      <c r="AN111" s="51">
        <f t="shared" si="413"/>
        <v>50</v>
      </c>
      <c r="AO111" s="51">
        <f t="shared" si="309"/>
        <v>58.613772716972555</v>
      </c>
      <c r="AP111" s="53">
        <f t="shared" si="448"/>
        <v>58.613772716972555</v>
      </c>
      <c r="AQ111" s="98">
        <f t="shared" si="310"/>
        <v>58.6</v>
      </c>
      <c r="AR111" s="54" t="e">
        <f t="shared" si="449"/>
        <v>#N/A</v>
      </c>
      <c r="AS111" s="59">
        <v>3</v>
      </c>
      <c r="AT111" s="51">
        <f t="shared" si="414"/>
        <v>83.333333333333343</v>
      </c>
      <c r="AU111" s="59">
        <v>3.5</v>
      </c>
      <c r="AV111" s="51">
        <f t="shared" si="415"/>
        <v>98.803827751196167</v>
      </c>
      <c r="AW111" s="59">
        <v>0.15214317015466999</v>
      </c>
      <c r="AX111" s="53">
        <f t="shared" si="416"/>
        <v>98.985712198968869</v>
      </c>
      <c r="AY111" s="59">
        <v>24</v>
      </c>
      <c r="AZ111" s="51">
        <f t="shared" si="417"/>
        <v>80</v>
      </c>
      <c r="BA111" s="60">
        <f t="shared" si="311"/>
        <v>90.280718320874598</v>
      </c>
      <c r="BB111" s="53">
        <f t="shared" si="450"/>
        <v>90.280718320874598</v>
      </c>
      <c r="BC111" s="98">
        <f t="shared" si="312"/>
        <v>90.3</v>
      </c>
      <c r="BD111" s="54" t="e">
        <f t="shared" si="451"/>
        <v>#N/A</v>
      </c>
      <c r="BE111" s="58">
        <v>8</v>
      </c>
      <c r="BF111" s="58">
        <v>9</v>
      </c>
      <c r="BG111" s="61">
        <f t="shared" si="313"/>
        <v>17</v>
      </c>
      <c r="BH111" s="60">
        <f t="shared" si="314"/>
        <v>85</v>
      </c>
      <c r="BI111" s="101">
        <f t="shared" si="452"/>
        <v>85</v>
      </c>
      <c r="BJ111" s="98">
        <f t="shared" si="315"/>
        <v>85</v>
      </c>
      <c r="BK111" s="54" t="e">
        <f t="shared" si="453"/>
        <v>#N/A</v>
      </c>
      <c r="BL111" s="58">
        <v>7</v>
      </c>
      <c r="BM111" s="53">
        <f t="shared" si="418"/>
        <v>70</v>
      </c>
      <c r="BN111" s="58">
        <v>5</v>
      </c>
      <c r="BO111" s="53">
        <f t="shared" si="419"/>
        <v>50</v>
      </c>
      <c r="BP111" s="58">
        <v>8</v>
      </c>
      <c r="BQ111" s="53">
        <f t="shared" si="420"/>
        <v>80</v>
      </c>
      <c r="BR111" s="58">
        <v>0</v>
      </c>
      <c r="BS111" s="53">
        <f t="shared" si="421"/>
        <v>0</v>
      </c>
      <c r="BT111" s="58">
        <v>0</v>
      </c>
      <c r="BU111" s="53">
        <f t="shared" si="422"/>
        <v>0</v>
      </c>
      <c r="BV111" s="58">
        <v>0</v>
      </c>
      <c r="BW111" s="51">
        <f t="shared" si="423"/>
        <v>0</v>
      </c>
      <c r="BX111" s="61">
        <f t="shared" si="316"/>
        <v>20</v>
      </c>
      <c r="BY111" s="63">
        <f t="shared" si="317"/>
        <v>40</v>
      </c>
      <c r="BZ111" s="53">
        <f t="shared" si="454"/>
        <v>40</v>
      </c>
      <c r="CA111" s="98">
        <f t="shared" si="318"/>
        <v>40</v>
      </c>
      <c r="CB111" s="57" t="e">
        <f t="shared" si="455"/>
        <v>#N/A</v>
      </c>
      <c r="CC111" s="58">
        <v>26</v>
      </c>
      <c r="CD111" s="53">
        <f t="shared" si="424"/>
        <v>61.666666666666671</v>
      </c>
      <c r="CE111" s="58">
        <v>220</v>
      </c>
      <c r="CF111" s="51">
        <f t="shared" si="425"/>
        <v>73.570324574961361</v>
      </c>
      <c r="CG111" s="58">
        <v>28.972397180380899</v>
      </c>
      <c r="CH111" s="51">
        <f t="shared" si="426"/>
        <v>96.011139515271822</v>
      </c>
      <c r="CI111" s="58" t="s">
        <v>1974</v>
      </c>
      <c r="CJ111" s="53">
        <f t="shared" si="427"/>
        <v>0</v>
      </c>
      <c r="CK111" s="58" t="s">
        <v>1974</v>
      </c>
      <c r="CL111" s="53">
        <f t="shared" si="428"/>
        <v>0</v>
      </c>
      <c r="CM111" s="58">
        <v>20</v>
      </c>
      <c r="CN111" s="53">
        <f t="shared" si="429"/>
        <v>66.055045871559642</v>
      </c>
      <c r="CO111" s="58">
        <v>5.28571428571429</v>
      </c>
      <c r="CP111" s="51">
        <f t="shared" si="430"/>
        <v>83.482142857142833</v>
      </c>
      <c r="CQ111" s="138">
        <f t="shared" si="319"/>
        <v>37.384297182175615</v>
      </c>
      <c r="CR111" s="110">
        <f t="shared" si="320"/>
        <v>67.158106984768864</v>
      </c>
      <c r="CS111" s="53">
        <f t="shared" si="456"/>
        <v>67.158106984768864</v>
      </c>
      <c r="CT111" s="98">
        <f t="shared" si="321"/>
        <v>67.2</v>
      </c>
      <c r="CU111" s="54" t="e">
        <f t="shared" si="457"/>
        <v>#N/A</v>
      </c>
      <c r="CV111" s="58">
        <v>5</v>
      </c>
      <c r="CW111" s="53">
        <f t="shared" si="431"/>
        <v>97.484276729559753</v>
      </c>
      <c r="CX111" s="58">
        <v>72</v>
      </c>
      <c r="CY111" s="53">
        <f t="shared" si="432"/>
        <v>57.988165680473372</v>
      </c>
      <c r="CZ111" s="58">
        <v>10</v>
      </c>
      <c r="DA111" s="53">
        <f t="shared" si="433"/>
        <v>99.056603773584911</v>
      </c>
      <c r="DB111" s="58">
        <v>110</v>
      </c>
      <c r="DC111" s="53">
        <f t="shared" si="434"/>
        <v>72.5</v>
      </c>
      <c r="DD111" s="58">
        <v>68.909090909090907</v>
      </c>
      <c r="DE111" s="53">
        <f t="shared" si="435"/>
        <v>75.659824046920818</v>
      </c>
      <c r="DF111" s="58">
        <v>84</v>
      </c>
      <c r="DG111" s="53">
        <f t="shared" si="436"/>
        <v>65.271966527196653</v>
      </c>
      <c r="DH111" s="58">
        <v>499.09090909090901</v>
      </c>
      <c r="DI111" s="53">
        <f t="shared" si="437"/>
        <v>58.409090909090914</v>
      </c>
      <c r="DJ111" s="58">
        <v>200</v>
      </c>
      <c r="DK111" s="51">
        <f t="shared" si="438"/>
        <v>71.428571428571431</v>
      </c>
      <c r="DL111" s="53">
        <f t="shared" si="322"/>
        <v>74.724812386924739</v>
      </c>
      <c r="DM111" s="53">
        <f t="shared" si="458"/>
        <v>74.724812386924739</v>
      </c>
      <c r="DN111" s="98">
        <f t="shared" si="323"/>
        <v>74.7</v>
      </c>
      <c r="DO111" s="54" t="e">
        <f t="shared" si="459"/>
        <v>#N/A</v>
      </c>
      <c r="DP111" s="52">
        <v>410</v>
      </c>
      <c r="DQ111" s="51">
        <f t="shared" si="439"/>
        <v>76.229508196721312</v>
      </c>
      <c r="DR111" s="52">
        <v>47</v>
      </c>
      <c r="DS111" s="51">
        <f t="shared" si="440"/>
        <v>47.244094488188978</v>
      </c>
      <c r="DT111" s="52">
        <v>5</v>
      </c>
      <c r="DU111" s="51">
        <f t="shared" si="441"/>
        <v>27.777777777777779</v>
      </c>
      <c r="DV111" s="53">
        <f t="shared" si="324"/>
        <v>50.417126820896023</v>
      </c>
      <c r="DW111" s="53">
        <f t="shared" si="460"/>
        <v>50.417126820896023</v>
      </c>
      <c r="DX111" s="98">
        <f t="shared" si="325"/>
        <v>50.4</v>
      </c>
      <c r="DY111" s="54" t="e">
        <f t="shared" si="461"/>
        <v>#N/A</v>
      </c>
      <c r="DZ111" s="52">
        <v>40.565063043443203</v>
      </c>
      <c r="EA111" s="53">
        <f t="shared" si="442"/>
        <v>43.665299293265015</v>
      </c>
      <c r="EB111" s="52">
        <v>9</v>
      </c>
      <c r="EC111" s="51">
        <f t="shared" si="443"/>
        <v>56.25</v>
      </c>
      <c r="ED111" s="53">
        <f t="shared" si="326"/>
        <v>49.957649646632504</v>
      </c>
      <c r="EE111" s="53">
        <f t="shared" si="462"/>
        <v>49.957649646632504</v>
      </c>
      <c r="EF111" s="98">
        <f t="shared" si="327"/>
        <v>50</v>
      </c>
      <c r="EG111" s="54" t="e">
        <f t="shared" si="463"/>
        <v>#N/A</v>
      </c>
      <c r="EH111" s="64"/>
      <c r="EI111" s="64"/>
      <c r="EJ111" s="64"/>
      <c r="EK111" s="66" t="e">
        <f t="shared" si="464"/>
        <v>#N/A</v>
      </c>
      <c r="EL111" s="116">
        <f t="shared" si="328"/>
        <v>67.8</v>
      </c>
      <c r="EM111" s="139">
        <f t="shared" si="329"/>
        <v>67.82089241455985</v>
      </c>
      <c r="EN111" s="120">
        <f t="shared" si="465"/>
        <v>67.82089241455985</v>
      </c>
      <c r="EO111" s="67"/>
      <c r="EP111" s="68"/>
      <c r="EQ111" s="44"/>
    </row>
    <row r="112" spans="1:149" ht="14.5" customHeight="1" x14ac:dyDescent="0.35">
      <c r="A112" s="49" t="s">
        <v>117</v>
      </c>
      <c r="B112" s="137" t="str">
        <f>INDEX('Economy Names'!$A$2:$H$213,'Economy Names'!L106,'Economy Names'!$K$1)</f>
        <v>Lao PDR</v>
      </c>
      <c r="C112" s="50">
        <v>9</v>
      </c>
      <c r="D112" s="51">
        <f t="shared" si="399"/>
        <v>52.941176470588239</v>
      </c>
      <c r="E112" s="50">
        <v>173</v>
      </c>
      <c r="F112" s="51">
        <f t="shared" si="400"/>
        <v>0</v>
      </c>
      <c r="G112" s="52">
        <v>4.5513739798966899</v>
      </c>
      <c r="H112" s="51">
        <f t="shared" si="401"/>
        <v>97.724313010051659</v>
      </c>
      <c r="I112" s="50">
        <v>9</v>
      </c>
      <c r="J112" s="51">
        <f t="shared" si="402"/>
        <v>52.941176470588239</v>
      </c>
      <c r="K112" s="50">
        <v>173</v>
      </c>
      <c r="L112" s="51">
        <f t="shared" si="403"/>
        <v>0</v>
      </c>
      <c r="M112" s="52">
        <v>4.5513739798966899</v>
      </c>
      <c r="N112" s="53">
        <f t="shared" si="404"/>
        <v>97.724313010051659</v>
      </c>
      <c r="O112" s="52">
        <v>3.4074457603500002E-2</v>
      </c>
      <c r="P112" s="51">
        <f t="shared" si="405"/>
        <v>99.99148138559913</v>
      </c>
      <c r="Q112" s="53">
        <f t="shared" si="305"/>
        <v>62.664242716559755</v>
      </c>
      <c r="R112" s="53">
        <f t="shared" si="444"/>
        <v>62.664242716559755</v>
      </c>
      <c r="S112" s="98">
        <f t="shared" si="306"/>
        <v>62.7</v>
      </c>
      <c r="T112" s="54" t="e">
        <f t="shared" si="445"/>
        <v>#N/A</v>
      </c>
      <c r="U112" s="55">
        <v>12</v>
      </c>
      <c r="V112" s="51">
        <f t="shared" si="406"/>
        <v>72</v>
      </c>
      <c r="W112" s="55">
        <v>92</v>
      </c>
      <c r="X112" s="51">
        <f t="shared" si="407"/>
        <v>80.979827089337178</v>
      </c>
      <c r="Y112" s="56">
        <v>4.6359639888357904</v>
      </c>
      <c r="Z112" s="53">
        <f t="shared" si="408"/>
        <v>76.820180055821055</v>
      </c>
      <c r="AA112" s="56">
        <v>6.5</v>
      </c>
      <c r="AB112" s="51">
        <f t="shared" si="409"/>
        <v>43.333333333333336</v>
      </c>
      <c r="AC112" s="53">
        <f t="shared" si="307"/>
        <v>68.28333511962289</v>
      </c>
      <c r="AD112" s="53">
        <f t="shared" si="446"/>
        <v>68.28333511962289</v>
      </c>
      <c r="AE112" s="98">
        <f t="shared" si="308"/>
        <v>68.3</v>
      </c>
      <c r="AF112" s="57" t="e">
        <f t="shared" si="447"/>
        <v>#N/A</v>
      </c>
      <c r="AG112" s="55">
        <v>7</v>
      </c>
      <c r="AH112" s="51">
        <f t="shared" si="410"/>
        <v>33.333333333333329</v>
      </c>
      <c r="AI112" s="55">
        <v>87</v>
      </c>
      <c r="AJ112" s="51">
        <f t="shared" si="411"/>
        <v>70</v>
      </c>
      <c r="AK112" s="56">
        <v>705.19558729318896</v>
      </c>
      <c r="AL112" s="51">
        <f t="shared" si="412"/>
        <v>91.2938816383557</v>
      </c>
      <c r="AM112" s="55">
        <v>3</v>
      </c>
      <c r="AN112" s="51">
        <f t="shared" si="413"/>
        <v>37.5</v>
      </c>
      <c r="AO112" s="51">
        <f t="shared" si="309"/>
        <v>58.031803742922257</v>
      </c>
      <c r="AP112" s="53">
        <f t="shared" si="448"/>
        <v>58.031803742922257</v>
      </c>
      <c r="AQ112" s="98">
        <f t="shared" si="310"/>
        <v>58</v>
      </c>
      <c r="AR112" s="54" t="e">
        <f t="shared" si="449"/>
        <v>#N/A</v>
      </c>
      <c r="AS112" s="59">
        <v>6</v>
      </c>
      <c r="AT112" s="51">
        <f t="shared" si="414"/>
        <v>58.333333333333336</v>
      </c>
      <c r="AU112" s="59">
        <v>28</v>
      </c>
      <c r="AV112" s="51">
        <f t="shared" si="415"/>
        <v>87.081339712918663</v>
      </c>
      <c r="AW112" s="59">
        <v>3.0990320567911298</v>
      </c>
      <c r="AX112" s="53">
        <f t="shared" si="416"/>
        <v>79.33978628805913</v>
      </c>
      <c r="AY112" s="59">
        <v>10.5</v>
      </c>
      <c r="AZ112" s="51">
        <f t="shared" si="417"/>
        <v>35</v>
      </c>
      <c r="BA112" s="60">
        <f t="shared" si="311"/>
        <v>64.938614833577788</v>
      </c>
      <c r="BB112" s="53">
        <f t="shared" si="450"/>
        <v>64.938614833577788</v>
      </c>
      <c r="BC112" s="98">
        <f t="shared" si="312"/>
        <v>64.900000000000006</v>
      </c>
      <c r="BD112" s="54" t="e">
        <f t="shared" si="451"/>
        <v>#N/A</v>
      </c>
      <c r="BE112" s="58">
        <v>6</v>
      </c>
      <c r="BF112" s="58">
        <v>6</v>
      </c>
      <c r="BG112" s="61">
        <f t="shared" si="313"/>
        <v>12</v>
      </c>
      <c r="BH112" s="60">
        <f t="shared" si="314"/>
        <v>60</v>
      </c>
      <c r="BI112" s="101">
        <f t="shared" si="452"/>
        <v>60</v>
      </c>
      <c r="BJ112" s="98">
        <f t="shared" si="315"/>
        <v>60</v>
      </c>
      <c r="BK112" s="54" t="e">
        <f t="shared" si="453"/>
        <v>#N/A</v>
      </c>
      <c r="BL112" s="58">
        <v>6</v>
      </c>
      <c r="BM112" s="53">
        <f t="shared" si="418"/>
        <v>60</v>
      </c>
      <c r="BN112" s="58">
        <v>1</v>
      </c>
      <c r="BO112" s="53">
        <f t="shared" si="419"/>
        <v>10</v>
      </c>
      <c r="BP112" s="58">
        <v>3</v>
      </c>
      <c r="BQ112" s="53">
        <f t="shared" si="420"/>
        <v>30</v>
      </c>
      <c r="BR112" s="58">
        <v>0</v>
      </c>
      <c r="BS112" s="53">
        <f t="shared" si="421"/>
        <v>0</v>
      </c>
      <c r="BT112" s="58">
        <v>0</v>
      </c>
      <c r="BU112" s="53">
        <f t="shared" si="422"/>
        <v>0</v>
      </c>
      <c r="BV112" s="58">
        <v>0</v>
      </c>
      <c r="BW112" s="51">
        <f t="shared" si="423"/>
        <v>0</v>
      </c>
      <c r="BX112" s="61">
        <f t="shared" si="316"/>
        <v>10</v>
      </c>
      <c r="BY112" s="63">
        <f t="shared" si="317"/>
        <v>20</v>
      </c>
      <c r="BZ112" s="53">
        <f t="shared" si="454"/>
        <v>20</v>
      </c>
      <c r="CA112" s="98">
        <f t="shared" si="318"/>
        <v>20</v>
      </c>
      <c r="CB112" s="57" t="e">
        <f t="shared" si="455"/>
        <v>#N/A</v>
      </c>
      <c r="CC112" s="58">
        <v>35</v>
      </c>
      <c r="CD112" s="53">
        <f t="shared" si="424"/>
        <v>46.666666666666664</v>
      </c>
      <c r="CE112" s="58">
        <v>362</v>
      </c>
      <c r="CF112" s="51">
        <f t="shared" si="425"/>
        <v>51.622874806800624</v>
      </c>
      <c r="CG112" s="58">
        <v>24.097360525414999</v>
      </c>
      <c r="CH112" s="51">
        <f t="shared" si="426"/>
        <v>100</v>
      </c>
      <c r="CI112" s="58" t="s">
        <v>1974</v>
      </c>
      <c r="CJ112" s="53">
        <f t="shared" si="427"/>
        <v>0</v>
      </c>
      <c r="CK112" s="58" t="s">
        <v>1974</v>
      </c>
      <c r="CL112" s="53">
        <f t="shared" si="428"/>
        <v>0</v>
      </c>
      <c r="CM112" s="58">
        <v>16</v>
      </c>
      <c r="CN112" s="53">
        <f t="shared" si="429"/>
        <v>73.394495412844037</v>
      </c>
      <c r="CO112" s="58">
        <v>31.714285714285701</v>
      </c>
      <c r="CP112" s="51">
        <f t="shared" si="430"/>
        <v>0.89285714285718409</v>
      </c>
      <c r="CQ112" s="138">
        <f t="shared" si="319"/>
        <v>18.571838138925305</v>
      </c>
      <c r="CR112" s="110">
        <f t="shared" si="320"/>
        <v>54.215344903098149</v>
      </c>
      <c r="CS112" s="53">
        <f t="shared" si="456"/>
        <v>54.215344903098149</v>
      </c>
      <c r="CT112" s="98">
        <f t="shared" si="321"/>
        <v>54.2</v>
      </c>
      <c r="CU112" s="54" t="e">
        <f t="shared" si="457"/>
        <v>#N/A</v>
      </c>
      <c r="CV112" s="58">
        <v>9</v>
      </c>
      <c r="CW112" s="53">
        <f t="shared" si="431"/>
        <v>94.968553459119505</v>
      </c>
      <c r="CX112" s="58">
        <v>60</v>
      </c>
      <c r="CY112" s="53">
        <f t="shared" si="432"/>
        <v>65.088757396449708</v>
      </c>
      <c r="CZ112" s="58">
        <v>140</v>
      </c>
      <c r="DA112" s="53">
        <f t="shared" si="433"/>
        <v>86.79245283018868</v>
      </c>
      <c r="DB112" s="58">
        <v>235</v>
      </c>
      <c r="DC112" s="53">
        <f t="shared" si="434"/>
        <v>41.25</v>
      </c>
      <c r="DD112" s="58">
        <v>10.5</v>
      </c>
      <c r="DE112" s="53">
        <f t="shared" si="435"/>
        <v>96.594982078853036</v>
      </c>
      <c r="DF112" s="58">
        <v>60</v>
      </c>
      <c r="DG112" s="53">
        <f t="shared" si="436"/>
        <v>75.313807531380746</v>
      </c>
      <c r="DH112" s="58">
        <v>223.5</v>
      </c>
      <c r="DI112" s="53">
        <f t="shared" si="437"/>
        <v>81.375</v>
      </c>
      <c r="DJ112" s="58">
        <v>115</v>
      </c>
      <c r="DK112" s="51">
        <f t="shared" si="438"/>
        <v>83.571428571428569</v>
      </c>
      <c r="DL112" s="53">
        <f t="shared" si="322"/>
        <v>78.119372733427525</v>
      </c>
      <c r="DM112" s="53">
        <f t="shared" si="458"/>
        <v>78.119372733427525</v>
      </c>
      <c r="DN112" s="98">
        <f t="shared" si="323"/>
        <v>78.099999999999994</v>
      </c>
      <c r="DO112" s="54" t="e">
        <f t="shared" si="459"/>
        <v>#N/A</v>
      </c>
      <c r="DP112" s="52">
        <v>828</v>
      </c>
      <c r="DQ112" s="51">
        <f t="shared" si="439"/>
        <v>41.967213114754095</v>
      </c>
      <c r="DR112" s="52">
        <v>31.6</v>
      </c>
      <c r="DS112" s="51">
        <f t="shared" si="440"/>
        <v>64.566929133858267</v>
      </c>
      <c r="DT112" s="52">
        <v>3.5</v>
      </c>
      <c r="DU112" s="51">
        <f t="shared" si="441"/>
        <v>19.444444444444446</v>
      </c>
      <c r="DV112" s="53">
        <f t="shared" si="324"/>
        <v>41.99286223101894</v>
      </c>
      <c r="DW112" s="53">
        <f t="shared" si="460"/>
        <v>41.99286223101894</v>
      </c>
      <c r="DX112" s="98">
        <f t="shared" si="325"/>
        <v>42</v>
      </c>
      <c r="DY112" s="54" t="e">
        <f t="shared" si="461"/>
        <v>#N/A</v>
      </c>
      <c r="DZ112" s="52">
        <v>0</v>
      </c>
      <c r="EA112" s="53">
        <f t="shared" si="442"/>
        <v>0</v>
      </c>
      <c r="EB112" s="52">
        <v>0</v>
      </c>
      <c r="EC112" s="51">
        <f t="shared" si="443"/>
        <v>0</v>
      </c>
      <c r="ED112" s="53">
        <f t="shared" si="326"/>
        <v>0</v>
      </c>
      <c r="EE112" s="53">
        <f t="shared" si="462"/>
        <v>0</v>
      </c>
      <c r="EF112" s="98">
        <f t="shared" si="327"/>
        <v>0</v>
      </c>
      <c r="EG112" s="54" t="e">
        <f t="shared" si="463"/>
        <v>#N/A</v>
      </c>
      <c r="EH112" s="64"/>
      <c r="EI112" s="64"/>
      <c r="EJ112" s="64"/>
      <c r="EK112" s="66" t="e">
        <f t="shared" si="464"/>
        <v>#N/A</v>
      </c>
      <c r="EL112" s="116">
        <f t="shared" si="328"/>
        <v>50.8</v>
      </c>
      <c r="EM112" s="139">
        <f t="shared" si="329"/>
        <v>50.824557628022731</v>
      </c>
      <c r="EN112" s="120">
        <f t="shared" si="465"/>
        <v>50.824557628022731</v>
      </c>
      <c r="EO112" s="67"/>
      <c r="EP112" s="68"/>
      <c r="EQ112" s="44"/>
    </row>
    <row r="113" spans="1:147" ht="14.5" customHeight="1" x14ac:dyDescent="0.35">
      <c r="A113" s="49" t="s">
        <v>118</v>
      </c>
      <c r="B113" s="137" t="str">
        <f>INDEX('Economy Names'!$A$2:$H$213,'Economy Names'!L107,'Economy Names'!$K$1)</f>
        <v>Latvia</v>
      </c>
      <c r="C113" s="50">
        <v>4</v>
      </c>
      <c r="D113" s="51">
        <f t="shared" si="399"/>
        <v>82.35294117647058</v>
      </c>
      <c r="E113" s="50">
        <v>5.5</v>
      </c>
      <c r="F113" s="51">
        <f t="shared" si="400"/>
        <v>94.9748743718593</v>
      </c>
      <c r="G113" s="52">
        <v>1.5484411603983901</v>
      </c>
      <c r="H113" s="51">
        <f t="shared" si="401"/>
        <v>99.225779419800801</v>
      </c>
      <c r="I113" s="50">
        <v>4</v>
      </c>
      <c r="J113" s="51">
        <f t="shared" si="402"/>
        <v>82.35294117647058</v>
      </c>
      <c r="K113" s="50">
        <v>5.5</v>
      </c>
      <c r="L113" s="51">
        <f t="shared" si="403"/>
        <v>94.9748743718593</v>
      </c>
      <c r="M113" s="52">
        <v>1.5484411603983901</v>
      </c>
      <c r="N113" s="53">
        <f t="shared" si="404"/>
        <v>99.225779419800801</v>
      </c>
      <c r="O113" s="52">
        <v>6.5603574138799999E-3</v>
      </c>
      <c r="P113" s="51">
        <f t="shared" si="405"/>
        <v>99.998359910646528</v>
      </c>
      <c r="Q113" s="53">
        <f t="shared" si="305"/>
        <v>94.137988719694306</v>
      </c>
      <c r="R113" s="53">
        <f t="shared" si="444"/>
        <v>94.137988719694306</v>
      </c>
      <c r="S113" s="98">
        <f t="shared" si="306"/>
        <v>94.1</v>
      </c>
      <c r="T113" s="54" t="e">
        <f t="shared" si="445"/>
        <v>#N/A</v>
      </c>
      <c r="U113" s="55">
        <v>14</v>
      </c>
      <c r="V113" s="51">
        <f t="shared" si="406"/>
        <v>64</v>
      </c>
      <c r="W113" s="55">
        <v>192</v>
      </c>
      <c r="X113" s="51">
        <f t="shared" si="407"/>
        <v>52.161383285302598</v>
      </c>
      <c r="Y113" s="56">
        <v>0.42071306691782001</v>
      </c>
      <c r="Z113" s="53">
        <f t="shared" si="408"/>
        <v>97.896434665410908</v>
      </c>
      <c r="AA113" s="55">
        <v>12</v>
      </c>
      <c r="AB113" s="51">
        <f t="shared" si="409"/>
        <v>80</v>
      </c>
      <c r="AC113" s="53">
        <f t="shared" si="307"/>
        <v>73.514454487678378</v>
      </c>
      <c r="AD113" s="53">
        <f t="shared" si="446"/>
        <v>73.514454487678378</v>
      </c>
      <c r="AE113" s="98">
        <f t="shared" si="308"/>
        <v>73.5</v>
      </c>
      <c r="AF113" s="57" t="e">
        <f t="shared" si="447"/>
        <v>#N/A</v>
      </c>
      <c r="AG113" s="55">
        <v>4</v>
      </c>
      <c r="AH113" s="51">
        <f t="shared" si="410"/>
        <v>83.333333333333343</v>
      </c>
      <c r="AI113" s="55">
        <v>107</v>
      </c>
      <c r="AJ113" s="51">
        <f t="shared" si="411"/>
        <v>61.304347826086961</v>
      </c>
      <c r="AK113" s="56">
        <v>233.36831410529101</v>
      </c>
      <c r="AL113" s="51">
        <f t="shared" si="412"/>
        <v>97.118909702403826</v>
      </c>
      <c r="AM113" s="55">
        <v>7</v>
      </c>
      <c r="AN113" s="51">
        <f t="shared" si="413"/>
        <v>87.5</v>
      </c>
      <c r="AO113" s="51">
        <f t="shared" si="309"/>
        <v>82.314147715456031</v>
      </c>
      <c r="AP113" s="53">
        <f t="shared" si="448"/>
        <v>82.314147715456031</v>
      </c>
      <c r="AQ113" s="98">
        <f t="shared" si="310"/>
        <v>82.3</v>
      </c>
      <c r="AR113" s="54" t="e">
        <f t="shared" si="449"/>
        <v>#N/A</v>
      </c>
      <c r="AS113" s="59">
        <v>4</v>
      </c>
      <c r="AT113" s="51">
        <f t="shared" si="414"/>
        <v>75</v>
      </c>
      <c r="AU113" s="59">
        <v>16.5</v>
      </c>
      <c r="AV113" s="51">
        <f t="shared" si="415"/>
        <v>92.58373205741627</v>
      </c>
      <c r="AW113" s="59">
        <v>2.01400636307863</v>
      </c>
      <c r="AX113" s="53">
        <f t="shared" si="416"/>
        <v>86.573290912809128</v>
      </c>
      <c r="AY113" s="59">
        <v>22.5</v>
      </c>
      <c r="AZ113" s="51">
        <f t="shared" si="417"/>
        <v>75</v>
      </c>
      <c r="BA113" s="60">
        <f t="shared" si="311"/>
        <v>82.28925574255635</v>
      </c>
      <c r="BB113" s="53">
        <f t="shared" si="450"/>
        <v>82.28925574255635</v>
      </c>
      <c r="BC113" s="98">
        <f t="shared" si="312"/>
        <v>82.3</v>
      </c>
      <c r="BD113" s="54" t="e">
        <f t="shared" si="451"/>
        <v>#N/A</v>
      </c>
      <c r="BE113" s="58">
        <v>8</v>
      </c>
      <c r="BF113" s="58">
        <v>9</v>
      </c>
      <c r="BG113" s="61">
        <f t="shared" si="313"/>
        <v>17</v>
      </c>
      <c r="BH113" s="60">
        <f t="shared" si="314"/>
        <v>85</v>
      </c>
      <c r="BI113" s="101">
        <f t="shared" si="452"/>
        <v>85</v>
      </c>
      <c r="BJ113" s="98">
        <f t="shared" si="315"/>
        <v>85</v>
      </c>
      <c r="BK113" s="54" t="e">
        <f t="shared" si="453"/>
        <v>#N/A</v>
      </c>
      <c r="BL113" s="58">
        <v>5</v>
      </c>
      <c r="BM113" s="53">
        <f t="shared" si="418"/>
        <v>50</v>
      </c>
      <c r="BN113" s="58">
        <v>4</v>
      </c>
      <c r="BO113" s="53">
        <f t="shared" si="419"/>
        <v>40</v>
      </c>
      <c r="BP113" s="58">
        <v>9</v>
      </c>
      <c r="BQ113" s="53">
        <f t="shared" si="420"/>
        <v>90</v>
      </c>
      <c r="BR113" s="58">
        <v>5</v>
      </c>
      <c r="BS113" s="53">
        <f t="shared" si="421"/>
        <v>83.333333333333343</v>
      </c>
      <c r="BT113" s="58">
        <v>5</v>
      </c>
      <c r="BU113" s="53">
        <f t="shared" si="422"/>
        <v>71.428571428571431</v>
      </c>
      <c r="BV113" s="58">
        <v>6</v>
      </c>
      <c r="BW113" s="51">
        <f t="shared" si="423"/>
        <v>85.714285714285708</v>
      </c>
      <c r="BX113" s="61">
        <f t="shared" si="316"/>
        <v>34</v>
      </c>
      <c r="BY113" s="63">
        <f t="shared" si="317"/>
        <v>68</v>
      </c>
      <c r="BZ113" s="53">
        <f t="shared" si="454"/>
        <v>68</v>
      </c>
      <c r="CA113" s="98">
        <f t="shared" si="318"/>
        <v>68</v>
      </c>
      <c r="CB113" s="57" t="e">
        <f t="shared" si="455"/>
        <v>#N/A</v>
      </c>
      <c r="CC113" s="58">
        <v>7</v>
      </c>
      <c r="CD113" s="53">
        <f t="shared" si="424"/>
        <v>93.333333333333329</v>
      </c>
      <c r="CE113" s="58">
        <v>168.5</v>
      </c>
      <c r="CF113" s="51">
        <f t="shared" si="425"/>
        <v>81.530139103554859</v>
      </c>
      <c r="CG113" s="58">
        <v>38.106623601793402</v>
      </c>
      <c r="CH113" s="51">
        <f t="shared" si="426"/>
        <v>83.034228936340469</v>
      </c>
      <c r="CI113" s="58">
        <v>0</v>
      </c>
      <c r="CJ113" s="53">
        <f t="shared" si="427"/>
        <v>100</v>
      </c>
      <c r="CK113" s="58">
        <v>6.1666666666666696</v>
      </c>
      <c r="CL113" s="53">
        <f t="shared" si="428"/>
        <v>94.272844272844267</v>
      </c>
      <c r="CM113" s="58">
        <v>2.5</v>
      </c>
      <c r="CN113" s="53">
        <f t="shared" si="429"/>
        <v>98.165137614678898</v>
      </c>
      <c r="CO113" s="58">
        <v>0</v>
      </c>
      <c r="CP113" s="51">
        <f t="shared" si="430"/>
        <v>100</v>
      </c>
      <c r="CQ113" s="138">
        <f t="shared" si="319"/>
        <v>98.109495471880791</v>
      </c>
      <c r="CR113" s="110">
        <f t="shared" si="320"/>
        <v>89.001799211277358</v>
      </c>
      <c r="CS113" s="53">
        <f t="shared" si="456"/>
        <v>89.001799211277358</v>
      </c>
      <c r="CT113" s="98">
        <f t="shared" si="321"/>
        <v>89</v>
      </c>
      <c r="CU113" s="54" t="e">
        <f t="shared" si="457"/>
        <v>#N/A</v>
      </c>
      <c r="CV113" s="58">
        <v>24</v>
      </c>
      <c r="CW113" s="53">
        <f t="shared" si="431"/>
        <v>85.534591194968556</v>
      </c>
      <c r="CX113" s="58">
        <v>2</v>
      </c>
      <c r="CY113" s="53">
        <f t="shared" si="432"/>
        <v>99.408284023668642</v>
      </c>
      <c r="CZ113" s="58">
        <v>150</v>
      </c>
      <c r="DA113" s="53">
        <f t="shared" si="433"/>
        <v>85.84905660377359</v>
      </c>
      <c r="DB113" s="58">
        <v>35</v>
      </c>
      <c r="DC113" s="53">
        <f t="shared" si="434"/>
        <v>91.25</v>
      </c>
      <c r="DD113" s="58">
        <v>0</v>
      </c>
      <c r="DE113" s="53">
        <f t="shared" si="435"/>
        <v>100</v>
      </c>
      <c r="DF113" s="58">
        <v>0.5</v>
      </c>
      <c r="DG113" s="53">
        <f t="shared" si="436"/>
        <v>100</v>
      </c>
      <c r="DH113" s="58">
        <v>0</v>
      </c>
      <c r="DI113" s="53">
        <f t="shared" si="437"/>
        <v>100</v>
      </c>
      <c r="DJ113" s="58">
        <v>0</v>
      </c>
      <c r="DK113" s="51">
        <f t="shared" si="438"/>
        <v>100</v>
      </c>
      <c r="DL113" s="53">
        <f t="shared" si="322"/>
        <v>95.255241477801349</v>
      </c>
      <c r="DM113" s="53">
        <f t="shared" si="458"/>
        <v>95.255241477801349</v>
      </c>
      <c r="DN113" s="98">
        <f t="shared" si="323"/>
        <v>95.3</v>
      </c>
      <c r="DO113" s="54" t="e">
        <f t="shared" si="459"/>
        <v>#N/A</v>
      </c>
      <c r="DP113" s="52">
        <v>469</v>
      </c>
      <c r="DQ113" s="51">
        <f t="shared" si="439"/>
        <v>71.393442622950815</v>
      </c>
      <c r="DR113" s="52">
        <v>23.1</v>
      </c>
      <c r="DS113" s="51">
        <f t="shared" si="440"/>
        <v>74.128233970753655</v>
      </c>
      <c r="DT113" s="52">
        <v>13.5</v>
      </c>
      <c r="DU113" s="51">
        <f t="shared" si="441"/>
        <v>75</v>
      </c>
      <c r="DV113" s="53">
        <f t="shared" si="324"/>
        <v>73.507225531234823</v>
      </c>
      <c r="DW113" s="53">
        <f t="shared" si="460"/>
        <v>73.507225531234823</v>
      </c>
      <c r="DX113" s="98">
        <f t="shared" si="325"/>
        <v>73.5</v>
      </c>
      <c r="DY113" s="54" t="e">
        <f t="shared" si="461"/>
        <v>#N/A</v>
      </c>
      <c r="DZ113" s="52">
        <v>41.406107002106197</v>
      </c>
      <c r="EA113" s="53">
        <f t="shared" si="442"/>
        <v>44.570621100221949</v>
      </c>
      <c r="EB113" s="52">
        <v>12</v>
      </c>
      <c r="EC113" s="51">
        <f t="shared" si="443"/>
        <v>75</v>
      </c>
      <c r="ED113" s="53">
        <f t="shared" si="326"/>
        <v>59.785310550110978</v>
      </c>
      <c r="EE113" s="53">
        <f t="shared" si="462"/>
        <v>59.785310550110978</v>
      </c>
      <c r="EF113" s="98">
        <f t="shared" si="327"/>
        <v>59.8</v>
      </c>
      <c r="EG113" s="54" t="e">
        <f t="shared" si="463"/>
        <v>#N/A</v>
      </c>
      <c r="EH113" s="64"/>
      <c r="EI113" s="64"/>
      <c r="EJ113" s="64"/>
      <c r="EK113" s="66" t="e">
        <f t="shared" si="464"/>
        <v>#N/A</v>
      </c>
      <c r="EL113" s="116">
        <f t="shared" si="328"/>
        <v>80.3</v>
      </c>
      <c r="EM113" s="139">
        <f t="shared" si="329"/>
        <v>80.280542343580947</v>
      </c>
      <c r="EN113" s="120">
        <f t="shared" si="465"/>
        <v>80.280542343580947</v>
      </c>
      <c r="EO113" s="67"/>
      <c r="EP113" s="68"/>
      <c r="EQ113" s="44"/>
    </row>
    <row r="114" spans="1:147" ht="14.5" customHeight="1" x14ac:dyDescent="0.35">
      <c r="A114" s="49" t="s">
        <v>119</v>
      </c>
      <c r="B114" s="137" t="str">
        <f>INDEX('Economy Names'!$A$2:$H$213,'Economy Names'!L108,'Economy Names'!$K$1)</f>
        <v>Lebanon</v>
      </c>
      <c r="C114" s="50">
        <v>8</v>
      </c>
      <c r="D114" s="51">
        <f t="shared" si="399"/>
        <v>58.82352941176471</v>
      </c>
      <c r="E114" s="50">
        <v>15</v>
      </c>
      <c r="F114" s="51">
        <f t="shared" si="400"/>
        <v>85.427135678391963</v>
      </c>
      <c r="G114" s="52">
        <v>42.3171012381138</v>
      </c>
      <c r="H114" s="51">
        <f t="shared" si="401"/>
        <v>78.841449380943104</v>
      </c>
      <c r="I114" s="50">
        <v>8</v>
      </c>
      <c r="J114" s="51">
        <f t="shared" si="402"/>
        <v>58.82352941176471</v>
      </c>
      <c r="K114" s="50">
        <v>15</v>
      </c>
      <c r="L114" s="51">
        <f t="shared" si="403"/>
        <v>85.427135678391963</v>
      </c>
      <c r="M114" s="52">
        <v>42.3171012381138</v>
      </c>
      <c r="N114" s="53">
        <f t="shared" si="404"/>
        <v>78.841449380943104</v>
      </c>
      <c r="O114" s="52">
        <v>41.534297255306797</v>
      </c>
      <c r="P114" s="51">
        <f t="shared" si="405"/>
        <v>89.616425686173301</v>
      </c>
      <c r="Q114" s="53">
        <f t="shared" si="305"/>
        <v>78.177135039318273</v>
      </c>
      <c r="R114" s="53">
        <f t="shared" si="444"/>
        <v>78.177135039318273</v>
      </c>
      <c r="S114" s="98">
        <f t="shared" si="306"/>
        <v>78.2</v>
      </c>
      <c r="T114" s="54" t="e">
        <f t="shared" si="445"/>
        <v>#N/A</v>
      </c>
      <c r="U114" s="55">
        <v>22</v>
      </c>
      <c r="V114" s="51">
        <f t="shared" si="406"/>
        <v>32</v>
      </c>
      <c r="W114" s="55">
        <v>276</v>
      </c>
      <c r="X114" s="51">
        <f t="shared" si="407"/>
        <v>27.953890489913547</v>
      </c>
      <c r="Y114" s="56">
        <v>7.6836006881456802</v>
      </c>
      <c r="Z114" s="53">
        <f t="shared" si="408"/>
        <v>61.581996559271587</v>
      </c>
      <c r="AA114" s="55">
        <v>14</v>
      </c>
      <c r="AB114" s="51">
        <f t="shared" si="409"/>
        <v>93.333333333333329</v>
      </c>
      <c r="AC114" s="53">
        <f t="shared" si="307"/>
        <v>53.717305095629612</v>
      </c>
      <c r="AD114" s="53">
        <f t="shared" si="446"/>
        <v>53.717305095629612</v>
      </c>
      <c r="AE114" s="98">
        <f t="shared" si="308"/>
        <v>53.7</v>
      </c>
      <c r="AF114" s="57" t="e">
        <f t="shared" si="447"/>
        <v>#N/A</v>
      </c>
      <c r="AG114" s="55">
        <v>4</v>
      </c>
      <c r="AH114" s="51">
        <f t="shared" si="410"/>
        <v>83.333333333333343</v>
      </c>
      <c r="AI114" s="55">
        <v>89</v>
      </c>
      <c r="AJ114" s="51">
        <f t="shared" si="411"/>
        <v>69.130434782608702</v>
      </c>
      <c r="AK114" s="56">
        <v>128.02574059821899</v>
      </c>
      <c r="AL114" s="51">
        <f t="shared" si="412"/>
        <v>98.419435301256556</v>
      </c>
      <c r="AM114" s="55">
        <v>0</v>
      </c>
      <c r="AN114" s="51">
        <f t="shared" si="413"/>
        <v>0</v>
      </c>
      <c r="AO114" s="51">
        <f t="shared" si="309"/>
        <v>62.720800854299654</v>
      </c>
      <c r="AP114" s="53">
        <f t="shared" si="448"/>
        <v>62.720800854299654</v>
      </c>
      <c r="AQ114" s="98">
        <f t="shared" si="310"/>
        <v>62.7</v>
      </c>
      <c r="AR114" s="54" t="e">
        <f t="shared" si="449"/>
        <v>#N/A</v>
      </c>
      <c r="AS114" s="59">
        <v>8</v>
      </c>
      <c r="AT114" s="51">
        <f t="shared" si="414"/>
        <v>41.666666666666671</v>
      </c>
      <c r="AU114" s="59">
        <v>37</v>
      </c>
      <c r="AV114" s="51">
        <f t="shared" si="415"/>
        <v>82.775119617224874</v>
      </c>
      <c r="AW114" s="59">
        <v>6.0224731020194699</v>
      </c>
      <c r="AX114" s="53">
        <f t="shared" si="416"/>
        <v>59.8501793198702</v>
      </c>
      <c r="AY114" s="59">
        <v>16</v>
      </c>
      <c r="AZ114" s="51">
        <f t="shared" si="417"/>
        <v>53.333333333333336</v>
      </c>
      <c r="BA114" s="60">
        <f t="shared" si="311"/>
        <v>59.406324734273774</v>
      </c>
      <c r="BB114" s="53">
        <f t="shared" si="450"/>
        <v>59.406324734273774</v>
      </c>
      <c r="BC114" s="98">
        <f t="shared" si="312"/>
        <v>59.4</v>
      </c>
      <c r="BD114" s="54" t="e">
        <f t="shared" si="451"/>
        <v>#N/A</v>
      </c>
      <c r="BE114" s="58">
        <v>6</v>
      </c>
      <c r="BF114" s="58">
        <v>2</v>
      </c>
      <c r="BG114" s="61">
        <f t="shared" si="313"/>
        <v>8</v>
      </c>
      <c r="BH114" s="60">
        <f t="shared" si="314"/>
        <v>40</v>
      </c>
      <c r="BI114" s="101">
        <f t="shared" si="452"/>
        <v>40</v>
      </c>
      <c r="BJ114" s="98">
        <f t="shared" si="315"/>
        <v>40</v>
      </c>
      <c r="BK114" s="54" t="e">
        <f t="shared" si="453"/>
        <v>#N/A</v>
      </c>
      <c r="BL114" s="58">
        <v>9</v>
      </c>
      <c r="BM114" s="53">
        <f t="shared" si="418"/>
        <v>90</v>
      </c>
      <c r="BN114" s="58">
        <v>1</v>
      </c>
      <c r="BO114" s="53">
        <f t="shared" si="419"/>
        <v>10</v>
      </c>
      <c r="BP114" s="58">
        <v>5</v>
      </c>
      <c r="BQ114" s="53">
        <f t="shared" si="420"/>
        <v>50</v>
      </c>
      <c r="BR114" s="58">
        <v>3</v>
      </c>
      <c r="BS114" s="53">
        <f t="shared" si="421"/>
        <v>50</v>
      </c>
      <c r="BT114" s="58">
        <v>1</v>
      </c>
      <c r="BU114" s="53">
        <f t="shared" si="422"/>
        <v>14.285714285714285</v>
      </c>
      <c r="BV114" s="58">
        <v>3</v>
      </c>
      <c r="BW114" s="51">
        <f t="shared" si="423"/>
        <v>42.857142857142854</v>
      </c>
      <c r="BX114" s="61">
        <f t="shared" si="316"/>
        <v>22</v>
      </c>
      <c r="BY114" s="63">
        <f t="shared" si="317"/>
        <v>44</v>
      </c>
      <c r="BZ114" s="53">
        <f t="shared" si="454"/>
        <v>44</v>
      </c>
      <c r="CA114" s="98">
        <f t="shared" si="318"/>
        <v>44</v>
      </c>
      <c r="CB114" s="57" t="e">
        <f t="shared" si="455"/>
        <v>#N/A</v>
      </c>
      <c r="CC114" s="58">
        <v>20</v>
      </c>
      <c r="CD114" s="53">
        <f t="shared" si="424"/>
        <v>71.666666666666671</v>
      </c>
      <c r="CE114" s="58">
        <v>181</v>
      </c>
      <c r="CF114" s="51">
        <f t="shared" si="425"/>
        <v>79.59814528593509</v>
      </c>
      <c r="CG114" s="58">
        <v>32.227482398212501</v>
      </c>
      <c r="CH114" s="51">
        <f t="shared" si="426"/>
        <v>91.44007562419263</v>
      </c>
      <c r="CI114" s="58">
        <v>47</v>
      </c>
      <c r="CJ114" s="53">
        <f t="shared" si="427"/>
        <v>6</v>
      </c>
      <c r="CK114" s="58">
        <v>43.642857142857103</v>
      </c>
      <c r="CL114" s="53">
        <f t="shared" si="428"/>
        <v>21.924986210700574</v>
      </c>
      <c r="CM114" s="58">
        <v>23</v>
      </c>
      <c r="CN114" s="53">
        <f t="shared" si="429"/>
        <v>60.550458715596335</v>
      </c>
      <c r="CO114" s="58">
        <v>25.1428571428571</v>
      </c>
      <c r="CP114" s="51">
        <f t="shared" si="430"/>
        <v>21.428571428571562</v>
      </c>
      <c r="CQ114" s="138">
        <f t="shared" si="319"/>
        <v>27.476004088717119</v>
      </c>
      <c r="CR114" s="110">
        <f t="shared" si="320"/>
        <v>67.545222916377867</v>
      </c>
      <c r="CS114" s="53">
        <f t="shared" si="456"/>
        <v>67.545222916377867</v>
      </c>
      <c r="CT114" s="98">
        <f t="shared" si="321"/>
        <v>67.5</v>
      </c>
      <c r="CU114" s="54" t="e">
        <f t="shared" si="457"/>
        <v>#N/A</v>
      </c>
      <c r="CV114" s="58">
        <v>96</v>
      </c>
      <c r="CW114" s="53">
        <f t="shared" si="431"/>
        <v>40.25157232704403</v>
      </c>
      <c r="CX114" s="58">
        <v>48</v>
      </c>
      <c r="CY114" s="53">
        <f t="shared" si="432"/>
        <v>72.189349112426044</v>
      </c>
      <c r="CZ114" s="58">
        <v>480</v>
      </c>
      <c r="DA114" s="53">
        <f t="shared" si="433"/>
        <v>54.716981132075468</v>
      </c>
      <c r="DB114" s="58">
        <v>100</v>
      </c>
      <c r="DC114" s="53">
        <f t="shared" si="434"/>
        <v>75</v>
      </c>
      <c r="DD114" s="58">
        <v>180</v>
      </c>
      <c r="DE114" s="53">
        <f t="shared" si="435"/>
        <v>35.842293906810035</v>
      </c>
      <c r="DF114" s="58">
        <v>72</v>
      </c>
      <c r="DG114" s="53">
        <f t="shared" si="436"/>
        <v>70.292887029288693</v>
      </c>
      <c r="DH114" s="58">
        <v>790</v>
      </c>
      <c r="DI114" s="53">
        <f t="shared" si="437"/>
        <v>34.166666666666664</v>
      </c>
      <c r="DJ114" s="58">
        <v>135</v>
      </c>
      <c r="DK114" s="51">
        <f t="shared" si="438"/>
        <v>80.714285714285722</v>
      </c>
      <c r="DL114" s="53">
        <f t="shared" si="322"/>
        <v>57.896754486074585</v>
      </c>
      <c r="DM114" s="53">
        <f t="shared" si="458"/>
        <v>57.896754486074585</v>
      </c>
      <c r="DN114" s="98">
        <f t="shared" si="323"/>
        <v>57.9</v>
      </c>
      <c r="DO114" s="54" t="e">
        <f t="shared" si="459"/>
        <v>#N/A</v>
      </c>
      <c r="DP114" s="52">
        <v>721</v>
      </c>
      <c r="DQ114" s="51">
        <f t="shared" si="439"/>
        <v>50.73770491803279</v>
      </c>
      <c r="DR114" s="52">
        <v>30.8</v>
      </c>
      <c r="DS114" s="51">
        <f t="shared" si="440"/>
        <v>65.466816647919018</v>
      </c>
      <c r="DT114" s="52">
        <v>6.5</v>
      </c>
      <c r="DU114" s="51">
        <f t="shared" si="441"/>
        <v>36.111111111111107</v>
      </c>
      <c r="DV114" s="53">
        <f t="shared" si="324"/>
        <v>50.771877559020972</v>
      </c>
      <c r="DW114" s="53">
        <f t="shared" si="460"/>
        <v>50.771877559020972</v>
      </c>
      <c r="DX114" s="98">
        <f t="shared" si="325"/>
        <v>50.8</v>
      </c>
      <c r="DY114" s="54" t="e">
        <f t="shared" si="461"/>
        <v>#N/A</v>
      </c>
      <c r="DZ114" s="52">
        <v>30.8067192992965</v>
      </c>
      <c r="EA114" s="53">
        <f t="shared" si="442"/>
        <v>33.161161786110334</v>
      </c>
      <c r="EB114" s="52">
        <v>4</v>
      </c>
      <c r="EC114" s="51">
        <f t="shared" si="443"/>
        <v>25</v>
      </c>
      <c r="ED114" s="53">
        <f t="shared" si="326"/>
        <v>29.080580893055167</v>
      </c>
      <c r="EE114" s="53">
        <f t="shared" si="462"/>
        <v>29.080580893055167</v>
      </c>
      <c r="EF114" s="98">
        <f t="shared" si="327"/>
        <v>29.1</v>
      </c>
      <c r="EG114" s="54" t="e">
        <f t="shared" si="463"/>
        <v>#N/A</v>
      </c>
      <c r="EH114" s="64"/>
      <c r="EI114" s="64"/>
      <c r="EJ114" s="64"/>
      <c r="EK114" s="66" t="e">
        <f t="shared" si="464"/>
        <v>#N/A</v>
      </c>
      <c r="EL114" s="116">
        <f t="shared" si="328"/>
        <v>54.3</v>
      </c>
      <c r="EM114" s="139">
        <f t="shared" si="329"/>
        <v>54.331600157804999</v>
      </c>
      <c r="EN114" s="120">
        <f t="shared" si="465"/>
        <v>54.331600157804999</v>
      </c>
      <c r="EO114" s="67"/>
      <c r="EP114" s="68"/>
      <c r="EQ114" s="44"/>
    </row>
    <row r="115" spans="1:147" ht="14.5" customHeight="1" x14ac:dyDescent="0.35">
      <c r="A115" s="49" t="s">
        <v>120</v>
      </c>
      <c r="B115" s="137" t="str">
        <f>INDEX('Economy Names'!$A$2:$H$213,'Economy Names'!L109,'Economy Names'!$K$1)</f>
        <v>Lesotho</v>
      </c>
      <c r="C115" s="50">
        <v>6</v>
      </c>
      <c r="D115" s="51">
        <f t="shared" si="399"/>
        <v>70.588235294117652</v>
      </c>
      <c r="E115" s="50">
        <v>15</v>
      </c>
      <c r="F115" s="51">
        <f t="shared" si="400"/>
        <v>85.427135678391963</v>
      </c>
      <c r="G115" s="52">
        <v>6.0866951571212597</v>
      </c>
      <c r="H115" s="51">
        <f t="shared" si="401"/>
        <v>96.956652421439372</v>
      </c>
      <c r="I115" s="50">
        <v>6</v>
      </c>
      <c r="J115" s="51">
        <f t="shared" si="402"/>
        <v>70.588235294117652</v>
      </c>
      <c r="K115" s="50">
        <v>15</v>
      </c>
      <c r="L115" s="51">
        <f t="shared" si="403"/>
        <v>85.427135678391963</v>
      </c>
      <c r="M115" s="52">
        <v>6.0866951571212597</v>
      </c>
      <c r="N115" s="53">
        <f t="shared" si="404"/>
        <v>96.956652421439372</v>
      </c>
      <c r="O115" s="52">
        <v>0</v>
      </c>
      <c r="P115" s="51">
        <f t="shared" si="405"/>
        <v>100</v>
      </c>
      <c r="Q115" s="53">
        <f t="shared" si="305"/>
        <v>88.243005848487257</v>
      </c>
      <c r="R115" s="53">
        <f t="shared" si="444"/>
        <v>88.243005848487257</v>
      </c>
      <c r="S115" s="98">
        <f t="shared" si="306"/>
        <v>88.2</v>
      </c>
      <c r="T115" s="54" t="e">
        <f t="shared" si="445"/>
        <v>#N/A</v>
      </c>
      <c r="U115" s="55">
        <v>10</v>
      </c>
      <c r="V115" s="51">
        <f t="shared" si="406"/>
        <v>80</v>
      </c>
      <c r="W115" s="55">
        <v>183</v>
      </c>
      <c r="X115" s="51">
        <f t="shared" si="407"/>
        <v>54.755043227665702</v>
      </c>
      <c r="Y115" s="56">
        <v>11.2597435044545</v>
      </c>
      <c r="Z115" s="53">
        <f t="shared" si="408"/>
        <v>43.701282477727496</v>
      </c>
      <c r="AA115" s="55">
        <v>5</v>
      </c>
      <c r="AB115" s="51">
        <f t="shared" si="409"/>
        <v>33.333333333333329</v>
      </c>
      <c r="AC115" s="53">
        <f t="shared" si="307"/>
        <v>52.947414759681635</v>
      </c>
      <c r="AD115" s="53">
        <f t="shared" si="446"/>
        <v>52.947414759681635</v>
      </c>
      <c r="AE115" s="98">
        <f t="shared" si="308"/>
        <v>52.9</v>
      </c>
      <c r="AF115" s="57" t="e">
        <f t="shared" si="447"/>
        <v>#N/A</v>
      </c>
      <c r="AG115" s="55">
        <v>5</v>
      </c>
      <c r="AH115" s="51">
        <f t="shared" si="410"/>
        <v>66.666666666666657</v>
      </c>
      <c r="AI115" s="55">
        <v>114</v>
      </c>
      <c r="AJ115" s="51">
        <f t="shared" si="411"/>
        <v>58.260869565217391</v>
      </c>
      <c r="AK115" s="56">
        <v>1120.0233475131299</v>
      </c>
      <c r="AL115" s="51">
        <f t="shared" si="412"/>
        <v>86.172551265270002</v>
      </c>
      <c r="AM115" s="55">
        <v>0</v>
      </c>
      <c r="AN115" s="51">
        <f t="shared" si="413"/>
        <v>0</v>
      </c>
      <c r="AO115" s="51">
        <f t="shared" si="309"/>
        <v>52.775021874288512</v>
      </c>
      <c r="AP115" s="53">
        <f t="shared" si="448"/>
        <v>52.775021874288512</v>
      </c>
      <c r="AQ115" s="98">
        <f t="shared" si="310"/>
        <v>52.8</v>
      </c>
      <c r="AR115" s="54" t="e">
        <f t="shared" si="449"/>
        <v>#N/A</v>
      </c>
      <c r="AS115" s="59">
        <v>4</v>
      </c>
      <c r="AT115" s="51">
        <f t="shared" si="414"/>
        <v>75</v>
      </c>
      <c r="AU115" s="59">
        <v>43</v>
      </c>
      <c r="AV115" s="51">
        <f t="shared" si="415"/>
        <v>79.904306220095691</v>
      </c>
      <c r="AW115" s="59">
        <v>8.2041511919171501</v>
      </c>
      <c r="AX115" s="53">
        <f t="shared" si="416"/>
        <v>45.30565872055233</v>
      </c>
      <c r="AY115" s="59">
        <v>10</v>
      </c>
      <c r="AZ115" s="51">
        <f t="shared" si="417"/>
        <v>33.333333333333329</v>
      </c>
      <c r="BA115" s="60">
        <f t="shared" si="311"/>
        <v>58.385824568495337</v>
      </c>
      <c r="BB115" s="53">
        <f t="shared" si="450"/>
        <v>58.385824568495337</v>
      </c>
      <c r="BC115" s="98">
        <f t="shared" si="312"/>
        <v>58.4</v>
      </c>
      <c r="BD115" s="54" t="e">
        <f t="shared" si="451"/>
        <v>#N/A</v>
      </c>
      <c r="BE115" s="58">
        <v>6</v>
      </c>
      <c r="BF115" s="58">
        <v>5</v>
      </c>
      <c r="BG115" s="61">
        <f t="shared" si="313"/>
        <v>11</v>
      </c>
      <c r="BH115" s="60">
        <f t="shared" si="314"/>
        <v>55.000000000000007</v>
      </c>
      <c r="BI115" s="101">
        <f t="shared" si="452"/>
        <v>55.000000000000007</v>
      </c>
      <c r="BJ115" s="98">
        <f t="shared" si="315"/>
        <v>55</v>
      </c>
      <c r="BK115" s="54" t="e">
        <f t="shared" si="453"/>
        <v>#N/A</v>
      </c>
      <c r="BL115" s="58">
        <v>3</v>
      </c>
      <c r="BM115" s="53">
        <f t="shared" si="418"/>
        <v>30</v>
      </c>
      <c r="BN115" s="58">
        <v>4</v>
      </c>
      <c r="BO115" s="53">
        <f t="shared" si="419"/>
        <v>40</v>
      </c>
      <c r="BP115" s="58">
        <v>9</v>
      </c>
      <c r="BQ115" s="53">
        <f t="shared" si="420"/>
        <v>90</v>
      </c>
      <c r="BR115" s="58">
        <v>0</v>
      </c>
      <c r="BS115" s="53">
        <f t="shared" si="421"/>
        <v>0</v>
      </c>
      <c r="BT115" s="58">
        <v>0</v>
      </c>
      <c r="BU115" s="53">
        <f t="shared" si="422"/>
        <v>0</v>
      </c>
      <c r="BV115" s="58">
        <v>0</v>
      </c>
      <c r="BW115" s="51">
        <f t="shared" si="423"/>
        <v>0</v>
      </c>
      <c r="BX115" s="61">
        <f t="shared" si="316"/>
        <v>16</v>
      </c>
      <c r="BY115" s="63">
        <f t="shared" si="317"/>
        <v>32</v>
      </c>
      <c r="BZ115" s="53">
        <f t="shared" si="454"/>
        <v>32</v>
      </c>
      <c r="CA115" s="98">
        <f t="shared" si="318"/>
        <v>32</v>
      </c>
      <c r="CB115" s="57" t="e">
        <f t="shared" si="455"/>
        <v>#N/A</v>
      </c>
      <c r="CC115" s="58">
        <v>32</v>
      </c>
      <c r="CD115" s="53">
        <f t="shared" si="424"/>
        <v>51.666666666666671</v>
      </c>
      <c r="CE115" s="58">
        <v>327</v>
      </c>
      <c r="CF115" s="51">
        <f t="shared" si="425"/>
        <v>57.032457496136011</v>
      </c>
      <c r="CG115" s="58">
        <v>13.5949228759078</v>
      </c>
      <c r="CH115" s="51">
        <f t="shared" si="426"/>
        <v>100</v>
      </c>
      <c r="CI115" s="58">
        <v>11.5</v>
      </c>
      <c r="CJ115" s="53">
        <f t="shared" si="427"/>
        <v>77</v>
      </c>
      <c r="CK115" s="58">
        <v>41.738095238095198</v>
      </c>
      <c r="CL115" s="53">
        <f t="shared" si="428"/>
        <v>25.602132744989962</v>
      </c>
      <c r="CM115" s="58">
        <v>11</v>
      </c>
      <c r="CN115" s="53">
        <f t="shared" si="429"/>
        <v>82.568807339449549</v>
      </c>
      <c r="CO115" s="58">
        <v>5.5714285714285703</v>
      </c>
      <c r="CP115" s="51">
        <f t="shared" si="430"/>
        <v>82.589285714285722</v>
      </c>
      <c r="CQ115" s="138">
        <f t="shared" si="319"/>
        <v>66.940056449681308</v>
      </c>
      <c r="CR115" s="110">
        <f t="shared" si="320"/>
        <v>68.909795153120996</v>
      </c>
      <c r="CS115" s="53">
        <f t="shared" si="456"/>
        <v>68.909795153120996</v>
      </c>
      <c r="CT115" s="98">
        <f t="shared" si="321"/>
        <v>68.900000000000006</v>
      </c>
      <c r="CU115" s="54" t="e">
        <f t="shared" si="457"/>
        <v>#N/A</v>
      </c>
      <c r="CV115" s="58">
        <v>4</v>
      </c>
      <c r="CW115" s="53">
        <f t="shared" si="431"/>
        <v>98.113207547169807</v>
      </c>
      <c r="CX115" s="58">
        <v>1</v>
      </c>
      <c r="CY115" s="53">
        <f t="shared" si="432"/>
        <v>100</v>
      </c>
      <c r="CZ115" s="58">
        <v>150</v>
      </c>
      <c r="DA115" s="53">
        <f t="shared" si="433"/>
        <v>85.84905660377359</v>
      </c>
      <c r="DB115" s="58">
        <v>90</v>
      </c>
      <c r="DC115" s="53">
        <f t="shared" si="434"/>
        <v>77.5</v>
      </c>
      <c r="DD115" s="58">
        <v>4.5</v>
      </c>
      <c r="DE115" s="53">
        <f t="shared" si="435"/>
        <v>98.745519713261658</v>
      </c>
      <c r="DF115" s="58">
        <v>1</v>
      </c>
      <c r="DG115" s="53">
        <f t="shared" si="436"/>
        <v>100</v>
      </c>
      <c r="DH115" s="58">
        <v>150</v>
      </c>
      <c r="DI115" s="53">
        <f t="shared" si="437"/>
        <v>87.5</v>
      </c>
      <c r="DJ115" s="58">
        <v>90</v>
      </c>
      <c r="DK115" s="51">
        <f t="shared" si="438"/>
        <v>87.142857142857139</v>
      </c>
      <c r="DL115" s="53">
        <f t="shared" si="322"/>
        <v>91.856330125882778</v>
      </c>
      <c r="DM115" s="53">
        <f t="shared" si="458"/>
        <v>91.856330125882778</v>
      </c>
      <c r="DN115" s="98">
        <f t="shared" si="323"/>
        <v>91.9</v>
      </c>
      <c r="DO115" s="54" t="e">
        <f t="shared" si="459"/>
        <v>#N/A</v>
      </c>
      <c r="DP115" s="52">
        <v>615</v>
      </c>
      <c r="DQ115" s="51">
        <f t="shared" si="439"/>
        <v>59.426229508196727</v>
      </c>
      <c r="DR115" s="52">
        <v>31.3</v>
      </c>
      <c r="DS115" s="51">
        <f t="shared" si="440"/>
        <v>64.904386951631039</v>
      </c>
      <c r="DT115" s="52">
        <v>8.5</v>
      </c>
      <c r="DU115" s="51">
        <f t="shared" si="441"/>
        <v>47.222222222222221</v>
      </c>
      <c r="DV115" s="53">
        <f t="shared" si="324"/>
        <v>57.184279560683329</v>
      </c>
      <c r="DW115" s="53">
        <f t="shared" si="460"/>
        <v>57.184279560683329</v>
      </c>
      <c r="DX115" s="98">
        <f t="shared" si="325"/>
        <v>57.2</v>
      </c>
      <c r="DY115" s="54" t="e">
        <f t="shared" si="461"/>
        <v>#N/A</v>
      </c>
      <c r="DZ115" s="52">
        <v>28.087971674874801</v>
      </c>
      <c r="EA115" s="53">
        <f t="shared" si="442"/>
        <v>30.234630435817866</v>
      </c>
      <c r="EB115" s="52">
        <v>7</v>
      </c>
      <c r="EC115" s="51">
        <f t="shared" si="443"/>
        <v>43.75</v>
      </c>
      <c r="ED115" s="53">
        <f t="shared" si="326"/>
        <v>36.992315217908931</v>
      </c>
      <c r="EE115" s="53">
        <f t="shared" si="462"/>
        <v>36.992315217908931</v>
      </c>
      <c r="EF115" s="98">
        <f t="shared" si="327"/>
        <v>37</v>
      </c>
      <c r="EG115" s="54" t="e">
        <f t="shared" si="463"/>
        <v>#N/A</v>
      </c>
      <c r="EH115" s="64"/>
      <c r="EI115" s="64"/>
      <c r="EJ115" s="64"/>
      <c r="EK115" s="66" t="e">
        <f t="shared" si="464"/>
        <v>#N/A</v>
      </c>
      <c r="EL115" s="116">
        <f t="shared" si="328"/>
        <v>59.4</v>
      </c>
      <c r="EM115" s="139">
        <f t="shared" si="329"/>
        <v>59.429398710854876</v>
      </c>
      <c r="EN115" s="120">
        <f t="shared" si="465"/>
        <v>59.429398710854876</v>
      </c>
      <c r="EO115" s="67"/>
      <c r="EP115" s="68"/>
      <c r="EQ115" s="44"/>
    </row>
    <row r="116" spans="1:147" ht="14.5" customHeight="1" x14ac:dyDescent="0.35">
      <c r="A116" s="49" t="s">
        <v>121</v>
      </c>
      <c r="B116" s="137" t="str">
        <f>INDEX('Economy Names'!$A$2:$H$213,'Economy Names'!L110,'Economy Names'!$K$1)</f>
        <v>Liberia</v>
      </c>
      <c r="C116" s="50">
        <v>5</v>
      </c>
      <c r="D116" s="51">
        <f t="shared" si="399"/>
        <v>76.470588235294116</v>
      </c>
      <c r="E116" s="50">
        <v>18</v>
      </c>
      <c r="F116" s="51">
        <f t="shared" si="400"/>
        <v>82.412060301507537</v>
      </c>
      <c r="G116" s="52">
        <v>6.2560823022382896</v>
      </c>
      <c r="H116" s="51">
        <f t="shared" si="401"/>
        <v>96.871958848880851</v>
      </c>
      <c r="I116" s="50">
        <v>5</v>
      </c>
      <c r="J116" s="51">
        <f t="shared" si="402"/>
        <v>76.470588235294116</v>
      </c>
      <c r="K116" s="50">
        <v>18</v>
      </c>
      <c r="L116" s="51">
        <f t="shared" si="403"/>
        <v>82.412060301507537</v>
      </c>
      <c r="M116" s="52">
        <v>6.2560823022382896</v>
      </c>
      <c r="N116" s="53">
        <f t="shared" si="404"/>
        <v>96.871958848880851</v>
      </c>
      <c r="O116" s="52">
        <v>0</v>
      </c>
      <c r="P116" s="51">
        <f t="shared" si="405"/>
        <v>100</v>
      </c>
      <c r="Q116" s="53">
        <f t="shared" si="305"/>
        <v>88.938651846420626</v>
      </c>
      <c r="R116" s="53">
        <f t="shared" si="444"/>
        <v>88.938651846420626</v>
      </c>
      <c r="S116" s="98">
        <f t="shared" si="306"/>
        <v>88.9</v>
      </c>
      <c r="T116" s="54" t="e">
        <f t="shared" si="445"/>
        <v>#N/A</v>
      </c>
      <c r="U116" s="55">
        <v>25</v>
      </c>
      <c r="V116" s="51">
        <f t="shared" si="406"/>
        <v>20</v>
      </c>
      <c r="W116" s="55">
        <v>87</v>
      </c>
      <c r="X116" s="51">
        <f t="shared" si="407"/>
        <v>82.42074927953891</v>
      </c>
      <c r="Y116" s="56">
        <v>24.116317869224702</v>
      </c>
      <c r="Z116" s="53">
        <f t="shared" si="408"/>
        <v>0</v>
      </c>
      <c r="AA116" s="55">
        <v>2</v>
      </c>
      <c r="AB116" s="51">
        <f t="shared" si="409"/>
        <v>13.333333333333334</v>
      </c>
      <c r="AC116" s="53">
        <f t="shared" si="307"/>
        <v>28.93852065321806</v>
      </c>
      <c r="AD116" s="53">
        <f t="shared" si="446"/>
        <v>28.93852065321806</v>
      </c>
      <c r="AE116" s="98">
        <f t="shared" si="308"/>
        <v>28.9</v>
      </c>
      <c r="AF116" s="57" t="e">
        <f t="shared" si="447"/>
        <v>#N/A</v>
      </c>
      <c r="AG116" s="55">
        <v>4</v>
      </c>
      <c r="AH116" s="51">
        <f t="shared" si="410"/>
        <v>83.333333333333343</v>
      </c>
      <c r="AI116" s="55">
        <v>482</v>
      </c>
      <c r="AJ116" s="51">
        <f t="shared" si="411"/>
        <v>0</v>
      </c>
      <c r="AK116" s="56">
        <v>2190.4529698761298</v>
      </c>
      <c r="AL116" s="51">
        <f t="shared" si="412"/>
        <v>72.957370742270001</v>
      </c>
      <c r="AM116" s="55">
        <v>0</v>
      </c>
      <c r="AN116" s="51">
        <f t="shared" si="413"/>
        <v>0</v>
      </c>
      <c r="AO116" s="51">
        <f t="shared" si="309"/>
        <v>39.072676018900836</v>
      </c>
      <c r="AP116" s="53">
        <f t="shared" si="448"/>
        <v>39.072676018900836</v>
      </c>
      <c r="AQ116" s="98">
        <f t="shared" si="310"/>
        <v>39.1</v>
      </c>
      <c r="AR116" s="54" t="e">
        <f t="shared" si="449"/>
        <v>#N/A</v>
      </c>
      <c r="AS116" s="59">
        <v>10</v>
      </c>
      <c r="AT116" s="51">
        <f t="shared" si="414"/>
        <v>25</v>
      </c>
      <c r="AU116" s="59">
        <v>44</v>
      </c>
      <c r="AV116" s="51">
        <f t="shared" si="415"/>
        <v>79.425837320574161</v>
      </c>
      <c r="AW116" s="59">
        <v>13.296666666666701</v>
      </c>
      <c r="AX116" s="53">
        <f t="shared" si="416"/>
        <v>11.355555555555329</v>
      </c>
      <c r="AY116" s="59">
        <v>3.5</v>
      </c>
      <c r="AZ116" s="51">
        <f t="shared" si="417"/>
        <v>11.666666666666666</v>
      </c>
      <c r="BA116" s="60">
        <f t="shared" si="311"/>
        <v>31.86201488569904</v>
      </c>
      <c r="BB116" s="53">
        <f t="shared" si="450"/>
        <v>31.86201488569904</v>
      </c>
      <c r="BC116" s="98">
        <f t="shared" si="312"/>
        <v>31.9</v>
      </c>
      <c r="BD116" s="54" t="e">
        <f t="shared" si="451"/>
        <v>#N/A</v>
      </c>
      <c r="BE116" s="58">
        <v>0</v>
      </c>
      <c r="BF116" s="58">
        <v>10</v>
      </c>
      <c r="BG116" s="61">
        <f t="shared" si="313"/>
        <v>10</v>
      </c>
      <c r="BH116" s="60">
        <f t="shared" si="314"/>
        <v>50</v>
      </c>
      <c r="BI116" s="101">
        <f t="shared" si="452"/>
        <v>50</v>
      </c>
      <c r="BJ116" s="98">
        <f t="shared" si="315"/>
        <v>50</v>
      </c>
      <c r="BK116" s="54" t="e">
        <f t="shared" si="453"/>
        <v>#N/A</v>
      </c>
      <c r="BL116" s="58">
        <v>4</v>
      </c>
      <c r="BM116" s="53">
        <f t="shared" si="418"/>
        <v>40</v>
      </c>
      <c r="BN116" s="58">
        <v>1</v>
      </c>
      <c r="BO116" s="53">
        <f t="shared" si="419"/>
        <v>10</v>
      </c>
      <c r="BP116" s="58">
        <v>6</v>
      </c>
      <c r="BQ116" s="53">
        <f t="shared" si="420"/>
        <v>60</v>
      </c>
      <c r="BR116" s="58">
        <v>0</v>
      </c>
      <c r="BS116" s="53">
        <f t="shared" si="421"/>
        <v>0</v>
      </c>
      <c r="BT116" s="58">
        <v>0</v>
      </c>
      <c r="BU116" s="53">
        <f t="shared" si="422"/>
        <v>0</v>
      </c>
      <c r="BV116" s="58">
        <v>0</v>
      </c>
      <c r="BW116" s="51">
        <f t="shared" si="423"/>
        <v>0</v>
      </c>
      <c r="BX116" s="61">
        <f t="shared" si="316"/>
        <v>11</v>
      </c>
      <c r="BY116" s="63">
        <f t="shared" si="317"/>
        <v>22</v>
      </c>
      <c r="BZ116" s="53">
        <f t="shared" si="454"/>
        <v>22</v>
      </c>
      <c r="CA116" s="98">
        <f t="shared" si="318"/>
        <v>22</v>
      </c>
      <c r="CB116" s="57" t="e">
        <f t="shared" si="455"/>
        <v>#N/A</v>
      </c>
      <c r="CC116" s="58">
        <v>33</v>
      </c>
      <c r="CD116" s="53">
        <f t="shared" si="424"/>
        <v>50</v>
      </c>
      <c r="CE116" s="58">
        <v>139.5</v>
      </c>
      <c r="CF116" s="51">
        <f t="shared" si="425"/>
        <v>86.012364760432774</v>
      </c>
      <c r="CG116" s="58">
        <v>46.199142209743897</v>
      </c>
      <c r="CH116" s="51">
        <f t="shared" si="426"/>
        <v>71.098178277902406</v>
      </c>
      <c r="CI116" s="58" t="s">
        <v>1975</v>
      </c>
      <c r="CJ116" s="53" t="str">
        <f t="shared" si="427"/>
        <v>No VAT</v>
      </c>
      <c r="CK116" s="58" t="s">
        <v>1975</v>
      </c>
      <c r="CL116" s="53" t="str">
        <f t="shared" si="428"/>
        <v>No VAT</v>
      </c>
      <c r="CM116" s="58">
        <v>3</v>
      </c>
      <c r="CN116" s="53">
        <f t="shared" si="429"/>
        <v>97.247706422018354</v>
      </c>
      <c r="CO116" s="58">
        <v>0</v>
      </c>
      <c r="CP116" s="51">
        <f t="shared" si="430"/>
        <v>100</v>
      </c>
      <c r="CQ116" s="138">
        <f t="shared" si="319"/>
        <v>98.623853211009177</v>
      </c>
      <c r="CR116" s="110">
        <f t="shared" si="320"/>
        <v>76.433599062336086</v>
      </c>
      <c r="CS116" s="53">
        <f t="shared" si="456"/>
        <v>76.433599062336086</v>
      </c>
      <c r="CT116" s="98">
        <f t="shared" si="321"/>
        <v>76.400000000000006</v>
      </c>
      <c r="CU116" s="54" t="e">
        <f t="shared" si="457"/>
        <v>#N/A</v>
      </c>
      <c r="CV116" s="58">
        <v>193</v>
      </c>
      <c r="CW116" s="53">
        <f t="shared" si="431"/>
        <v>0</v>
      </c>
      <c r="CX116" s="58">
        <v>144</v>
      </c>
      <c r="CY116" s="53">
        <f t="shared" si="432"/>
        <v>15.384615384615385</v>
      </c>
      <c r="CZ116" s="58">
        <v>1112.5</v>
      </c>
      <c r="DA116" s="53">
        <f t="shared" si="433"/>
        <v>0</v>
      </c>
      <c r="DB116" s="58">
        <v>330</v>
      </c>
      <c r="DC116" s="53">
        <f t="shared" si="434"/>
        <v>17.5</v>
      </c>
      <c r="DD116" s="58">
        <v>217</v>
      </c>
      <c r="DE116" s="53">
        <f t="shared" si="435"/>
        <v>22.58064516129032</v>
      </c>
      <c r="DF116" s="58">
        <v>144</v>
      </c>
      <c r="DG116" s="53">
        <f t="shared" si="436"/>
        <v>40.1673640167364</v>
      </c>
      <c r="DH116" s="58">
        <v>1012.5</v>
      </c>
      <c r="DI116" s="53">
        <f t="shared" si="437"/>
        <v>15.625</v>
      </c>
      <c r="DJ116" s="58">
        <v>405</v>
      </c>
      <c r="DK116" s="51">
        <f t="shared" si="438"/>
        <v>42.142857142857146</v>
      </c>
      <c r="DL116" s="53">
        <f t="shared" si="322"/>
        <v>19.175060213187407</v>
      </c>
      <c r="DM116" s="53">
        <f t="shared" si="458"/>
        <v>19.175060213187407</v>
      </c>
      <c r="DN116" s="98">
        <f t="shared" si="323"/>
        <v>19.2</v>
      </c>
      <c r="DO116" s="54" t="e">
        <f t="shared" si="459"/>
        <v>#N/A</v>
      </c>
      <c r="DP116" s="52">
        <v>1300</v>
      </c>
      <c r="DQ116" s="51">
        <f t="shared" si="439"/>
        <v>3.278688524590164</v>
      </c>
      <c r="DR116" s="52">
        <v>35</v>
      </c>
      <c r="DS116" s="51">
        <f t="shared" si="440"/>
        <v>60.742407199100114</v>
      </c>
      <c r="DT116" s="52">
        <v>7.5</v>
      </c>
      <c r="DU116" s="51">
        <f t="shared" si="441"/>
        <v>41.666666666666671</v>
      </c>
      <c r="DV116" s="53">
        <f t="shared" si="324"/>
        <v>35.229254130118981</v>
      </c>
      <c r="DW116" s="53">
        <f t="shared" si="460"/>
        <v>35.229254130118981</v>
      </c>
      <c r="DX116" s="98">
        <f t="shared" si="325"/>
        <v>35.200000000000003</v>
      </c>
      <c r="DY116" s="54" t="e">
        <f t="shared" si="461"/>
        <v>#N/A</v>
      </c>
      <c r="DZ116" s="52">
        <v>17.418578485249601</v>
      </c>
      <c r="EA116" s="53">
        <f t="shared" si="442"/>
        <v>18.749815377017867</v>
      </c>
      <c r="EB116" s="52">
        <v>10</v>
      </c>
      <c r="EC116" s="51">
        <f t="shared" si="443"/>
        <v>62.5</v>
      </c>
      <c r="ED116" s="53">
        <f t="shared" si="326"/>
        <v>40.624907688508934</v>
      </c>
      <c r="EE116" s="53">
        <f t="shared" si="462"/>
        <v>40.624907688508934</v>
      </c>
      <c r="EF116" s="98">
        <f t="shared" si="327"/>
        <v>40.6</v>
      </c>
      <c r="EG116" s="54" t="e">
        <f t="shared" si="463"/>
        <v>#N/A</v>
      </c>
      <c r="EH116" s="64"/>
      <c r="EI116" s="64"/>
      <c r="EJ116" s="64"/>
      <c r="EK116" s="66" t="e">
        <f t="shared" si="464"/>
        <v>#N/A</v>
      </c>
      <c r="EL116" s="116">
        <f t="shared" si="328"/>
        <v>43.2</v>
      </c>
      <c r="EM116" s="139">
        <f t="shared" si="329"/>
        <v>43.227468449839002</v>
      </c>
      <c r="EN116" s="120">
        <f t="shared" si="465"/>
        <v>43.227468449839002</v>
      </c>
      <c r="EO116" s="67"/>
      <c r="EP116" s="68"/>
      <c r="EQ116" s="44"/>
    </row>
    <row r="117" spans="1:147" ht="14.5" customHeight="1" x14ac:dyDescent="0.35">
      <c r="A117" s="49" t="s">
        <v>1329</v>
      </c>
      <c r="B117" s="137" t="str">
        <f>INDEX('Economy Names'!$A$2:$H$213,'Economy Names'!L111,'Economy Names'!$K$1)</f>
        <v>Libya</v>
      </c>
      <c r="C117" s="50">
        <v>10</v>
      </c>
      <c r="D117" s="51">
        <f t="shared" si="399"/>
        <v>47.058823529411761</v>
      </c>
      <c r="E117" s="50">
        <v>35</v>
      </c>
      <c r="F117" s="51">
        <f t="shared" si="400"/>
        <v>65.326633165829151</v>
      </c>
      <c r="G117" s="52">
        <v>24.611303000259401</v>
      </c>
      <c r="H117" s="51">
        <f t="shared" si="401"/>
        <v>87.694348499870301</v>
      </c>
      <c r="I117" s="50">
        <v>10</v>
      </c>
      <c r="J117" s="51">
        <f t="shared" si="402"/>
        <v>47.058823529411761</v>
      </c>
      <c r="K117" s="50">
        <v>35</v>
      </c>
      <c r="L117" s="51">
        <f t="shared" si="403"/>
        <v>65.326633165829151</v>
      </c>
      <c r="M117" s="52">
        <v>24.611303000259401</v>
      </c>
      <c r="N117" s="53">
        <f t="shared" si="404"/>
        <v>87.694348499870301</v>
      </c>
      <c r="O117" s="52">
        <v>29.961660287613199</v>
      </c>
      <c r="P117" s="51">
        <f t="shared" si="405"/>
        <v>92.5095849280967</v>
      </c>
      <c r="Q117" s="53">
        <f t="shared" si="305"/>
        <v>73.14734753080198</v>
      </c>
      <c r="R117" s="53">
        <f t="shared" si="444"/>
        <v>73.14734753080198</v>
      </c>
      <c r="S117" s="98">
        <f t="shared" si="306"/>
        <v>73.099999999999994</v>
      </c>
      <c r="T117" s="54" t="e">
        <f t="shared" si="445"/>
        <v>#N/A</v>
      </c>
      <c r="U117" s="55" t="s">
        <v>1973</v>
      </c>
      <c r="V117" s="51">
        <f t="shared" si="406"/>
        <v>0</v>
      </c>
      <c r="W117" s="56" t="s">
        <v>1973</v>
      </c>
      <c r="X117" s="51">
        <f t="shared" si="407"/>
        <v>0</v>
      </c>
      <c r="Y117" s="56" t="s">
        <v>1973</v>
      </c>
      <c r="Z117" s="53">
        <f t="shared" si="408"/>
        <v>0</v>
      </c>
      <c r="AA117" s="56" t="s">
        <v>1973</v>
      </c>
      <c r="AB117" s="51">
        <f t="shared" si="409"/>
        <v>0</v>
      </c>
      <c r="AC117" s="53">
        <f t="shared" si="307"/>
        <v>0</v>
      </c>
      <c r="AD117" s="53">
        <f t="shared" si="446"/>
        <v>0</v>
      </c>
      <c r="AE117" s="98">
        <f t="shared" si="308"/>
        <v>0</v>
      </c>
      <c r="AF117" s="57" t="e">
        <f t="shared" si="447"/>
        <v>#N/A</v>
      </c>
      <c r="AG117" s="55">
        <v>4</v>
      </c>
      <c r="AH117" s="51">
        <f t="shared" si="410"/>
        <v>83.333333333333343</v>
      </c>
      <c r="AI117" s="55">
        <v>118</v>
      </c>
      <c r="AJ117" s="51">
        <f t="shared" si="411"/>
        <v>56.521739130434781</v>
      </c>
      <c r="AK117" s="56">
        <v>304.61021292406798</v>
      </c>
      <c r="AL117" s="51">
        <f t="shared" si="412"/>
        <v>96.239380087357191</v>
      </c>
      <c r="AM117" s="55">
        <v>0</v>
      </c>
      <c r="AN117" s="51">
        <f t="shared" si="413"/>
        <v>0</v>
      </c>
      <c r="AO117" s="51">
        <f t="shared" si="309"/>
        <v>59.023613137781325</v>
      </c>
      <c r="AP117" s="53">
        <f t="shared" si="448"/>
        <v>59.023613137781325</v>
      </c>
      <c r="AQ117" s="98">
        <f t="shared" si="310"/>
        <v>59</v>
      </c>
      <c r="AR117" s="54" t="e">
        <f t="shared" si="449"/>
        <v>#N/A</v>
      </c>
      <c r="AS117" s="59" t="s">
        <v>1973</v>
      </c>
      <c r="AT117" s="51">
        <f t="shared" si="414"/>
        <v>0</v>
      </c>
      <c r="AU117" s="59" t="s">
        <v>1973</v>
      </c>
      <c r="AV117" s="51">
        <f t="shared" si="415"/>
        <v>0</v>
      </c>
      <c r="AW117" s="59" t="s">
        <v>1973</v>
      </c>
      <c r="AX117" s="53">
        <f t="shared" si="416"/>
        <v>0</v>
      </c>
      <c r="AY117" s="59" t="s">
        <v>1973</v>
      </c>
      <c r="AZ117" s="51">
        <f t="shared" si="417"/>
        <v>0</v>
      </c>
      <c r="BA117" s="60">
        <f t="shared" si="311"/>
        <v>0</v>
      </c>
      <c r="BB117" s="53">
        <f t="shared" si="450"/>
        <v>0</v>
      </c>
      <c r="BC117" s="98">
        <f t="shared" si="312"/>
        <v>0</v>
      </c>
      <c r="BD117" s="54" t="e">
        <f t="shared" si="451"/>
        <v>#N/A</v>
      </c>
      <c r="BE117" s="58">
        <v>0</v>
      </c>
      <c r="BF117" s="58">
        <v>0</v>
      </c>
      <c r="BG117" s="61">
        <f t="shared" si="313"/>
        <v>0</v>
      </c>
      <c r="BH117" s="60">
        <f t="shared" si="314"/>
        <v>0</v>
      </c>
      <c r="BI117" s="101">
        <f t="shared" si="452"/>
        <v>0</v>
      </c>
      <c r="BJ117" s="98">
        <f t="shared" si="315"/>
        <v>0</v>
      </c>
      <c r="BK117" s="54" t="e">
        <f t="shared" si="453"/>
        <v>#N/A</v>
      </c>
      <c r="BL117" s="58">
        <v>4</v>
      </c>
      <c r="BM117" s="53">
        <f t="shared" si="418"/>
        <v>40</v>
      </c>
      <c r="BN117" s="58">
        <v>1</v>
      </c>
      <c r="BO117" s="53">
        <f t="shared" si="419"/>
        <v>10</v>
      </c>
      <c r="BP117" s="58">
        <v>4</v>
      </c>
      <c r="BQ117" s="53">
        <f t="shared" si="420"/>
        <v>40</v>
      </c>
      <c r="BR117" s="58">
        <v>0</v>
      </c>
      <c r="BS117" s="53">
        <f t="shared" si="421"/>
        <v>0</v>
      </c>
      <c r="BT117" s="58">
        <v>0</v>
      </c>
      <c r="BU117" s="53">
        <f t="shared" si="422"/>
        <v>0</v>
      </c>
      <c r="BV117" s="58">
        <v>0</v>
      </c>
      <c r="BW117" s="51">
        <f t="shared" si="423"/>
        <v>0</v>
      </c>
      <c r="BX117" s="61">
        <f t="shared" si="316"/>
        <v>9</v>
      </c>
      <c r="BY117" s="63">
        <f t="shared" si="317"/>
        <v>18</v>
      </c>
      <c r="BZ117" s="53">
        <f t="shared" si="454"/>
        <v>18</v>
      </c>
      <c r="CA117" s="98">
        <f t="shared" si="318"/>
        <v>18</v>
      </c>
      <c r="CB117" s="57" t="e">
        <f t="shared" si="455"/>
        <v>#N/A</v>
      </c>
      <c r="CC117" s="58">
        <v>19</v>
      </c>
      <c r="CD117" s="53">
        <f t="shared" si="424"/>
        <v>73.333333333333329</v>
      </c>
      <c r="CE117" s="58">
        <v>889</v>
      </c>
      <c r="CF117" s="51">
        <f t="shared" si="425"/>
        <v>0</v>
      </c>
      <c r="CG117" s="58">
        <v>32.565158603025402</v>
      </c>
      <c r="CH117" s="51">
        <f t="shared" si="426"/>
        <v>90.96264349022789</v>
      </c>
      <c r="CI117" s="58" t="s">
        <v>1975</v>
      </c>
      <c r="CJ117" s="53" t="str">
        <f t="shared" si="427"/>
        <v>No VAT</v>
      </c>
      <c r="CK117" s="58" t="s">
        <v>1975</v>
      </c>
      <c r="CL117" s="53" t="str">
        <f t="shared" si="428"/>
        <v>No VAT</v>
      </c>
      <c r="CM117" s="58">
        <v>11.5</v>
      </c>
      <c r="CN117" s="53">
        <f t="shared" si="429"/>
        <v>81.651376146788991</v>
      </c>
      <c r="CO117" s="58">
        <v>0.42857142857142999</v>
      </c>
      <c r="CP117" s="51">
        <f t="shared" si="430"/>
        <v>98.660714285714278</v>
      </c>
      <c r="CQ117" s="138">
        <f t="shared" si="319"/>
        <v>90.156045216251641</v>
      </c>
      <c r="CR117" s="110">
        <f t="shared" si="320"/>
        <v>63.613005509953211</v>
      </c>
      <c r="CS117" s="53">
        <f t="shared" si="456"/>
        <v>63.613005509953211</v>
      </c>
      <c r="CT117" s="98">
        <f t="shared" si="321"/>
        <v>63.6</v>
      </c>
      <c r="CU117" s="54" t="e">
        <f t="shared" si="457"/>
        <v>#N/A</v>
      </c>
      <c r="CV117" s="58">
        <v>72</v>
      </c>
      <c r="CW117" s="53">
        <f t="shared" si="431"/>
        <v>55.345911949685537</v>
      </c>
      <c r="CX117" s="58">
        <v>72</v>
      </c>
      <c r="CY117" s="53">
        <f t="shared" si="432"/>
        <v>57.988165680473372</v>
      </c>
      <c r="CZ117" s="58">
        <v>574.857142857143</v>
      </c>
      <c r="DA117" s="53">
        <f t="shared" si="433"/>
        <v>45.768194070080845</v>
      </c>
      <c r="DB117" s="58">
        <v>50</v>
      </c>
      <c r="DC117" s="53">
        <f t="shared" si="434"/>
        <v>87.5</v>
      </c>
      <c r="DD117" s="58">
        <v>78.857142857142804</v>
      </c>
      <c r="DE117" s="53">
        <f t="shared" si="435"/>
        <v>72.094214029697923</v>
      </c>
      <c r="DF117" s="58">
        <v>96</v>
      </c>
      <c r="DG117" s="53">
        <f t="shared" si="436"/>
        <v>60.251046025104607</v>
      </c>
      <c r="DH117" s="58">
        <v>637.42857142857099</v>
      </c>
      <c r="DI117" s="53">
        <f t="shared" si="437"/>
        <v>46.880952380952415</v>
      </c>
      <c r="DJ117" s="58">
        <v>60</v>
      </c>
      <c r="DK117" s="51">
        <f t="shared" si="438"/>
        <v>91.428571428571431</v>
      </c>
      <c r="DL117" s="53">
        <f t="shared" si="322"/>
        <v>64.657131945570754</v>
      </c>
      <c r="DM117" s="53">
        <f t="shared" si="458"/>
        <v>64.657131945570754</v>
      </c>
      <c r="DN117" s="98">
        <f t="shared" si="323"/>
        <v>64.7</v>
      </c>
      <c r="DO117" s="54" t="e">
        <f t="shared" si="459"/>
        <v>#N/A</v>
      </c>
      <c r="DP117" s="52">
        <v>690</v>
      </c>
      <c r="DQ117" s="51">
        <f t="shared" si="439"/>
        <v>53.278688524590166</v>
      </c>
      <c r="DR117" s="52">
        <v>27</v>
      </c>
      <c r="DS117" s="51">
        <f t="shared" si="440"/>
        <v>69.741282339707539</v>
      </c>
      <c r="DT117" s="52">
        <v>4</v>
      </c>
      <c r="DU117" s="51">
        <f t="shared" si="441"/>
        <v>22.222222222222221</v>
      </c>
      <c r="DV117" s="53">
        <f t="shared" si="324"/>
        <v>48.414064362173313</v>
      </c>
      <c r="DW117" s="53">
        <f t="shared" si="460"/>
        <v>48.414064362173313</v>
      </c>
      <c r="DX117" s="98">
        <f t="shared" si="325"/>
        <v>48.4</v>
      </c>
      <c r="DY117" s="54" t="e">
        <f t="shared" si="461"/>
        <v>#N/A</v>
      </c>
      <c r="DZ117" s="52">
        <v>0</v>
      </c>
      <c r="EA117" s="53">
        <f t="shared" si="442"/>
        <v>0</v>
      </c>
      <c r="EB117" s="52">
        <v>0</v>
      </c>
      <c r="EC117" s="51">
        <f t="shared" si="443"/>
        <v>0</v>
      </c>
      <c r="ED117" s="53">
        <f t="shared" si="326"/>
        <v>0</v>
      </c>
      <c r="EE117" s="53">
        <f t="shared" si="462"/>
        <v>0</v>
      </c>
      <c r="EF117" s="98">
        <f t="shared" si="327"/>
        <v>0</v>
      </c>
      <c r="EG117" s="54" t="e">
        <f t="shared" si="463"/>
        <v>#N/A</v>
      </c>
      <c r="EH117" s="64"/>
      <c r="EI117" s="64"/>
      <c r="EJ117" s="64"/>
      <c r="EK117" s="66" t="e">
        <f t="shared" si="464"/>
        <v>#N/A</v>
      </c>
      <c r="EL117" s="116">
        <f t="shared" si="328"/>
        <v>32.700000000000003</v>
      </c>
      <c r="EM117" s="139">
        <f t="shared" si="329"/>
        <v>32.685516248628062</v>
      </c>
      <c r="EN117" s="120">
        <f t="shared" si="465"/>
        <v>32.685516248628062</v>
      </c>
      <c r="EO117" s="67"/>
      <c r="EP117" s="68"/>
      <c r="EQ117" s="44"/>
    </row>
    <row r="118" spans="1:147" ht="14.5" customHeight="1" x14ac:dyDescent="0.35">
      <c r="A118" s="49" t="s">
        <v>122</v>
      </c>
      <c r="B118" s="137" t="str">
        <f>INDEX('Economy Names'!$A$2:$H$213,'Economy Names'!L112,'Economy Names'!$K$1)</f>
        <v>Lithuania</v>
      </c>
      <c r="C118" s="50">
        <v>4</v>
      </c>
      <c r="D118" s="51">
        <f t="shared" si="399"/>
        <v>82.35294117647058</v>
      </c>
      <c r="E118" s="50">
        <v>5.5</v>
      </c>
      <c r="F118" s="51">
        <f t="shared" si="400"/>
        <v>94.9748743718593</v>
      </c>
      <c r="G118" s="52">
        <v>0.47353507921989002</v>
      </c>
      <c r="H118" s="51">
        <f t="shared" si="401"/>
        <v>99.763232460390057</v>
      </c>
      <c r="I118" s="50">
        <v>4</v>
      </c>
      <c r="J118" s="51">
        <f t="shared" si="402"/>
        <v>82.35294117647058</v>
      </c>
      <c r="K118" s="50">
        <v>5.5</v>
      </c>
      <c r="L118" s="51">
        <f t="shared" si="403"/>
        <v>94.9748743718593</v>
      </c>
      <c r="M118" s="52">
        <v>0.47353507921989002</v>
      </c>
      <c r="N118" s="53">
        <f t="shared" si="404"/>
        <v>99.763232460390057</v>
      </c>
      <c r="O118" s="52">
        <v>15.9848460444199</v>
      </c>
      <c r="P118" s="51">
        <f t="shared" si="405"/>
        <v>96.003788488895026</v>
      </c>
      <c r="Q118" s="53">
        <f t="shared" si="305"/>
        <v>93.273709124403737</v>
      </c>
      <c r="R118" s="53">
        <f t="shared" si="444"/>
        <v>93.273709124403737</v>
      </c>
      <c r="S118" s="98">
        <f t="shared" si="306"/>
        <v>93.3</v>
      </c>
      <c r="T118" s="54" t="e">
        <f t="shared" si="445"/>
        <v>#N/A</v>
      </c>
      <c r="U118" s="55">
        <v>13</v>
      </c>
      <c r="V118" s="51">
        <f t="shared" si="406"/>
        <v>68</v>
      </c>
      <c r="W118" s="55">
        <v>74</v>
      </c>
      <c r="X118" s="51">
        <f t="shared" si="407"/>
        <v>86.1671469740634</v>
      </c>
      <c r="Y118" s="56">
        <v>0.27052492372171999</v>
      </c>
      <c r="Z118" s="53">
        <f t="shared" si="408"/>
        <v>98.647375381391399</v>
      </c>
      <c r="AA118" s="55">
        <v>13</v>
      </c>
      <c r="AB118" s="51">
        <f t="shared" si="409"/>
        <v>86.666666666666671</v>
      </c>
      <c r="AC118" s="53">
        <f t="shared" si="307"/>
        <v>84.870297255530375</v>
      </c>
      <c r="AD118" s="53">
        <f t="shared" si="446"/>
        <v>84.870297255530375</v>
      </c>
      <c r="AE118" s="98">
        <f t="shared" si="308"/>
        <v>84.9</v>
      </c>
      <c r="AF118" s="57" t="e">
        <f t="shared" si="447"/>
        <v>#N/A</v>
      </c>
      <c r="AG118" s="55">
        <v>3</v>
      </c>
      <c r="AH118" s="51">
        <f t="shared" si="410"/>
        <v>100</v>
      </c>
      <c r="AI118" s="55">
        <v>82</v>
      </c>
      <c r="AJ118" s="51">
        <f t="shared" si="411"/>
        <v>72.173913043478265</v>
      </c>
      <c r="AK118" s="56">
        <v>33.558585785655097</v>
      </c>
      <c r="AL118" s="51">
        <f t="shared" si="412"/>
        <v>99.585696471782043</v>
      </c>
      <c r="AM118" s="55">
        <v>8</v>
      </c>
      <c r="AN118" s="51">
        <f t="shared" si="413"/>
        <v>100</v>
      </c>
      <c r="AO118" s="51">
        <f t="shared" si="309"/>
        <v>92.939902378815077</v>
      </c>
      <c r="AP118" s="53">
        <f t="shared" si="448"/>
        <v>92.939902378815077</v>
      </c>
      <c r="AQ118" s="98">
        <f t="shared" si="310"/>
        <v>92.9</v>
      </c>
      <c r="AR118" s="54" t="e">
        <f t="shared" si="449"/>
        <v>#N/A</v>
      </c>
      <c r="AS118" s="59">
        <v>3</v>
      </c>
      <c r="AT118" s="51">
        <f t="shared" si="414"/>
        <v>83.333333333333343</v>
      </c>
      <c r="AU118" s="59">
        <v>3.5</v>
      </c>
      <c r="AV118" s="51">
        <f t="shared" si="415"/>
        <v>98.803827751196167</v>
      </c>
      <c r="AW118" s="59">
        <v>0.7878168479623</v>
      </c>
      <c r="AX118" s="53">
        <f t="shared" si="416"/>
        <v>94.747887680251324</v>
      </c>
      <c r="AY118" s="59">
        <v>28.5</v>
      </c>
      <c r="AZ118" s="51">
        <f t="shared" si="417"/>
        <v>95</v>
      </c>
      <c r="BA118" s="60">
        <f t="shared" si="311"/>
        <v>92.971262191195208</v>
      </c>
      <c r="BB118" s="53">
        <f t="shared" si="450"/>
        <v>92.971262191195208</v>
      </c>
      <c r="BC118" s="98">
        <f t="shared" si="312"/>
        <v>93</v>
      </c>
      <c r="BD118" s="54" t="e">
        <f t="shared" si="451"/>
        <v>#N/A</v>
      </c>
      <c r="BE118" s="58">
        <v>8</v>
      </c>
      <c r="BF118" s="58">
        <v>6</v>
      </c>
      <c r="BG118" s="61">
        <f t="shared" si="313"/>
        <v>14</v>
      </c>
      <c r="BH118" s="60">
        <f t="shared" si="314"/>
        <v>70</v>
      </c>
      <c r="BI118" s="101">
        <f t="shared" si="452"/>
        <v>70</v>
      </c>
      <c r="BJ118" s="98">
        <f t="shared" si="315"/>
        <v>70</v>
      </c>
      <c r="BK118" s="54" t="e">
        <f t="shared" si="453"/>
        <v>#N/A</v>
      </c>
      <c r="BL118" s="58">
        <v>7</v>
      </c>
      <c r="BM118" s="53">
        <f t="shared" si="418"/>
        <v>70</v>
      </c>
      <c r="BN118" s="58">
        <v>4</v>
      </c>
      <c r="BO118" s="53">
        <f t="shared" si="419"/>
        <v>40</v>
      </c>
      <c r="BP118" s="58">
        <v>7</v>
      </c>
      <c r="BQ118" s="53">
        <f t="shared" si="420"/>
        <v>70</v>
      </c>
      <c r="BR118" s="58">
        <v>4</v>
      </c>
      <c r="BS118" s="53">
        <f t="shared" si="421"/>
        <v>66.666666666666657</v>
      </c>
      <c r="BT118" s="58">
        <v>6</v>
      </c>
      <c r="BU118" s="53">
        <f t="shared" si="422"/>
        <v>85.714285714285708</v>
      </c>
      <c r="BV118" s="58">
        <v>7</v>
      </c>
      <c r="BW118" s="51">
        <f t="shared" si="423"/>
        <v>100</v>
      </c>
      <c r="BX118" s="61">
        <f t="shared" si="316"/>
        <v>35</v>
      </c>
      <c r="BY118" s="63">
        <f t="shared" si="317"/>
        <v>70</v>
      </c>
      <c r="BZ118" s="53">
        <f t="shared" si="454"/>
        <v>70</v>
      </c>
      <c r="CA118" s="98">
        <f t="shared" si="318"/>
        <v>70</v>
      </c>
      <c r="CB118" s="57" t="e">
        <f t="shared" si="455"/>
        <v>#N/A</v>
      </c>
      <c r="CC118" s="58">
        <v>10</v>
      </c>
      <c r="CD118" s="53">
        <f t="shared" si="424"/>
        <v>88.333333333333329</v>
      </c>
      <c r="CE118" s="58">
        <v>95</v>
      </c>
      <c r="CF118" s="51">
        <f t="shared" si="425"/>
        <v>92.890262751159185</v>
      </c>
      <c r="CG118" s="58">
        <v>42.567456073976601</v>
      </c>
      <c r="CH118" s="51">
        <f t="shared" si="426"/>
        <v>76.512154004063191</v>
      </c>
      <c r="CI118" s="58">
        <v>2.1</v>
      </c>
      <c r="CJ118" s="53">
        <f t="shared" si="427"/>
        <v>95.8</v>
      </c>
      <c r="CK118" s="58">
        <v>6.1666666666666696</v>
      </c>
      <c r="CL118" s="53">
        <f t="shared" si="428"/>
        <v>94.272844272844267</v>
      </c>
      <c r="CM118" s="58">
        <v>1.5</v>
      </c>
      <c r="CN118" s="53">
        <f t="shared" si="429"/>
        <v>100</v>
      </c>
      <c r="CO118" s="58">
        <v>0</v>
      </c>
      <c r="CP118" s="51">
        <f t="shared" si="430"/>
        <v>100</v>
      </c>
      <c r="CQ118" s="138">
        <f t="shared" si="319"/>
        <v>97.518211068211059</v>
      </c>
      <c r="CR118" s="110">
        <f t="shared" si="320"/>
        <v>88.813490289191691</v>
      </c>
      <c r="CS118" s="53">
        <f t="shared" si="456"/>
        <v>88.813490289191691</v>
      </c>
      <c r="CT118" s="98">
        <f t="shared" si="321"/>
        <v>88.8</v>
      </c>
      <c r="CU118" s="54" t="e">
        <f t="shared" si="457"/>
        <v>#N/A</v>
      </c>
      <c r="CV118" s="58">
        <v>7.3076923076923102</v>
      </c>
      <c r="CW118" s="53">
        <f t="shared" si="431"/>
        <v>96.032897919690356</v>
      </c>
      <c r="CX118" s="58">
        <v>2.5</v>
      </c>
      <c r="CY118" s="53">
        <f t="shared" si="432"/>
        <v>99.112426035502949</v>
      </c>
      <c r="CZ118" s="58">
        <v>58</v>
      </c>
      <c r="DA118" s="53">
        <f t="shared" si="433"/>
        <v>94.528301886792448</v>
      </c>
      <c r="DB118" s="58">
        <v>28</v>
      </c>
      <c r="DC118" s="53">
        <f t="shared" si="434"/>
        <v>93</v>
      </c>
      <c r="DD118" s="58">
        <v>0</v>
      </c>
      <c r="DE118" s="53">
        <f t="shared" si="435"/>
        <v>100</v>
      </c>
      <c r="DF118" s="58">
        <v>0.5</v>
      </c>
      <c r="DG118" s="53">
        <f t="shared" si="436"/>
        <v>100</v>
      </c>
      <c r="DH118" s="58">
        <v>0</v>
      </c>
      <c r="DI118" s="53">
        <f t="shared" si="437"/>
        <v>100</v>
      </c>
      <c r="DJ118" s="58">
        <v>0</v>
      </c>
      <c r="DK118" s="51">
        <f t="shared" si="438"/>
        <v>100</v>
      </c>
      <c r="DL118" s="53">
        <f t="shared" si="322"/>
        <v>97.834203230248221</v>
      </c>
      <c r="DM118" s="53">
        <f t="shared" si="458"/>
        <v>97.834203230248221</v>
      </c>
      <c r="DN118" s="98">
        <f t="shared" si="323"/>
        <v>97.8</v>
      </c>
      <c r="DO118" s="54" t="e">
        <f t="shared" si="459"/>
        <v>#N/A</v>
      </c>
      <c r="DP118" s="52">
        <v>370</v>
      </c>
      <c r="DQ118" s="51">
        <f t="shared" si="439"/>
        <v>79.508196721311478</v>
      </c>
      <c r="DR118" s="52">
        <v>23.6</v>
      </c>
      <c r="DS118" s="51">
        <f t="shared" si="440"/>
        <v>73.565804274465691</v>
      </c>
      <c r="DT118" s="52">
        <v>15</v>
      </c>
      <c r="DU118" s="51">
        <f t="shared" si="441"/>
        <v>83.333333333333343</v>
      </c>
      <c r="DV118" s="53">
        <f t="shared" si="324"/>
        <v>78.802444776370166</v>
      </c>
      <c r="DW118" s="53">
        <f t="shared" si="460"/>
        <v>78.802444776370166</v>
      </c>
      <c r="DX118" s="98">
        <f t="shared" si="325"/>
        <v>78.8</v>
      </c>
      <c r="DY118" s="54" t="e">
        <f t="shared" si="461"/>
        <v>#N/A</v>
      </c>
      <c r="DZ118" s="52">
        <v>40.299128365147702</v>
      </c>
      <c r="EA118" s="53">
        <f t="shared" si="442"/>
        <v>43.379040220826369</v>
      </c>
      <c r="EB118" s="52">
        <v>8</v>
      </c>
      <c r="EC118" s="51">
        <f t="shared" si="443"/>
        <v>50</v>
      </c>
      <c r="ED118" s="53">
        <f t="shared" si="326"/>
        <v>46.689520110413184</v>
      </c>
      <c r="EE118" s="53">
        <f t="shared" si="462"/>
        <v>46.689520110413184</v>
      </c>
      <c r="EF118" s="98">
        <f t="shared" si="327"/>
        <v>46.7</v>
      </c>
      <c r="EG118" s="54" t="e">
        <f t="shared" si="463"/>
        <v>#N/A</v>
      </c>
      <c r="EH118" s="64"/>
      <c r="EI118" s="64"/>
      <c r="EJ118" s="64"/>
      <c r="EK118" s="66" t="e">
        <f t="shared" si="464"/>
        <v>#N/A</v>
      </c>
      <c r="EL118" s="116">
        <f t="shared" si="328"/>
        <v>81.599999999999994</v>
      </c>
      <c r="EM118" s="139">
        <f t="shared" si="329"/>
        <v>81.619482935616773</v>
      </c>
      <c r="EN118" s="120">
        <f t="shared" si="465"/>
        <v>81.619482935616773</v>
      </c>
      <c r="EO118" s="67"/>
      <c r="EP118" s="68"/>
      <c r="EQ118" s="44"/>
    </row>
    <row r="119" spans="1:147" ht="14.5" customHeight="1" x14ac:dyDescent="0.35">
      <c r="A119" s="49" t="s">
        <v>123</v>
      </c>
      <c r="B119" s="137" t="str">
        <f>INDEX('Economy Names'!$A$2:$H$213,'Economy Names'!L113,'Economy Names'!$K$1)</f>
        <v>Luxembourg</v>
      </c>
      <c r="C119" s="50">
        <v>5</v>
      </c>
      <c r="D119" s="51">
        <f t="shared" si="399"/>
        <v>76.470588235294116</v>
      </c>
      <c r="E119" s="50">
        <v>16.5</v>
      </c>
      <c r="F119" s="51">
        <f t="shared" si="400"/>
        <v>83.91959798994975</v>
      </c>
      <c r="G119" s="52">
        <v>1.5848134091203201</v>
      </c>
      <c r="H119" s="51">
        <f t="shared" si="401"/>
        <v>99.207593295439835</v>
      </c>
      <c r="I119" s="50">
        <v>5</v>
      </c>
      <c r="J119" s="51">
        <f t="shared" si="402"/>
        <v>76.470588235294116</v>
      </c>
      <c r="K119" s="50">
        <v>16.5</v>
      </c>
      <c r="L119" s="51">
        <f t="shared" si="403"/>
        <v>83.91959798994975</v>
      </c>
      <c r="M119" s="52">
        <v>1.5848134091203201</v>
      </c>
      <c r="N119" s="53">
        <f t="shared" si="404"/>
        <v>99.207593295439835</v>
      </c>
      <c r="O119" s="52">
        <v>17.191196302322201</v>
      </c>
      <c r="P119" s="51">
        <f t="shared" si="405"/>
        <v>95.702200924419444</v>
      </c>
      <c r="Q119" s="53">
        <f t="shared" si="305"/>
        <v>88.824995111275797</v>
      </c>
      <c r="R119" s="53">
        <f t="shared" si="444"/>
        <v>88.824995111275797</v>
      </c>
      <c r="S119" s="98">
        <f t="shared" si="306"/>
        <v>88.8</v>
      </c>
      <c r="T119" s="54" t="e">
        <f t="shared" si="445"/>
        <v>#N/A</v>
      </c>
      <c r="U119" s="55">
        <v>11</v>
      </c>
      <c r="V119" s="51">
        <f t="shared" si="406"/>
        <v>76</v>
      </c>
      <c r="W119" s="55">
        <v>155</v>
      </c>
      <c r="X119" s="51">
        <f t="shared" si="407"/>
        <v>62.824207492795395</v>
      </c>
      <c r="Y119" s="56">
        <v>0.67163919604189004</v>
      </c>
      <c r="Z119" s="53">
        <f t="shared" si="408"/>
        <v>96.641804019790541</v>
      </c>
      <c r="AA119" s="55">
        <v>15</v>
      </c>
      <c r="AB119" s="51">
        <f t="shared" si="409"/>
        <v>100</v>
      </c>
      <c r="AC119" s="53">
        <f t="shared" si="307"/>
        <v>83.866502878146477</v>
      </c>
      <c r="AD119" s="53">
        <f t="shared" si="446"/>
        <v>83.866502878146477</v>
      </c>
      <c r="AE119" s="98">
        <f t="shared" si="308"/>
        <v>83.9</v>
      </c>
      <c r="AF119" s="57" t="e">
        <f t="shared" si="447"/>
        <v>#N/A</v>
      </c>
      <c r="AG119" s="55">
        <v>5</v>
      </c>
      <c r="AH119" s="51">
        <f t="shared" si="410"/>
        <v>66.666666666666657</v>
      </c>
      <c r="AI119" s="55">
        <v>56</v>
      </c>
      <c r="AJ119" s="51">
        <f t="shared" si="411"/>
        <v>83.478260869565219</v>
      </c>
      <c r="AK119" s="56">
        <v>32.749228955923797</v>
      </c>
      <c r="AL119" s="51">
        <f t="shared" si="412"/>
        <v>99.595688531408342</v>
      </c>
      <c r="AM119" s="55">
        <v>7</v>
      </c>
      <c r="AN119" s="51">
        <f t="shared" si="413"/>
        <v>87.5</v>
      </c>
      <c r="AO119" s="51">
        <f t="shared" si="309"/>
        <v>84.310154016910047</v>
      </c>
      <c r="AP119" s="53">
        <f t="shared" si="448"/>
        <v>84.310154016910047</v>
      </c>
      <c r="AQ119" s="98">
        <f t="shared" si="310"/>
        <v>84.3</v>
      </c>
      <c r="AR119" s="54" t="e">
        <f t="shared" si="449"/>
        <v>#N/A</v>
      </c>
      <c r="AS119" s="59">
        <v>7</v>
      </c>
      <c r="AT119" s="51">
        <f t="shared" si="414"/>
        <v>50</v>
      </c>
      <c r="AU119" s="59">
        <v>26.5</v>
      </c>
      <c r="AV119" s="51">
        <f t="shared" si="415"/>
        <v>87.799043062200951</v>
      </c>
      <c r="AW119" s="59">
        <v>10.1043402763489</v>
      </c>
      <c r="AX119" s="53">
        <f t="shared" si="416"/>
        <v>32.63773149100733</v>
      </c>
      <c r="AY119" s="59">
        <v>25.5</v>
      </c>
      <c r="AZ119" s="51">
        <f t="shared" si="417"/>
        <v>85</v>
      </c>
      <c r="BA119" s="60">
        <f t="shared" si="311"/>
        <v>63.859193638302074</v>
      </c>
      <c r="BB119" s="53">
        <f t="shared" si="450"/>
        <v>63.859193638302074</v>
      </c>
      <c r="BC119" s="98">
        <f t="shared" si="312"/>
        <v>63.9</v>
      </c>
      <c r="BD119" s="54" t="e">
        <f t="shared" si="451"/>
        <v>#N/A</v>
      </c>
      <c r="BE119" s="58">
        <v>0</v>
      </c>
      <c r="BF119" s="58">
        <v>3</v>
      </c>
      <c r="BG119" s="61">
        <f t="shared" si="313"/>
        <v>3</v>
      </c>
      <c r="BH119" s="60">
        <f t="shared" si="314"/>
        <v>15</v>
      </c>
      <c r="BI119" s="101">
        <f t="shared" si="452"/>
        <v>15</v>
      </c>
      <c r="BJ119" s="98">
        <f t="shared" si="315"/>
        <v>15</v>
      </c>
      <c r="BK119" s="54" t="e">
        <f t="shared" si="453"/>
        <v>#N/A</v>
      </c>
      <c r="BL119" s="58">
        <v>6</v>
      </c>
      <c r="BM119" s="53">
        <f t="shared" si="418"/>
        <v>60</v>
      </c>
      <c r="BN119" s="58">
        <v>5</v>
      </c>
      <c r="BO119" s="53">
        <f t="shared" si="419"/>
        <v>50</v>
      </c>
      <c r="BP119" s="58">
        <v>4</v>
      </c>
      <c r="BQ119" s="53">
        <f t="shared" si="420"/>
        <v>40</v>
      </c>
      <c r="BR119" s="58">
        <v>4</v>
      </c>
      <c r="BS119" s="53">
        <f t="shared" si="421"/>
        <v>66.666666666666657</v>
      </c>
      <c r="BT119" s="58">
        <v>2</v>
      </c>
      <c r="BU119" s="53">
        <f t="shared" si="422"/>
        <v>28.571428571428569</v>
      </c>
      <c r="BV119" s="58">
        <v>6</v>
      </c>
      <c r="BW119" s="51">
        <f t="shared" si="423"/>
        <v>85.714285714285708</v>
      </c>
      <c r="BX119" s="61">
        <f t="shared" si="316"/>
        <v>27</v>
      </c>
      <c r="BY119" s="63">
        <f t="shared" si="317"/>
        <v>54</v>
      </c>
      <c r="BZ119" s="53">
        <f t="shared" si="454"/>
        <v>54</v>
      </c>
      <c r="CA119" s="98">
        <f t="shared" si="318"/>
        <v>54</v>
      </c>
      <c r="CB119" s="57" t="e">
        <f t="shared" si="455"/>
        <v>#N/A</v>
      </c>
      <c r="CC119" s="58">
        <v>23</v>
      </c>
      <c r="CD119" s="53">
        <f t="shared" si="424"/>
        <v>66.666666666666657</v>
      </c>
      <c r="CE119" s="58">
        <v>55</v>
      </c>
      <c r="CF119" s="51">
        <f t="shared" si="425"/>
        <v>99.072642967542507</v>
      </c>
      <c r="CG119" s="58">
        <v>20.3666688520448</v>
      </c>
      <c r="CH119" s="51">
        <f t="shared" si="426"/>
        <v>100</v>
      </c>
      <c r="CI119" s="58">
        <v>11.5</v>
      </c>
      <c r="CJ119" s="53">
        <f t="shared" si="427"/>
        <v>77</v>
      </c>
      <c r="CK119" s="58">
        <v>15.1666666666667</v>
      </c>
      <c r="CL119" s="53">
        <f t="shared" si="428"/>
        <v>76.898326898326843</v>
      </c>
      <c r="CM119" s="58">
        <v>4.5</v>
      </c>
      <c r="CN119" s="53">
        <f t="shared" si="429"/>
        <v>94.495412844036693</v>
      </c>
      <c r="CO119" s="58">
        <v>4.28571428571429</v>
      </c>
      <c r="CP119" s="51">
        <f t="shared" si="430"/>
        <v>86.607142857142833</v>
      </c>
      <c r="CQ119" s="138">
        <f t="shared" si="319"/>
        <v>83.750220649876596</v>
      </c>
      <c r="CR119" s="110">
        <f t="shared" si="320"/>
        <v>87.372382571021447</v>
      </c>
      <c r="CS119" s="53">
        <f t="shared" si="456"/>
        <v>87.372382571021447</v>
      </c>
      <c r="CT119" s="98">
        <f t="shared" si="321"/>
        <v>87.4</v>
      </c>
      <c r="CU119" s="54" t="e">
        <f t="shared" si="457"/>
        <v>#N/A</v>
      </c>
      <c r="CV119" s="58">
        <v>0</v>
      </c>
      <c r="CW119" s="53">
        <f t="shared" si="431"/>
        <v>100</v>
      </c>
      <c r="CX119" s="58">
        <v>0.5</v>
      </c>
      <c r="CY119" s="53">
        <f t="shared" si="432"/>
        <v>100</v>
      </c>
      <c r="CZ119" s="58">
        <v>0</v>
      </c>
      <c r="DA119" s="53">
        <f t="shared" si="433"/>
        <v>100</v>
      </c>
      <c r="DB119" s="58">
        <v>0</v>
      </c>
      <c r="DC119" s="53">
        <f t="shared" si="434"/>
        <v>100</v>
      </c>
      <c r="DD119" s="58">
        <v>0</v>
      </c>
      <c r="DE119" s="53">
        <f t="shared" si="435"/>
        <v>100</v>
      </c>
      <c r="DF119" s="58">
        <v>0.5</v>
      </c>
      <c r="DG119" s="53">
        <f t="shared" si="436"/>
        <v>100</v>
      </c>
      <c r="DH119" s="58">
        <v>0</v>
      </c>
      <c r="DI119" s="53">
        <f t="shared" si="437"/>
        <v>100</v>
      </c>
      <c r="DJ119" s="58">
        <v>0</v>
      </c>
      <c r="DK119" s="51">
        <f t="shared" si="438"/>
        <v>100</v>
      </c>
      <c r="DL119" s="53">
        <f t="shared" si="322"/>
        <v>100</v>
      </c>
      <c r="DM119" s="53">
        <f t="shared" si="458"/>
        <v>100</v>
      </c>
      <c r="DN119" s="98">
        <f t="shared" si="323"/>
        <v>100</v>
      </c>
      <c r="DO119" s="54" t="e">
        <f t="shared" si="459"/>
        <v>#N/A</v>
      </c>
      <c r="DP119" s="52">
        <v>321</v>
      </c>
      <c r="DQ119" s="51">
        <f t="shared" si="439"/>
        <v>83.524590163934434</v>
      </c>
      <c r="DR119" s="52">
        <v>9.6999999999999993</v>
      </c>
      <c r="DS119" s="51">
        <f t="shared" si="440"/>
        <v>89.201349831271088</v>
      </c>
      <c r="DT119" s="52">
        <v>8.5</v>
      </c>
      <c r="DU119" s="51">
        <f t="shared" si="441"/>
        <v>47.222222222222221</v>
      </c>
      <c r="DV119" s="53">
        <f t="shared" si="324"/>
        <v>73.316054072475922</v>
      </c>
      <c r="DW119" s="53">
        <f t="shared" si="460"/>
        <v>73.316054072475922</v>
      </c>
      <c r="DX119" s="98">
        <f t="shared" si="325"/>
        <v>73.3</v>
      </c>
      <c r="DY119" s="54" t="e">
        <f t="shared" si="461"/>
        <v>#N/A</v>
      </c>
      <c r="DZ119" s="52">
        <v>43.861229543449198</v>
      </c>
      <c r="EA119" s="53">
        <f t="shared" si="442"/>
        <v>47.213379487028192</v>
      </c>
      <c r="EB119" s="52">
        <v>7</v>
      </c>
      <c r="EC119" s="51">
        <f t="shared" si="443"/>
        <v>43.75</v>
      </c>
      <c r="ED119" s="53">
        <f t="shared" si="326"/>
        <v>45.481689743514096</v>
      </c>
      <c r="EE119" s="53">
        <f t="shared" si="462"/>
        <v>45.481689743514096</v>
      </c>
      <c r="EF119" s="98">
        <f t="shared" si="327"/>
        <v>45.5</v>
      </c>
      <c r="EG119" s="54" t="e">
        <f t="shared" si="463"/>
        <v>#N/A</v>
      </c>
      <c r="EH119" s="64"/>
      <c r="EI119" s="64"/>
      <c r="EJ119" s="64"/>
      <c r="EK119" s="66" t="e">
        <f t="shared" si="464"/>
        <v>#N/A</v>
      </c>
      <c r="EL119" s="116">
        <f t="shared" si="328"/>
        <v>69.599999999999994</v>
      </c>
      <c r="EM119" s="139">
        <f t="shared" si="329"/>
        <v>69.603097203164594</v>
      </c>
      <c r="EN119" s="120">
        <f t="shared" si="465"/>
        <v>69.603097203164594</v>
      </c>
      <c r="EO119" s="67"/>
      <c r="EP119" s="68"/>
      <c r="EQ119" s="44"/>
    </row>
    <row r="120" spans="1:147" ht="14.5" customHeight="1" x14ac:dyDescent="0.35">
      <c r="A120" s="49" t="s">
        <v>124</v>
      </c>
      <c r="B120" s="137" t="str">
        <f>INDEX('Economy Names'!$A$2:$H$213,'Economy Names'!L114,'Economy Names'!$K$1)</f>
        <v>Madagascar</v>
      </c>
      <c r="C120" s="50">
        <v>5</v>
      </c>
      <c r="D120" s="51">
        <f t="shared" si="399"/>
        <v>76.470588235294116</v>
      </c>
      <c r="E120" s="50">
        <v>8</v>
      </c>
      <c r="F120" s="51">
        <f t="shared" si="400"/>
        <v>92.462311557788951</v>
      </c>
      <c r="G120" s="52">
        <v>30.1664512665286</v>
      </c>
      <c r="H120" s="51">
        <f t="shared" si="401"/>
        <v>84.916774366735694</v>
      </c>
      <c r="I120" s="50">
        <v>5</v>
      </c>
      <c r="J120" s="51">
        <f t="shared" si="402"/>
        <v>76.470588235294116</v>
      </c>
      <c r="K120" s="50">
        <v>8</v>
      </c>
      <c r="L120" s="51">
        <f t="shared" si="403"/>
        <v>92.462311557788951</v>
      </c>
      <c r="M120" s="52">
        <v>30.1664512665286</v>
      </c>
      <c r="N120" s="53">
        <f t="shared" si="404"/>
        <v>84.916774366735694</v>
      </c>
      <c r="O120" s="52">
        <v>0</v>
      </c>
      <c r="P120" s="51">
        <f t="shared" si="405"/>
        <v>100</v>
      </c>
      <c r="Q120" s="53">
        <f t="shared" si="305"/>
        <v>88.462418539954697</v>
      </c>
      <c r="R120" s="53">
        <f t="shared" si="444"/>
        <v>88.462418539954697</v>
      </c>
      <c r="S120" s="98">
        <f t="shared" si="306"/>
        <v>88.5</v>
      </c>
      <c r="T120" s="54" t="e">
        <f t="shared" si="445"/>
        <v>#N/A</v>
      </c>
      <c r="U120" s="55">
        <v>17</v>
      </c>
      <c r="V120" s="51">
        <f t="shared" si="406"/>
        <v>52</v>
      </c>
      <c r="W120" s="55">
        <v>194</v>
      </c>
      <c r="X120" s="51">
        <f t="shared" si="407"/>
        <v>51.585014409221898</v>
      </c>
      <c r="Y120" s="56">
        <v>35.220282102723203</v>
      </c>
      <c r="Z120" s="53">
        <f t="shared" si="408"/>
        <v>0</v>
      </c>
      <c r="AA120" s="55">
        <v>6</v>
      </c>
      <c r="AB120" s="51">
        <f t="shared" si="409"/>
        <v>40</v>
      </c>
      <c r="AC120" s="53">
        <f t="shared" si="307"/>
        <v>35.896253602305478</v>
      </c>
      <c r="AD120" s="53">
        <f t="shared" si="446"/>
        <v>35.896253602305478</v>
      </c>
      <c r="AE120" s="98">
        <f t="shared" si="308"/>
        <v>35.9</v>
      </c>
      <c r="AF120" s="57" t="e">
        <f t="shared" si="447"/>
        <v>#N/A</v>
      </c>
      <c r="AG120" s="55">
        <v>6</v>
      </c>
      <c r="AH120" s="51">
        <f t="shared" si="410"/>
        <v>50</v>
      </c>
      <c r="AI120" s="55">
        <v>450</v>
      </c>
      <c r="AJ120" s="51">
        <f t="shared" si="411"/>
        <v>0</v>
      </c>
      <c r="AK120" s="56">
        <v>4336.4116821500802</v>
      </c>
      <c r="AL120" s="51">
        <f t="shared" si="412"/>
        <v>46.464053306789133</v>
      </c>
      <c r="AM120" s="55">
        <v>0</v>
      </c>
      <c r="AN120" s="51">
        <f t="shared" si="413"/>
        <v>0</v>
      </c>
      <c r="AO120" s="51">
        <f t="shared" si="309"/>
        <v>24.116013326697285</v>
      </c>
      <c r="AP120" s="53">
        <f t="shared" si="448"/>
        <v>24.116013326697285</v>
      </c>
      <c r="AQ120" s="98">
        <f t="shared" si="310"/>
        <v>24.1</v>
      </c>
      <c r="AR120" s="54" t="e">
        <f t="shared" si="449"/>
        <v>#N/A</v>
      </c>
      <c r="AS120" s="59">
        <v>6</v>
      </c>
      <c r="AT120" s="51">
        <f t="shared" si="414"/>
        <v>58.333333333333336</v>
      </c>
      <c r="AU120" s="59">
        <v>100</v>
      </c>
      <c r="AV120" s="51">
        <f t="shared" si="415"/>
        <v>52.631578947368418</v>
      </c>
      <c r="AW120" s="59">
        <v>9.0046605835986409</v>
      </c>
      <c r="AX120" s="53">
        <f t="shared" si="416"/>
        <v>39.96892944267573</v>
      </c>
      <c r="AY120" s="59">
        <v>8</v>
      </c>
      <c r="AZ120" s="51">
        <f t="shared" si="417"/>
        <v>26.666666666666668</v>
      </c>
      <c r="BA120" s="60">
        <f t="shared" si="311"/>
        <v>44.400127097511039</v>
      </c>
      <c r="BB120" s="53">
        <f t="shared" si="450"/>
        <v>44.400127097511039</v>
      </c>
      <c r="BC120" s="98">
        <f t="shared" si="312"/>
        <v>44.4</v>
      </c>
      <c r="BD120" s="54" t="e">
        <f t="shared" si="451"/>
        <v>#N/A</v>
      </c>
      <c r="BE120" s="58">
        <v>6</v>
      </c>
      <c r="BF120" s="58">
        <v>2</v>
      </c>
      <c r="BG120" s="61">
        <f t="shared" si="313"/>
        <v>8</v>
      </c>
      <c r="BH120" s="60">
        <f t="shared" si="314"/>
        <v>40</v>
      </c>
      <c r="BI120" s="101">
        <f t="shared" si="452"/>
        <v>40</v>
      </c>
      <c r="BJ120" s="98">
        <f t="shared" si="315"/>
        <v>40</v>
      </c>
      <c r="BK120" s="54" t="e">
        <f t="shared" si="453"/>
        <v>#N/A</v>
      </c>
      <c r="BL120" s="58">
        <v>7</v>
      </c>
      <c r="BM120" s="53">
        <f t="shared" si="418"/>
        <v>70</v>
      </c>
      <c r="BN120" s="58">
        <v>6</v>
      </c>
      <c r="BO120" s="53">
        <f t="shared" si="419"/>
        <v>60</v>
      </c>
      <c r="BP120" s="58">
        <v>5</v>
      </c>
      <c r="BQ120" s="53">
        <f t="shared" si="420"/>
        <v>50</v>
      </c>
      <c r="BR120" s="58">
        <v>0</v>
      </c>
      <c r="BS120" s="53">
        <f t="shared" si="421"/>
        <v>0</v>
      </c>
      <c r="BT120" s="58">
        <v>0</v>
      </c>
      <c r="BU120" s="53">
        <f t="shared" si="422"/>
        <v>0</v>
      </c>
      <c r="BV120" s="58">
        <v>0</v>
      </c>
      <c r="BW120" s="51">
        <f t="shared" si="423"/>
        <v>0</v>
      </c>
      <c r="BX120" s="61">
        <f t="shared" si="316"/>
        <v>18</v>
      </c>
      <c r="BY120" s="63">
        <f t="shared" si="317"/>
        <v>36</v>
      </c>
      <c r="BZ120" s="53">
        <f t="shared" si="454"/>
        <v>36</v>
      </c>
      <c r="CA120" s="98">
        <f t="shared" si="318"/>
        <v>36</v>
      </c>
      <c r="CB120" s="57" t="e">
        <f t="shared" si="455"/>
        <v>#N/A</v>
      </c>
      <c r="CC120" s="58">
        <v>23</v>
      </c>
      <c r="CD120" s="53">
        <f t="shared" si="424"/>
        <v>66.666666666666657</v>
      </c>
      <c r="CE120" s="58">
        <v>183</v>
      </c>
      <c r="CF120" s="51">
        <f t="shared" si="425"/>
        <v>79.289026275115916</v>
      </c>
      <c r="CG120" s="58">
        <v>38.343118886125602</v>
      </c>
      <c r="CH120" s="51">
        <f t="shared" si="426"/>
        <v>82.691742148401744</v>
      </c>
      <c r="CI120" s="58" t="s">
        <v>1974</v>
      </c>
      <c r="CJ120" s="53">
        <f t="shared" si="427"/>
        <v>0</v>
      </c>
      <c r="CK120" s="58" t="s">
        <v>1974</v>
      </c>
      <c r="CL120" s="53">
        <f t="shared" si="428"/>
        <v>0</v>
      </c>
      <c r="CM120" s="58">
        <v>13.5</v>
      </c>
      <c r="CN120" s="53">
        <f t="shared" si="429"/>
        <v>77.981651376146786</v>
      </c>
      <c r="CO120" s="58">
        <v>29</v>
      </c>
      <c r="CP120" s="51">
        <f t="shared" si="430"/>
        <v>9.375</v>
      </c>
      <c r="CQ120" s="138">
        <f t="shared" si="319"/>
        <v>21.839162844036696</v>
      </c>
      <c r="CR120" s="110">
        <f t="shared" si="320"/>
        <v>62.621649483555252</v>
      </c>
      <c r="CS120" s="53">
        <f t="shared" si="456"/>
        <v>62.621649483555252</v>
      </c>
      <c r="CT120" s="98">
        <f t="shared" si="321"/>
        <v>62.6</v>
      </c>
      <c r="CU120" s="54" t="e">
        <f t="shared" si="457"/>
        <v>#N/A</v>
      </c>
      <c r="CV120" s="58">
        <v>69.818181818181799</v>
      </c>
      <c r="CW120" s="53">
        <f t="shared" si="431"/>
        <v>56.718124642652953</v>
      </c>
      <c r="CX120" s="58">
        <v>48.909090909090899</v>
      </c>
      <c r="CY120" s="53">
        <f t="shared" si="432"/>
        <v>71.651425497579339</v>
      </c>
      <c r="CZ120" s="58">
        <v>867.72727272727298</v>
      </c>
      <c r="DA120" s="53">
        <f t="shared" si="433"/>
        <v>18.138936535162927</v>
      </c>
      <c r="DB120" s="58">
        <v>116.818181818182</v>
      </c>
      <c r="DC120" s="53">
        <f t="shared" si="434"/>
        <v>70.795454545454504</v>
      </c>
      <c r="DD120" s="58">
        <v>98.727272727273004</v>
      </c>
      <c r="DE120" s="53">
        <f t="shared" si="435"/>
        <v>64.972303681981003</v>
      </c>
      <c r="DF120" s="58">
        <v>57.636363636363598</v>
      </c>
      <c r="DG120" s="53">
        <f t="shared" si="436"/>
        <v>76.302776721186788</v>
      </c>
      <c r="DH120" s="58">
        <v>595</v>
      </c>
      <c r="DI120" s="53">
        <f t="shared" si="437"/>
        <v>50.416666666666664</v>
      </c>
      <c r="DJ120" s="58">
        <v>149.54545454545499</v>
      </c>
      <c r="DK120" s="51">
        <f t="shared" si="438"/>
        <v>78.636363636363583</v>
      </c>
      <c r="DL120" s="53">
        <f t="shared" si="322"/>
        <v>60.954006490880971</v>
      </c>
      <c r="DM120" s="53">
        <f t="shared" si="458"/>
        <v>60.954006490880971</v>
      </c>
      <c r="DN120" s="98">
        <f t="shared" si="323"/>
        <v>61</v>
      </c>
      <c r="DO120" s="54" t="e">
        <f t="shared" si="459"/>
        <v>#N/A</v>
      </c>
      <c r="DP120" s="52">
        <v>811</v>
      </c>
      <c r="DQ120" s="51">
        <f t="shared" si="439"/>
        <v>43.360655737704917</v>
      </c>
      <c r="DR120" s="52">
        <v>33.6</v>
      </c>
      <c r="DS120" s="51">
        <f t="shared" si="440"/>
        <v>62.317210348706411</v>
      </c>
      <c r="DT120" s="52">
        <v>8</v>
      </c>
      <c r="DU120" s="51">
        <f t="shared" si="441"/>
        <v>44.444444444444443</v>
      </c>
      <c r="DV120" s="53">
        <f t="shared" si="324"/>
        <v>50.040770176951924</v>
      </c>
      <c r="DW120" s="53">
        <f t="shared" si="460"/>
        <v>50.040770176951924</v>
      </c>
      <c r="DX120" s="98">
        <f t="shared" si="325"/>
        <v>50</v>
      </c>
      <c r="DY120" s="54" t="e">
        <f t="shared" si="461"/>
        <v>#N/A</v>
      </c>
      <c r="DZ120" s="52">
        <v>12.3933080983381</v>
      </c>
      <c r="EA120" s="53">
        <f t="shared" si="442"/>
        <v>13.340482344820343</v>
      </c>
      <c r="EB120" s="52">
        <v>9</v>
      </c>
      <c r="EC120" s="51">
        <f t="shared" si="443"/>
        <v>56.25</v>
      </c>
      <c r="ED120" s="53">
        <f t="shared" si="326"/>
        <v>34.795241172410172</v>
      </c>
      <c r="EE120" s="53">
        <f t="shared" si="462"/>
        <v>34.795241172410172</v>
      </c>
      <c r="EF120" s="98">
        <f t="shared" si="327"/>
        <v>34.799999999999997</v>
      </c>
      <c r="EG120" s="54" t="e">
        <f t="shared" si="463"/>
        <v>#N/A</v>
      </c>
      <c r="EH120" s="64"/>
      <c r="EI120" s="64"/>
      <c r="EJ120" s="64"/>
      <c r="EK120" s="66" t="e">
        <f t="shared" si="464"/>
        <v>#N/A</v>
      </c>
      <c r="EL120" s="116">
        <f t="shared" si="328"/>
        <v>47.7</v>
      </c>
      <c r="EM120" s="139">
        <f t="shared" si="329"/>
        <v>47.728647989026676</v>
      </c>
      <c r="EN120" s="120">
        <f t="shared" si="465"/>
        <v>47.728647989026676</v>
      </c>
      <c r="EO120" s="67"/>
      <c r="EP120" s="68"/>
      <c r="EQ120" s="44"/>
    </row>
    <row r="121" spans="1:147" ht="14.5" customHeight="1" x14ac:dyDescent="0.35">
      <c r="A121" s="49" t="s">
        <v>125</v>
      </c>
      <c r="B121" s="137" t="str">
        <f>INDEX('Economy Names'!$A$2:$H$213,'Economy Names'!L115,'Economy Names'!$K$1)</f>
        <v>Malawi</v>
      </c>
      <c r="C121" s="50">
        <v>7</v>
      </c>
      <c r="D121" s="51">
        <f t="shared" si="399"/>
        <v>64.705882352941174</v>
      </c>
      <c r="E121" s="50">
        <v>37</v>
      </c>
      <c r="F121" s="51">
        <f t="shared" si="400"/>
        <v>63.316582914572862</v>
      </c>
      <c r="G121" s="52">
        <v>32.576107785309297</v>
      </c>
      <c r="H121" s="51">
        <f t="shared" si="401"/>
        <v>83.711946107345355</v>
      </c>
      <c r="I121" s="50">
        <v>7</v>
      </c>
      <c r="J121" s="51">
        <f t="shared" si="402"/>
        <v>64.705882352941174</v>
      </c>
      <c r="K121" s="50">
        <v>37</v>
      </c>
      <c r="L121" s="51">
        <f t="shared" si="403"/>
        <v>63.316582914572862</v>
      </c>
      <c r="M121" s="52">
        <v>32.576107785309297</v>
      </c>
      <c r="N121" s="53">
        <f t="shared" si="404"/>
        <v>83.711946107345355</v>
      </c>
      <c r="O121" s="52">
        <v>0</v>
      </c>
      <c r="P121" s="51">
        <f t="shared" si="405"/>
        <v>100</v>
      </c>
      <c r="Q121" s="53">
        <f t="shared" si="305"/>
        <v>77.933602843714851</v>
      </c>
      <c r="R121" s="53">
        <f t="shared" si="444"/>
        <v>77.933602843714851</v>
      </c>
      <c r="S121" s="98">
        <f t="shared" si="306"/>
        <v>77.900000000000006</v>
      </c>
      <c r="T121" s="54" t="e">
        <f t="shared" si="445"/>
        <v>#N/A</v>
      </c>
      <c r="U121" s="55">
        <v>13</v>
      </c>
      <c r="V121" s="51">
        <f t="shared" si="406"/>
        <v>68</v>
      </c>
      <c r="W121" s="55">
        <v>153</v>
      </c>
      <c r="X121" s="51">
        <f t="shared" si="407"/>
        <v>63.400576368876081</v>
      </c>
      <c r="Y121" s="56">
        <v>8.4455485977423006</v>
      </c>
      <c r="Z121" s="53">
        <f t="shared" si="408"/>
        <v>57.772257011288495</v>
      </c>
      <c r="AA121" s="56">
        <v>9.5</v>
      </c>
      <c r="AB121" s="51">
        <f t="shared" si="409"/>
        <v>63.333333333333329</v>
      </c>
      <c r="AC121" s="53">
        <f t="shared" si="307"/>
        <v>63.12654167837448</v>
      </c>
      <c r="AD121" s="53">
        <f t="shared" si="446"/>
        <v>63.12654167837448</v>
      </c>
      <c r="AE121" s="98">
        <f t="shared" si="308"/>
        <v>63.1</v>
      </c>
      <c r="AF121" s="57" t="e">
        <f t="shared" si="447"/>
        <v>#N/A</v>
      </c>
      <c r="AG121" s="55">
        <v>6</v>
      </c>
      <c r="AH121" s="51">
        <f t="shared" si="410"/>
        <v>50</v>
      </c>
      <c r="AI121" s="55">
        <v>127</v>
      </c>
      <c r="AJ121" s="51">
        <f t="shared" si="411"/>
        <v>52.608695652173907</v>
      </c>
      <c r="AK121" s="56">
        <v>1709.1981674353499</v>
      </c>
      <c r="AL121" s="51">
        <f t="shared" si="412"/>
        <v>78.898788056353695</v>
      </c>
      <c r="AM121" s="55">
        <v>0</v>
      </c>
      <c r="AN121" s="51">
        <f t="shared" si="413"/>
        <v>0</v>
      </c>
      <c r="AO121" s="51">
        <f t="shared" si="309"/>
        <v>45.376870927131904</v>
      </c>
      <c r="AP121" s="53">
        <f t="shared" si="448"/>
        <v>45.376870927131904</v>
      </c>
      <c r="AQ121" s="98">
        <f t="shared" si="310"/>
        <v>45.4</v>
      </c>
      <c r="AR121" s="54" t="e">
        <f t="shared" si="449"/>
        <v>#N/A</v>
      </c>
      <c r="AS121" s="59">
        <v>6</v>
      </c>
      <c r="AT121" s="51">
        <f t="shared" si="414"/>
        <v>58.333333333333336</v>
      </c>
      <c r="AU121" s="59">
        <v>47</v>
      </c>
      <c r="AV121" s="51">
        <f t="shared" si="415"/>
        <v>77.990430622009569</v>
      </c>
      <c r="AW121" s="59">
        <v>1.745196510212</v>
      </c>
      <c r="AX121" s="53">
        <f t="shared" si="416"/>
        <v>88.365356598586658</v>
      </c>
      <c r="AY121" s="59">
        <v>10.5</v>
      </c>
      <c r="AZ121" s="51">
        <f t="shared" si="417"/>
        <v>35</v>
      </c>
      <c r="BA121" s="60">
        <f t="shared" si="311"/>
        <v>64.922280138482392</v>
      </c>
      <c r="BB121" s="53">
        <f t="shared" si="450"/>
        <v>64.922280138482392</v>
      </c>
      <c r="BC121" s="98">
        <f t="shared" si="312"/>
        <v>64.900000000000006</v>
      </c>
      <c r="BD121" s="54" t="e">
        <f t="shared" si="451"/>
        <v>#N/A</v>
      </c>
      <c r="BE121" s="58">
        <v>7</v>
      </c>
      <c r="BF121" s="58">
        <v>11</v>
      </c>
      <c r="BG121" s="61">
        <f t="shared" si="313"/>
        <v>18</v>
      </c>
      <c r="BH121" s="60">
        <f t="shared" si="314"/>
        <v>90</v>
      </c>
      <c r="BI121" s="101">
        <f t="shared" si="452"/>
        <v>90</v>
      </c>
      <c r="BJ121" s="98">
        <f t="shared" si="315"/>
        <v>90</v>
      </c>
      <c r="BK121" s="54" t="e">
        <f t="shared" si="453"/>
        <v>#N/A</v>
      </c>
      <c r="BL121" s="58">
        <v>4</v>
      </c>
      <c r="BM121" s="53">
        <f t="shared" si="418"/>
        <v>40</v>
      </c>
      <c r="BN121" s="58">
        <v>7</v>
      </c>
      <c r="BO121" s="53">
        <f t="shared" si="419"/>
        <v>70</v>
      </c>
      <c r="BP121" s="58">
        <v>7</v>
      </c>
      <c r="BQ121" s="53">
        <f t="shared" si="420"/>
        <v>70</v>
      </c>
      <c r="BR121" s="58">
        <v>5</v>
      </c>
      <c r="BS121" s="53">
        <f t="shared" si="421"/>
        <v>83.333333333333343</v>
      </c>
      <c r="BT121" s="58">
        <v>2</v>
      </c>
      <c r="BU121" s="53">
        <f t="shared" si="422"/>
        <v>28.571428571428569</v>
      </c>
      <c r="BV121" s="58">
        <v>4</v>
      </c>
      <c r="BW121" s="51">
        <f t="shared" si="423"/>
        <v>57.142857142857139</v>
      </c>
      <c r="BX121" s="61">
        <f t="shared" si="316"/>
        <v>29</v>
      </c>
      <c r="BY121" s="63">
        <f t="shared" si="317"/>
        <v>57.999999999999993</v>
      </c>
      <c r="BZ121" s="53">
        <f t="shared" si="454"/>
        <v>57.999999999999993</v>
      </c>
      <c r="CA121" s="98">
        <f t="shared" si="318"/>
        <v>58</v>
      </c>
      <c r="CB121" s="57" t="e">
        <f t="shared" si="455"/>
        <v>#N/A</v>
      </c>
      <c r="CC121" s="58">
        <v>35</v>
      </c>
      <c r="CD121" s="53">
        <f t="shared" si="424"/>
        <v>46.666666666666664</v>
      </c>
      <c r="CE121" s="58">
        <v>169</v>
      </c>
      <c r="CF121" s="51">
        <f t="shared" si="425"/>
        <v>81.452859350850076</v>
      </c>
      <c r="CG121" s="58">
        <v>34.524676333812003</v>
      </c>
      <c r="CH121" s="51">
        <f t="shared" si="426"/>
        <v>88.179587775411576</v>
      </c>
      <c r="CI121" s="58">
        <v>33</v>
      </c>
      <c r="CJ121" s="53">
        <f t="shared" si="427"/>
        <v>34</v>
      </c>
      <c r="CK121" s="58">
        <v>44.309523809523803</v>
      </c>
      <c r="CL121" s="53">
        <f t="shared" si="428"/>
        <v>20.637984923699225</v>
      </c>
      <c r="CM121" s="58">
        <v>20.5</v>
      </c>
      <c r="CN121" s="53">
        <f t="shared" si="429"/>
        <v>65.137614678899084</v>
      </c>
      <c r="CO121" s="58">
        <v>27.8571428571429</v>
      </c>
      <c r="CP121" s="51">
        <f t="shared" si="430"/>
        <v>12.946428571428436</v>
      </c>
      <c r="CQ121" s="138">
        <f t="shared" si="319"/>
        <v>33.180507043506687</v>
      </c>
      <c r="CR121" s="110">
        <f t="shared" si="320"/>
        <v>62.369905209108751</v>
      </c>
      <c r="CS121" s="53">
        <f t="shared" si="456"/>
        <v>62.369905209108751</v>
      </c>
      <c r="CT121" s="98">
        <f t="shared" si="321"/>
        <v>62.4</v>
      </c>
      <c r="CU121" s="54" t="e">
        <f t="shared" si="457"/>
        <v>#N/A</v>
      </c>
      <c r="CV121" s="58">
        <v>78.117647058823493</v>
      </c>
      <c r="CW121" s="53">
        <f t="shared" si="431"/>
        <v>51.498335183129875</v>
      </c>
      <c r="CX121" s="58">
        <v>75</v>
      </c>
      <c r="CY121" s="53">
        <f t="shared" si="432"/>
        <v>56.213017751479285</v>
      </c>
      <c r="CZ121" s="58">
        <v>242.941176470588</v>
      </c>
      <c r="DA121" s="53">
        <f t="shared" si="433"/>
        <v>77.081021087680369</v>
      </c>
      <c r="DB121" s="58">
        <v>341.76470588235298</v>
      </c>
      <c r="DC121" s="53">
        <f t="shared" si="434"/>
        <v>14.558823529411754</v>
      </c>
      <c r="DD121" s="58">
        <v>55.038461538461497</v>
      </c>
      <c r="DE121" s="53">
        <f t="shared" si="435"/>
        <v>80.631375792666134</v>
      </c>
      <c r="DF121" s="58">
        <v>55</v>
      </c>
      <c r="DG121" s="53">
        <f t="shared" si="436"/>
        <v>77.405857740585773</v>
      </c>
      <c r="DH121" s="58">
        <v>143.46153846153899</v>
      </c>
      <c r="DI121" s="53">
        <f t="shared" si="437"/>
        <v>88.044871794871753</v>
      </c>
      <c r="DJ121" s="58">
        <v>161.538461538462</v>
      </c>
      <c r="DK121" s="51">
        <f t="shared" si="438"/>
        <v>76.923076923076863</v>
      </c>
      <c r="DL121" s="53">
        <f t="shared" si="322"/>
        <v>65.29454747536272</v>
      </c>
      <c r="DM121" s="53">
        <f t="shared" si="458"/>
        <v>65.29454747536272</v>
      </c>
      <c r="DN121" s="98">
        <f t="shared" si="323"/>
        <v>65.3</v>
      </c>
      <c r="DO121" s="54" t="e">
        <f t="shared" si="459"/>
        <v>#N/A</v>
      </c>
      <c r="DP121" s="52">
        <v>522</v>
      </c>
      <c r="DQ121" s="51">
        <f t="shared" si="439"/>
        <v>67.049180327868854</v>
      </c>
      <c r="DR121" s="52">
        <v>69.099999999999994</v>
      </c>
      <c r="DS121" s="51">
        <f t="shared" si="440"/>
        <v>22.384701912260972</v>
      </c>
      <c r="DT121" s="52">
        <v>9.5</v>
      </c>
      <c r="DU121" s="51">
        <f t="shared" si="441"/>
        <v>52.777777777777779</v>
      </c>
      <c r="DV121" s="53">
        <f t="shared" si="324"/>
        <v>47.403886672635871</v>
      </c>
      <c r="DW121" s="53">
        <f t="shared" si="460"/>
        <v>47.403886672635871</v>
      </c>
      <c r="DX121" s="98">
        <f t="shared" si="325"/>
        <v>47.4</v>
      </c>
      <c r="DY121" s="54" t="e">
        <f t="shared" si="461"/>
        <v>#N/A</v>
      </c>
      <c r="DZ121" s="52">
        <v>15.5716520552643</v>
      </c>
      <c r="EA121" s="53">
        <f t="shared" si="442"/>
        <v>16.761735258626803</v>
      </c>
      <c r="EB121" s="52">
        <v>8.5</v>
      </c>
      <c r="EC121" s="51">
        <f t="shared" si="443"/>
        <v>53.125</v>
      </c>
      <c r="ED121" s="53">
        <f t="shared" si="326"/>
        <v>34.9433676293134</v>
      </c>
      <c r="EE121" s="53">
        <f t="shared" si="462"/>
        <v>34.9433676293134</v>
      </c>
      <c r="EF121" s="98">
        <f t="shared" si="327"/>
        <v>34.9</v>
      </c>
      <c r="EG121" s="54" t="e">
        <f t="shared" si="463"/>
        <v>#N/A</v>
      </c>
      <c r="EH121" s="64"/>
      <c r="EI121" s="64"/>
      <c r="EJ121" s="64"/>
      <c r="EK121" s="66" t="e">
        <f t="shared" si="464"/>
        <v>#N/A</v>
      </c>
      <c r="EL121" s="116">
        <f t="shared" si="328"/>
        <v>60.9</v>
      </c>
      <c r="EM121" s="139">
        <f t="shared" si="329"/>
        <v>60.937100257412432</v>
      </c>
      <c r="EN121" s="120">
        <f t="shared" si="465"/>
        <v>60.937100257412432</v>
      </c>
      <c r="EO121" s="67"/>
      <c r="EP121" s="68"/>
      <c r="EQ121" s="44"/>
    </row>
    <row r="122" spans="1:147" ht="14.5" customHeight="1" x14ac:dyDescent="0.35">
      <c r="A122" s="49" t="s">
        <v>126</v>
      </c>
      <c r="B122" s="137" t="str">
        <f>INDEX('Economy Names'!$A$2:$H$213,'Economy Names'!L116,'Economy Names'!$K$1)</f>
        <v>Malaysia</v>
      </c>
      <c r="C122" s="50">
        <v>8</v>
      </c>
      <c r="D122" s="51">
        <f t="shared" si="399"/>
        <v>58.82352941176471</v>
      </c>
      <c r="E122" s="50">
        <v>17</v>
      </c>
      <c r="F122" s="51">
        <f t="shared" si="400"/>
        <v>83.417085427135675</v>
      </c>
      <c r="G122" s="52">
        <v>11.0732030476421</v>
      </c>
      <c r="H122" s="51">
        <f t="shared" si="401"/>
        <v>94.463398476178952</v>
      </c>
      <c r="I122" s="50">
        <v>9</v>
      </c>
      <c r="J122" s="51">
        <f t="shared" si="402"/>
        <v>52.941176470588239</v>
      </c>
      <c r="K122" s="50">
        <v>18</v>
      </c>
      <c r="L122" s="51">
        <f t="shared" si="403"/>
        <v>82.412060301507537</v>
      </c>
      <c r="M122" s="52">
        <v>11.0732030476421</v>
      </c>
      <c r="N122" s="53">
        <f t="shared" si="404"/>
        <v>94.463398476178952</v>
      </c>
      <c r="O122" s="52">
        <v>0</v>
      </c>
      <c r="P122" s="51">
        <f t="shared" si="405"/>
        <v>100</v>
      </c>
      <c r="Q122" s="53">
        <f t="shared" si="305"/>
        <v>83.315081070419239</v>
      </c>
      <c r="R122" s="53">
        <f t="shared" si="444"/>
        <v>83.315081070419239</v>
      </c>
      <c r="S122" s="98">
        <f t="shared" si="306"/>
        <v>83.3</v>
      </c>
      <c r="T122" s="54" t="e">
        <f t="shared" si="445"/>
        <v>#N/A</v>
      </c>
      <c r="U122" s="55">
        <v>9</v>
      </c>
      <c r="V122" s="51">
        <f t="shared" si="406"/>
        <v>84</v>
      </c>
      <c r="W122" s="55">
        <v>41</v>
      </c>
      <c r="X122" s="51">
        <f t="shared" si="407"/>
        <v>95.677233429394818</v>
      </c>
      <c r="Y122" s="56">
        <v>1.3363996593285099</v>
      </c>
      <c r="Z122" s="53">
        <f t="shared" si="408"/>
        <v>93.318001703357439</v>
      </c>
      <c r="AA122" s="55">
        <v>13</v>
      </c>
      <c r="AB122" s="51">
        <f t="shared" si="409"/>
        <v>86.666666666666671</v>
      </c>
      <c r="AC122" s="53">
        <f t="shared" si="307"/>
        <v>89.915475449854739</v>
      </c>
      <c r="AD122" s="53">
        <f t="shared" si="446"/>
        <v>89.915475449854739</v>
      </c>
      <c r="AE122" s="98">
        <f t="shared" si="308"/>
        <v>89.9</v>
      </c>
      <c r="AF122" s="57" t="e">
        <f t="shared" si="447"/>
        <v>#N/A</v>
      </c>
      <c r="AG122" s="55">
        <v>3</v>
      </c>
      <c r="AH122" s="51">
        <f t="shared" si="410"/>
        <v>100</v>
      </c>
      <c r="AI122" s="55">
        <v>24</v>
      </c>
      <c r="AJ122" s="51">
        <f t="shared" si="411"/>
        <v>97.391304347826093</v>
      </c>
      <c r="AK122" s="56">
        <v>25.564647060261599</v>
      </c>
      <c r="AL122" s="51">
        <f t="shared" si="412"/>
        <v>99.6843870733301</v>
      </c>
      <c r="AM122" s="55">
        <v>8</v>
      </c>
      <c r="AN122" s="51">
        <f t="shared" si="413"/>
        <v>100</v>
      </c>
      <c r="AO122" s="51">
        <f t="shared" si="309"/>
        <v>99.268922855289048</v>
      </c>
      <c r="AP122" s="53">
        <f t="shared" si="448"/>
        <v>99.268922855289048</v>
      </c>
      <c r="AQ122" s="98">
        <f t="shared" si="310"/>
        <v>99.3</v>
      </c>
      <c r="AR122" s="54" t="e">
        <f t="shared" si="449"/>
        <v>#N/A</v>
      </c>
      <c r="AS122" s="59">
        <v>6</v>
      </c>
      <c r="AT122" s="51">
        <f t="shared" si="414"/>
        <v>58.333333333333336</v>
      </c>
      <c r="AU122" s="59">
        <v>11.5</v>
      </c>
      <c r="AV122" s="51">
        <f t="shared" si="415"/>
        <v>94.976076555023923</v>
      </c>
      <c r="AW122" s="59">
        <v>3.5256890050474401</v>
      </c>
      <c r="AX122" s="53">
        <f t="shared" si="416"/>
        <v>76.495406633017069</v>
      </c>
      <c r="AY122" s="59">
        <v>26.5</v>
      </c>
      <c r="AZ122" s="51">
        <f t="shared" si="417"/>
        <v>88.333333333333329</v>
      </c>
      <c r="BA122" s="60">
        <f t="shared" si="311"/>
        <v>79.534537463676912</v>
      </c>
      <c r="BB122" s="53">
        <f t="shared" si="450"/>
        <v>79.534537463676912</v>
      </c>
      <c r="BC122" s="98">
        <f t="shared" si="312"/>
        <v>79.5</v>
      </c>
      <c r="BD122" s="54" t="e">
        <f t="shared" si="451"/>
        <v>#N/A</v>
      </c>
      <c r="BE122" s="58">
        <v>8</v>
      </c>
      <c r="BF122" s="58">
        <v>7</v>
      </c>
      <c r="BG122" s="61">
        <f t="shared" si="313"/>
        <v>15</v>
      </c>
      <c r="BH122" s="60">
        <f t="shared" si="314"/>
        <v>75</v>
      </c>
      <c r="BI122" s="101">
        <f t="shared" si="452"/>
        <v>75</v>
      </c>
      <c r="BJ122" s="98">
        <f t="shared" si="315"/>
        <v>75</v>
      </c>
      <c r="BK122" s="54" t="e">
        <f t="shared" si="453"/>
        <v>#N/A</v>
      </c>
      <c r="BL122" s="58">
        <v>10</v>
      </c>
      <c r="BM122" s="53">
        <f t="shared" si="418"/>
        <v>100</v>
      </c>
      <c r="BN122" s="58">
        <v>9</v>
      </c>
      <c r="BO122" s="53">
        <f t="shared" si="419"/>
        <v>90</v>
      </c>
      <c r="BP122" s="58">
        <v>8</v>
      </c>
      <c r="BQ122" s="53">
        <f t="shared" si="420"/>
        <v>80</v>
      </c>
      <c r="BR122" s="58">
        <v>5</v>
      </c>
      <c r="BS122" s="53">
        <f t="shared" si="421"/>
        <v>83.333333333333343</v>
      </c>
      <c r="BT122" s="58">
        <v>6</v>
      </c>
      <c r="BU122" s="53">
        <f t="shared" si="422"/>
        <v>85.714285714285708</v>
      </c>
      <c r="BV122" s="58">
        <v>6</v>
      </c>
      <c r="BW122" s="51">
        <f t="shared" si="423"/>
        <v>85.714285714285708</v>
      </c>
      <c r="BX122" s="61">
        <f t="shared" si="316"/>
        <v>44</v>
      </c>
      <c r="BY122" s="63">
        <f t="shared" si="317"/>
        <v>88</v>
      </c>
      <c r="BZ122" s="53">
        <f t="shared" si="454"/>
        <v>88</v>
      </c>
      <c r="CA122" s="98">
        <f t="shared" si="318"/>
        <v>88</v>
      </c>
      <c r="CB122" s="57" t="e">
        <f t="shared" si="455"/>
        <v>#N/A</v>
      </c>
      <c r="CC122" s="58">
        <v>9</v>
      </c>
      <c r="CD122" s="53">
        <f t="shared" si="424"/>
        <v>90</v>
      </c>
      <c r="CE122" s="58">
        <v>174</v>
      </c>
      <c r="CF122" s="51">
        <f t="shared" si="425"/>
        <v>80.680061823802163</v>
      </c>
      <c r="CG122" s="58">
        <v>38.709067375626098</v>
      </c>
      <c r="CH122" s="51">
        <f t="shared" si="426"/>
        <v>82.161083895862205</v>
      </c>
      <c r="CI122" s="58" t="s">
        <v>1975</v>
      </c>
      <c r="CJ122" s="53" t="str">
        <f t="shared" si="427"/>
        <v>No VAT</v>
      </c>
      <c r="CK122" s="58" t="s">
        <v>1975</v>
      </c>
      <c r="CL122" s="53" t="str">
        <f t="shared" si="428"/>
        <v>No VAT</v>
      </c>
      <c r="CM122" s="58">
        <v>11.25</v>
      </c>
      <c r="CN122" s="53">
        <f t="shared" si="429"/>
        <v>82.110091743119256</v>
      </c>
      <c r="CO122" s="58">
        <v>25.6428571428571</v>
      </c>
      <c r="CP122" s="51">
        <f t="shared" si="430"/>
        <v>19.866071428571562</v>
      </c>
      <c r="CQ122" s="138">
        <f t="shared" si="319"/>
        <v>50.988081585845407</v>
      </c>
      <c r="CR122" s="110">
        <f t="shared" si="320"/>
        <v>75.957306826377447</v>
      </c>
      <c r="CS122" s="53">
        <f t="shared" si="456"/>
        <v>75.957306826377447</v>
      </c>
      <c r="CT122" s="98">
        <f t="shared" si="321"/>
        <v>76</v>
      </c>
      <c r="CU122" s="54" t="e">
        <f t="shared" si="457"/>
        <v>#N/A</v>
      </c>
      <c r="CV122" s="58">
        <v>28</v>
      </c>
      <c r="CW122" s="53">
        <f t="shared" si="431"/>
        <v>83.018867924528308</v>
      </c>
      <c r="CX122" s="58">
        <v>10</v>
      </c>
      <c r="CY122" s="53">
        <f t="shared" si="432"/>
        <v>94.674556213017752</v>
      </c>
      <c r="CZ122" s="58">
        <v>212.5</v>
      </c>
      <c r="DA122" s="53">
        <f t="shared" si="433"/>
        <v>79.952830188679243</v>
      </c>
      <c r="DB122" s="58">
        <v>35</v>
      </c>
      <c r="DC122" s="53">
        <f t="shared" si="434"/>
        <v>91.25</v>
      </c>
      <c r="DD122" s="58">
        <v>36</v>
      </c>
      <c r="DE122" s="53">
        <f t="shared" si="435"/>
        <v>87.45519713261649</v>
      </c>
      <c r="DF122" s="58">
        <v>6.5</v>
      </c>
      <c r="DG122" s="53">
        <f t="shared" si="436"/>
        <v>97.69874476987448</v>
      </c>
      <c r="DH122" s="58">
        <v>212.5</v>
      </c>
      <c r="DI122" s="53">
        <f t="shared" si="437"/>
        <v>82.291666666666657</v>
      </c>
      <c r="DJ122" s="58">
        <v>60</v>
      </c>
      <c r="DK122" s="51">
        <f t="shared" si="438"/>
        <v>91.428571428571431</v>
      </c>
      <c r="DL122" s="53">
        <f t="shared" si="322"/>
        <v>88.471304290494288</v>
      </c>
      <c r="DM122" s="53">
        <f t="shared" si="458"/>
        <v>88.471304290494288</v>
      </c>
      <c r="DN122" s="98">
        <f t="shared" si="323"/>
        <v>88.5</v>
      </c>
      <c r="DO122" s="54" t="e">
        <f t="shared" si="459"/>
        <v>#N/A</v>
      </c>
      <c r="DP122" s="52">
        <v>425</v>
      </c>
      <c r="DQ122" s="51">
        <f t="shared" si="439"/>
        <v>75</v>
      </c>
      <c r="DR122" s="52">
        <v>37.9</v>
      </c>
      <c r="DS122" s="51">
        <f t="shared" si="440"/>
        <v>57.480314960629919</v>
      </c>
      <c r="DT122" s="52">
        <v>13</v>
      </c>
      <c r="DU122" s="51">
        <f t="shared" si="441"/>
        <v>72.222222222222214</v>
      </c>
      <c r="DV122" s="53">
        <f t="shared" si="324"/>
        <v>68.234179060950723</v>
      </c>
      <c r="DW122" s="53">
        <f t="shared" si="460"/>
        <v>68.234179060950723</v>
      </c>
      <c r="DX122" s="98">
        <f t="shared" si="325"/>
        <v>68.2</v>
      </c>
      <c r="DY122" s="54" t="e">
        <f t="shared" si="461"/>
        <v>#N/A</v>
      </c>
      <c r="DZ122" s="52">
        <v>81.007589256480301</v>
      </c>
      <c r="EA122" s="53">
        <f t="shared" si="442"/>
        <v>87.198696723875457</v>
      </c>
      <c r="EB122" s="52">
        <v>7.5</v>
      </c>
      <c r="EC122" s="51">
        <f t="shared" si="443"/>
        <v>46.875</v>
      </c>
      <c r="ED122" s="53">
        <f t="shared" si="326"/>
        <v>67.036848361937729</v>
      </c>
      <c r="EE122" s="53">
        <f t="shared" si="462"/>
        <v>67.036848361937729</v>
      </c>
      <c r="EF122" s="98">
        <f t="shared" si="327"/>
        <v>67</v>
      </c>
      <c r="EG122" s="54" t="e">
        <f t="shared" si="463"/>
        <v>#N/A</v>
      </c>
      <c r="EH122" s="64"/>
      <c r="EI122" s="64"/>
      <c r="EJ122" s="64"/>
      <c r="EK122" s="66" t="e">
        <f t="shared" si="464"/>
        <v>#N/A</v>
      </c>
      <c r="EL122" s="116">
        <f t="shared" si="328"/>
        <v>81.5</v>
      </c>
      <c r="EM122" s="139">
        <f t="shared" si="329"/>
        <v>81.473365537900008</v>
      </c>
      <c r="EN122" s="120">
        <f t="shared" si="465"/>
        <v>81.473365537900008</v>
      </c>
      <c r="EO122" s="67"/>
      <c r="EP122" s="68"/>
      <c r="EQ122" s="44"/>
    </row>
    <row r="123" spans="1:147" ht="14.5" customHeight="1" x14ac:dyDescent="0.35">
      <c r="A123" s="49" t="s">
        <v>127</v>
      </c>
      <c r="B123" s="137" t="str">
        <f>INDEX('Economy Names'!$A$2:$H$213,'Economy Names'!L117,'Economy Names'!$K$1)</f>
        <v>Maldives</v>
      </c>
      <c r="C123" s="50">
        <v>6</v>
      </c>
      <c r="D123" s="51">
        <f t="shared" si="399"/>
        <v>70.588235294117652</v>
      </c>
      <c r="E123" s="50">
        <v>12</v>
      </c>
      <c r="F123" s="51">
        <f t="shared" si="400"/>
        <v>88.442211055276388</v>
      </c>
      <c r="G123" s="52">
        <v>4.0905676317708899</v>
      </c>
      <c r="H123" s="51">
        <f t="shared" si="401"/>
        <v>97.954716184114559</v>
      </c>
      <c r="I123" s="50">
        <v>6</v>
      </c>
      <c r="J123" s="51">
        <f t="shared" si="402"/>
        <v>70.588235294117652</v>
      </c>
      <c r="K123" s="50">
        <v>12</v>
      </c>
      <c r="L123" s="51">
        <f t="shared" si="403"/>
        <v>88.442211055276388</v>
      </c>
      <c r="M123" s="52">
        <v>4.0905676317708899</v>
      </c>
      <c r="N123" s="53">
        <f t="shared" si="404"/>
        <v>97.954716184114559</v>
      </c>
      <c r="O123" s="52">
        <v>1.37915294395512</v>
      </c>
      <c r="P123" s="51">
        <f t="shared" si="405"/>
        <v>99.655211764011213</v>
      </c>
      <c r="Q123" s="53">
        <f t="shared" si="305"/>
        <v>89.160093574379957</v>
      </c>
      <c r="R123" s="53">
        <f t="shared" si="444"/>
        <v>89.160093574379957</v>
      </c>
      <c r="S123" s="98">
        <f t="shared" si="306"/>
        <v>89.2</v>
      </c>
      <c r="T123" s="54" t="e">
        <f t="shared" si="445"/>
        <v>#N/A</v>
      </c>
      <c r="U123" s="55">
        <v>10</v>
      </c>
      <c r="V123" s="51">
        <f t="shared" si="406"/>
        <v>80</v>
      </c>
      <c r="W123" s="55">
        <v>140</v>
      </c>
      <c r="X123" s="51">
        <f t="shared" si="407"/>
        <v>67.146974063400577</v>
      </c>
      <c r="Y123" s="56">
        <v>0.37458487412649999</v>
      </c>
      <c r="Z123" s="53">
        <f t="shared" si="408"/>
        <v>98.127075629367482</v>
      </c>
      <c r="AA123" s="55">
        <v>7</v>
      </c>
      <c r="AB123" s="51">
        <f t="shared" si="409"/>
        <v>46.666666666666664</v>
      </c>
      <c r="AC123" s="53">
        <f t="shared" si="307"/>
        <v>72.98517908985869</v>
      </c>
      <c r="AD123" s="53">
        <f t="shared" si="446"/>
        <v>72.98517908985869</v>
      </c>
      <c r="AE123" s="98">
        <f t="shared" si="308"/>
        <v>73</v>
      </c>
      <c r="AF123" s="57" t="e">
        <f t="shared" si="447"/>
        <v>#N/A</v>
      </c>
      <c r="AG123" s="55">
        <v>6</v>
      </c>
      <c r="AH123" s="51">
        <f t="shared" si="410"/>
        <v>50</v>
      </c>
      <c r="AI123" s="55">
        <v>75</v>
      </c>
      <c r="AJ123" s="51">
        <f t="shared" si="411"/>
        <v>75.217391304347828</v>
      </c>
      <c r="AK123" s="56">
        <v>234.55943694316699</v>
      </c>
      <c r="AL123" s="51">
        <f t="shared" si="412"/>
        <v>97.104204482183121</v>
      </c>
      <c r="AM123" s="55">
        <v>0</v>
      </c>
      <c r="AN123" s="51">
        <f t="shared" si="413"/>
        <v>0</v>
      </c>
      <c r="AO123" s="51">
        <f t="shared" si="309"/>
        <v>55.580398946632741</v>
      </c>
      <c r="AP123" s="53">
        <f t="shared" si="448"/>
        <v>55.580398946632741</v>
      </c>
      <c r="AQ123" s="98">
        <f t="shared" si="310"/>
        <v>55.6</v>
      </c>
      <c r="AR123" s="54" t="e">
        <f t="shared" si="449"/>
        <v>#N/A</v>
      </c>
      <c r="AS123" s="59">
        <v>6</v>
      </c>
      <c r="AT123" s="51">
        <f t="shared" si="414"/>
        <v>58.333333333333336</v>
      </c>
      <c r="AU123" s="59">
        <v>57</v>
      </c>
      <c r="AV123" s="51">
        <f t="shared" si="415"/>
        <v>73.205741626794264</v>
      </c>
      <c r="AW123" s="59">
        <v>15.691300413157601</v>
      </c>
      <c r="AX123" s="53">
        <f t="shared" si="416"/>
        <v>0</v>
      </c>
      <c r="AY123" s="59">
        <v>8.5</v>
      </c>
      <c r="AZ123" s="51">
        <f t="shared" si="417"/>
        <v>28.333333333333332</v>
      </c>
      <c r="BA123" s="60">
        <f t="shared" si="311"/>
        <v>39.968102073365237</v>
      </c>
      <c r="BB123" s="53">
        <f t="shared" si="450"/>
        <v>39.968102073365237</v>
      </c>
      <c r="BC123" s="98">
        <f t="shared" si="312"/>
        <v>40</v>
      </c>
      <c r="BD123" s="54" t="e">
        <f t="shared" si="451"/>
        <v>#N/A</v>
      </c>
      <c r="BE123" s="58">
        <v>5</v>
      </c>
      <c r="BF123" s="58">
        <v>2</v>
      </c>
      <c r="BG123" s="61">
        <f t="shared" si="313"/>
        <v>7</v>
      </c>
      <c r="BH123" s="60">
        <f t="shared" si="314"/>
        <v>35</v>
      </c>
      <c r="BI123" s="101">
        <f t="shared" si="452"/>
        <v>35</v>
      </c>
      <c r="BJ123" s="98">
        <f t="shared" si="315"/>
        <v>35</v>
      </c>
      <c r="BK123" s="54" t="e">
        <f t="shared" si="453"/>
        <v>#N/A</v>
      </c>
      <c r="BL123" s="58">
        <v>0</v>
      </c>
      <c r="BM123" s="53">
        <f t="shared" si="418"/>
        <v>0</v>
      </c>
      <c r="BN123" s="58">
        <v>8</v>
      </c>
      <c r="BO123" s="53">
        <f t="shared" si="419"/>
        <v>80</v>
      </c>
      <c r="BP123" s="58">
        <v>8</v>
      </c>
      <c r="BQ123" s="53">
        <f t="shared" si="420"/>
        <v>80</v>
      </c>
      <c r="BR123" s="58">
        <v>0</v>
      </c>
      <c r="BS123" s="53">
        <f t="shared" si="421"/>
        <v>0</v>
      </c>
      <c r="BT123" s="58">
        <v>0</v>
      </c>
      <c r="BU123" s="53">
        <f t="shared" si="422"/>
        <v>0</v>
      </c>
      <c r="BV123" s="58">
        <v>0</v>
      </c>
      <c r="BW123" s="51">
        <f t="shared" si="423"/>
        <v>0</v>
      </c>
      <c r="BX123" s="61">
        <f t="shared" si="316"/>
        <v>16</v>
      </c>
      <c r="BY123" s="63">
        <f t="shared" si="317"/>
        <v>32</v>
      </c>
      <c r="BZ123" s="53">
        <f t="shared" si="454"/>
        <v>32</v>
      </c>
      <c r="CA123" s="98">
        <f t="shared" si="318"/>
        <v>32</v>
      </c>
      <c r="CB123" s="57" t="e">
        <f t="shared" si="455"/>
        <v>#N/A</v>
      </c>
      <c r="CC123" s="58">
        <v>17</v>
      </c>
      <c r="CD123" s="53">
        <f t="shared" si="424"/>
        <v>76.666666666666671</v>
      </c>
      <c r="CE123" s="58">
        <v>390.5</v>
      </c>
      <c r="CF123" s="51">
        <f t="shared" si="425"/>
        <v>47.217928902627513</v>
      </c>
      <c r="CG123" s="58">
        <v>30.1804546077353</v>
      </c>
      <c r="CH123" s="51">
        <f t="shared" si="426"/>
        <v>94.321167769191973</v>
      </c>
      <c r="CI123" s="58" t="s">
        <v>1974</v>
      </c>
      <c r="CJ123" s="53">
        <f t="shared" si="427"/>
        <v>0</v>
      </c>
      <c r="CK123" s="58" t="s">
        <v>1974</v>
      </c>
      <c r="CL123" s="53">
        <f t="shared" si="428"/>
        <v>0</v>
      </c>
      <c r="CM123" s="58">
        <v>7</v>
      </c>
      <c r="CN123" s="53">
        <f t="shared" si="429"/>
        <v>89.908256880733944</v>
      </c>
      <c r="CO123" s="58">
        <v>0</v>
      </c>
      <c r="CP123" s="51">
        <f t="shared" si="430"/>
        <v>100</v>
      </c>
      <c r="CQ123" s="138">
        <f t="shared" si="319"/>
        <v>47.477064220183486</v>
      </c>
      <c r="CR123" s="110">
        <f t="shared" si="320"/>
        <v>66.420706889667414</v>
      </c>
      <c r="CS123" s="53">
        <f t="shared" si="456"/>
        <v>66.420706889667414</v>
      </c>
      <c r="CT123" s="98">
        <f t="shared" si="321"/>
        <v>66.400000000000006</v>
      </c>
      <c r="CU123" s="54" t="e">
        <f t="shared" si="457"/>
        <v>#N/A</v>
      </c>
      <c r="CV123" s="58">
        <v>42</v>
      </c>
      <c r="CW123" s="53">
        <f t="shared" si="431"/>
        <v>74.213836477987414</v>
      </c>
      <c r="CX123" s="58">
        <v>48</v>
      </c>
      <c r="CY123" s="53">
        <f t="shared" si="432"/>
        <v>72.189349112426044</v>
      </c>
      <c r="CZ123" s="58">
        <v>595.75</v>
      </c>
      <c r="DA123" s="53">
        <f t="shared" si="433"/>
        <v>43.797169811320757</v>
      </c>
      <c r="DB123" s="58">
        <v>300</v>
      </c>
      <c r="DC123" s="53">
        <f t="shared" si="434"/>
        <v>25</v>
      </c>
      <c r="DD123" s="58">
        <v>100</v>
      </c>
      <c r="DE123" s="53">
        <f t="shared" si="435"/>
        <v>64.516129032258064</v>
      </c>
      <c r="DF123" s="58">
        <v>61.3333333333333</v>
      </c>
      <c r="DG123" s="53">
        <f t="shared" si="436"/>
        <v>74.755927475592756</v>
      </c>
      <c r="DH123" s="58">
        <v>980.5</v>
      </c>
      <c r="DI123" s="53">
        <f t="shared" si="437"/>
        <v>18.291666666666668</v>
      </c>
      <c r="DJ123" s="58">
        <v>180.444444444444</v>
      </c>
      <c r="DK123" s="51">
        <f t="shared" si="438"/>
        <v>74.222222222222285</v>
      </c>
      <c r="DL123" s="53">
        <f t="shared" si="322"/>
        <v>55.873287599809252</v>
      </c>
      <c r="DM123" s="53">
        <f t="shared" si="458"/>
        <v>55.873287599809252</v>
      </c>
      <c r="DN123" s="98">
        <f t="shared" si="323"/>
        <v>55.9</v>
      </c>
      <c r="DO123" s="54" t="e">
        <f t="shared" si="459"/>
        <v>#N/A</v>
      </c>
      <c r="DP123" s="52">
        <v>760</v>
      </c>
      <c r="DQ123" s="51">
        <f t="shared" si="439"/>
        <v>47.540983606557376</v>
      </c>
      <c r="DR123" s="52">
        <v>18.5</v>
      </c>
      <c r="DS123" s="51">
        <f t="shared" si="440"/>
        <v>79.302587176602927</v>
      </c>
      <c r="DT123" s="52">
        <v>5.5</v>
      </c>
      <c r="DU123" s="51">
        <f t="shared" si="441"/>
        <v>30.555555555555557</v>
      </c>
      <c r="DV123" s="53">
        <f t="shared" si="324"/>
        <v>52.466375446238622</v>
      </c>
      <c r="DW123" s="53">
        <f t="shared" si="460"/>
        <v>52.466375446238622</v>
      </c>
      <c r="DX123" s="98">
        <f t="shared" si="325"/>
        <v>52.5</v>
      </c>
      <c r="DY123" s="54" t="e">
        <f t="shared" si="461"/>
        <v>#N/A</v>
      </c>
      <c r="DZ123" s="52">
        <v>50.242514567524601</v>
      </c>
      <c r="EA123" s="53">
        <f t="shared" si="442"/>
        <v>54.082362290123356</v>
      </c>
      <c r="EB123" s="52">
        <v>2</v>
      </c>
      <c r="EC123" s="51">
        <f t="shared" si="443"/>
        <v>12.5</v>
      </c>
      <c r="ED123" s="53">
        <f t="shared" si="326"/>
        <v>33.291181145061678</v>
      </c>
      <c r="EE123" s="53">
        <f t="shared" si="462"/>
        <v>33.291181145061678</v>
      </c>
      <c r="EF123" s="98">
        <f t="shared" si="327"/>
        <v>33.299999999999997</v>
      </c>
      <c r="EG123" s="54" t="e">
        <f t="shared" si="463"/>
        <v>#N/A</v>
      </c>
      <c r="EH123" s="64"/>
      <c r="EI123" s="64"/>
      <c r="EJ123" s="64"/>
      <c r="EK123" s="66" t="e">
        <f t="shared" si="464"/>
        <v>#N/A</v>
      </c>
      <c r="EL123" s="116">
        <f t="shared" si="328"/>
        <v>53.3</v>
      </c>
      <c r="EM123" s="139">
        <f t="shared" si="329"/>
        <v>53.274532476501363</v>
      </c>
      <c r="EN123" s="120">
        <f t="shared" si="465"/>
        <v>53.274532476501363</v>
      </c>
      <c r="EO123" s="67"/>
      <c r="EP123" s="68"/>
      <c r="EQ123" s="44"/>
    </row>
    <row r="124" spans="1:147" ht="14.5" customHeight="1" x14ac:dyDescent="0.35">
      <c r="A124" s="49" t="s">
        <v>128</v>
      </c>
      <c r="B124" s="137" t="str">
        <f>INDEX('Economy Names'!$A$2:$H$213,'Economy Names'!L118,'Economy Names'!$K$1)</f>
        <v>Mali</v>
      </c>
      <c r="C124" s="50">
        <v>5</v>
      </c>
      <c r="D124" s="51">
        <f t="shared" si="399"/>
        <v>76.470588235294116</v>
      </c>
      <c r="E124" s="50">
        <v>11</v>
      </c>
      <c r="F124" s="51">
        <f t="shared" si="400"/>
        <v>89.447236180904525</v>
      </c>
      <c r="G124" s="52">
        <v>55.083551357927803</v>
      </c>
      <c r="H124" s="51">
        <f t="shared" si="401"/>
        <v>72.458224321036099</v>
      </c>
      <c r="I124" s="50">
        <v>5</v>
      </c>
      <c r="J124" s="51">
        <f t="shared" si="402"/>
        <v>76.470588235294116</v>
      </c>
      <c r="K124" s="50">
        <v>11</v>
      </c>
      <c r="L124" s="51">
        <f t="shared" si="403"/>
        <v>89.447236180904525</v>
      </c>
      <c r="M124" s="52">
        <v>55.083551357927803</v>
      </c>
      <c r="N124" s="53">
        <f t="shared" si="404"/>
        <v>72.458224321036099</v>
      </c>
      <c r="O124" s="52">
        <v>5.1818957062961299</v>
      </c>
      <c r="P124" s="51">
        <f t="shared" si="405"/>
        <v>98.704526073425967</v>
      </c>
      <c r="Q124" s="53">
        <f t="shared" si="305"/>
        <v>84.270143702665166</v>
      </c>
      <c r="R124" s="53">
        <f t="shared" si="444"/>
        <v>84.270143702665166</v>
      </c>
      <c r="S124" s="98">
        <f t="shared" si="306"/>
        <v>84.3</v>
      </c>
      <c r="T124" s="54" t="e">
        <f t="shared" si="445"/>
        <v>#N/A</v>
      </c>
      <c r="U124" s="55">
        <v>14</v>
      </c>
      <c r="V124" s="51">
        <f t="shared" si="406"/>
        <v>64</v>
      </c>
      <c r="W124" s="55">
        <v>124</v>
      </c>
      <c r="X124" s="51">
        <f t="shared" si="407"/>
        <v>71.75792507204612</v>
      </c>
      <c r="Y124" s="56">
        <v>9.3419215793106503</v>
      </c>
      <c r="Z124" s="53">
        <f t="shared" si="408"/>
        <v>53.290392103446749</v>
      </c>
      <c r="AA124" s="56">
        <v>8.5</v>
      </c>
      <c r="AB124" s="51">
        <f t="shared" si="409"/>
        <v>56.666666666666664</v>
      </c>
      <c r="AC124" s="53">
        <f t="shared" si="307"/>
        <v>61.428745960539885</v>
      </c>
      <c r="AD124" s="53">
        <f t="shared" si="446"/>
        <v>61.428745960539885</v>
      </c>
      <c r="AE124" s="98">
        <f t="shared" si="308"/>
        <v>61.4</v>
      </c>
      <c r="AF124" s="57" t="e">
        <f t="shared" si="447"/>
        <v>#N/A</v>
      </c>
      <c r="AG124" s="55">
        <v>4</v>
      </c>
      <c r="AH124" s="51">
        <f t="shared" si="410"/>
        <v>83.333333333333343</v>
      </c>
      <c r="AI124" s="55">
        <v>120</v>
      </c>
      <c r="AJ124" s="51">
        <f t="shared" si="411"/>
        <v>55.652173913043477</v>
      </c>
      <c r="AK124" s="56">
        <v>2573.6048438078401</v>
      </c>
      <c r="AL124" s="51">
        <f t="shared" si="412"/>
        <v>68.227100693730364</v>
      </c>
      <c r="AM124" s="55">
        <v>0</v>
      </c>
      <c r="AN124" s="51">
        <f t="shared" si="413"/>
        <v>0</v>
      </c>
      <c r="AO124" s="51">
        <f t="shared" si="309"/>
        <v>51.803151985026794</v>
      </c>
      <c r="AP124" s="53">
        <f t="shared" si="448"/>
        <v>51.803151985026794</v>
      </c>
      <c r="AQ124" s="98">
        <f t="shared" si="310"/>
        <v>51.8</v>
      </c>
      <c r="AR124" s="54" t="e">
        <f t="shared" si="449"/>
        <v>#N/A</v>
      </c>
      <c r="AS124" s="59">
        <v>5</v>
      </c>
      <c r="AT124" s="51">
        <f t="shared" si="414"/>
        <v>66.666666666666657</v>
      </c>
      <c r="AU124" s="59">
        <v>29</v>
      </c>
      <c r="AV124" s="51">
        <f t="shared" si="415"/>
        <v>86.602870813397132</v>
      </c>
      <c r="AW124" s="59">
        <v>11.057868127743101</v>
      </c>
      <c r="AX124" s="53">
        <f t="shared" si="416"/>
        <v>26.280879148379327</v>
      </c>
      <c r="AY124" s="59">
        <v>8</v>
      </c>
      <c r="AZ124" s="51">
        <f t="shared" si="417"/>
        <v>26.666666666666668</v>
      </c>
      <c r="BA124" s="60">
        <f t="shared" si="311"/>
        <v>51.554270823777436</v>
      </c>
      <c r="BB124" s="53">
        <f t="shared" si="450"/>
        <v>51.554270823777436</v>
      </c>
      <c r="BC124" s="98">
        <f t="shared" si="312"/>
        <v>51.6</v>
      </c>
      <c r="BD124" s="54" t="e">
        <f t="shared" si="451"/>
        <v>#N/A</v>
      </c>
      <c r="BE124" s="58">
        <v>0</v>
      </c>
      <c r="BF124" s="58">
        <v>6</v>
      </c>
      <c r="BG124" s="61">
        <f t="shared" si="313"/>
        <v>6</v>
      </c>
      <c r="BH124" s="60">
        <f t="shared" si="314"/>
        <v>30</v>
      </c>
      <c r="BI124" s="101">
        <f t="shared" si="452"/>
        <v>30</v>
      </c>
      <c r="BJ124" s="98">
        <f t="shared" si="315"/>
        <v>30</v>
      </c>
      <c r="BK124" s="54" t="e">
        <f t="shared" si="453"/>
        <v>#N/A</v>
      </c>
      <c r="BL124" s="58">
        <v>7</v>
      </c>
      <c r="BM124" s="53">
        <f t="shared" si="418"/>
        <v>70</v>
      </c>
      <c r="BN124" s="58">
        <v>1</v>
      </c>
      <c r="BO124" s="53">
        <f t="shared" si="419"/>
        <v>10</v>
      </c>
      <c r="BP124" s="58">
        <v>5</v>
      </c>
      <c r="BQ124" s="53">
        <f t="shared" si="420"/>
        <v>50</v>
      </c>
      <c r="BR124" s="58">
        <v>4</v>
      </c>
      <c r="BS124" s="53">
        <f t="shared" si="421"/>
        <v>66.666666666666657</v>
      </c>
      <c r="BT124" s="58">
        <v>2</v>
      </c>
      <c r="BU124" s="53">
        <f t="shared" si="422"/>
        <v>28.571428571428569</v>
      </c>
      <c r="BV124" s="58">
        <v>2</v>
      </c>
      <c r="BW124" s="51">
        <f t="shared" si="423"/>
        <v>28.571428571428569</v>
      </c>
      <c r="BX124" s="61">
        <f t="shared" si="316"/>
        <v>21</v>
      </c>
      <c r="BY124" s="63">
        <f t="shared" si="317"/>
        <v>42</v>
      </c>
      <c r="BZ124" s="53">
        <f t="shared" si="454"/>
        <v>42</v>
      </c>
      <c r="CA124" s="98">
        <f t="shared" si="318"/>
        <v>42</v>
      </c>
      <c r="CB124" s="57" t="e">
        <f t="shared" si="455"/>
        <v>#N/A</v>
      </c>
      <c r="CC124" s="58">
        <v>35</v>
      </c>
      <c r="CD124" s="53">
        <f t="shared" si="424"/>
        <v>46.666666666666664</v>
      </c>
      <c r="CE124" s="58">
        <v>276</v>
      </c>
      <c r="CF124" s="51">
        <f t="shared" si="425"/>
        <v>64.914992272024733</v>
      </c>
      <c r="CG124" s="58">
        <v>54.459404065696198</v>
      </c>
      <c r="CH124" s="51">
        <f t="shared" si="426"/>
        <v>58.370384056942704</v>
      </c>
      <c r="CI124" s="58" t="s">
        <v>1974</v>
      </c>
      <c r="CJ124" s="53">
        <f t="shared" si="427"/>
        <v>0</v>
      </c>
      <c r="CK124" s="58" t="s">
        <v>1974</v>
      </c>
      <c r="CL124" s="53">
        <f t="shared" si="428"/>
        <v>0</v>
      </c>
      <c r="CM124" s="58">
        <v>7</v>
      </c>
      <c r="CN124" s="53">
        <f t="shared" si="429"/>
        <v>89.908256880733944</v>
      </c>
      <c r="CO124" s="58">
        <v>27.8571428571429</v>
      </c>
      <c r="CP124" s="51">
        <f t="shared" si="430"/>
        <v>12.946428571428436</v>
      </c>
      <c r="CQ124" s="138">
        <f t="shared" si="319"/>
        <v>25.713671363040596</v>
      </c>
      <c r="CR124" s="110">
        <f t="shared" si="320"/>
        <v>48.916428589668669</v>
      </c>
      <c r="CS124" s="53">
        <f t="shared" si="456"/>
        <v>48.916428589668669</v>
      </c>
      <c r="CT124" s="98">
        <f t="shared" si="321"/>
        <v>48.9</v>
      </c>
      <c r="CU124" s="54" t="e">
        <f t="shared" si="457"/>
        <v>#N/A</v>
      </c>
      <c r="CV124" s="58">
        <v>48.2222222222222</v>
      </c>
      <c r="CW124" s="53">
        <f t="shared" si="431"/>
        <v>70.300489168413719</v>
      </c>
      <c r="CX124" s="58">
        <v>48</v>
      </c>
      <c r="CY124" s="53">
        <f t="shared" si="432"/>
        <v>72.189349112426044</v>
      </c>
      <c r="CZ124" s="58">
        <v>241.666666666667</v>
      </c>
      <c r="DA124" s="53">
        <f t="shared" si="433"/>
        <v>77.201257861635185</v>
      </c>
      <c r="DB124" s="58">
        <v>33.3333333333333</v>
      </c>
      <c r="DC124" s="53">
        <f t="shared" si="434"/>
        <v>91.666666666666671</v>
      </c>
      <c r="DD124" s="58">
        <v>98.3333333333333</v>
      </c>
      <c r="DE124" s="53">
        <f t="shared" si="435"/>
        <v>65.113500597371569</v>
      </c>
      <c r="DF124" s="58">
        <v>77</v>
      </c>
      <c r="DG124" s="53">
        <f t="shared" si="436"/>
        <v>68.20083682008368</v>
      </c>
      <c r="DH124" s="58">
        <v>545</v>
      </c>
      <c r="DI124" s="53">
        <f t="shared" si="437"/>
        <v>54.583333333333329</v>
      </c>
      <c r="DJ124" s="58">
        <v>90</v>
      </c>
      <c r="DK124" s="51">
        <f t="shared" si="438"/>
        <v>87.142857142857139</v>
      </c>
      <c r="DL124" s="53">
        <f t="shared" si="322"/>
        <v>73.299786337848417</v>
      </c>
      <c r="DM124" s="53">
        <f t="shared" si="458"/>
        <v>73.299786337848417</v>
      </c>
      <c r="DN124" s="98">
        <f t="shared" si="323"/>
        <v>73.3</v>
      </c>
      <c r="DO124" s="54" t="e">
        <f t="shared" si="459"/>
        <v>#N/A</v>
      </c>
      <c r="DP124" s="52">
        <v>620</v>
      </c>
      <c r="DQ124" s="51">
        <f t="shared" si="439"/>
        <v>59.016393442622949</v>
      </c>
      <c r="DR124" s="52">
        <v>52</v>
      </c>
      <c r="DS124" s="51">
        <f t="shared" si="440"/>
        <v>41.61979752530933</v>
      </c>
      <c r="DT124" s="52">
        <v>5</v>
      </c>
      <c r="DU124" s="51">
        <f t="shared" si="441"/>
        <v>27.777777777777779</v>
      </c>
      <c r="DV124" s="53">
        <f t="shared" si="324"/>
        <v>42.804656248570019</v>
      </c>
      <c r="DW124" s="53">
        <f t="shared" si="460"/>
        <v>42.804656248570019</v>
      </c>
      <c r="DX124" s="98">
        <f t="shared" si="325"/>
        <v>42.8</v>
      </c>
      <c r="DY124" s="54" t="e">
        <f t="shared" si="461"/>
        <v>#N/A</v>
      </c>
      <c r="DZ124" s="52">
        <v>28.325248710075599</v>
      </c>
      <c r="EA124" s="53">
        <f t="shared" si="442"/>
        <v>30.490041668542084</v>
      </c>
      <c r="EB124" s="52">
        <v>9</v>
      </c>
      <c r="EC124" s="51">
        <f t="shared" si="443"/>
        <v>56.25</v>
      </c>
      <c r="ED124" s="53">
        <f t="shared" si="326"/>
        <v>43.370020834271045</v>
      </c>
      <c r="EE124" s="53">
        <f t="shared" si="462"/>
        <v>43.370020834271045</v>
      </c>
      <c r="EF124" s="98">
        <f t="shared" si="327"/>
        <v>43.4</v>
      </c>
      <c r="EG124" s="54" t="e">
        <f t="shared" si="463"/>
        <v>#N/A</v>
      </c>
      <c r="EH124" s="64"/>
      <c r="EI124" s="64"/>
      <c r="EJ124" s="64"/>
      <c r="EK124" s="66" t="e">
        <f t="shared" si="464"/>
        <v>#N/A</v>
      </c>
      <c r="EL124" s="116">
        <f t="shared" si="328"/>
        <v>52.9</v>
      </c>
      <c r="EM124" s="139">
        <f t="shared" si="329"/>
        <v>52.944720448236751</v>
      </c>
      <c r="EN124" s="120">
        <f t="shared" si="465"/>
        <v>52.944720448236751</v>
      </c>
      <c r="EO124" s="67"/>
      <c r="EP124" s="68"/>
      <c r="EQ124" s="44"/>
    </row>
    <row r="125" spans="1:147" ht="14.5" customHeight="1" x14ac:dyDescent="0.35">
      <c r="A125" s="49" t="s">
        <v>1308</v>
      </c>
      <c r="B125" s="137" t="str">
        <f>INDEX('Economy Names'!$A$2:$H$213,'Economy Names'!L119,'Economy Names'!$K$1)</f>
        <v>Malta</v>
      </c>
      <c r="C125" s="50">
        <v>5</v>
      </c>
      <c r="D125" s="51">
        <f t="shared" si="399"/>
        <v>76.470588235294116</v>
      </c>
      <c r="E125" s="50">
        <v>20.5</v>
      </c>
      <c r="F125" s="51">
        <f t="shared" si="400"/>
        <v>79.899497487437188</v>
      </c>
      <c r="G125" s="52">
        <v>6.6942997860436</v>
      </c>
      <c r="H125" s="51">
        <f t="shared" si="401"/>
        <v>96.652850106978207</v>
      </c>
      <c r="I125" s="50">
        <v>5</v>
      </c>
      <c r="J125" s="51">
        <f t="shared" si="402"/>
        <v>76.470588235294116</v>
      </c>
      <c r="K125" s="50">
        <v>20.5</v>
      </c>
      <c r="L125" s="51">
        <f t="shared" si="403"/>
        <v>79.899497487437188</v>
      </c>
      <c r="M125" s="52">
        <v>6.6942997860436</v>
      </c>
      <c r="N125" s="53">
        <f t="shared" si="404"/>
        <v>96.652850106978207</v>
      </c>
      <c r="O125" s="52">
        <v>0.99985375009497002</v>
      </c>
      <c r="P125" s="51">
        <f t="shared" si="405"/>
        <v>99.750036562476254</v>
      </c>
      <c r="Q125" s="53">
        <f t="shared" si="305"/>
        <v>88.193243098046452</v>
      </c>
      <c r="R125" s="53">
        <f t="shared" si="444"/>
        <v>88.193243098046452</v>
      </c>
      <c r="S125" s="98">
        <f t="shared" si="306"/>
        <v>88.2</v>
      </c>
      <c r="T125" s="54" t="e">
        <f t="shared" si="445"/>
        <v>#N/A</v>
      </c>
      <c r="U125" s="55">
        <v>16</v>
      </c>
      <c r="V125" s="51">
        <f t="shared" si="406"/>
        <v>56.000000000000007</v>
      </c>
      <c r="W125" s="55">
        <v>179</v>
      </c>
      <c r="X125" s="51">
        <f t="shared" si="407"/>
        <v>55.907780979827095</v>
      </c>
      <c r="Y125" s="56">
        <v>2.2545200138410002</v>
      </c>
      <c r="Z125" s="53">
        <f t="shared" si="408"/>
        <v>88.727399930795002</v>
      </c>
      <c r="AA125" s="55">
        <v>14</v>
      </c>
      <c r="AB125" s="51">
        <f t="shared" si="409"/>
        <v>93.333333333333329</v>
      </c>
      <c r="AC125" s="53">
        <f t="shared" si="307"/>
        <v>73.49212856098886</v>
      </c>
      <c r="AD125" s="53">
        <f t="shared" si="446"/>
        <v>73.49212856098886</v>
      </c>
      <c r="AE125" s="98">
        <f t="shared" si="308"/>
        <v>73.5</v>
      </c>
      <c r="AF125" s="57" t="e">
        <f t="shared" si="447"/>
        <v>#N/A</v>
      </c>
      <c r="AG125" s="55">
        <v>4</v>
      </c>
      <c r="AH125" s="51">
        <f t="shared" si="410"/>
        <v>83.333333333333343</v>
      </c>
      <c r="AI125" s="55">
        <v>105</v>
      </c>
      <c r="AJ125" s="51">
        <f t="shared" si="411"/>
        <v>62.173913043478258</v>
      </c>
      <c r="AK125" s="56">
        <v>273.82260855605301</v>
      </c>
      <c r="AL125" s="51">
        <f t="shared" si="412"/>
        <v>96.619473968443799</v>
      </c>
      <c r="AM125" s="55">
        <v>6</v>
      </c>
      <c r="AN125" s="51">
        <f t="shared" si="413"/>
        <v>75</v>
      </c>
      <c r="AO125" s="51">
        <f t="shared" si="309"/>
        <v>79.281680086313855</v>
      </c>
      <c r="AP125" s="53">
        <f t="shared" si="448"/>
        <v>79.281680086313855</v>
      </c>
      <c r="AQ125" s="98">
        <f t="shared" si="310"/>
        <v>79.3</v>
      </c>
      <c r="AR125" s="54" t="e">
        <f t="shared" si="449"/>
        <v>#N/A</v>
      </c>
      <c r="AS125" s="59">
        <v>7</v>
      </c>
      <c r="AT125" s="51">
        <f t="shared" si="414"/>
        <v>50</v>
      </c>
      <c r="AU125" s="59">
        <v>17</v>
      </c>
      <c r="AV125" s="51">
        <f t="shared" si="415"/>
        <v>92.344497607655512</v>
      </c>
      <c r="AW125" s="59">
        <v>13.5281657866326</v>
      </c>
      <c r="AX125" s="53">
        <f t="shared" si="416"/>
        <v>9.8122280891159974</v>
      </c>
      <c r="AY125" s="59">
        <v>12.5</v>
      </c>
      <c r="AZ125" s="51">
        <f t="shared" si="417"/>
        <v>41.666666666666671</v>
      </c>
      <c r="BA125" s="60">
        <f t="shared" si="311"/>
        <v>48.455848090859547</v>
      </c>
      <c r="BB125" s="53">
        <f t="shared" si="450"/>
        <v>48.455848090859547</v>
      </c>
      <c r="BC125" s="98">
        <f t="shared" si="312"/>
        <v>48.5</v>
      </c>
      <c r="BD125" s="54" t="e">
        <f t="shared" si="451"/>
        <v>#N/A</v>
      </c>
      <c r="BE125" s="58">
        <v>5</v>
      </c>
      <c r="BF125" s="58">
        <v>2</v>
      </c>
      <c r="BG125" s="61">
        <f t="shared" si="313"/>
        <v>7</v>
      </c>
      <c r="BH125" s="60">
        <f t="shared" si="314"/>
        <v>35</v>
      </c>
      <c r="BI125" s="101">
        <f t="shared" si="452"/>
        <v>35</v>
      </c>
      <c r="BJ125" s="98">
        <f t="shared" si="315"/>
        <v>35</v>
      </c>
      <c r="BK125" s="54" t="e">
        <f t="shared" si="453"/>
        <v>#N/A</v>
      </c>
      <c r="BL125" s="58">
        <v>3</v>
      </c>
      <c r="BM125" s="53">
        <f t="shared" si="418"/>
        <v>30</v>
      </c>
      <c r="BN125" s="58">
        <v>6</v>
      </c>
      <c r="BO125" s="53">
        <f t="shared" si="419"/>
        <v>60</v>
      </c>
      <c r="BP125" s="58">
        <v>8</v>
      </c>
      <c r="BQ125" s="53">
        <f t="shared" si="420"/>
        <v>80</v>
      </c>
      <c r="BR125" s="58">
        <v>6</v>
      </c>
      <c r="BS125" s="53">
        <f t="shared" si="421"/>
        <v>100</v>
      </c>
      <c r="BT125" s="58">
        <v>4</v>
      </c>
      <c r="BU125" s="53">
        <f t="shared" si="422"/>
        <v>57.142857142857139</v>
      </c>
      <c r="BV125" s="58">
        <v>6</v>
      </c>
      <c r="BW125" s="51">
        <f t="shared" si="423"/>
        <v>85.714285714285708</v>
      </c>
      <c r="BX125" s="61">
        <f t="shared" si="316"/>
        <v>33</v>
      </c>
      <c r="BY125" s="63">
        <f t="shared" si="317"/>
        <v>66</v>
      </c>
      <c r="BZ125" s="53">
        <f t="shared" si="454"/>
        <v>66</v>
      </c>
      <c r="CA125" s="98">
        <f t="shared" si="318"/>
        <v>66</v>
      </c>
      <c r="CB125" s="57" t="e">
        <f t="shared" si="455"/>
        <v>#N/A</v>
      </c>
      <c r="CC125" s="58">
        <v>8</v>
      </c>
      <c r="CD125" s="53">
        <f t="shared" si="424"/>
        <v>91.666666666666657</v>
      </c>
      <c r="CE125" s="58">
        <v>139</v>
      </c>
      <c r="CF125" s="51">
        <f t="shared" si="425"/>
        <v>86.089644513137557</v>
      </c>
      <c r="CG125" s="58">
        <v>43.990615607186001</v>
      </c>
      <c r="CH125" s="51">
        <f t="shared" si="426"/>
        <v>74.402348519197787</v>
      </c>
      <c r="CI125" s="58">
        <v>0</v>
      </c>
      <c r="CJ125" s="53">
        <f t="shared" si="427"/>
        <v>100</v>
      </c>
      <c r="CK125" s="58">
        <v>27.928571428571399</v>
      </c>
      <c r="CL125" s="53">
        <f t="shared" si="428"/>
        <v>52.261445118588036</v>
      </c>
      <c r="CM125" s="58">
        <v>24.5</v>
      </c>
      <c r="CN125" s="53">
        <f t="shared" si="429"/>
        <v>57.798165137614674</v>
      </c>
      <c r="CO125" s="58">
        <v>46.285714285714299</v>
      </c>
      <c r="CP125" s="51">
        <f t="shared" si="430"/>
        <v>0</v>
      </c>
      <c r="CQ125" s="138">
        <f t="shared" si="319"/>
        <v>52.514902564050672</v>
      </c>
      <c r="CR125" s="110">
        <f t="shared" si="320"/>
        <v>76.168390565763161</v>
      </c>
      <c r="CS125" s="53">
        <f t="shared" si="456"/>
        <v>76.168390565763161</v>
      </c>
      <c r="CT125" s="98">
        <f t="shared" si="321"/>
        <v>76.2</v>
      </c>
      <c r="CU125" s="54" t="e">
        <f t="shared" si="457"/>
        <v>#N/A</v>
      </c>
      <c r="CV125" s="58">
        <v>24</v>
      </c>
      <c r="CW125" s="53">
        <f t="shared" si="431"/>
        <v>85.534591194968556</v>
      </c>
      <c r="CX125" s="58">
        <v>24</v>
      </c>
      <c r="CY125" s="53">
        <f t="shared" si="432"/>
        <v>86.390532544378701</v>
      </c>
      <c r="CZ125" s="58">
        <v>370</v>
      </c>
      <c r="DA125" s="53">
        <f t="shared" si="433"/>
        <v>65.094339622641513</v>
      </c>
      <c r="DB125" s="58">
        <v>25</v>
      </c>
      <c r="DC125" s="53">
        <f t="shared" si="434"/>
        <v>93.75</v>
      </c>
      <c r="DD125" s="58">
        <v>1.55555555555556</v>
      </c>
      <c r="DE125" s="53">
        <f t="shared" si="435"/>
        <v>99.800876144962174</v>
      </c>
      <c r="DF125" s="58">
        <v>0.5</v>
      </c>
      <c r="DG125" s="53">
        <f t="shared" si="436"/>
        <v>100</v>
      </c>
      <c r="DH125" s="58">
        <v>230</v>
      </c>
      <c r="DI125" s="53">
        <f t="shared" si="437"/>
        <v>80.833333333333329</v>
      </c>
      <c r="DJ125" s="58">
        <v>0</v>
      </c>
      <c r="DK125" s="51">
        <f t="shared" si="438"/>
        <v>100</v>
      </c>
      <c r="DL125" s="53">
        <f t="shared" si="322"/>
        <v>88.925459105035529</v>
      </c>
      <c r="DM125" s="53">
        <f t="shared" si="458"/>
        <v>88.925459105035529</v>
      </c>
      <c r="DN125" s="98">
        <f t="shared" si="323"/>
        <v>88.9</v>
      </c>
      <c r="DO125" s="54" t="e">
        <f t="shared" si="459"/>
        <v>#N/A</v>
      </c>
      <c r="DP125" s="52">
        <v>505</v>
      </c>
      <c r="DQ125" s="51">
        <f t="shared" si="439"/>
        <v>68.442622950819683</v>
      </c>
      <c r="DR125" s="52">
        <v>21.5</v>
      </c>
      <c r="DS125" s="51">
        <f t="shared" si="440"/>
        <v>75.928008998875143</v>
      </c>
      <c r="DT125" s="52">
        <v>10.5</v>
      </c>
      <c r="DU125" s="51">
        <f t="shared" si="441"/>
        <v>58.333333333333336</v>
      </c>
      <c r="DV125" s="53">
        <f t="shared" si="324"/>
        <v>67.567988427676042</v>
      </c>
      <c r="DW125" s="53">
        <f t="shared" si="460"/>
        <v>67.567988427676042</v>
      </c>
      <c r="DX125" s="98">
        <f t="shared" si="325"/>
        <v>67.599999999999994</v>
      </c>
      <c r="DY125" s="54" t="e">
        <f t="shared" si="461"/>
        <v>#N/A</v>
      </c>
      <c r="DZ125" s="52">
        <v>39.244333750360497</v>
      </c>
      <c r="EA125" s="53">
        <f t="shared" si="442"/>
        <v>42.243631593498918</v>
      </c>
      <c r="EB125" s="52">
        <v>5.5</v>
      </c>
      <c r="EC125" s="51">
        <f t="shared" si="443"/>
        <v>34.375</v>
      </c>
      <c r="ED125" s="53">
        <f t="shared" si="326"/>
        <v>38.309315796749459</v>
      </c>
      <c r="EE125" s="53">
        <f t="shared" si="462"/>
        <v>38.309315796749459</v>
      </c>
      <c r="EF125" s="98">
        <f t="shared" si="327"/>
        <v>38.299999999999997</v>
      </c>
      <c r="EG125" s="54" t="e">
        <f t="shared" si="463"/>
        <v>#N/A</v>
      </c>
      <c r="EH125" s="64"/>
      <c r="EI125" s="64"/>
      <c r="EJ125" s="64"/>
      <c r="EK125" s="66" t="e">
        <f t="shared" si="464"/>
        <v>#N/A</v>
      </c>
      <c r="EL125" s="116">
        <f t="shared" si="328"/>
        <v>66.099999999999994</v>
      </c>
      <c r="EM125" s="139">
        <f t="shared" si="329"/>
        <v>66.13940537314329</v>
      </c>
      <c r="EN125" s="120">
        <f t="shared" si="465"/>
        <v>66.13940537314329</v>
      </c>
      <c r="EO125" s="67"/>
      <c r="EP125" s="68"/>
      <c r="EQ125" s="44"/>
    </row>
    <row r="126" spans="1:147" ht="14.5" customHeight="1" x14ac:dyDescent="0.35">
      <c r="A126" s="49" t="s">
        <v>129</v>
      </c>
      <c r="B126" s="137" t="str">
        <f>INDEX('Economy Names'!$A$2:$H$213,'Economy Names'!L120,'Economy Names'!$K$1)</f>
        <v>Marshall Islands</v>
      </c>
      <c r="C126" s="50">
        <v>5</v>
      </c>
      <c r="D126" s="51">
        <f t="shared" si="399"/>
        <v>76.470588235294116</v>
      </c>
      <c r="E126" s="50">
        <v>17</v>
      </c>
      <c r="F126" s="51">
        <f t="shared" si="400"/>
        <v>83.417085427135675</v>
      </c>
      <c r="G126" s="52">
        <v>12.8842473094714</v>
      </c>
      <c r="H126" s="51">
        <f t="shared" si="401"/>
        <v>93.557876345264305</v>
      </c>
      <c r="I126" s="50">
        <v>5</v>
      </c>
      <c r="J126" s="51">
        <f t="shared" si="402"/>
        <v>76.470588235294116</v>
      </c>
      <c r="K126" s="50">
        <v>17</v>
      </c>
      <c r="L126" s="51">
        <f t="shared" si="403"/>
        <v>83.417085427135675</v>
      </c>
      <c r="M126" s="52">
        <v>12.8842473094714</v>
      </c>
      <c r="N126" s="53">
        <f t="shared" si="404"/>
        <v>93.557876345264305</v>
      </c>
      <c r="O126" s="52">
        <v>0</v>
      </c>
      <c r="P126" s="51">
        <f t="shared" si="405"/>
        <v>100</v>
      </c>
      <c r="Q126" s="53">
        <f t="shared" si="305"/>
        <v>88.361387501923531</v>
      </c>
      <c r="R126" s="53">
        <f t="shared" si="444"/>
        <v>88.361387501923531</v>
      </c>
      <c r="S126" s="98">
        <f t="shared" si="306"/>
        <v>88.4</v>
      </c>
      <c r="T126" s="54" t="e">
        <f t="shared" si="445"/>
        <v>#N/A</v>
      </c>
      <c r="U126" s="55">
        <v>7</v>
      </c>
      <c r="V126" s="51">
        <f t="shared" si="406"/>
        <v>92</v>
      </c>
      <c r="W126" s="55">
        <v>38</v>
      </c>
      <c r="X126" s="51">
        <f t="shared" si="407"/>
        <v>96.541786743515843</v>
      </c>
      <c r="Y126" s="56">
        <v>2.1692003257093702</v>
      </c>
      <c r="Z126" s="53">
        <f t="shared" si="408"/>
        <v>89.153998371453156</v>
      </c>
      <c r="AA126" s="55">
        <v>1</v>
      </c>
      <c r="AB126" s="51">
        <f t="shared" si="409"/>
        <v>6.666666666666667</v>
      </c>
      <c r="AC126" s="53">
        <f t="shared" si="307"/>
        <v>71.090612945408921</v>
      </c>
      <c r="AD126" s="53">
        <f t="shared" si="446"/>
        <v>71.090612945408921</v>
      </c>
      <c r="AE126" s="98">
        <f t="shared" si="308"/>
        <v>71.099999999999994</v>
      </c>
      <c r="AF126" s="57" t="e">
        <f t="shared" si="447"/>
        <v>#N/A</v>
      </c>
      <c r="AG126" s="55">
        <v>5</v>
      </c>
      <c r="AH126" s="51">
        <f t="shared" si="410"/>
        <v>66.666666666666657</v>
      </c>
      <c r="AI126" s="55">
        <v>67</v>
      </c>
      <c r="AJ126" s="51">
        <f t="shared" si="411"/>
        <v>78.695652173913047</v>
      </c>
      <c r="AK126" s="56">
        <v>637.87585040334</v>
      </c>
      <c r="AL126" s="51">
        <f t="shared" si="412"/>
        <v>92.124989501193326</v>
      </c>
      <c r="AM126" s="55">
        <v>0</v>
      </c>
      <c r="AN126" s="51">
        <f t="shared" si="413"/>
        <v>0</v>
      </c>
      <c r="AO126" s="51">
        <f t="shared" si="309"/>
        <v>59.371827085443257</v>
      </c>
      <c r="AP126" s="53">
        <f t="shared" si="448"/>
        <v>59.371827085443257</v>
      </c>
      <c r="AQ126" s="98">
        <f t="shared" si="310"/>
        <v>59.4</v>
      </c>
      <c r="AR126" s="54" t="e">
        <f t="shared" si="449"/>
        <v>#N/A</v>
      </c>
      <c r="AS126" s="59" t="s">
        <v>1973</v>
      </c>
      <c r="AT126" s="51">
        <f t="shared" si="414"/>
        <v>0</v>
      </c>
      <c r="AU126" s="59" t="s">
        <v>1973</v>
      </c>
      <c r="AV126" s="51">
        <f t="shared" si="415"/>
        <v>0</v>
      </c>
      <c r="AW126" s="59" t="s">
        <v>1973</v>
      </c>
      <c r="AX126" s="53">
        <f t="shared" si="416"/>
        <v>0</v>
      </c>
      <c r="AY126" s="59" t="s">
        <v>1973</v>
      </c>
      <c r="AZ126" s="51">
        <f t="shared" si="417"/>
        <v>0</v>
      </c>
      <c r="BA126" s="60">
        <f t="shared" si="311"/>
        <v>0</v>
      </c>
      <c r="BB126" s="53">
        <f t="shared" si="450"/>
        <v>0</v>
      </c>
      <c r="BC126" s="98">
        <f t="shared" si="312"/>
        <v>0</v>
      </c>
      <c r="BD126" s="54" t="e">
        <f t="shared" si="451"/>
        <v>#N/A</v>
      </c>
      <c r="BE126" s="58">
        <v>0</v>
      </c>
      <c r="BF126" s="58">
        <v>10</v>
      </c>
      <c r="BG126" s="61">
        <f t="shared" si="313"/>
        <v>10</v>
      </c>
      <c r="BH126" s="60">
        <f t="shared" si="314"/>
        <v>50</v>
      </c>
      <c r="BI126" s="101">
        <f t="shared" si="452"/>
        <v>50</v>
      </c>
      <c r="BJ126" s="98">
        <f t="shared" si="315"/>
        <v>50</v>
      </c>
      <c r="BK126" s="54" t="e">
        <f t="shared" si="453"/>
        <v>#N/A</v>
      </c>
      <c r="BL126" s="58">
        <v>2</v>
      </c>
      <c r="BM126" s="53">
        <f t="shared" si="418"/>
        <v>20</v>
      </c>
      <c r="BN126" s="58">
        <v>0</v>
      </c>
      <c r="BO126" s="53">
        <f t="shared" si="419"/>
        <v>0</v>
      </c>
      <c r="BP126" s="58">
        <v>8</v>
      </c>
      <c r="BQ126" s="53">
        <f t="shared" si="420"/>
        <v>80</v>
      </c>
      <c r="BR126" s="58">
        <v>0</v>
      </c>
      <c r="BS126" s="53">
        <f t="shared" si="421"/>
        <v>0</v>
      </c>
      <c r="BT126" s="58">
        <v>0</v>
      </c>
      <c r="BU126" s="53">
        <f t="shared" si="422"/>
        <v>0</v>
      </c>
      <c r="BV126" s="58">
        <v>0</v>
      </c>
      <c r="BW126" s="51">
        <f t="shared" si="423"/>
        <v>0</v>
      </c>
      <c r="BX126" s="61">
        <f t="shared" si="316"/>
        <v>10</v>
      </c>
      <c r="BY126" s="63">
        <f t="shared" si="317"/>
        <v>20</v>
      </c>
      <c r="BZ126" s="53">
        <f t="shared" si="454"/>
        <v>20</v>
      </c>
      <c r="CA126" s="98">
        <f t="shared" si="318"/>
        <v>20</v>
      </c>
      <c r="CB126" s="57" t="e">
        <f t="shared" si="455"/>
        <v>#N/A</v>
      </c>
      <c r="CC126" s="58">
        <v>9</v>
      </c>
      <c r="CD126" s="53">
        <f t="shared" si="424"/>
        <v>90</v>
      </c>
      <c r="CE126" s="58">
        <v>56</v>
      </c>
      <c r="CF126" s="51">
        <f t="shared" si="425"/>
        <v>98.918083462132927</v>
      </c>
      <c r="CG126" s="58">
        <v>65.937008816287502</v>
      </c>
      <c r="CH126" s="51">
        <f t="shared" si="426"/>
        <v>39.38119450668249</v>
      </c>
      <c r="CI126" s="58" t="s">
        <v>1975</v>
      </c>
      <c r="CJ126" s="53" t="str">
        <f t="shared" si="427"/>
        <v>No VAT</v>
      </c>
      <c r="CK126" s="58" t="s">
        <v>1975</v>
      </c>
      <c r="CL126" s="53" t="str">
        <f t="shared" si="428"/>
        <v>No VAT</v>
      </c>
      <c r="CM126" s="58" t="s">
        <v>1976</v>
      </c>
      <c r="CN126" s="53" t="str">
        <f t="shared" si="429"/>
        <v>No CIT</v>
      </c>
      <c r="CO126" s="58" t="s">
        <v>1976</v>
      </c>
      <c r="CP126" s="51" t="str">
        <f t="shared" si="430"/>
        <v>No CIT</v>
      </c>
      <c r="CQ126" s="138" t="str">
        <f t="shared" si="319"/>
        <v/>
      </c>
      <c r="CR126" s="110">
        <f t="shared" si="320"/>
        <v>76.099759322938482</v>
      </c>
      <c r="CS126" s="53">
        <f t="shared" si="456"/>
        <v>76.099759322938482</v>
      </c>
      <c r="CT126" s="98">
        <f t="shared" si="321"/>
        <v>76.099999999999994</v>
      </c>
      <c r="CU126" s="54" t="e">
        <f t="shared" si="457"/>
        <v>#N/A</v>
      </c>
      <c r="CV126" s="58">
        <v>60</v>
      </c>
      <c r="CW126" s="53">
        <f t="shared" si="431"/>
        <v>62.893081761006286</v>
      </c>
      <c r="CX126" s="58">
        <v>24</v>
      </c>
      <c r="CY126" s="53">
        <f t="shared" si="432"/>
        <v>86.390532544378701</v>
      </c>
      <c r="CZ126" s="58">
        <v>297.5</v>
      </c>
      <c r="DA126" s="53">
        <f t="shared" si="433"/>
        <v>71.933962264150935</v>
      </c>
      <c r="DB126" s="58">
        <v>20</v>
      </c>
      <c r="DC126" s="53">
        <f t="shared" si="434"/>
        <v>95</v>
      </c>
      <c r="DD126" s="58">
        <v>84</v>
      </c>
      <c r="DE126" s="53">
        <f t="shared" si="435"/>
        <v>70.25089605734766</v>
      </c>
      <c r="DF126" s="58">
        <v>60</v>
      </c>
      <c r="DG126" s="53">
        <f t="shared" si="436"/>
        <v>75.313807531380746</v>
      </c>
      <c r="DH126" s="58">
        <v>297.5</v>
      </c>
      <c r="DI126" s="53">
        <f t="shared" si="437"/>
        <v>75.208333333333329</v>
      </c>
      <c r="DJ126" s="58">
        <v>42.5</v>
      </c>
      <c r="DK126" s="51">
        <f t="shared" si="438"/>
        <v>93.928571428571431</v>
      </c>
      <c r="DL126" s="53">
        <f t="shared" si="322"/>
        <v>78.864898115021134</v>
      </c>
      <c r="DM126" s="53">
        <f t="shared" si="458"/>
        <v>78.864898115021134</v>
      </c>
      <c r="DN126" s="98">
        <f t="shared" si="323"/>
        <v>78.900000000000006</v>
      </c>
      <c r="DO126" s="54" t="e">
        <f t="shared" si="459"/>
        <v>#N/A</v>
      </c>
      <c r="DP126" s="52">
        <v>616</v>
      </c>
      <c r="DQ126" s="51">
        <f t="shared" si="439"/>
        <v>59.344262295081961</v>
      </c>
      <c r="DR126" s="52">
        <v>32.1</v>
      </c>
      <c r="DS126" s="51">
        <f t="shared" si="440"/>
        <v>64.004499437570288</v>
      </c>
      <c r="DT126" s="52">
        <v>8</v>
      </c>
      <c r="DU126" s="51">
        <f t="shared" si="441"/>
        <v>44.444444444444443</v>
      </c>
      <c r="DV126" s="53">
        <f t="shared" si="324"/>
        <v>55.9310687256989</v>
      </c>
      <c r="DW126" s="53">
        <f t="shared" si="460"/>
        <v>55.9310687256989</v>
      </c>
      <c r="DX126" s="98">
        <f t="shared" si="325"/>
        <v>55.9</v>
      </c>
      <c r="DY126" s="54" t="e">
        <f t="shared" si="461"/>
        <v>#N/A</v>
      </c>
      <c r="DZ126" s="52">
        <v>17.077762036911299</v>
      </c>
      <c r="EA126" s="53">
        <f t="shared" si="442"/>
        <v>18.382951600550374</v>
      </c>
      <c r="EB126" s="52">
        <v>0</v>
      </c>
      <c r="EC126" s="51">
        <f t="shared" si="443"/>
        <v>0</v>
      </c>
      <c r="ED126" s="53">
        <f t="shared" si="326"/>
        <v>9.1914758002751871</v>
      </c>
      <c r="EE126" s="53">
        <f t="shared" si="462"/>
        <v>9.1914758002751871</v>
      </c>
      <c r="EF126" s="98">
        <f t="shared" si="327"/>
        <v>9.1999999999999993</v>
      </c>
      <c r="EG126" s="54" t="e">
        <f t="shared" si="463"/>
        <v>#N/A</v>
      </c>
      <c r="EH126" s="64"/>
      <c r="EI126" s="64"/>
      <c r="EJ126" s="64"/>
      <c r="EK126" s="66" t="e">
        <f t="shared" si="464"/>
        <v>#N/A</v>
      </c>
      <c r="EL126" s="116">
        <f t="shared" si="328"/>
        <v>50.9</v>
      </c>
      <c r="EM126" s="139">
        <f t="shared" si="329"/>
        <v>50.891102949670952</v>
      </c>
      <c r="EN126" s="120">
        <f t="shared" si="465"/>
        <v>50.891102949670952</v>
      </c>
      <c r="EO126" s="67"/>
      <c r="EP126" s="68"/>
      <c r="EQ126" s="44"/>
    </row>
    <row r="127" spans="1:147" ht="14.5" customHeight="1" x14ac:dyDescent="0.35">
      <c r="A127" s="49" t="s">
        <v>130</v>
      </c>
      <c r="B127" s="137" t="str">
        <f>INDEX('Economy Names'!$A$2:$H$213,'Economy Names'!L121,'Economy Names'!$K$1)</f>
        <v>Mauritania</v>
      </c>
      <c r="C127" s="50">
        <v>4</v>
      </c>
      <c r="D127" s="51">
        <f t="shared" si="399"/>
        <v>82.35294117647058</v>
      </c>
      <c r="E127" s="50">
        <v>6</v>
      </c>
      <c r="F127" s="51">
        <f t="shared" si="400"/>
        <v>94.472361809045225</v>
      </c>
      <c r="G127" s="52">
        <v>15.762054971138699</v>
      </c>
      <c r="H127" s="51">
        <f t="shared" si="401"/>
        <v>92.118972514430652</v>
      </c>
      <c r="I127" s="50">
        <v>4</v>
      </c>
      <c r="J127" s="51">
        <f t="shared" si="402"/>
        <v>82.35294117647058</v>
      </c>
      <c r="K127" s="50">
        <v>6</v>
      </c>
      <c r="L127" s="51">
        <f t="shared" si="403"/>
        <v>94.472361809045225</v>
      </c>
      <c r="M127" s="52">
        <v>15.762054971138699</v>
      </c>
      <c r="N127" s="53">
        <f t="shared" si="404"/>
        <v>92.118972514430652</v>
      </c>
      <c r="O127" s="52">
        <v>0</v>
      </c>
      <c r="P127" s="51">
        <f t="shared" si="405"/>
        <v>100</v>
      </c>
      <c r="Q127" s="53">
        <f t="shared" si="305"/>
        <v>92.236068874986614</v>
      </c>
      <c r="R127" s="53">
        <f t="shared" si="444"/>
        <v>92.236068874986614</v>
      </c>
      <c r="S127" s="98">
        <f t="shared" si="306"/>
        <v>92.2</v>
      </c>
      <c r="T127" s="54" t="e">
        <f t="shared" si="445"/>
        <v>#N/A</v>
      </c>
      <c r="U127" s="55">
        <v>14</v>
      </c>
      <c r="V127" s="51">
        <f t="shared" si="406"/>
        <v>64</v>
      </c>
      <c r="W127" s="55">
        <v>104</v>
      </c>
      <c r="X127" s="51">
        <f t="shared" si="407"/>
        <v>77.521613832853035</v>
      </c>
      <c r="Y127" s="56">
        <v>4.8133753919188296</v>
      </c>
      <c r="Z127" s="53">
        <f t="shared" si="408"/>
        <v>75.93312304040586</v>
      </c>
      <c r="AA127" s="56">
        <v>7.5</v>
      </c>
      <c r="AB127" s="51">
        <f t="shared" si="409"/>
        <v>50</v>
      </c>
      <c r="AC127" s="53">
        <f t="shared" si="307"/>
        <v>66.863684218314717</v>
      </c>
      <c r="AD127" s="53">
        <f t="shared" si="446"/>
        <v>66.863684218314717</v>
      </c>
      <c r="AE127" s="98">
        <f t="shared" si="308"/>
        <v>66.900000000000006</v>
      </c>
      <c r="AF127" s="57" t="e">
        <f t="shared" si="447"/>
        <v>#N/A</v>
      </c>
      <c r="AG127" s="55">
        <v>5</v>
      </c>
      <c r="AH127" s="51">
        <f t="shared" si="410"/>
        <v>66.666666666666657</v>
      </c>
      <c r="AI127" s="55">
        <v>67</v>
      </c>
      <c r="AJ127" s="51">
        <f t="shared" si="411"/>
        <v>78.695652173913047</v>
      </c>
      <c r="AK127" s="56">
        <v>3929.29495264869</v>
      </c>
      <c r="AL127" s="51">
        <f t="shared" si="412"/>
        <v>51.490185769769262</v>
      </c>
      <c r="AM127" s="55">
        <v>0</v>
      </c>
      <c r="AN127" s="51">
        <f t="shared" si="413"/>
        <v>0</v>
      </c>
      <c r="AO127" s="51">
        <f t="shared" si="309"/>
        <v>49.213126152587236</v>
      </c>
      <c r="AP127" s="53">
        <f t="shared" si="448"/>
        <v>49.213126152587236</v>
      </c>
      <c r="AQ127" s="98">
        <f t="shared" si="310"/>
        <v>49.2</v>
      </c>
      <c r="AR127" s="54" t="e">
        <f t="shared" si="449"/>
        <v>#N/A</v>
      </c>
      <c r="AS127" s="59">
        <v>4</v>
      </c>
      <c r="AT127" s="51">
        <f t="shared" si="414"/>
        <v>75</v>
      </c>
      <c r="AU127" s="59">
        <v>49</v>
      </c>
      <c r="AV127" s="51">
        <f t="shared" si="415"/>
        <v>77.033492822966508</v>
      </c>
      <c r="AW127" s="59">
        <v>4.4685849474024897</v>
      </c>
      <c r="AX127" s="53">
        <f t="shared" si="416"/>
        <v>70.209433683983391</v>
      </c>
      <c r="AY127" s="59">
        <v>7</v>
      </c>
      <c r="AZ127" s="51">
        <f t="shared" si="417"/>
        <v>23.333333333333332</v>
      </c>
      <c r="BA127" s="60">
        <f t="shared" si="311"/>
        <v>61.394064960070814</v>
      </c>
      <c r="BB127" s="53">
        <f t="shared" si="450"/>
        <v>61.394064960070814</v>
      </c>
      <c r="BC127" s="98">
        <f t="shared" si="312"/>
        <v>61.4</v>
      </c>
      <c r="BD127" s="54" t="e">
        <f t="shared" si="451"/>
        <v>#N/A</v>
      </c>
      <c r="BE127" s="58">
        <v>6</v>
      </c>
      <c r="BF127" s="58">
        <v>2</v>
      </c>
      <c r="BG127" s="61">
        <f t="shared" si="313"/>
        <v>8</v>
      </c>
      <c r="BH127" s="60">
        <f t="shared" si="314"/>
        <v>40</v>
      </c>
      <c r="BI127" s="101">
        <f t="shared" si="452"/>
        <v>40</v>
      </c>
      <c r="BJ127" s="98">
        <f t="shared" si="315"/>
        <v>40</v>
      </c>
      <c r="BK127" s="54" t="e">
        <f t="shared" si="453"/>
        <v>#N/A</v>
      </c>
      <c r="BL127" s="58">
        <v>6</v>
      </c>
      <c r="BM127" s="53">
        <f t="shared" si="418"/>
        <v>60</v>
      </c>
      <c r="BN127" s="58">
        <v>3</v>
      </c>
      <c r="BO127" s="53">
        <f t="shared" si="419"/>
        <v>30</v>
      </c>
      <c r="BP127" s="58">
        <v>7</v>
      </c>
      <c r="BQ127" s="53">
        <f t="shared" si="420"/>
        <v>70</v>
      </c>
      <c r="BR127" s="58">
        <v>0</v>
      </c>
      <c r="BS127" s="53">
        <f t="shared" si="421"/>
        <v>0</v>
      </c>
      <c r="BT127" s="58">
        <v>0</v>
      </c>
      <c r="BU127" s="53">
        <f t="shared" si="422"/>
        <v>0</v>
      </c>
      <c r="BV127" s="58">
        <v>0</v>
      </c>
      <c r="BW127" s="51">
        <f t="shared" si="423"/>
        <v>0</v>
      </c>
      <c r="BX127" s="61">
        <f t="shared" si="316"/>
        <v>16</v>
      </c>
      <c r="BY127" s="63">
        <f t="shared" si="317"/>
        <v>32</v>
      </c>
      <c r="BZ127" s="53">
        <f t="shared" si="454"/>
        <v>32</v>
      </c>
      <c r="CA127" s="98">
        <f t="shared" si="318"/>
        <v>32</v>
      </c>
      <c r="CB127" s="57" t="e">
        <f t="shared" si="455"/>
        <v>#N/A</v>
      </c>
      <c r="CC127" s="58">
        <v>33</v>
      </c>
      <c r="CD127" s="53">
        <f t="shared" si="424"/>
        <v>50</v>
      </c>
      <c r="CE127" s="58">
        <v>270</v>
      </c>
      <c r="CF127" s="51">
        <f t="shared" si="425"/>
        <v>65.842349304482227</v>
      </c>
      <c r="CG127" s="58">
        <v>67.011488413392101</v>
      </c>
      <c r="CH127" s="51">
        <f t="shared" si="426"/>
        <v>37.495695495184961</v>
      </c>
      <c r="CI127" s="58" t="s">
        <v>1974</v>
      </c>
      <c r="CJ127" s="53">
        <f t="shared" si="427"/>
        <v>0</v>
      </c>
      <c r="CK127" s="58" t="s">
        <v>1974</v>
      </c>
      <c r="CL127" s="53">
        <f t="shared" si="428"/>
        <v>0</v>
      </c>
      <c r="CM127" s="58">
        <v>18.5</v>
      </c>
      <c r="CN127" s="53">
        <f t="shared" si="429"/>
        <v>68.807339449541288</v>
      </c>
      <c r="CO127" s="58">
        <v>35.857142857142897</v>
      </c>
      <c r="CP127" s="51">
        <f t="shared" si="430"/>
        <v>0</v>
      </c>
      <c r="CQ127" s="138">
        <f t="shared" si="319"/>
        <v>17.201834862385322</v>
      </c>
      <c r="CR127" s="110">
        <f t="shared" si="320"/>
        <v>42.634969915513125</v>
      </c>
      <c r="CS127" s="53">
        <f t="shared" si="456"/>
        <v>42.634969915513125</v>
      </c>
      <c r="CT127" s="98">
        <f t="shared" si="321"/>
        <v>42.6</v>
      </c>
      <c r="CU127" s="54" t="e">
        <f t="shared" si="457"/>
        <v>#N/A</v>
      </c>
      <c r="CV127" s="58">
        <v>61.996666666666698</v>
      </c>
      <c r="CW127" s="53">
        <f t="shared" si="431"/>
        <v>61.637316561844848</v>
      </c>
      <c r="CX127" s="58">
        <v>50.6666666666667</v>
      </c>
      <c r="CY127" s="53">
        <f t="shared" si="432"/>
        <v>70.611439842209052</v>
      </c>
      <c r="CZ127" s="58">
        <v>749</v>
      </c>
      <c r="DA127" s="53">
        <f t="shared" si="433"/>
        <v>29.339622641509433</v>
      </c>
      <c r="DB127" s="58">
        <v>92</v>
      </c>
      <c r="DC127" s="53">
        <f t="shared" si="434"/>
        <v>77</v>
      </c>
      <c r="DD127" s="58">
        <v>69</v>
      </c>
      <c r="DE127" s="53">
        <f t="shared" si="435"/>
        <v>75.627240143369178</v>
      </c>
      <c r="DF127" s="58">
        <v>64</v>
      </c>
      <c r="DG127" s="53">
        <f t="shared" si="436"/>
        <v>73.640167364016733</v>
      </c>
      <c r="DH127" s="58">
        <v>580</v>
      </c>
      <c r="DI127" s="53">
        <f t="shared" si="437"/>
        <v>51.666666666666671</v>
      </c>
      <c r="DJ127" s="58">
        <v>400</v>
      </c>
      <c r="DK127" s="51">
        <f t="shared" si="438"/>
        <v>42.857142857142854</v>
      </c>
      <c r="DL127" s="53">
        <f t="shared" si="322"/>
        <v>60.297449509594848</v>
      </c>
      <c r="DM127" s="53">
        <f t="shared" si="458"/>
        <v>60.297449509594848</v>
      </c>
      <c r="DN127" s="98">
        <f t="shared" si="323"/>
        <v>60.3</v>
      </c>
      <c r="DO127" s="54" t="e">
        <f t="shared" si="459"/>
        <v>#N/A</v>
      </c>
      <c r="DP127" s="52">
        <v>370</v>
      </c>
      <c r="DQ127" s="51">
        <f t="shared" si="439"/>
        <v>79.508196721311478</v>
      </c>
      <c r="DR127" s="52">
        <v>23.2</v>
      </c>
      <c r="DS127" s="51">
        <f t="shared" si="440"/>
        <v>74.015748031496059</v>
      </c>
      <c r="DT127" s="52">
        <v>8</v>
      </c>
      <c r="DU127" s="51">
        <f t="shared" si="441"/>
        <v>44.444444444444443</v>
      </c>
      <c r="DV127" s="53">
        <f t="shared" si="324"/>
        <v>65.989463065750655</v>
      </c>
      <c r="DW127" s="53">
        <f t="shared" si="460"/>
        <v>65.989463065750655</v>
      </c>
      <c r="DX127" s="98">
        <f t="shared" si="325"/>
        <v>66</v>
      </c>
      <c r="DY127" s="54" t="e">
        <f t="shared" si="461"/>
        <v>#N/A</v>
      </c>
      <c r="DZ127" s="52">
        <v>0</v>
      </c>
      <c r="EA127" s="53">
        <f t="shared" si="442"/>
        <v>0</v>
      </c>
      <c r="EB127" s="52">
        <v>0</v>
      </c>
      <c r="EC127" s="51">
        <f t="shared" si="443"/>
        <v>0</v>
      </c>
      <c r="ED127" s="53">
        <f t="shared" si="326"/>
        <v>0</v>
      </c>
      <c r="EE127" s="53">
        <f t="shared" si="462"/>
        <v>0</v>
      </c>
      <c r="EF127" s="98">
        <f t="shared" si="327"/>
        <v>0</v>
      </c>
      <c r="EG127" s="54" t="e">
        <f t="shared" si="463"/>
        <v>#N/A</v>
      </c>
      <c r="EH127" s="64"/>
      <c r="EI127" s="64"/>
      <c r="EJ127" s="64"/>
      <c r="EK127" s="66" t="e">
        <f t="shared" si="464"/>
        <v>#N/A</v>
      </c>
      <c r="EL127" s="116">
        <f t="shared" si="328"/>
        <v>51.1</v>
      </c>
      <c r="EM127" s="139">
        <f t="shared" si="329"/>
        <v>51.062882669681798</v>
      </c>
      <c r="EN127" s="120">
        <f t="shared" si="465"/>
        <v>51.062882669681798</v>
      </c>
      <c r="EO127" s="67"/>
      <c r="EP127" s="68"/>
      <c r="EQ127" s="44"/>
    </row>
    <row r="128" spans="1:147" ht="14.5" customHeight="1" x14ac:dyDescent="0.35">
      <c r="A128" s="49" t="s">
        <v>131</v>
      </c>
      <c r="B128" s="137" t="str">
        <f>INDEX('Economy Names'!$A$2:$H$213,'Economy Names'!L122,'Economy Names'!$K$1)</f>
        <v>Mauritius</v>
      </c>
      <c r="C128" s="50">
        <v>4</v>
      </c>
      <c r="D128" s="51">
        <f t="shared" si="399"/>
        <v>82.35294117647058</v>
      </c>
      <c r="E128" s="50">
        <v>4.5</v>
      </c>
      <c r="F128" s="51">
        <f t="shared" si="400"/>
        <v>95.979899497487438</v>
      </c>
      <c r="G128" s="52">
        <v>0.81583093181883004</v>
      </c>
      <c r="H128" s="51">
        <f t="shared" si="401"/>
        <v>99.592084534090588</v>
      </c>
      <c r="I128" s="50">
        <v>4</v>
      </c>
      <c r="J128" s="51">
        <f t="shared" si="402"/>
        <v>82.35294117647058</v>
      </c>
      <c r="K128" s="50">
        <v>4.5</v>
      </c>
      <c r="L128" s="51">
        <f t="shared" si="403"/>
        <v>95.979899497487438</v>
      </c>
      <c r="M128" s="52">
        <v>0.81583093181883004</v>
      </c>
      <c r="N128" s="53">
        <f t="shared" si="404"/>
        <v>99.592084534090588</v>
      </c>
      <c r="O128" s="52">
        <v>0</v>
      </c>
      <c r="P128" s="51">
        <f t="shared" si="405"/>
        <v>100</v>
      </c>
      <c r="Q128" s="53">
        <f t="shared" si="305"/>
        <v>94.481231302012162</v>
      </c>
      <c r="R128" s="53">
        <f t="shared" si="444"/>
        <v>94.481231302012162</v>
      </c>
      <c r="S128" s="98">
        <f t="shared" si="306"/>
        <v>94.5</v>
      </c>
      <c r="T128" s="54" t="e">
        <f t="shared" si="445"/>
        <v>#N/A</v>
      </c>
      <c r="U128" s="55">
        <v>12</v>
      </c>
      <c r="V128" s="51">
        <f t="shared" si="406"/>
        <v>72</v>
      </c>
      <c r="W128" s="56">
        <v>95.5</v>
      </c>
      <c r="X128" s="51">
        <f t="shared" si="407"/>
        <v>79.971181556195972</v>
      </c>
      <c r="Y128" s="56">
        <v>0.44767754334867998</v>
      </c>
      <c r="Z128" s="53">
        <f t="shared" si="408"/>
        <v>97.761612283256611</v>
      </c>
      <c r="AA128" s="55">
        <v>14</v>
      </c>
      <c r="AB128" s="51">
        <f t="shared" si="409"/>
        <v>93.333333333333329</v>
      </c>
      <c r="AC128" s="53">
        <f t="shared" si="307"/>
        <v>85.766531793196478</v>
      </c>
      <c r="AD128" s="53">
        <f t="shared" si="446"/>
        <v>85.766531793196478</v>
      </c>
      <c r="AE128" s="98">
        <f t="shared" si="308"/>
        <v>85.8</v>
      </c>
      <c r="AF128" s="57" t="e">
        <f t="shared" si="447"/>
        <v>#N/A</v>
      </c>
      <c r="AG128" s="55">
        <v>3</v>
      </c>
      <c r="AH128" s="51">
        <f t="shared" si="410"/>
        <v>100</v>
      </c>
      <c r="AI128" s="55">
        <v>67</v>
      </c>
      <c r="AJ128" s="51">
        <f t="shared" si="411"/>
        <v>78.695652173913047</v>
      </c>
      <c r="AK128" s="56">
        <v>143.594600286933</v>
      </c>
      <c r="AL128" s="51">
        <f t="shared" si="412"/>
        <v>98.227227156951443</v>
      </c>
      <c r="AM128" s="55">
        <v>6</v>
      </c>
      <c r="AN128" s="51">
        <f t="shared" si="413"/>
        <v>75</v>
      </c>
      <c r="AO128" s="51">
        <f t="shared" si="309"/>
        <v>87.980719832716119</v>
      </c>
      <c r="AP128" s="53">
        <f t="shared" si="448"/>
        <v>87.980719832716119</v>
      </c>
      <c r="AQ128" s="98">
        <f t="shared" si="310"/>
        <v>88</v>
      </c>
      <c r="AR128" s="54" t="e">
        <f t="shared" si="449"/>
        <v>#N/A</v>
      </c>
      <c r="AS128" s="59">
        <v>5</v>
      </c>
      <c r="AT128" s="51">
        <f t="shared" si="414"/>
        <v>66.666666666666657</v>
      </c>
      <c r="AU128" s="59">
        <v>17</v>
      </c>
      <c r="AV128" s="51">
        <f t="shared" si="415"/>
        <v>92.344497607655512</v>
      </c>
      <c r="AW128" s="59">
        <v>0.59430570616112999</v>
      </c>
      <c r="AX128" s="53">
        <f t="shared" si="416"/>
        <v>96.037961958925806</v>
      </c>
      <c r="AY128" s="59">
        <v>22.5</v>
      </c>
      <c r="AZ128" s="51">
        <f t="shared" si="417"/>
        <v>75</v>
      </c>
      <c r="BA128" s="60">
        <f t="shared" si="311"/>
        <v>82.512281558311997</v>
      </c>
      <c r="BB128" s="53">
        <f t="shared" si="450"/>
        <v>82.512281558311997</v>
      </c>
      <c r="BC128" s="98">
        <f t="shared" si="312"/>
        <v>82.5</v>
      </c>
      <c r="BD128" s="54" t="e">
        <f t="shared" si="451"/>
        <v>#N/A</v>
      </c>
      <c r="BE128" s="58">
        <v>7</v>
      </c>
      <c r="BF128" s="58">
        <v>6</v>
      </c>
      <c r="BG128" s="61">
        <f t="shared" si="313"/>
        <v>13</v>
      </c>
      <c r="BH128" s="60">
        <f t="shared" si="314"/>
        <v>65</v>
      </c>
      <c r="BI128" s="101">
        <f t="shared" si="452"/>
        <v>65</v>
      </c>
      <c r="BJ128" s="98">
        <f t="shared" si="315"/>
        <v>65</v>
      </c>
      <c r="BK128" s="54" t="e">
        <f t="shared" si="453"/>
        <v>#N/A</v>
      </c>
      <c r="BL128" s="58">
        <v>7</v>
      </c>
      <c r="BM128" s="53">
        <f t="shared" si="418"/>
        <v>70</v>
      </c>
      <c r="BN128" s="58">
        <v>8</v>
      </c>
      <c r="BO128" s="53">
        <f t="shared" si="419"/>
        <v>80</v>
      </c>
      <c r="BP128" s="58">
        <v>9</v>
      </c>
      <c r="BQ128" s="53">
        <f t="shared" si="420"/>
        <v>90</v>
      </c>
      <c r="BR128" s="58">
        <v>5</v>
      </c>
      <c r="BS128" s="53">
        <f t="shared" si="421"/>
        <v>83.333333333333343</v>
      </c>
      <c r="BT128" s="58">
        <v>5</v>
      </c>
      <c r="BU128" s="53">
        <f t="shared" si="422"/>
        <v>71.428571428571431</v>
      </c>
      <c r="BV128" s="58">
        <v>5</v>
      </c>
      <c r="BW128" s="51">
        <f t="shared" si="423"/>
        <v>71.428571428571431</v>
      </c>
      <c r="BX128" s="61">
        <f t="shared" si="316"/>
        <v>39</v>
      </c>
      <c r="BY128" s="63">
        <f t="shared" si="317"/>
        <v>78</v>
      </c>
      <c r="BZ128" s="53">
        <f t="shared" si="454"/>
        <v>78</v>
      </c>
      <c r="CA128" s="98">
        <f t="shared" si="318"/>
        <v>78</v>
      </c>
      <c r="CB128" s="57" t="e">
        <f t="shared" si="455"/>
        <v>#N/A</v>
      </c>
      <c r="CC128" s="58">
        <v>8</v>
      </c>
      <c r="CD128" s="53">
        <f t="shared" si="424"/>
        <v>91.666666666666657</v>
      </c>
      <c r="CE128" s="58">
        <v>140</v>
      </c>
      <c r="CF128" s="51">
        <f t="shared" si="425"/>
        <v>85.935085007727977</v>
      </c>
      <c r="CG128" s="58">
        <v>22.233829966659702</v>
      </c>
      <c r="CH128" s="51">
        <f t="shared" si="426"/>
        <v>100</v>
      </c>
      <c r="CI128" s="58">
        <v>1.5</v>
      </c>
      <c r="CJ128" s="53">
        <f t="shared" si="427"/>
        <v>97</v>
      </c>
      <c r="CK128" s="58">
        <v>4.3095238095238102</v>
      </c>
      <c r="CL128" s="53">
        <f t="shared" si="428"/>
        <v>97.858062143776436</v>
      </c>
      <c r="CM128" s="58">
        <v>2.5</v>
      </c>
      <c r="CN128" s="53">
        <f t="shared" si="429"/>
        <v>98.165137614678898</v>
      </c>
      <c r="CO128" s="58">
        <v>0</v>
      </c>
      <c r="CP128" s="51">
        <f t="shared" si="430"/>
        <v>100</v>
      </c>
      <c r="CQ128" s="138">
        <f t="shared" si="319"/>
        <v>98.255799939613837</v>
      </c>
      <c r="CR128" s="110">
        <f t="shared" si="320"/>
        <v>93.964387903502114</v>
      </c>
      <c r="CS128" s="53">
        <f t="shared" si="456"/>
        <v>93.964387903502114</v>
      </c>
      <c r="CT128" s="98">
        <f t="shared" si="321"/>
        <v>94</v>
      </c>
      <c r="CU128" s="54" t="e">
        <f t="shared" si="457"/>
        <v>#N/A</v>
      </c>
      <c r="CV128" s="58">
        <v>24</v>
      </c>
      <c r="CW128" s="53">
        <f t="shared" si="431"/>
        <v>85.534591194968556</v>
      </c>
      <c r="CX128" s="58">
        <v>9</v>
      </c>
      <c r="CY128" s="53">
        <f t="shared" si="432"/>
        <v>95.26627218934911</v>
      </c>
      <c r="CZ128" s="58">
        <v>302.625</v>
      </c>
      <c r="DA128" s="53">
        <f t="shared" si="433"/>
        <v>71.450471698113205</v>
      </c>
      <c r="DB128" s="58">
        <v>128.125</v>
      </c>
      <c r="DC128" s="53">
        <f t="shared" si="434"/>
        <v>67.96875</v>
      </c>
      <c r="DD128" s="58">
        <v>41</v>
      </c>
      <c r="DE128" s="53">
        <f t="shared" si="435"/>
        <v>85.663082437275989</v>
      </c>
      <c r="DF128" s="58">
        <v>8.625</v>
      </c>
      <c r="DG128" s="53">
        <f t="shared" si="436"/>
        <v>96.809623430962347</v>
      </c>
      <c r="DH128" s="58">
        <v>372.125</v>
      </c>
      <c r="DI128" s="53">
        <f t="shared" si="437"/>
        <v>68.989583333333343</v>
      </c>
      <c r="DJ128" s="58">
        <v>165.625</v>
      </c>
      <c r="DK128" s="51">
        <f t="shared" si="438"/>
        <v>76.339285714285708</v>
      </c>
      <c r="DL128" s="53">
        <f t="shared" si="322"/>
        <v>81.002707499786027</v>
      </c>
      <c r="DM128" s="53">
        <f t="shared" si="458"/>
        <v>81.002707499786027</v>
      </c>
      <c r="DN128" s="98">
        <f t="shared" si="323"/>
        <v>81</v>
      </c>
      <c r="DO128" s="54" t="e">
        <f t="shared" si="459"/>
        <v>#N/A</v>
      </c>
      <c r="DP128" s="52">
        <v>490</v>
      </c>
      <c r="DQ128" s="51">
        <f t="shared" si="439"/>
        <v>69.672131147540981</v>
      </c>
      <c r="DR128" s="52">
        <v>25</v>
      </c>
      <c r="DS128" s="51">
        <f t="shared" si="440"/>
        <v>71.991001124859395</v>
      </c>
      <c r="DT128" s="52">
        <v>13.5</v>
      </c>
      <c r="DU128" s="51">
        <f t="shared" si="441"/>
        <v>75</v>
      </c>
      <c r="DV128" s="53">
        <f t="shared" si="324"/>
        <v>72.221044090800135</v>
      </c>
      <c r="DW128" s="53">
        <f t="shared" si="460"/>
        <v>72.221044090800135</v>
      </c>
      <c r="DX128" s="98">
        <f t="shared" si="325"/>
        <v>72.2</v>
      </c>
      <c r="DY128" s="54" t="e">
        <f t="shared" si="461"/>
        <v>#N/A</v>
      </c>
      <c r="DZ128" s="52">
        <v>67.356603116591799</v>
      </c>
      <c r="EA128" s="53">
        <f t="shared" si="442"/>
        <v>72.504416702466941</v>
      </c>
      <c r="EB128" s="52">
        <v>12</v>
      </c>
      <c r="EC128" s="51">
        <f t="shared" si="443"/>
        <v>75</v>
      </c>
      <c r="ED128" s="53">
        <f t="shared" si="326"/>
        <v>73.752208351233463</v>
      </c>
      <c r="EE128" s="53">
        <f t="shared" si="462"/>
        <v>73.752208351233463</v>
      </c>
      <c r="EF128" s="98">
        <f t="shared" si="327"/>
        <v>73.8</v>
      </c>
      <c r="EG128" s="54" t="e">
        <f t="shared" si="463"/>
        <v>#N/A</v>
      </c>
      <c r="EH128" s="64"/>
      <c r="EI128" s="64"/>
      <c r="EJ128" s="64"/>
      <c r="EK128" s="66" t="e">
        <f t="shared" si="464"/>
        <v>#N/A</v>
      </c>
      <c r="EL128" s="116">
        <f t="shared" si="328"/>
        <v>81.5</v>
      </c>
      <c r="EM128" s="139">
        <f t="shared" si="329"/>
        <v>81.468111233155838</v>
      </c>
      <c r="EN128" s="120">
        <f t="shared" si="465"/>
        <v>81.468111233155838</v>
      </c>
      <c r="EO128" s="67"/>
      <c r="EP128" s="68"/>
      <c r="EQ128" s="44"/>
    </row>
    <row r="129" spans="1:149" ht="14.5" customHeight="1" x14ac:dyDescent="0.35">
      <c r="A129" s="49" t="s">
        <v>132</v>
      </c>
      <c r="B129" s="137" t="str">
        <f>INDEX('Economy Names'!$A$2:$H$213,'Economy Names'!L123,'Economy Names'!$K$1)</f>
        <v>Mexico</v>
      </c>
      <c r="C129" s="71" t="e">
        <f>VLOOKUP($C$235,$A$7:$EH$220,C$221,0)*$D$235+VLOOKUP($C$236,$A$7:$EH$220,C$221,0)*$D$236</f>
        <v>#N/A</v>
      </c>
      <c r="D129" s="70" t="e">
        <f>VLOOKUP($C$235,$A$7:$EG$220,D$221,0)*$D$235+VLOOKUP($C$236,$A$7:$EG$220,D$221,0)*$D$236</f>
        <v>#N/A</v>
      </c>
      <c r="E129" s="71" t="e">
        <f>VLOOKUP($C$235,$A$7:$EH$220,E$221,0)*$D$235+VLOOKUP($C$236,$A$7:$EH$220,E$221,0)*$D$236</f>
        <v>#N/A</v>
      </c>
      <c r="F129" s="70" t="e">
        <f>VLOOKUP($C$235,$A$7:$EG$220,F$221,0)*$D$235+VLOOKUP($C$236,$A$7:$EG$220,F$221,0)*$D$236</f>
        <v>#N/A</v>
      </c>
      <c r="G129" s="73" t="e">
        <f>VLOOKUP($C$235,$A$7:$EH$220,G$221,0)*$D$235+VLOOKUP($C$236,$A$7:$EH$220,G$221,0)*$D$236</f>
        <v>#N/A</v>
      </c>
      <c r="H129" s="70" t="e">
        <f>VLOOKUP($C$235,$A$7:$EG$220,H$221,0)*$D$235+VLOOKUP($C$236,$A$7:$EG$220,H$221,0)*$D$236</f>
        <v>#N/A</v>
      </c>
      <c r="I129" s="71" t="e">
        <f>VLOOKUP($C$235,$A$7:$EH$220,I$221,0)*$D$235+VLOOKUP($C$236,$A$7:$EH$220,I$221,0)*$D$236</f>
        <v>#N/A</v>
      </c>
      <c r="J129" s="70" t="e">
        <f>VLOOKUP($C$235,$A$7:$EG$220,J$221,0)*$D$235+VLOOKUP($C$236,$A$7:$EG$220,J$221,0)*$D$236</f>
        <v>#N/A</v>
      </c>
      <c r="K129" s="71" t="e">
        <f>VLOOKUP($C$235,$A$7:$EH$220,K$221,0)*$D$235+VLOOKUP($C$236,$A$7:$EH$220,K$221,0)*$D$236</f>
        <v>#N/A</v>
      </c>
      <c r="L129" s="70" t="e">
        <f>VLOOKUP($C$235,$A$7:$EG$220,L$221,0)*$D$235+VLOOKUP($C$236,$A$7:$EG$220,L$221,0)*$D$236</f>
        <v>#N/A</v>
      </c>
      <c r="M129" s="73" t="e">
        <f>VLOOKUP($C$235,$A$7:$EH$220,M$221,0)*$D$235+VLOOKUP($C$236,$A$7:$EH$220,M$221,0)*$D$236</f>
        <v>#N/A</v>
      </c>
      <c r="N129" s="72" t="e">
        <f>VLOOKUP($C$235,$A$7:$EG$220,N$221,0)*$D$235+VLOOKUP($C$236,$A$7:$EG$220,N$221,0)*$D$236</f>
        <v>#N/A</v>
      </c>
      <c r="O129" s="73" t="e">
        <f>VLOOKUP($C$235,$A$7:$EH$220,O$221,0)*$D$235+VLOOKUP($C$236,$A$7:$EH$220,O$221,0)*$D$236</f>
        <v>#N/A</v>
      </c>
      <c r="P129" s="70" t="e">
        <f>VLOOKUP($C$235,$A$7:$EG$220,P$221,0)*$D$235+VLOOKUP($C$236,$A$7:$EG$220,P$221,0)*$D$236</f>
        <v>#N/A</v>
      </c>
      <c r="Q129" s="53" t="e">
        <f t="shared" si="305"/>
        <v>#N/A</v>
      </c>
      <c r="R129" s="53" t="e">
        <f t="shared" si="444"/>
        <v>#N/A</v>
      </c>
      <c r="S129" s="98" t="e">
        <f t="shared" si="306"/>
        <v>#N/A</v>
      </c>
      <c r="T129" s="54" t="e">
        <f t="shared" si="445"/>
        <v>#N/A</v>
      </c>
      <c r="U129" s="71" t="e">
        <f>VLOOKUP($C$235,$A$7:$EH$220,U$221,0)*$D$235+VLOOKUP($C$236,$A$7:$EH$220,U$221,0)*$D$236</f>
        <v>#N/A</v>
      </c>
      <c r="V129" s="70" t="e">
        <f>VLOOKUP($C$235,$A$7:$EG$220,V$221,0)*$D$235+VLOOKUP($C$236,$A$7:$EG$220,V$221,0)*$D$236</f>
        <v>#N/A</v>
      </c>
      <c r="W129" s="73" t="e">
        <f>VLOOKUP($C$235,$A$7:$EH$220,W$221,0)*$D$235+VLOOKUP($C$236,$A$7:$EH$220,W$221,0)*$D$236</f>
        <v>#N/A</v>
      </c>
      <c r="X129" s="70" t="e">
        <f>VLOOKUP($C$235,$A$7:$EG$220,X$221,0)*$D$235+VLOOKUP($C$236,$A$7:$EG$220,X$221,0)*$D$236</f>
        <v>#N/A</v>
      </c>
      <c r="Y129" s="73" t="e">
        <f>VLOOKUP($C$235,$A$7:$EH$220,Y$221,0)*$D$235+VLOOKUP($C$236,$A$7:$EH$220,Y$221,0)*$D$236</f>
        <v>#N/A</v>
      </c>
      <c r="Z129" s="72" t="e">
        <f>VLOOKUP($C$235,$A$7:$EG$220,Z$221,0)*$D$235+VLOOKUP($C$236,$A$7:$EG$220,Z$221,0)*$D$236</f>
        <v>#N/A</v>
      </c>
      <c r="AA129" s="73" t="e">
        <f>VLOOKUP($C$235,$A$7:$EH$220,AA$221,0)*$D$235+VLOOKUP($C$236,$A$7:$EH$220,AA$221,0)*$D$236</f>
        <v>#N/A</v>
      </c>
      <c r="AB129" s="70" t="e">
        <f>VLOOKUP($C$235,$A$7:$EG$220,AB$221,0)*$D$235+VLOOKUP($C$236,$A$7:$EG$220,AB$221,0)*$D$236</f>
        <v>#N/A</v>
      </c>
      <c r="AC129" s="53" t="e">
        <f t="shared" si="307"/>
        <v>#N/A</v>
      </c>
      <c r="AD129" s="53" t="e">
        <f t="shared" si="446"/>
        <v>#N/A</v>
      </c>
      <c r="AE129" s="98" t="e">
        <f t="shared" si="308"/>
        <v>#N/A</v>
      </c>
      <c r="AF129" s="57" t="e">
        <f t="shared" si="447"/>
        <v>#N/A</v>
      </c>
      <c r="AG129" s="71" t="e">
        <f>VLOOKUP($C$235,$A$7:$EH$220,AG$221,0)*$D$235+VLOOKUP($C$236,$A$7:$EH$220,AG$221,0)*$D$236</f>
        <v>#N/A</v>
      </c>
      <c r="AH129" s="70" t="e">
        <f>VLOOKUP($C$235,$A$7:$EG$220,AH$221,0)*$D$235+VLOOKUP($C$236,$A$7:$EG$220,AH$221,0)*$D$236</f>
        <v>#N/A</v>
      </c>
      <c r="AI129" s="71" t="e">
        <f>VLOOKUP($C$235,$A$7:$EH$220,AI$221,0)*$D$235+VLOOKUP($C$236,$A$7:$EH$220,AI$221,0)*$D$236</f>
        <v>#N/A</v>
      </c>
      <c r="AJ129" s="70" t="e">
        <f>VLOOKUP($C$235,$A$7:$EG$220,AJ$221,0)*$D$235+VLOOKUP($C$236,$A$7:$EG$220,AJ$221,0)*$D$236</f>
        <v>#N/A</v>
      </c>
      <c r="AK129" s="73" t="e">
        <f>VLOOKUP($C$235,$A$7:$EH$220,AK$221,0)*$D$235+VLOOKUP($C$236,$A$7:$EH$220,AK$221,0)*$D$236</f>
        <v>#N/A</v>
      </c>
      <c r="AL129" s="70" t="e">
        <f>VLOOKUP($C$235,$A$7:$EG$220,AL$221,0)*$D$235+VLOOKUP($C$236,$A$7:$EG$220,AL$221,0)*$D$236</f>
        <v>#N/A</v>
      </c>
      <c r="AM129" s="69" t="e">
        <f>VLOOKUP($C$235,$A$7:$EH$220,AM$221,0)*$D$235+VLOOKUP($C$236,$A$7:$EH$220,AM$221,0)*$D$236</f>
        <v>#N/A</v>
      </c>
      <c r="AN129" s="70" t="e">
        <f>VLOOKUP($C$235,$A$7:$EG$220,AN$221,0)*$D$235+VLOOKUP($C$236,$A$7:$EG$220,AN$221,0)*$D$236</f>
        <v>#N/A</v>
      </c>
      <c r="AO129" s="51" t="e">
        <f t="shared" si="309"/>
        <v>#N/A</v>
      </c>
      <c r="AP129" s="53" t="e">
        <f t="shared" si="448"/>
        <v>#N/A</v>
      </c>
      <c r="AQ129" s="98" t="e">
        <f t="shared" si="310"/>
        <v>#N/A</v>
      </c>
      <c r="AR129" s="54" t="e">
        <f t="shared" si="449"/>
        <v>#N/A</v>
      </c>
      <c r="AS129" s="71" t="e">
        <f>VLOOKUP($C$235,$A$7:$EH$220,AS$221,0)*$D$235+VLOOKUP($C$236,$A$7:$EH$220,AS$221,0)*$D$236</f>
        <v>#N/A</v>
      </c>
      <c r="AT129" s="70" t="e">
        <f>VLOOKUP($C$235,$A$7:$EG$220,AT$221,0)*$D$235+VLOOKUP($C$236,$A$7:$EG$220,AT$221,0)*$D$236</f>
        <v>#N/A</v>
      </c>
      <c r="AU129" s="71" t="e">
        <f>VLOOKUP($C$235,$A$7:$EH$220,AU$221,0)*$D$235+VLOOKUP($C$236,$A$7:$EH$220,AU$221,0)*$D$236</f>
        <v>#N/A</v>
      </c>
      <c r="AV129" s="70" t="e">
        <f>VLOOKUP($C$235,$A$7:$EG$220,AV$221,0)*$D$235+VLOOKUP($C$236,$A$7:$EG$220,AV$221,0)*$D$236</f>
        <v>#N/A</v>
      </c>
      <c r="AW129" s="71" t="e">
        <f>VLOOKUP($C$235,$A$7:$EH$220,AW$221,0)*$D$235+VLOOKUP($C$236,$A$7:$EH$220,AW$221,0)*$D$236</f>
        <v>#N/A</v>
      </c>
      <c r="AX129" s="72" t="e">
        <f>VLOOKUP($C$235,$A$7:$EG$220,AX$221,0)*$D$235+VLOOKUP($C$236,$A$7:$EG$220,AX$221,0)*$D$236</f>
        <v>#N/A</v>
      </c>
      <c r="AY129" s="71" t="e">
        <f>VLOOKUP($C$235,$A$7:$EH$220,AY$221,0)*$D$235+VLOOKUP($C$236,$A$7:$EH$220,AY$221,0)*$D$236</f>
        <v>#N/A</v>
      </c>
      <c r="AZ129" s="70" t="e">
        <f>VLOOKUP($C$235,$A$7:$EG$220,AZ$221,0)*$D$235+VLOOKUP($C$236,$A$7:$EG$220,AZ$221,0)*$D$236</f>
        <v>#N/A</v>
      </c>
      <c r="BA129" s="60" t="e">
        <f t="shared" si="311"/>
        <v>#N/A</v>
      </c>
      <c r="BB129" s="53" t="e">
        <f t="shared" si="450"/>
        <v>#N/A</v>
      </c>
      <c r="BC129" s="98" t="e">
        <f t="shared" si="312"/>
        <v>#N/A</v>
      </c>
      <c r="BD129" s="54" t="e">
        <f t="shared" si="451"/>
        <v>#N/A</v>
      </c>
      <c r="BE129" s="69" t="e">
        <f>VLOOKUP($C$235,$A$7:$EH$220,BE$221,0)*$D$235+VLOOKUP($C$236,$A$7:$EH$220,BE$221,0)*$D$236</f>
        <v>#N/A</v>
      </c>
      <c r="BF129" s="69" t="e">
        <f>VLOOKUP($C$235,$A$7:$EH$220,BF$221,0)*$D$235+VLOOKUP($C$236,$A$7:$EH$220,BF$221,0)*$D$236</f>
        <v>#N/A</v>
      </c>
      <c r="BG129" s="61" t="e">
        <f t="shared" si="313"/>
        <v>#N/A</v>
      </c>
      <c r="BH129" s="60" t="e">
        <f t="shared" si="314"/>
        <v>#N/A</v>
      </c>
      <c r="BI129" s="101" t="e">
        <f t="shared" si="452"/>
        <v>#N/A</v>
      </c>
      <c r="BJ129" s="98" t="e">
        <f t="shared" si="315"/>
        <v>#N/A</v>
      </c>
      <c r="BK129" s="54" t="e">
        <f t="shared" si="453"/>
        <v>#N/A</v>
      </c>
      <c r="BL129" s="69" t="e">
        <f>VLOOKUP($C$235,$A$7:$EH$220,BL$221,0)*$D$235+VLOOKUP($C$236,$A$7:$EH$220,BL$221,0)*$D$236</f>
        <v>#N/A</v>
      </c>
      <c r="BM129" s="72" t="e">
        <f>VLOOKUP($C$235,$A$7:$EG$220,BM$221,0)*$D$235+VLOOKUP($C$236,$A$7:$EG$220,BM$221,0)*$D$236</f>
        <v>#N/A</v>
      </c>
      <c r="BN129" s="69" t="e">
        <f>VLOOKUP($C$235,$A$7:$EH$220,BN$221,0)*$D$235+VLOOKUP($C$236,$A$7:$EH$220,BN$221,0)*$D$236</f>
        <v>#N/A</v>
      </c>
      <c r="BO129" s="72" t="e">
        <f>VLOOKUP($C$235,$A$7:$EG$220,BO$221,0)*$D$235+VLOOKUP($C$236,$A$7:$EG$220,BO$221,0)*$D$236</f>
        <v>#N/A</v>
      </c>
      <c r="BP129" s="69" t="e">
        <f>VLOOKUP($C$235,$A$7:$EH$220,BP$221,0)*$D$235+VLOOKUP($C$236,$A$7:$EH$220,BP$221,0)*$D$236</f>
        <v>#N/A</v>
      </c>
      <c r="BQ129" s="72" t="e">
        <f>VLOOKUP($C$235,$A$7:$EG$220,BQ$221,0)*$D$235+VLOOKUP($C$236,$A$7:$EG$220,BQ$221,0)*$D$236</f>
        <v>#N/A</v>
      </c>
      <c r="BR129" s="69" t="e">
        <f>VLOOKUP($C$235,$A$7:$EH$220,BR$221,0)*$D$235+VLOOKUP($C$236,$A$7:$EH$220,BR$221,0)*$D$236</f>
        <v>#N/A</v>
      </c>
      <c r="BS129" s="72" t="e">
        <f>VLOOKUP($C$235,$A$7:$EG$220,BS$221,0)*$D$235+VLOOKUP($C$236,$A$7:$EG$220,BS$221,0)*$D$236</f>
        <v>#N/A</v>
      </c>
      <c r="BT129" s="69" t="e">
        <f>VLOOKUP($C$235,$A$7:$EH$220,BT$221,0)*$D$235+VLOOKUP($C$236,$A$7:$EH$220,BT$221,0)*$D$236</f>
        <v>#N/A</v>
      </c>
      <c r="BU129" s="72" t="e">
        <f>VLOOKUP($C$235,$A$7:$EG$220,BU$221,0)*$D$235+VLOOKUP($C$236,$A$7:$EG$220,BU$221,0)*$D$236</f>
        <v>#N/A</v>
      </c>
      <c r="BV129" s="69" t="e">
        <f>VLOOKUP($C$235,$A$7:$EH$220,BV$221,0)*$D$235+VLOOKUP($C$236,$A$7:$EH$220,BV$221,0)*$D$236</f>
        <v>#N/A</v>
      </c>
      <c r="BW129" s="70" t="e">
        <f>VLOOKUP($C$235,$A$7:$EG$220,BW$221,0)*$D$235+VLOOKUP($C$236,$A$7:$EG$220,BW$221,0)*$D$236</f>
        <v>#N/A</v>
      </c>
      <c r="BX129" s="61" t="e">
        <f t="shared" si="316"/>
        <v>#N/A</v>
      </c>
      <c r="BY129" s="63" t="e">
        <f t="shared" si="317"/>
        <v>#N/A</v>
      </c>
      <c r="BZ129" s="53" t="e">
        <f t="shared" si="454"/>
        <v>#N/A</v>
      </c>
      <c r="CA129" s="98" t="e">
        <f t="shared" si="318"/>
        <v>#N/A</v>
      </c>
      <c r="CB129" s="57" t="e">
        <f t="shared" si="455"/>
        <v>#N/A</v>
      </c>
      <c r="CC129" s="69" t="e">
        <f t="shared" ref="CC129:CH129" si="466">VLOOKUP($C$235,$A$7:$EH$220,CC$221,0)*$D$235+VLOOKUP($C$236,$A$7:$EH$220,CC$221,0)*$D$236</f>
        <v>#N/A</v>
      </c>
      <c r="CD129" s="72" t="e">
        <f t="shared" si="466"/>
        <v>#N/A</v>
      </c>
      <c r="CE129" s="71" t="e">
        <f t="shared" si="466"/>
        <v>#N/A</v>
      </c>
      <c r="CF129" s="70" t="e">
        <f t="shared" si="466"/>
        <v>#N/A</v>
      </c>
      <c r="CG129" s="71" t="e">
        <f t="shared" si="466"/>
        <v>#N/A</v>
      </c>
      <c r="CH129" s="70" t="e">
        <f t="shared" si="466"/>
        <v>#N/A</v>
      </c>
      <c r="CI129" s="73" t="e">
        <f>IF(OR(VLOOKUP($C$235,$A$7:$EH$220,CI$221,0)="NO VAT",VLOOKUP($C$236,$A$7:$EH$220,CI$221,0)="NO VAT"), "NO VAT", (IF(OR(VLOOKUP($C$235,$A$7:$EH$220,CI$221,0)="NO REFUND", VLOOKUP($C$236,$A$7:$EH$220,CI$221,0)="NO REFUND"), "NO REFUND", VLOOKUP($C$235,$A$7:$EH$220,CI$221,0)*$D$235+VLOOKUP($C$236,$A$7:$EH$220,CI$221,0)*$D$236)))</f>
        <v>#N/A</v>
      </c>
      <c r="CJ129" s="72" t="e">
        <f>IF(OR(VLOOKUP($C$235,$A$7:$EH$220,CJ$221,0)="NO VAT",VLOOKUP($C$236,$A$7:$EH$220,CJ$221,0)="NO VAT"), "NO VAT", (IF(OR(VLOOKUP($C$235,$A$7:$EH$220,CJ$221,0)="NO REFUND", VLOOKUP($C$236,$A$7:$EH$220,CJ$221,0)="NO REFUND"), "NO REFUND", VLOOKUP($C$235,$A$7:$EH$220,CJ$221,0)*$D$235+VLOOKUP($C$236,$A$7:$EH$220,CJ$221,0)*$D$236)))</f>
        <v>#N/A</v>
      </c>
      <c r="CK129" s="73" t="e">
        <f>IF(OR(VLOOKUP($C$235,$A$7:$EH$220,CK$221,0)="NO VAT",VLOOKUP($C$236,$A$7:$EH$220,CK$221,0)="NO VAT"), "NO VAT", (IF(OR(VLOOKUP($C$235,$A$7:$EH$220,CK$221,0)="NO REFUND", VLOOKUP($C$236,$A$7:$EH$220,CK$221,0)="NO REFUND"), "NO REFUND", VLOOKUP($C$235,$A$7:$EH$220,CK$221,0)*$D$235+VLOOKUP($C$236,$A$7:$EH$220,CK$221,0)*$D$236)))</f>
        <v>#N/A</v>
      </c>
      <c r="CL129" s="72" t="e">
        <f>IF(OR(VLOOKUP($C$235,$A$7:$EH$220,CL$221,0)="NO VAT",VLOOKUP($C$236,$A$7:$EH$220,CL$221,0)="NO VAT"), "NO VAT", (IF(OR(VLOOKUP($C$235,$A$7:$EH$220,CL$221,0)="NO REFUND", VLOOKUP($C$236,$A$7:$EH$220,CL$221,0)="NO REFUND"), "NO REFUND", VLOOKUP($C$235,$A$7:$EH$220,CL$221,0)*$D$235+VLOOKUP($C$236,$A$7:$EH$220,CL$221,0)*$D$236)))</f>
        <v>#N/A</v>
      </c>
      <c r="CM129" s="73" t="e">
        <f>IF(OR(VLOOKUP($C$235,$A$7:$EH$220,CM$221,0)="NO CIT",VLOOKUP($C$236,$A$7:$EH$220,CM$221,0)="NO CIT"), "NO CIT",VLOOKUP($C$235,$A$7:$EH$220,CM$221,0)*$D$235+VLOOKUP($C$236,$A$7:$EH$220,CM$221,0)*$D$236)</f>
        <v>#N/A</v>
      </c>
      <c r="CN129" s="72" t="e">
        <f>IF(OR(VLOOKUP($C$235,$A$7:$EH$220,CN$221,0)="NO CIT",VLOOKUP($C$236,$A$7:$EH$220,CN$221,0)="NO CIT"), "NO CIT",VLOOKUP($C$235,$A$7:$EH$220,CN$221,0)*$D$235+VLOOKUP($C$236,$A$7:$EH$220,CN$221,0)*$D$236)</f>
        <v>#N/A</v>
      </c>
      <c r="CO129" s="73" t="e">
        <f>IF(OR(VLOOKUP($C$235,$A$7:$EH$220,CO$221,0)="NO CIT",VLOOKUP($C$236,$A$7:$EH$220,CO$221,0)="NO CIT"), "NO CIT",VLOOKUP($C$235,$A$7:$EH$220,CO$221,0)*$D$235+VLOOKUP($C$236,$A$7:$EH$220,CO$221,0)*$D$236)</f>
        <v>#N/A</v>
      </c>
      <c r="CP129" s="73" t="e">
        <f>IF(OR(VLOOKUP($C$235,$A$7:$EH$220,CP$221,0)="NO CIT",VLOOKUP($C$236,$A$7:$EH$220,CP$221,0)="NO CIT"), "NO CIT",VLOOKUP($C$235,$A$7:$EH$220,CP$221,0)*$D$235+VLOOKUP($C$236,$A$7:$EH$220,CP$221,0)*$D$236)</f>
        <v>#N/A</v>
      </c>
      <c r="CQ129" s="138" t="str">
        <f t="shared" si="319"/>
        <v/>
      </c>
      <c r="CR129" s="110" t="e">
        <f t="shared" si="320"/>
        <v>#N/A</v>
      </c>
      <c r="CS129" s="53" t="e">
        <f t="shared" si="456"/>
        <v>#N/A</v>
      </c>
      <c r="CT129" s="98" t="e">
        <f t="shared" si="321"/>
        <v>#N/A</v>
      </c>
      <c r="CU129" s="54" t="e">
        <f t="shared" si="457"/>
        <v>#N/A</v>
      </c>
      <c r="CV129" s="71" t="e">
        <f>VLOOKUP($C$235,$A$7:$EH$220,CV$221,0)*$D$235+VLOOKUP($C$236,$A$7:$EH$220,CV$221,0)*$D$236</f>
        <v>#N/A</v>
      </c>
      <c r="CW129" s="72" t="e">
        <f>VLOOKUP($C$235,$A$7:$EG$220,CW$221,0)*$D$235+VLOOKUP($C$236,$A$7:$EG$220,CW$221,0)*$D$236</f>
        <v>#N/A</v>
      </c>
      <c r="CX129" s="69" t="e">
        <f>VLOOKUP($C$235,$A$7:$EH$220,CX$221,0)*$D$235+VLOOKUP($C$236,$A$7:$EH$220,CX$221,0)*$D$236</f>
        <v>#N/A</v>
      </c>
      <c r="CY129" s="72" t="e">
        <f>VLOOKUP($C$235,$A$7:$EG$220,CY$221,0)*$D$235+VLOOKUP($C$236,$A$7:$EG$220,CY$221,0)*$D$236</f>
        <v>#N/A</v>
      </c>
      <c r="CZ129" s="69" t="e">
        <f>VLOOKUP($C$235,$A$7:$EH$220,CZ$221,0)*$D$235+VLOOKUP($C$236,$A$7:$EH$220,CZ$221,0)*$D$236</f>
        <v>#N/A</v>
      </c>
      <c r="DA129" s="72" t="e">
        <f>VLOOKUP($C$235,$A$7:$EG$220,DA$221,0)*$D$235+VLOOKUP($C$236,$A$7:$EG$220,DA$221,0)*$D$236</f>
        <v>#N/A</v>
      </c>
      <c r="DB129" s="69" t="e">
        <f>VLOOKUP($C$235,$A$7:$EH$220,DB$221,0)*$D$235+VLOOKUP($C$236,$A$7:$EH$220,DB$221,0)*$D$236</f>
        <v>#N/A</v>
      </c>
      <c r="DC129" s="72" t="e">
        <f>VLOOKUP($C$235,$A$7:$EG$220,DC$221,0)*$D$235+VLOOKUP($C$236,$A$7:$EG$220,DC$221,0)*$D$236</f>
        <v>#N/A</v>
      </c>
      <c r="DD129" s="71" t="e">
        <f>VLOOKUP($C$235,$A$7:$EH$220,DD$221,0)*$D$235+VLOOKUP($C$236,$A$7:$EH$220,DD$221,0)*$D$236</f>
        <v>#N/A</v>
      </c>
      <c r="DE129" s="72" t="e">
        <f>VLOOKUP($C$235,$A$7:$EG$220,DE$221,0)*$D$235+VLOOKUP($C$236,$A$7:$EG$220,DE$221,0)*$D$236</f>
        <v>#N/A</v>
      </c>
      <c r="DF129" s="71" t="e">
        <f>VLOOKUP($C$235,$A$7:$EH$220,DF$221,0)*$D$235+VLOOKUP($C$236,$A$7:$EH$220,DF$221,0)*$D$236</f>
        <v>#N/A</v>
      </c>
      <c r="DG129" s="72" t="e">
        <f>VLOOKUP($C$235,$A$7:$EG$220,DG$221,0)*$D$235+VLOOKUP($C$236,$A$7:$EG$220,DG$221,0)*$D$236</f>
        <v>#N/A</v>
      </c>
      <c r="DH129" s="74" t="e">
        <f>VLOOKUP($C$235,$A$7:$EH$220,DH$221,0)*$D$235+VLOOKUP($C$236,$A$7:$EH$220,DH$221,0)*$D$236</f>
        <v>#N/A</v>
      </c>
      <c r="DI129" s="72" t="e">
        <f>VLOOKUP($C$235,$A$7:$EG$220,DI$221,0)*$D$235+VLOOKUP($C$236,$A$7:$EG$220,DI$221,0)*$D$236</f>
        <v>#N/A</v>
      </c>
      <c r="DJ129" s="69" t="e">
        <f>VLOOKUP($C$235,$A$7:$EH$220,DJ$221,0)*$D$235+VLOOKUP($C$236,$A$7:$EH$220,DJ$221,0)*$D$236</f>
        <v>#N/A</v>
      </c>
      <c r="DK129" s="70" t="e">
        <f>VLOOKUP($C$235,$A$7:$EG$220,DK$221,0)*$D$235+VLOOKUP($C$236,$A$7:$EG$220,DK$221,0)*$D$236</f>
        <v>#N/A</v>
      </c>
      <c r="DL129" s="53" t="e">
        <f t="shared" si="322"/>
        <v>#N/A</v>
      </c>
      <c r="DM129" s="53" t="e">
        <f t="shared" si="458"/>
        <v>#N/A</v>
      </c>
      <c r="DN129" s="98" t="e">
        <f t="shared" si="323"/>
        <v>#N/A</v>
      </c>
      <c r="DO129" s="54" t="e">
        <f t="shared" si="459"/>
        <v>#N/A</v>
      </c>
      <c r="DP129" s="73" t="e">
        <f>VLOOKUP($C$235,$A$7:$EH$220,DP$221,0)*$D$235+VLOOKUP($C$236,$A$7:$EH$220,DP$221,0)*$D$236</f>
        <v>#N/A</v>
      </c>
      <c r="DQ129" s="70" t="e">
        <f>VLOOKUP($C$235,$A$7:$EG$220,DQ$221,0)*$D$235+VLOOKUP($C$236,$A$7:$EG$220,DQ$221,0)*$D$236</f>
        <v>#N/A</v>
      </c>
      <c r="DR129" s="71" t="e">
        <f>VLOOKUP($C$235,$A$7:$EH$220,DR$221,0)*$D$235+VLOOKUP($C$236,$A$7:$EH$220,DR$221,0)*$D$236</f>
        <v>#N/A</v>
      </c>
      <c r="DS129" s="70" t="e">
        <f>VLOOKUP($C$235,$A$7:$EG$220,DS$221,0)*$D$235+VLOOKUP($C$236,$A$7:$EG$220,DS$221,0)*$D$236</f>
        <v>#N/A</v>
      </c>
      <c r="DT129" s="71" t="e">
        <f>VLOOKUP($C$235,$A$7:$EH$220,DT$221,0)*$D$235+VLOOKUP($C$236,$A$7:$EH$220,DT$221,0)*$D$236</f>
        <v>#N/A</v>
      </c>
      <c r="DU129" s="70" t="e">
        <f>VLOOKUP($C$235,$A$7:$EG$220,DU$221,0)*$D$235+VLOOKUP($C$236,$A$7:$EG$220,DU$221,0)*$D$236</f>
        <v>#N/A</v>
      </c>
      <c r="DV129" s="53" t="e">
        <f t="shared" si="324"/>
        <v>#N/A</v>
      </c>
      <c r="DW129" s="53" t="e">
        <f t="shared" si="460"/>
        <v>#N/A</v>
      </c>
      <c r="DX129" s="98" t="e">
        <f t="shared" si="325"/>
        <v>#N/A</v>
      </c>
      <c r="DY129" s="54" t="e">
        <f t="shared" si="461"/>
        <v>#N/A</v>
      </c>
      <c r="DZ129" s="71" t="e">
        <f>VLOOKUP($C$235,$A$7:$EH$220,DZ$221,0)*$D$235+VLOOKUP($C$236,$A$7:$EH$220,DZ$221,0)*$D$236</f>
        <v>#N/A</v>
      </c>
      <c r="EA129" s="72" t="e">
        <f>VLOOKUP($C$235,$A$7:$EG$220,EA$221,0)*$D$235+VLOOKUP($C$236,$A$7:$EG$220,EA$221,0)*$D$236</f>
        <v>#N/A</v>
      </c>
      <c r="EB129" s="73" t="e">
        <f>VLOOKUP($C$235,$A$7:$EG$219,EB$221,FALSE)*$D$235+VLOOKUP($C$236,$A$7:$EG$219,EB$221,FALSE)*$D$236</f>
        <v>#N/A</v>
      </c>
      <c r="EC129" s="70" t="e">
        <f>VLOOKUP($C$235,$A$7:$EG$220,EC$221,0)*$D$235+VLOOKUP($C$236,$A$7:$EG$220,EC$221,0)*$D$236</f>
        <v>#N/A</v>
      </c>
      <c r="ED129" s="53" t="e">
        <f t="shared" si="326"/>
        <v>#N/A</v>
      </c>
      <c r="EE129" s="53" t="e">
        <f t="shared" si="462"/>
        <v>#N/A</v>
      </c>
      <c r="EF129" s="98" t="e">
        <f t="shared" si="327"/>
        <v>#N/A</v>
      </c>
      <c r="EG129" s="54" t="e">
        <f t="shared" si="463"/>
        <v>#N/A</v>
      </c>
      <c r="EH129" s="64"/>
      <c r="EI129" s="75">
        <v>2</v>
      </c>
      <c r="EJ129" s="64"/>
      <c r="EK129" s="66" t="e">
        <f t="shared" si="464"/>
        <v>#N/A</v>
      </c>
      <c r="EL129" s="116" t="e">
        <f t="shared" si="328"/>
        <v>#N/A</v>
      </c>
      <c r="EM129" s="139" t="e">
        <f t="shared" si="329"/>
        <v>#N/A</v>
      </c>
      <c r="EN129" s="120" t="e">
        <f t="shared" si="465"/>
        <v>#N/A</v>
      </c>
      <c r="EO129" s="67">
        <v>1</v>
      </c>
      <c r="EP129" s="68"/>
      <c r="EQ129" s="44"/>
      <c r="ES129" s="67">
        <v>1</v>
      </c>
    </row>
    <row r="130" spans="1:149" ht="14.5" customHeight="1" x14ac:dyDescent="0.35">
      <c r="A130" s="49" t="s">
        <v>1901</v>
      </c>
      <c r="B130" s="137" t="str">
        <f>INDEX('Economy Names'!$A$2:$H$213,'Economy Names'!L124,'Economy Names'!$K$1)</f>
        <v>Mexico Mexico City</v>
      </c>
      <c r="C130" s="50">
        <v>8</v>
      </c>
      <c r="D130" s="51">
        <f t="shared" ref="D130:D144" si="467">(IF(C130=-1,0,(IF(C130&gt;C$4,0,IF(C130&lt;C$3,1,((C$4-C130)/C$5))))))*100</f>
        <v>58.82352941176471</v>
      </c>
      <c r="E130" s="50">
        <v>8.5</v>
      </c>
      <c r="F130" s="51">
        <f t="shared" ref="F130:F144" si="468">(IF(E130=-1,0,(IF(E130&gt;E$4,0,IF(E130&lt;E$3,1,((E$4-E130)/E$5))))))*100</f>
        <v>91.959798994974875</v>
      </c>
      <c r="G130" s="52">
        <v>16.2599631029194</v>
      </c>
      <c r="H130" s="51">
        <f t="shared" ref="H130:H144" si="469">(IF(G130=-1,0,(IF(G130&gt;G$4,0,IF(G130&lt;G$3,1,((G$4-G130)/G$5))))))*100</f>
        <v>91.870018448540293</v>
      </c>
      <c r="I130" s="50">
        <v>8</v>
      </c>
      <c r="J130" s="51">
        <f t="shared" ref="J130:J144" si="470">(IF(I130=-1,0,(IF(I130&gt;I$4,0,IF(I130&lt;I$3,1,((I$4-I130)/I$5))))))*100</f>
        <v>58.82352941176471</v>
      </c>
      <c r="K130" s="50">
        <v>8.5</v>
      </c>
      <c r="L130" s="51">
        <f t="shared" ref="L130:L144" si="471">(IF(K130=-1,0,(IF(K130&gt;K$4,0,IF(K130&lt;K$3,1,((K$4-K130)/K$5))))))*100</f>
        <v>91.959798994974875</v>
      </c>
      <c r="M130" s="52">
        <v>16.2599631029194</v>
      </c>
      <c r="N130" s="53">
        <f t="shared" ref="N130:N144" si="472">(IF(M130=-1,0,(IF(M130&gt;M$4,0,IF(M130&lt;M$3,1,((M$4-M130)/M$5))))))*100</f>
        <v>91.870018448540293</v>
      </c>
      <c r="O130" s="52">
        <v>5.5030842735000001E-4</v>
      </c>
      <c r="P130" s="51">
        <f t="shared" ref="P130:P144" si="473">(IF(O130=-1,0,(IF(O130&gt;O$4,0,IF(O130&lt;O$3,1,((O$4-O130)/O$5))))))*100</f>
        <v>99.999862422893159</v>
      </c>
      <c r="Q130" s="53">
        <f t="shared" si="305"/>
        <v>85.663302319543249</v>
      </c>
      <c r="R130" s="53"/>
      <c r="S130" s="98">
        <f t="shared" si="306"/>
        <v>85.7</v>
      </c>
      <c r="T130" s="54" t="e">
        <f>+VLOOKUP($F$229,$A$8:$DI$219,T$221,0)</f>
        <v>#N/A</v>
      </c>
      <c r="U130" s="55">
        <v>15</v>
      </c>
      <c r="V130" s="51">
        <f t="shared" ref="V130:V144" si="474">(IF(U130=-1,0,(IF(U130&gt;U$4,0,IF(U130&lt;U$3,1,((U$4-U130)/U$5))))))*100</f>
        <v>60</v>
      </c>
      <c r="W130" s="55">
        <v>76</v>
      </c>
      <c r="X130" s="51">
        <f t="shared" ref="X130:X144" si="475">(IF(W130=-1,0,(IF(W130&gt;W$4,0,IF(W130&lt;W$3,1,((W$4-W130)/W$5))))))*100</f>
        <v>85.590778097982707</v>
      </c>
      <c r="Y130" s="56">
        <v>10.906861858310601</v>
      </c>
      <c r="Z130" s="53">
        <f t="shared" ref="Z130:Z144" si="476">(IF(Y130=-1,0,(IF(Y130&gt;Y$4,0,IF(Y130&lt;Y$3,1,((Y$4-Y130)/Y$5))))))*100</f>
        <v>45.465690708446999</v>
      </c>
      <c r="AA130" s="55">
        <v>12</v>
      </c>
      <c r="AB130" s="51">
        <f t="shared" ref="AB130:AB144" si="477">IF(AA130="No Practice", 0, AA130/15*100)</f>
        <v>80</v>
      </c>
      <c r="AC130" s="53">
        <f t="shared" si="307"/>
        <v>67.764117201607434</v>
      </c>
      <c r="AD130" s="53"/>
      <c r="AE130" s="98">
        <f t="shared" si="308"/>
        <v>67.8</v>
      </c>
      <c r="AF130" s="57" t="e">
        <f>+VLOOKUP($F$229,$A$8:$DI$219,AF$221,0)</f>
        <v>#N/A</v>
      </c>
      <c r="AG130" s="55">
        <v>7</v>
      </c>
      <c r="AH130" s="51">
        <f t="shared" ref="AH130:AH144" si="478">(IF(AG130=-1,0,(IF(AG130&gt;AG$4,0,IF(AG130&lt;AG$3,1,((AG$4-AG130)/AG$5))))))*100</f>
        <v>33.333333333333329</v>
      </c>
      <c r="AI130" s="55">
        <v>112</v>
      </c>
      <c r="AJ130" s="51">
        <f t="shared" ref="AJ130:AJ144" si="479">(IF(AI130=-1,0,(IF(AI130&gt;AI$4,0,IF(AI130&lt;AI$3,1,((AI$4-AI130)/AI$5))))))*100</f>
        <v>59.130434782608695</v>
      </c>
      <c r="AK130" s="56">
        <v>281.32046362828601</v>
      </c>
      <c r="AL130" s="51">
        <f t="shared" ref="AL130:AL144" si="480">(IF(AK130=-1,0,(IF(AK130&gt;AK$4,0,IF(AK130&lt;AK$3,1,((AK$4-AK130)/AK$5))))))*100</f>
        <v>96.526907856440914</v>
      </c>
      <c r="AM130" s="55">
        <v>7</v>
      </c>
      <c r="AN130" s="51">
        <f t="shared" ref="AN130:AN144" si="481">+IF(AM130="No Practice",0,AM130/8)*100</f>
        <v>87.5</v>
      </c>
      <c r="AO130" s="51">
        <f t="shared" si="309"/>
        <v>69.122668993095743</v>
      </c>
      <c r="AP130" s="53"/>
      <c r="AQ130" s="98">
        <f t="shared" si="310"/>
        <v>69.099999999999994</v>
      </c>
      <c r="AR130" s="54" t="e">
        <f>+VLOOKUP($F$229,$A$8:$DI$219,AR$221,0)</f>
        <v>#N/A</v>
      </c>
      <c r="AS130" s="59">
        <v>8</v>
      </c>
      <c r="AT130" s="51">
        <f t="shared" ref="AT130:AT144" si="482">(IF(AS130=-1,0,(IF(AS130&gt;AS$4,0,IF(AS130&lt;AS$3,1,((AS$4-AS130)/AS$5))))))*100</f>
        <v>41.666666666666671</v>
      </c>
      <c r="AU130" s="59">
        <v>42</v>
      </c>
      <c r="AV130" s="51">
        <f t="shared" ref="AV130:AV144" si="483">(IF(AU130=-1,0,(IF(AU130&gt;AU$4,0,IF(AU130&lt;AU$3,1,((AU$4-AU130)/AU$5))))))*100</f>
        <v>80.382775119617222</v>
      </c>
      <c r="AW130" s="59">
        <v>6.2374494130345601</v>
      </c>
      <c r="AX130" s="53">
        <f t="shared" ref="AX130:AX144" si="484">(IF(AW130=-1,0,(IF(AW130&gt;AW$4,0,IF(AW130&lt;AW$3,1,((AW$4-AW130)/AW$5))))))*100</f>
        <v>58.417003913102924</v>
      </c>
      <c r="AY130" s="59">
        <v>16</v>
      </c>
      <c r="AZ130" s="51">
        <f t="shared" ref="AZ130:AZ144" si="485">+IF(AY130="No Practice",0,AY130/30)*100</f>
        <v>53.333333333333336</v>
      </c>
      <c r="BA130" s="60">
        <f t="shared" si="311"/>
        <v>58.449944758180038</v>
      </c>
      <c r="BB130" s="53"/>
      <c r="BC130" s="98">
        <f t="shared" si="312"/>
        <v>58.4</v>
      </c>
      <c r="BD130" s="54" t="e">
        <f>+VLOOKUP($F$229,$A$8:$DI$219,BD$221,0)</f>
        <v>#N/A</v>
      </c>
      <c r="BE130" s="58">
        <v>8</v>
      </c>
      <c r="BF130" s="58">
        <v>10</v>
      </c>
      <c r="BG130" s="61">
        <f t="shared" si="313"/>
        <v>18</v>
      </c>
      <c r="BH130" s="60">
        <f t="shared" si="314"/>
        <v>90</v>
      </c>
      <c r="BI130" s="101"/>
      <c r="BJ130" s="98">
        <f t="shared" si="315"/>
        <v>90</v>
      </c>
      <c r="BK130" s="54" t="e">
        <f>+VLOOKUP($F$229,$A$8:$DI$219,BK$221,0)</f>
        <v>#N/A</v>
      </c>
      <c r="BL130" s="58">
        <v>8</v>
      </c>
      <c r="BM130" s="53">
        <f t="shared" ref="BM130:BM144" si="486">(IF(BL130=-1,0,(IF(BL130&lt;BL$4,0,IF(BL130&gt;BL$3,1,((-BL$4+BL130)/BL$5))))))*100</f>
        <v>80</v>
      </c>
      <c r="BN130" s="58">
        <v>5</v>
      </c>
      <c r="BO130" s="53">
        <f t="shared" ref="BO130:BO144" si="487">(IF(BN130=-1,0,(IF(BN130&lt;BN$4,0,IF(BN130&gt;BN$3,1,((-BN$4+BN130)/BN$5))))))*100</f>
        <v>50</v>
      </c>
      <c r="BP130" s="58">
        <v>5</v>
      </c>
      <c r="BQ130" s="53">
        <f t="shared" ref="BQ130:BQ144" si="488">(IF(BP130=-1,0,(IF(BP130&lt;BP$4,0,IF(BP130&gt;BP$3,1,((-BP$4+BP130)/BP$5))))))*100</f>
        <v>50</v>
      </c>
      <c r="BR130" s="58">
        <v>5</v>
      </c>
      <c r="BS130" s="53">
        <f t="shared" ref="BS130:BS144" si="489">(IF(BR130=-1,0,(IF(BR130&lt;BR$4,0,IF(BR130&gt;BR$3,1,((-BR$4+BR130)/BR$5))))))*100</f>
        <v>83.333333333333343</v>
      </c>
      <c r="BT130" s="58">
        <v>5</v>
      </c>
      <c r="BU130" s="53">
        <f t="shared" ref="BU130:BU144" si="490">(IF(BT130=-1,0,(IF(BT130&lt;BT$4,0,IF(BT130&gt;BT$3,1,((-BT$4+BT130)/BT$5))))))*100</f>
        <v>71.428571428571431</v>
      </c>
      <c r="BV130" s="58">
        <v>3</v>
      </c>
      <c r="BW130" s="51">
        <f t="shared" ref="BW130:BW144" si="491">(IF(BV130=-1,0,(IF(BV130&lt;BV$4,0,IF(BV130&gt;BV$3,1,((-BV$4+BV130)/BV$5))))))*100</f>
        <v>42.857142857142854</v>
      </c>
      <c r="BX130" s="61">
        <f t="shared" si="316"/>
        <v>31</v>
      </c>
      <c r="BY130" s="63">
        <f t="shared" si="317"/>
        <v>62</v>
      </c>
      <c r="BZ130" s="53"/>
      <c r="CA130" s="98">
        <f t="shared" si="318"/>
        <v>62</v>
      </c>
      <c r="CB130" s="57" t="e">
        <f>+VLOOKUP($F$229,$A$8:$DI$219,CB$221,0)</f>
        <v>#N/A</v>
      </c>
      <c r="CC130" s="58">
        <v>6</v>
      </c>
      <c r="CD130" s="53">
        <f t="shared" ref="CD130:CD144" si="492">(IF(CC130=-1,0,(IF(CC130&gt;CC$4,0,IF(CC130&lt;CC$3,1,((CC$4-CC130)/CC$5))))))*100</f>
        <v>95</v>
      </c>
      <c r="CE130" s="58">
        <v>240.5</v>
      </c>
      <c r="CF130" s="51">
        <f t="shared" ref="CF130:CF144" si="493">(IF(CE130=-1,0,(IF(CE130&gt;CE$4,0,IF(CE130&lt;CE$3,1,((CE$4-CE130)/CE$5))))))*100</f>
        <v>70.40185471406491</v>
      </c>
      <c r="CG130" s="58">
        <v>55.109885566656502</v>
      </c>
      <c r="CH130" s="51">
        <f t="shared" ref="CH130:CH144" si="494">(IF(CG130=-1,0,(IF(CG130&gt;CG$4,0,IF(CG130&lt;CG$3,1,((CG$4-CG130)/CG$5)^$CH$3)))))*100</f>
        <v>57.339850815701631</v>
      </c>
      <c r="CI130" s="58">
        <v>20.5</v>
      </c>
      <c r="CJ130" s="53">
        <f t="shared" ref="CJ130:CJ144" si="495">IF(CI130="NO VAT","No VAT",(IF(CI130="NO REFUND",0,(IF(CI130&gt;CI$5,0,IF(CI130&lt;CI$3,1,((CI$5-CI130)/CI$5))))))*100)</f>
        <v>59</v>
      </c>
      <c r="CK130" s="58">
        <v>42.023809523809497</v>
      </c>
      <c r="CL130" s="53">
        <f t="shared" ref="CL130:CL144" si="496">IF(CK130="NO VAT","No VAT",(IF(CK130="NO REFUND",0,(IF(CK130&gt;CK$4,0,IF(CK130&lt;CK$3,1,((CK$4-CK130)/CK$5))))))*100)</f>
        <v>25.05056076484653</v>
      </c>
      <c r="CM130" s="58">
        <v>13.5</v>
      </c>
      <c r="CN130" s="53">
        <f t="shared" ref="CN130:CN144" si="497">IF(CM130="NO CIT","No CIT",IF(CM130&gt;CM$4,0,IF(CM130&lt;CM$3,1,((CM$4-CM130)/CM$5)))*100)</f>
        <v>77.981651376146786</v>
      </c>
      <c r="CO130" s="58">
        <v>87.142857142857096</v>
      </c>
      <c r="CP130" s="51">
        <f t="shared" ref="CP130:CP144" si="498">IF(CO130="NO CIT","No CIT",IF(CO130&gt;CO$4,0,IF(CO130&lt;CO$3,1,((CO$5-CO130)/CO$5)))*100)</f>
        <v>0</v>
      </c>
      <c r="CQ130" s="138">
        <f t="shared" si="319"/>
        <v>40.508053035248324</v>
      </c>
      <c r="CR130" s="110">
        <f t="shared" si="320"/>
        <v>65.812439641253718</v>
      </c>
      <c r="CS130" s="53"/>
      <c r="CT130" s="98">
        <f t="shared" si="321"/>
        <v>65.8</v>
      </c>
      <c r="CU130" s="54" t="e">
        <f>+VLOOKUP($F$229,$A$8:$EL$219,CU$221,0)</f>
        <v>#N/A</v>
      </c>
      <c r="CV130" s="58">
        <v>20.3888888888889</v>
      </c>
      <c r="CW130" s="53">
        <f t="shared" ref="CW130:CW144" si="499">(IF(CV130=-1,0,(IF(CV130&gt;CV$4,0,IF(CV130&lt;CV$3,1,((CV$4-CV130)/CV$5))))))*100</f>
        <v>87.80573025856043</v>
      </c>
      <c r="CX130" s="58">
        <v>8</v>
      </c>
      <c r="CY130" s="53">
        <f t="shared" ref="CY130:CY144" si="500">(IF(CX130=-1,0,(IF(CX130&gt;CX$4,0,IF(CX130&lt;CX$3,1,((CX$4-CX130)/CX$5))))))*100</f>
        <v>95.857988165680467</v>
      </c>
      <c r="CZ130" s="58">
        <v>400</v>
      </c>
      <c r="DA130" s="53">
        <f t="shared" ref="DA130:DA144" si="501">(IF(CZ130=-1,0,(IF(CZ130&gt;CZ$4,0,IF(CZ130&lt;CZ$3,1,((CZ$4-CZ130)/CZ$5))))))*100</f>
        <v>62.264150943396224</v>
      </c>
      <c r="DB130" s="58">
        <v>60</v>
      </c>
      <c r="DC130" s="53">
        <f t="shared" ref="DC130:DC144" si="502">(IF(DB130=-1,0,(IF(DB130&gt;DB$4,0,IF(DB130&lt;DB$3,1,((DB$4-DB130)/DB$5))))))*100</f>
        <v>85</v>
      </c>
      <c r="DD130" s="58">
        <v>44.2222222222222</v>
      </c>
      <c r="DE130" s="53">
        <f t="shared" ref="DE130:DE144" si="503">(IF(DD130=-1,0,(IF(DD130&gt;DD$4,0,IF(DD130&lt;DD$3,1,((DD$4-DD130)/DD$5))))))*100</f>
        <v>84.508164078056552</v>
      </c>
      <c r="DF130" s="58">
        <v>17.5555555555556</v>
      </c>
      <c r="DG130" s="53">
        <f t="shared" ref="DG130:DG144" si="504">(IF(DF130=-1,0,(IF(DF130&gt;DF$4,0,IF(DF130&lt;DF$3,1,((DF$4-DF130)/DF$5))))))*100</f>
        <v>93.072989307298911</v>
      </c>
      <c r="DH130" s="58">
        <v>450</v>
      </c>
      <c r="DI130" s="53">
        <f t="shared" ref="DI130:DI144" si="505">(IF(DH130=-1,0,(IF(DH130&gt;DH$4,0,IF(DH130&lt;DH$3,1,((DH$4-DH130)/DH$5))))))*100</f>
        <v>62.5</v>
      </c>
      <c r="DJ130" s="58">
        <v>100</v>
      </c>
      <c r="DK130" s="51">
        <f t="shared" ref="DK130:DK144" si="506">(IF(DJ130=-1,0,(IF(DJ130&gt;DJ$4,0,IF(DJ130&lt;DJ$3,1,((DJ$4-DJ130)/DJ$5))))))*100</f>
        <v>85.714285714285708</v>
      </c>
      <c r="DL130" s="53">
        <f t="shared" si="322"/>
        <v>82.090413558409779</v>
      </c>
      <c r="DM130" s="53"/>
      <c r="DN130" s="98">
        <f t="shared" si="323"/>
        <v>82.1</v>
      </c>
      <c r="DO130" s="54" t="e">
        <f>+VLOOKUP($F$229,$A$8:$EL$219,DO$221,0)</f>
        <v>#N/A</v>
      </c>
      <c r="DP130" s="52">
        <v>350</v>
      </c>
      <c r="DQ130" s="51">
        <f t="shared" ref="DQ130:DQ144" si="507">(IF(DP130=-1,0,(IF(DP130&gt;DP$4,0,IF(DP130&lt;DP$3,1,((DP$4-DP130)/DP$5))))))*100</f>
        <v>81.147540983606561</v>
      </c>
      <c r="DR130" s="52">
        <v>33.5</v>
      </c>
      <c r="DS130" s="51">
        <f t="shared" ref="DS130:DS144" si="508">(IF(DR130=-1,0,(IF(DR130&gt;DR$4,0,IF(DR130&lt;DR$3,1,((DR$4-DR130)/DR$5))))))*100</f>
        <v>62.429696287963999</v>
      </c>
      <c r="DT130" s="52">
        <v>9.5</v>
      </c>
      <c r="DU130" s="51">
        <f t="shared" ref="DU130:DU144" si="509">DT130/18*100</f>
        <v>52.777777777777779</v>
      </c>
      <c r="DV130" s="53">
        <f t="shared" si="324"/>
        <v>65.451671683116118</v>
      </c>
      <c r="DW130" s="53"/>
      <c r="DX130" s="98">
        <f t="shared" si="325"/>
        <v>65.5</v>
      </c>
      <c r="DY130" s="54" t="e">
        <f>+VLOOKUP($F$229,$A$8:$EL$219,DY$221,0)</f>
        <v>#N/A</v>
      </c>
      <c r="DZ130" s="52">
        <v>63.936289849387101</v>
      </c>
      <c r="EA130" s="53">
        <f t="shared" ref="EA130:EA144" si="510">(IF(DZ130=-1,0,(IF(DZ130&lt;DZ$4,0,IF(DZ130&gt;DZ$3,1,((-DZ$4+DZ130)/DZ$5))))))*100</f>
        <v>68.82270166780097</v>
      </c>
      <c r="EB130" s="52">
        <v>11.5</v>
      </c>
      <c r="EC130" s="51">
        <f t="shared" ref="EC130:EC144" si="511">(IF(EB130=-1,0,(IF(EB130&lt;EB$4,0,IF(EB130&gt;EB$3,1,((-EB$4+EB130)/EB$5))))))*100</f>
        <v>71.875</v>
      </c>
      <c r="ED130" s="53">
        <f t="shared" si="326"/>
        <v>70.348850833900485</v>
      </c>
      <c r="EE130" s="53"/>
      <c r="EF130" s="98">
        <f t="shared" si="327"/>
        <v>70.3</v>
      </c>
      <c r="EG130" s="54" t="e">
        <f>+VLOOKUP($F$229,$A$8:$EL$219,EG$221,0)</f>
        <v>#N/A</v>
      </c>
      <c r="EH130" s="64"/>
      <c r="EI130" s="75">
        <v>1</v>
      </c>
      <c r="EJ130" s="64"/>
      <c r="EK130" s="66" t="e">
        <f>+VLOOKUP($F$229,$A$8:$EL$219,EK$221,0)</f>
        <v>#N/A</v>
      </c>
      <c r="EL130" s="116">
        <f t="shared" si="328"/>
        <v>71.7</v>
      </c>
      <c r="EM130" s="139">
        <f t="shared" si="329"/>
        <v>71.670340898910666</v>
      </c>
      <c r="EN130" s="120"/>
      <c r="EO130" s="67"/>
      <c r="EP130" s="68">
        <v>1</v>
      </c>
      <c r="EQ130" s="49" t="s">
        <v>1380</v>
      </c>
      <c r="ES130" s="76">
        <v>1</v>
      </c>
    </row>
    <row r="131" spans="1:149" ht="14.5" customHeight="1" x14ac:dyDescent="0.35">
      <c r="A131" s="49" t="s">
        <v>1891</v>
      </c>
      <c r="B131" s="137" t="str">
        <f>INDEX('Economy Names'!$A$2:$H$213,'Economy Names'!L125,'Economy Names'!$K$1)</f>
        <v>Mexico Monterrey</v>
      </c>
      <c r="C131" s="50">
        <v>7</v>
      </c>
      <c r="D131" s="51">
        <f t="shared" si="467"/>
        <v>64.705882352941174</v>
      </c>
      <c r="E131" s="50">
        <v>8</v>
      </c>
      <c r="F131" s="51">
        <f t="shared" si="468"/>
        <v>92.462311557788951</v>
      </c>
      <c r="G131" s="52">
        <v>10.0298190259818</v>
      </c>
      <c r="H131" s="51">
        <f t="shared" si="469"/>
        <v>94.985090487009103</v>
      </c>
      <c r="I131" s="50">
        <v>7</v>
      </c>
      <c r="J131" s="51">
        <f t="shared" si="470"/>
        <v>64.705882352941174</v>
      </c>
      <c r="K131" s="50">
        <v>8</v>
      </c>
      <c r="L131" s="51">
        <f t="shared" si="471"/>
        <v>92.462311557788951</v>
      </c>
      <c r="M131" s="52">
        <v>10.0298190259818</v>
      </c>
      <c r="N131" s="53">
        <f t="shared" si="472"/>
        <v>94.985090487009103</v>
      </c>
      <c r="O131" s="52">
        <v>5.5030842735000001E-4</v>
      </c>
      <c r="P131" s="51">
        <f t="shared" si="473"/>
        <v>99.999862422893159</v>
      </c>
      <c r="Q131" s="53">
        <f t="shared" si="305"/>
        <v>88.0382867051581</v>
      </c>
      <c r="R131" s="53"/>
      <c r="S131" s="98">
        <f t="shared" si="306"/>
        <v>88</v>
      </c>
      <c r="T131" s="54" t="e">
        <f>+VLOOKUP($F$229,$A$8:$DI$219,T$221,0)</f>
        <v>#N/A</v>
      </c>
      <c r="U131" s="55">
        <v>13</v>
      </c>
      <c r="V131" s="51">
        <f t="shared" si="474"/>
        <v>68</v>
      </c>
      <c r="W131" s="55">
        <v>112</v>
      </c>
      <c r="X131" s="51">
        <f t="shared" si="475"/>
        <v>75.216138328530263</v>
      </c>
      <c r="Y131" s="56">
        <v>2.6777585424456198</v>
      </c>
      <c r="Z131" s="53">
        <f t="shared" si="476"/>
        <v>86.61120728777189</v>
      </c>
      <c r="AA131" s="55">
        <v>10</v>
      </c>
      <c r="AB131" s="51">
        <f t="shared" si="477"/>
        <v>66.666666666666657</v>
      </c>
      <c r="AC131" s="53">
        <f t="shared" si="307"/>
        <v>74.123503070742203</v>
      </c>
      <c r="AD131" s="53"/>
      <c r="AE131" s="98">
        <f t="shared" si="308"/>
        <v>74.099999999999994</v>
      </c>
      <c r="AF131" s="57" t="e">
        <f>+VLOOKUP($F$229,$A$8:$DI$219,AF$221,0)</f>
        <v>#N/A</v>
      </c>
      <c r="AG131" s="55">
        <v>6</v>
      </c>
      <c r="AH131" s="51">
        <f t="shared" si="478"/>
        <v>50</v>
      </c>
      <c r="AI131" s="55">
        <v>44</v>
      </c>
      <c r="AJ131" s="51">
        <f t="shared" si="479"/>
        <v>88.695652173913047</v>
      </c>
      <c r="AK131" s="56">
        <v>182.043370520043</v>
      </c>
      <c r="AL131" s="51">
        <f t="shared" si="480"/>
        <v>97.752550981234037</v>
      </c>
      <c r="AM131" s="55">
        <v>7</v>
      </c>
      <c r="AN131" s="51">
        <f t="shared" si="481"/>
        <v>87.5</v>
      </c>
      <c r="AO131" s="51">
        <f t="shared" si="309"/>
        <v>80.987050788786775</v>
      </c>
      <c r="AP131" s="53"/>
      <c r="AQ131" s="98">
        <f t="shared" si="310"/>
        <v>81</v>
      </c>
      <c r="AR131" s="54" t="e">
        <f>+VLOOKUP($F$229,$A$8:$DI$219,AR$221,0)</f>
        <v>#N/A</v>
      </c>
      <c r="AS131" s="59">
        <v>6</v>
      </c>
      <c r="AT131" s="51">
        <f t="shared" si="482"/>
        <v>58.333333333333336</v>
      </c>
      <c r="AU131" s="59">
        <v>23</v>
      </c>
      <c r="AV131" s="51">
        <f t="shared" si="483"/>
        <v>89.473684210526315</v>
      </c>
      <c r="AW131" s="59">
        <v>4.51395890479853</v>
      </c>
      <c r="AX131" s="53">
        <f t="shared" si="484"/>
        <v>69.906940634676459</v>
      </c>
      <c r="AY131" s="59">
        <v>17.5</v>
      </c>
      <c r="AZ131" s="51">
        <f t="shared" si="485"/>
        <v>58.333333333333336</v>
      </c>
      <c r="BA131" s="60">
        <f t="shared" si="311"/>
        <v>69.011822877967361</v>
      </c>
      <c r="BB131" s="53"/>
      <c r="BC131" s="98">
        <f t="shared" si="312"/>
        <v>69</v>
      </c>
      <c r="BD131" s="54" t="e">
        <f>+VLOOKUP($F$229,$A$8:$DI$219,BD$221,0)</f>
        <v>#N/A</v>
      </c>
      <c r="BE131" s="58">
        <v>8</v>
      </c>
      <c r="BF131" s="58">
        <v>10</v>
      </c>
      <c r="BG131" s="61">
        <f t="shared" si="313"/>
        <v>18</v>
      </c>
      <c r="BH131" s="60">
        <f t="shared" si="314"/>
        <v>90</v>
      </c>
      <c r="BI131" s="101"/>
      <c r="BJ131" s="98">
        <f t="shared" si="315"/>
        <v>90</v>
      </c>
      <c r="BK131" s="54" t="e">
        <f>+VLOOKUP($F$229,$A$8:$DI$219,BK$221,0)</f>
        <v>#N/A</v>
      </c>
      <c r="BL131" s="58">
        <v>8</v>
      </c>
      <c r="BM131" s="53">
        <f t="shared" si="486"/>
        <v>80</v>
      </c>
      <c r="BN131" s="58">
        <v>5</v>
      </c>
      <c r="BO131" s="53">
        <f t="shared" si="487"/>
        <v>50</v>
      </c>
      <c r="BP131" s="58">
        <v>5</v>
      </c>
      <c r="BQ131" s="53">
        <f t="shared" si="488"/>
        <v>50</v>
      </c>
      <c r="BR131" s="58">
        <v>5</v>
      </c>
      <c r="BS131" s="53">
        <f t="shared" si="489"/>
        <v>83.333333333333343</v>
      </c>
      <c r="BT131" s="58">
        <v>5</v>
      </c>
      <c r="BU131" s="53">
        <f t="shared" si="490"/>
        <v>71.428571428571431</v>
      </c>
      <c r="BV131" s="58">
        <v>3</v>
      </c>
      <c r="BW131" s="51">
        <f t="shared" si="491"/>
        <v>42.857142857142854</v>
      </c>
      <c r="BX131" s="61">
        <f t="shared" si="316"/>
        <v>31</v>
      </c>
      <c r="BY131" s="63">
        <f t="shared" si="317"/>
        <v>62</v>
      </c>
      <c r="BZ131" s="53"/>
      <c r="CA131" s="98">
        <f t="shared" si="318"/>
        <v>62</v>
      </c>
      <c r="CB131" s="57" t="e">
        <f>+VLOOKUP($F$229,$A$8:$DI$219,CB$221,0)</f>
        <v>#N/A</v>
      </c>
      <c r="CC131" s="58">
        <v>6</v>
      </c>
      <c r="CD131" s="53">
        <f t="shared" si="492"/>
        <v>95</v>
      </c>
      <c r="CE131" s="58">
        <v>240.5</v>
      </c>
      <c r="CF131" s="51">
        <f t="shared" si="493"/>
        <v>70.40185471406491</v>
      </c>
      <c r="CG131" s="58">
        <v>55.109885566656502</v>
      </c>
      <c r="CH131" s="51">
        <f t="shared" si="494"/>
        <v>57.339850815701631</v>
      </c>
      <c r="CI131" s="58">
        <v>20.5</v>
      </c>
      <c r="CJ131" s="53">
        <f t="shared" si="495"/>
        <v>59</v>
      </c>
      <c r="CK131" s="58">
        <v>42.023809523809497</v>
      </c>
      <c r="CL131" s="53">
        <f t="shared" si="496"/>
        <v>25.05056076484653</v>
      </c>
      <c r="CM131" s="58">
        <v>13.5</v>
      </c>
      <c r="CN131" s="53">
        <f t="shared" si="497"/>
        <v>77.981651376146786</v>
      </c>
      <c r="CO131" s="58">
        <v>87.142857142857096</v>
      </c>
      <c r="CP131" s="51">
        <f t="shared" si="498"/>
        <v>0</v>
      </c>
      <c r="CQ131" s="138">
        <f t="shared" si="319"/>
        <v>40.508053035248324</v>
      </c>
      <c r="CR131" s="110">
        <f t="shared" si="320"/>
        <v>65.812439641253718</v>
      </c>
      <c r="CS131" s="53"/>
      <c r="CT131" s="98">
        <f t="shared" si="321"/>
        <v>65.8</v>
      </c>
      <c r="CU131" s="54" t="e">
        <f>+VLOOKUP($F$229,$A$8:$EL$219,CU$221,0)</f>
        <v>#N/A</v>
      </c>
      <c r="CV131" s="58">
        <v>20.3888888888889</v>
      </c>
      <c r="CW131" s="53">
        <f t="shared" si="499"/>
        <v>87.80573025856043</v>
      </c>
      <c r="CX131" s="58">
        <v>8</v>
      </c>
      <c r="CY131" s="53">
        <f t="shared" si="500"/>
        <v>95.857988165680467</v>
      </c>
      <c r="CZ131" s="58">
        <v>400</v>
      </c>
      <c r="DA131" s="53">
        <f t="shared" si="501"/>
        <v>62.264150943396224</v>
      </c>
      <c r="DB131" s="58">
        <v>60</v>
      </c>
      <c r="DC131" s="53">
        <f t="shared" si="502"/>
        <v>85</v>
      </c>
      <c r="DD131" s="58">
        <v>44.2222222222222</v>
      </c>
      <c r="DE131" s="53">
        <f t="shared" si="503"/>
        <v>84.508164078056552</v>
      </c>
      <c r="DF131" s="58">
        <v>17.5555555555556</v>
      </c>
      <c r="DG131" s="53">
        <f t="shared" si="504"/>
        <v>93.072989307298911</v>
      </c>
      <c r="DH131" s="58">
        <v>450</v>
      </c>
      <c r="DI131" s="53">
        <f t="shared" si="505"/>
        <v>62.5</v>
      </c>
      <c r="DJ131" s="58">
        <v>100</v>
      </c>
      <c r="DK131" s="51">
        <f t="shared" si="506"/>
        <v>85.714285714285708</v>
      </c>
      <c r="DL131" s="53">
        <f t="shared" si="322"/>
        <v>82.090413558409779</v>
      </c>
      <c r="DM131" s="53"/>
      <c r="DN131" s="98">
        <f t="shared" si="323"/>
        <v>82.1</v>
      </c>
      <c r="DO131" s="54" t="e">
        <f>+VLOOKUP($F$229,$A$8:$EL$219,DO$221,0)</f>
        <v>#N/A</v>
      </c>
      <c r="DP131" s="52">
        <v>295</v>
      </c>
      <c r="DQ131" s="51">
        <f t="shared" si="507"/>
        <v>85.655737704918039</v>
      </c>
      <c r="DR131" s="52">
        <v>30.4</v>
      </c>
      <c r="DS131" s="51">
        <f t="shared" si="508"/>
        <v>65.916760404949386</v>
      </c>
      <c r="DT131" s="52">
        <v>13</v>
      </c>
      <c r="DU131" s="51">
        <f t="shared" si="509"/>
        <v>72.222222222222214</v>
      </c>
      <c r="DV131" s="53">
        <f t="shared" si="324"/>
        <v>74.598240110696551</v>
      </c>
      <c r="DW131" s="53"/>
      <c r="DX131" s="98">
        <f t="shared" si="325"/>
        <v>74.599999999999994</v>
      </c>
      <c r="DY131" s="54" t="e">
        <f>+VLOOKUP($F$229,$A$8:$EL$219,DY$221,0)</f>
        <v>#N/A</v>
      </c>
      <c r="DZ131" s="52">
        <v>63.936289849387101</v>
      </c>
      <c r="EA131" s="53">
        <f t="shared" si="510"/>
        <v>68.82270166780097</v>
      </c>
      <c r="EB131" s="52">
        <v>11.5</v>
      </c>
      <c r="EC131" s="51">
        <f t="shared" si="511"/>
        <v>71.875</v>
      </c>
      <c r="ED131" s="53">
        <f t="shared" si="326"/>
        <v>70.348850833900485</v>
      </c>
      <c r="EE131" s="53"/>
      <c r="EF131" s="98">
        <f t="shared" si="327"/>
        <v>70.3</v>
      </c>
      <c r="EG131" s="54" t="e">
        <f>+VLOOKUP($F$229,$A$8:$EL$219,EG$221,0)</f>
        <v>#N/A</v>
      </c>
      <c r="EH131" s="64"/>
      <c r="EI131" s="75">
        <v>1</v>
      </c>
      <c r="EJ131" s="64"/>
      <c r="EK131" s="66" t="e">
        <f>+VLOOKUP($F$229,$A$8:$EL$219,EK$221,0)</f>
        <v>#N/A</v>
      </c>
      <c r="EL131" s="116">
        <f t="shared" si="328"/>
        <v>75.7</v>
      </c>
      <c r="EM131" s="139">
        <f t="shared" si="329"/>
        <v>75.701060758691511</v>
      </c>
      <c r="EN131" s="120"/>
      <c r="EO131" s="67"/>
      <c r="EP131" s="68">
        <v>1</v>
      </c>
      <c r="EQ131" s="49" t="s">
        <v>1379</v>
      </c>
      <c r="ES131" s="76">
        <v>1</v>
      </c>
    </row>
    <row r="132" spans="1:149" ht="14.5" customHeight="1" x14ac:dyDescent="0.35">
      <c r="A132" s="49" t="s">
        <v>133</v>
      </c>
      <c r="B132" s="137" t="str">
        <f>INDEX('Economy Names'!$A$2:$H$213,'Economy Names'!L126,'Economy Names'!$K$1)</f>
        <v>Micronesia, Fed. Sts.</v>
      </c>
      <c r="C132" s="50">
        <v>7</v>
      </c>
      <c r="D132" s="51">
        <f t="shared" si="467"/>
        <v>64.705882352941174</v>
      </c>
      <c r="E132" s="50">
        <v>16</v>
      </c>
      <c r="F132" s="51">
        <f t="shared" si="468"/>
        <v>84.422110552763812</v>
      </c>
      <c r="G132" s="52">
        <v>141.371059469389</v>
      </c>
      <c r="H132" s="51">
        <f t="shared" si="469"/>
        <v>29.314470265305502</v>
      </c>
      <c r="I132" s="50">
        <v>7</v>
      </c>
      <c r="J132" s="51">
        <f t="shared" si="470"/>
        <v>64.705882352941174</v>
      </c>
      <c r="K132" s="50">
        <v>16</v>
      </c>
      <c r="L132" s="51">
        <f t="shared" si="471"/>
        <v>84.422110552763812</v>
      </c>
      <c r="M132" s="52">
        <v>141.371059469389</v>
      </c>
      <c r="N132" s="53">
        <f t="shared" si="472"/>
        <v>29.314470265305502</v>
      </c>
      <c r="O132" s="52">
        <v>0</v>
      </c>
      <c r="P132" s="51">
        <f t="shared" si="473"/>
        <v>100</v>
      </c>
      <c r="Q132" s="53">
        <f t="shared" si="305"/>
        <v>69.610615792752625</v>
      </c>
      <c r="R132" s="53">
        <f t="shared" ref="R132:R145" si="512">+Q132</f>
        <v>69.610615792752625</v>
      </c>
      <c r="S132" s="98">
        <f t="shared" si="306"/>
        <v>69.599999999999994</v>
      </c>
      <c r="T132" s="54" t="e">
        <f t="shared" ref="T132:T145" si="513">RANK(R132,R$8:R$219)</f>
        <v>#N/A</v>
      </c>
      <c r="U132" s="55">
        <v>14</v>
      </c>
      <c r="V132" s="51">
        <f t="shared" si="474"/>
        <v>64</v>
      </c>
      <c r="W132" s="55">
        <v>85</v>
      </c>
      <c r="X132" s="51">
        <f t="shared" si="475"/>
        <v>82.997118155619603</v>
      </c>
      <c r="Y132" s="56">
        <v>0.57846069613316997</v>
      </c>
      <c r="Z132" s="53">
        <f t="shared" si="476"/>
        <v>97.107696519334155</v>
      </c>
      <c r="AA132" s="55">
        <v>0</v>
      </c>
      <c r="AB132" s="51">
        <f t="shared" si="477"/>
        <v>0</v>
      </c>
      <c r="AC132" s="53">
        <f t="shared" si="307"/>
        <v>61.026203668738439</v>
      </c>
      <c r="AD132" s="53">
        <f t="shared" ref="AD132:AD145" si="514">+AC132</f>
        <v>61.026203668738439</v>
      </c>
      <c r="AE132" s="98">
        <f t="shared" si="308"/>
        <v>61</v>
      </c>
      <c r="AF132" s="57" t="e">
        <f t="shared" ref="AF132:AF145" si="515">RANK(AD132,AD$8:AD$219)</f>
        <v>#N/A</v>
      </c>
      <c r="AG132" s="55">
        <v>3</v>
      </c>
      <c r="AH132" s="51">
        <f t="shared" si="478"/>
        <v>100</v>
      </c>
      <c r="AI132" s="55">
        <v>105</v>
      </c>
      <c r="AJ132" s="51">
        <f t="shared" si="479"/>
        <v>62.173913043478258</v>
      </c>
      <c r="AK132" s="56">
        <v>358.64563160256199</v>
      </c>
      <c r="AL132" s="51">
        <f t="shared" si="480"/>
        <v>95.572276153054787</v>
      </c>
      <c r="AM132" s="55">
        <v>0</v>
      </c>
      <c r="AN132" s="51">
        <f t="shared" si="481"/>
        <v>0</v>
      </c>
      <c r="AO132" s="51">
        <f t="shared" si="309"/>
        <v>64.436547299133252</v>
      </c>
      <c r="AP132" s="53">
        <f t="shared" ref="AP132:AP145" si="516">+AO132</f>
        <v>64.436547299133252</v>
      </c>
      <c r="AQ132" s="98">
        <f t="shared" si="310"/>
        <v>64.400000000000006</v>
      </c>
      <c r="AR132" s="54" t="e">
        <f t="shared" ref="AR132:AR145" si="517">RANK(AP132,AP$8:AP$219)</f>
        <v>#N/A</v>
      </c>
      <c r="AS132" s="59" t="s">
        <v>1973</v>
      </c>
      <c r="AT132" s="51">
        <f t="shared" si="482"/>
        <v>0</v>
      </c>
      <c r="AU132" s="59" t="s">
        <v>1973</v>
      </c>
      <c r="AV132" s="51">
        <f t="shared" si="483"/>
        <v>0</v>
      </c>
      <c r="AW132" s="59" t="s">
        <v>1973</v>
      </c>
      <c r="AX132" s="53">
        <f t="shared" si="484"/>
        <v>0</v>
      </c>
      <c r="AY132" s="59" t="s">
        <v>1973</v>
      </c>
      <c r="AZ132" s="51">
        <f t="shared" si="485"/>
        <v>0</v>
      </c>
      <c r="BA132" s="60">
        <f t="shared" si="311"/>
        <v>0</v>
      </c>
      <c r="BB132" s="53">
        <f t="shared" ref="BB132:BB145" si="518">+BA132</f>
        <v>0</v>
      </c>
      <c r="BC132" s="98">
        <f t="shared" si="312"/>
        <v>0</v>
      </c>
      <c r="BD132" s="54" t="e">
        <f t="shared" ref="BD132:BD145" si="519">RANK(BB132,BB$8:BB$219)</f>
        <v>#N/A</v>
      </c>
      <c r="BE132" s="58">
        <v>0</v>
      </c>
      <c r="BF132" s="58">
        <v>10</v>
      </c>
      <c r="BG132" s="61">
        <f t="shared" si="313"/>
        <v>10</v>
      </c>
      <c r="BH132" s="60">
        <f t="shared" si="314"/>
        <v>50</v>
      </c>
      <c r="BI132" s="101">
        <f t="shared" ref="BI132:BI145" si="520">+BH132</f>
        <v>50</v>
      </c>
      <c r="BJ132" s="98">
        <f t="shared" si="315"/>
        <v>50</v>
      </c>
      <c r="BK132" s="54" t="e">
        <f t="shared" ref="BK132:BK145" si="521">RANK(BI132,BI$8:BI$219)</f>
        <v>#N/A</v>
      </c>
      <c r="BL132" s="58">
        <v>0</v>
      </c>
      <c r="BM132" s="53">
        <f t="shared" si="486"/>
        <v>0</v>
      </c>
      <c r="BN132" s="58">
        <v>0</v>
      </c>
      <c r="BO132" s="53">
        <f t="shared" si="487"/>
        <v>0</v>
      </c>
      <c r="BP132" s="58">
        <v>8</v>
      </c>
      <c r="BQ132" s="53">
        <f t="shared" si="488"/>
        <v>80</v>
      </c>
      <c r="BR132" s="58">
        <v>0</v>
      </c>
      <c r="BS132" s="53">
        <f t="shared" si="489"/>
        <v>0</v>
      </c>
      <c r="BT132" s="58">
        <v>0</v>
      </c>
      <c r="BU132" s="53">
        <f t="shared" si="490"/>
        <v>0</v>
      </c>
      <c r="BV132" s="58">
        <v>0</v>
      </c>
      <c r="BW132" s="51">
        <f t="shared" si="491"/>
        <v>0</v>
      </c>
      <c r="BX132" s="61">
        <f t="shared" si="316"/>
        <v>8</v>
      </c>
      <c r="BY132" s="63">
        <f t="shared" si="317"/>
        <v>16</v>
      </c>
      <c r="BZ132" s="53">
        <f t="shared" ref="BZ132:BZ145" si="522">+BY132</f>
        <v>16</v>
      </c>
      <c r="CA132" s="98">
        <f t="shared" si="318"/>
        <v>16</v>
      </c>
      <c r="CB132" s="57" t="e">
        <f t="shared" ref="CB132:CB145" si="523">RANK(BZ132,BZ$8:BZ$219)</f>
        <v>#N/A</v>
      </c>
      <c r="CC132" s="58">
        <v>21</v>
      </c>
      <c r="CD132" s="53">
        <f t="shared" si="492"/>
        <v>70</v>
      </c>
      <c r="CE132" s="58">
        <v>128</v>
      </c>
      <c r="CF132" s="51">
        <f t="shared" si="493"/>
        <v>87.789799072642978</v>
      </c>
      <c r="CG132" s="58">
        <v>60.531917040164998</v>
      </c>
      <c r="CH132" s="51">
        <f t="shared" si="494"/>
        <v>48.55559058485521</v>
      </c>
      <c r="CI132" s="58" t="s">
        <v>1975</v>
      </c>
      <c r="CJ132" s="53" t="str">
        <f t="shared" si="495"/>
        <v>No VAT</v>
      </c>
      <c r="CK132" s="58" t="s">
        <v>1975</v>
      </c>
      <c r="CL132" s="53" t="str">
        <f t="shared" si="496"/>
        <v>No VAT</v>
      </c>
      <c r="CM132" s="58" t="s">
        <v>1976</v>
      </c>
      <c r="CN132" s="53" t="str">
        <f t="shared" si="497"/>
        <v>No CIT</v>
      </c>
      <c r="CO132" s="58" t="s">
        <v>1976</v>
      </c>
      <c r="CP132" s="51" t="str">
        <f t="shared" si="498"/>
        <v>No CIT</v>
      </c>
      <c r="CQ132" s="138" t="str">
        <f t="shared" si="319"/>
        <v/>
      </c>
      <c r="CR132" s="110">
        <f t="shared" si="320"/>
        <v>68.781796552499387</v>
      </c>
      <c r="CS132" s="53">
        <f t="shared" ref="CS132:CS145" si="524">+CR132</f>
        <v>68.781796552499387</v>
      </c>
      <c r="CT132" s="98">
        <f t="shared" si="321"/>
        <v>68.8</v>
      </c>
      <c r="CU132" s="54" t="e">
        <f t="shared" ref="CU132:CU145" si="525">RANK(CS132,CS$8:CS$219)</f>
        <v>#N/A</v>
      </c>
      <c r="CV132" s="58">
        <v>36</v>
      </c>
      <c r="CW132" s="53">
        <f t="shared" si="499"/>
        <v>77.987421383647799</v>
      </c>
      <c r="CX132" s="58">
        <v>26</v>
      </c>
      <c r="CY132" s="53">
        <f t="shared" si="500"/>
        <v>85.207100591715985</v>
      </c>
      <c r="CZ132" s="58">
        <v>168</v>
      </c>
      <c r="DA132" s="53">
        <f t="shared" si="501"/>
        <v>84.150943396226424</v>
      </c>
      <c r="DB132" s="58">
        <v>60</v>
      </c>
      <c r="DC132" s="53">
        <f t="shared" si="502"/>
        <v>85</v>
      </c>
      <c r="DD132" s="58">
        <v>56</v>
      </c>
      <c r="DE132" s="53">
        <f t="shared" si="503"/>
        <v>80.286738351254485</v>
      </c>
      <c r="DF132" s="58">
        <v>35</v>
      </c>
      <c r="DG132" s="53">
        <f t="shared" si="504"/>
        <v>85.774058577405853</v>
      </c>
      <c r="DH132" s="58">
        <v>180</v>
      </c>
      <c r="DI132" s="53">
        <f t="shared" si="505"/>
        <v>85</v>
      </c>
      <c r="DJ132" s="58">
        <v>80</v>
      </c>
      <c r="DK132" s="51">
        <f t="shared" si="506"/>
        <v>88.571428571428569</v>
      </c>
      <c r="DL132" s="53">
        <f t="shared" si="322"/>
        <v>83.997211358959888</v>
      </c>
      <c r="DM132" s="53">
        <f t="shared" ref="DM132:DM145" si="526">+DL132</f>
        <v>83.997211358959888</v>
      </c>
      <c r="DN132" s="98">
        <f t="shared" si="323"/>
        <v>84</v>
      </c>
      <c r="DO132" s="54" t="e">
        <f t="shared" ref="DO132:DO145" si="527">RANK(DM132,DM$8:DM$219)</f>
        <v>#N/A</v>
      </c>
      <c r="DP132" s="52">
        <v>885</v>
      </c>
      <c r="DQ132" s="51">
        <f t="shared" si="507"/>
        <v>37.295081967213115</v>
      </c>
      <c r="DR132" s="52">
        <v>66</v>
      </c>
      <c r="DS132" s="51">
        <f t="shared" si="508"/>
        <v>25.871766029246341</v>
      </c>
      <c r="DT132" s="52">
        <v>4.5</v>
      </c>
      <c r="DU132" s="51">
        <f t="shared" si="509"/>
        <v>25</v>
      </c>
      <c r="DV132" s="53">
        <f t="shared" si="324"/>
        <v>29.38894933215315</v>
      </c>
      <c r="DW132" s="53">
        <f t="shared" ref="DW132:DW145" si="528">+DV132</f>
        <v>29.38894933215315</v>
      </c>
      <c r="DX132" s="98">
        <f t="shared" si="325"/>
        <v>29.4</v>
      </c>
      <c r="DY132" s="54" t="e">
        <f t="shared" ref="DY132:DY145" si="529">RANK(DW132,DW$8:DW$219)</f>
        <v>#N/A</v>
      </c>
      <c r="DZ132" s="52">
        <v>3.4470221697524401</v>
      </c>
      <c r="EA132" s="53">
        <f t="shared" si="510"/>
        <v>3.7104651988723787</v>
      </c>
      <c r="EB132" s="52">
        <v>11.5</v>
      </c>
      <c r="EC132" s="51">
        <f t="shared" si="511"/>
        <v>71.875</v>
      </c>
      <c r="ED132" s="53">
        <f t="shared" si="326"/>
        <v>37.792732599436192</v>
      </c>
      <c r="EE132" s="53">
        <f t="shared" ref="EE132:EE145" si="530">+ED132</f>
        <v>37.792732599436192</v>
      </c>
      <c r="EF132" s="98">
        <f t="shared" si="327"/>
        <v>37.799999999999997</v>
      </c>
      <c r="EG132" s="54" t="e">
        <f t="shared" ref="EG132:EG145" si="531">RANK(EE132,EE$8:EE$219)</f>
        <v>#N/A</v>
      </c>
      <c r="EH132" s="64"/>
      <c r="EI132" s="64"/>
      <c r="EJ132" s="64"/>
      <c r="EK132" s="66" t="e">
        <f t="shared" ref="EK132:EK145" si="532">RANK(EN132,EN$8:EN$219)</f>
        <v>#N/A</v>
      </c>
      <c r="EL132" s="116">
        <f t="shared" si="328"/>
        <v>48.1</v>
      </c>
      <c r="EM132" s="139">
        <f t="shared" si="329"/>
        <v>48.103405660367301</v>
      </c>
      <c r="EN132" s="120">
        <f t="shared" ref="EN132:EN145" si="533">AVERAGE(Q132,AC132,BA132,BH132,BY132,CR132,DL132,DV132,ED132,AO132)</f>
        <v>48.103405660367301</v>
      </c>
      <c r="EO132" s="67"/>
      <c r="EP132" s="68"/>
      <c r="EQ132" s="44"/>
    </row>
    <row r="133" spans="1:149" ht="14.5" customHeight="1" x14ac:dyDescent="0.35">
      <c r="A133" s="49" t="s">
        <v>134</v>
      </c>
      <c r="B133" s="137" t="str">
        <f>INDEX('Economy Names'!$A$2:$H$213,'Economy Names'!L127,'Economy Names'!$K$1)</f>
        <v>Moldova</v>
      </c>
      <c r="C133" s="50">
        <v>3</v>
      </c>
      <c r="D133" s="51">
        <f t="shared" si="467"/>
        <v>88.235294117647058</v>
      </c>
      <c r="E133" s="50">
        <v>4</v>
      </c>
      <c r="F133" s="51">
        <f t="shared" si="468"/>
        <v>96.482412060301499</v>
      </c>
      <c r="G133" s="52">
        <v>3.9869691835966199</v>
      </c>
      <c r="H133" s="51">
        <f t="shared" si="469"/>
        <v>98.006515408201693</v>
      </c>
      <c r="I133" s="50">
        <v>3</v>
      </c>
      <c r="J133" s="51">
        <f t="shared" si="470"/>
        <v>88.235294117647058</v>
      </c>
      <c r="K133" s="50">
        <v>4</v>
      </c>
      <c r="L133" s="51">
        <f t="shared" si="471"/>
        <v>96.482412060301499</v>
      </c>
      <c r="M133" s="52">
        <v>3.9869691835966199</v>
      </c>
      <c r="N133" s="53">
        <f t="shared" si="472"/>
        <v>98.006515408201693</v>
      </c>
      <c r="O133" s="52">
        <v>0</v>
      </c>
      <c r="P133" s="51">
        <f t="shared" si="473"/>
        <v>100</v>
      </c>
      <c r="Q133" s="53">
        <f t="shared" si="305"/>
        <v>95.681055396537573</v>
      </c>
      <c r="R133" s="53">
        <f t="shared" si="512"/>
        <v>95.681055396537573</v>
      </c>
      <c r="S133" s="98">
        <f t="shared" si="306"/>
        <v>95.7</v>
      </c>
      <c r="T133" s="54" t="e">
        <f t="shared" si="513"/>
        <v>#N/A</v>
      </c>
      <c r="U133" s="55">
        <v>21</v>
      </c>
      <c r="V133" s="51">
        <f t="shared" si="474"/>
        <v>36</v>
      </c>
      <c r="W133" s="55">
        <v>278</v>
      </c>
      <c r="X133" s="51">
        <f t="shared" si="475"/>
        <v>27.377521613832851</v>
      </c>
      <c r="Y133" s="56">
        <v>3.6869887709126798</v>
      </c>
      <c r="Z133" s="53">
        <f t="shared" si="476"/>
        <v>81.5650561454366</v>
      </c>
      <c r="AA133" s="55">
        <v>12</v>
      </c>
      <c r="AB133" s="51">
        <f t="shared" si="477"/>
        <v>80</v>
      </c>
      <c r="AC133" s="53">
        <f t="shared" si="307"/>
        <v>56.235644439817364</v>
      </c>
      <c r="AD133" s="53">
        <f t="shared" si="514"/>
        <v>56.235644439817364</v>
      </c>
      <c r="AE133" s="98">
        <f t="shared" si="308"/>
        <v>56.2</v>
      </c>
      <c r="AF133" s="57" t="e">
        <f t="shared" si="515"/>
        <v>#N/A</v>
      </c>
      <c r="AG133" s="55">
        <v>6</v>
      </c>
      <c r="AH133" s="51">
        <f t="shared" si="478"/>
        <v>50</v>
      </c>
      <c r="AI133" s="55">
        <v>87</v>
      </c>
      <c r="AJ133" s="51">
        <f t="shared" si="479"/>
        <v>70</v>
      </c>
      <c r="AK133" s="56">
        <v>515.80613935956796</v>
      </c>
      <c r="AL133" s="51">
        <f t="shared" si="480"/>
        <v>93.632022970869528</v>
      </c>
      <c r="AM133" s="55">
        <v>7</v>
      </c>
      <c r="AN133" s="51">
        <f t="shared" si="481"/>
        <v>87.5</v>
      </c>
      <c r="AO133" s="51">
        <f t="shared" si="309"/>
        <v>75.283005742717378</v>
      </c>
      <c r="AP133" s="53">
        <f t="shared" si="516"/>
        <v>75.283005742717378</v>
      </c>
      <c r="AQ133" s="98">
        <f t="shared" si="310"/>
        <v>75.3</v>
      </c>
      <c r="AR133" s="54" t="e">
        <f t="shared" si="517"/>
        <v>#N/A</v>
      </c>
      <c r="AS133" s="59">
        <v>5</v>
      </c>
      <c r="AT133" s="51">
        <f t="shared" si="482"/>
        <v>66.666666666666657</v>
      </c>
      <c r="AU133" s="59">
        <v>5.5</v>
      </c>
      <c r="AV133" s="51">
        <f t="shared" si="483"/>
        <v>97.84688995215312</v>
      </c>
      <c r="AW133" s="59">
        <v>0.99869567686570004</v>
      </c>
      <c r="AX133" s="53">
        <f t="shared" si="484"/>
        <v>93.342028820895322</v>
      </c>
      <c r="AY133" s="59">
        <v>22</v>
      </c>
      <c r="AZ133" s="51">
        <f t="shared" si="485"/>
        <v>73.333333333333329</v>
      </c>
      <c r="BA133" s="60">
        <f t="shared" si="311"/>
        <v>82.797229693262111</v>
      </c>
      <c r="BB133" s="53">
        <f t="shared" si="518"/>
        <v>82.797229693262111</v>
      </c>
      <c r="BC133" s="98">
        <f t="shared" si="312"/>
        <v>82.8</v>
      </c>
      <c r="BD133" s="54" t="e">
        <f t="shared" si="519"/>
        <v>#N/A</v>
      </c>
      <c r="BE133" s="58">
        <v>6</v>
      </c>
      <c r="BF133" s="58">
        <v>8</v>
      </c>
      <c r="BG133" s="61">
        <f t="shared" si="313"/>
        <v>14</v>
      </c>
      <c r="BH133" s="60">
        <f t="shared" si="314"/>
        <v>70</v>
      </c>
      <c r="BI133" s="101">
        <f t="shared" si="520"/>
        <v>70</v>
      </c>
      <c r="BJ133" s="98">
        <f t="shared" si="315"/>
        <v>70</v>
      </c>
      <c r="BK133" s="54" t="e">
        <f t="shared" si="521"/>
        <v>#N/A</v>
      </c>
      <c r="BL133" s="58">
        <v>7</v>
      </c>
      <c r="BM133" s="53">
        <f t="shared" si="486"/>
        <v>70</v>
      </c>
      <c r="BN133" s="58">
        <v>4</v>
      </c>
      <c r="BO133" s="53">
        <f t="shared" si="487"/>
        <v>40</v>
      </c>
      <c r="BP133" s="58">
        <v>8</v>
      </c>
      <c r="BQ133" s="53">
        <f t="shared" si="488"/>
        <v>80</v>
      </c>
      <c r="BR133" s="58">
        <v>5</v>
      </c>
      <c r="BS133" s="53">
        <f t="shared" si="489"/>
        <v>83.333333333333343</v>
      </c>
      <c r="BT133" s="58">
        <v>4</v>
      </c>
      <c r="BU133" s="53">
        <f t="shared" si="490"/>
        <v>57.142857142857139</v>
      </c>
      <c r="BV133" s="58">
        <v>6</v>
      </c>
      <c r="BW133" s="51">
        <f t="shared" si="491"/>
        <v>85.714285714285708</v>
      </c>
      <c r="BX133" s="61">
        <f t="shared" si="316"/>
        <v>34</v>
      </c>
      <c r="BY133" s="63">
        <f t="shared" si="317"/>
        <v>68</v>
      </c>
      <c r="BZ133" s="53">
        <f t="shared" si="522"/>
        <v>68</v>
      </c>
      <c r="CA133" s="98">
        <f t="shared" si="318"/>
        <v>68</v>
      </c>
      <c r="CB133" s="57" t="e">
        <f t="shared" si="523"/>
        <v>#N/A</v>
      </c>
      <c r="CC133" s="58">
        <v>10</v>
      </c>
      <c r="CD133" s="53">
        <f t="shared" si="492"/>
        <v>88.333333333333329</v>
      </c>
      <c r="CE133" s="58">
        <v>183</v>
      </c>
      <c r="CF133" s="51">
        <f t="shared" si="493"/>
        <v>79.289026275115916</v>
      </c>
      <c r="CG133" s="58">
        <v>38.6560475170578</v>
      </c>
      <c r="CH133" s="51">
        <f t="shared" si="494"/>
        <v>82.238020431791583</v>
      </c>
      <c r="CI133" s="58">
        <v>7.75</v>
      </c>
      <c r="CJ133" s="53">
        <f t="shared" si="495"/>
        <v>84.5</v>
      </c>
      <c r="CK133" s="58">
        <v>13.3095238095238</v>
      </c>
      <c r="CL133" s="53">
        <f t="shared" si="496"/>
        <v>80.483544769259083</v>
      </c>
      <c r="CM133" s="58">
        <v>2.5</v>
      </c>
      <c r="CN133" s="53">
        <f t="shared" si="497"/>
        <v>98.165137614678898</v>
      </c>
      <c r="CO133" s="58">
        <v>0</v>
      </c>
      <c r="CP133" s="51">
        <f t="shared" si="498"/>
        <v>100</v>
      </c>
      <c r="CQ133" s="138">
        <f t="shared" si="319"/>
        <v>90.787170595984492</v>
      </c>
      <c r="CR133" s="110">
        <f t="shared" si="320"/>
        <v>85.161887659056333</v>
      </c>
      <c r="CS133" s="53">
        <f t="shared" si="524"/>
        <v>85.161887659056333</v>
      </c>
      <c r="CT133" s="98">
        <f t="shared" si="321"/>
        <v>85.2</v>
      </c>
      <c r="CU133" s="54" t="e">
        <f t="shared" si="525"/>
        <v>#N/A</v>
      </c>
      <c r="CV133" s="58">
        <v>3</v>
      </c>
      <c r="CW133" s="53">
        <f t="shared" si="499"/>
        <v>98.742138364779876</v>
      </c>
      <c r="CX133" s="58">
        <v>48</v>
      </c>
      <c r="CY133" s="53">
        <f t="shared" si="500"/>
        <v>72.189349112426044</v>
      </c>
      <c r="CZ133" s="58">
        <v>76.1111111111111</v>
      </c>
      <c r="DA133" s="53">
        <f t="shared" si="501"/>
        <v>92.819706498951788</v>
      </c>
      <c r="DB133" s="58">
        <v>43.8888888888889</v>
      </c>
      <c r="DC133" s="53">
        <f t="shared" si="502"/>
        <v>89.027777777777771</v>
      </c>
      <c r="DD133" s="58">
        <v>4.3888888888888902</v>
      </c>
      <c r="DE133" s="53">
        <f t="shared" si="503"/>
        <v>98.785344484269217</v>
      </c>
      <c r="DF133" s="58">
        <v>1.55555555555556</v>
      </c>
      <c r="DG133" s="53">
        <f t="shared" si="504"/>
        <v>99.767549976754992</v>
      </c>
      <c r="DH133" s="58">
        <v>82.7777777777778</v>
      </c>
      <c r="DI133" s="53">
        <f t="shared" si="505"/>
        <v>93.101851851851848</v>
      </c>
      <c r="DJ133" s="58">
        <v>41.1111111111111</v>
      </c>
      <c r="DK133" s="51">
        <f t="shared" si="506"/>
        <v>94.126984126984127</v>
      </c>
      <c r="DL133" s="53">
        <f t="shared" si="322"/>
        <v>92.320087774224461</v>
      </c>
      <c r="DM133" s="53">
        <f t="shared" si="526"/>
        <v>92.320087774224461</v>
      </c>
      <c r="DN133" s="98">
        <f t="shared" si="323"/>
        <v>92.3</v>
      </c>
      <c r="DO133" s="54" t="e">
        <f t="shared" si="527"/>
        <v>#N/A</v>
      </c>
      <c r="DP133" s="52">
        <v>585</v>
      </c>
      <c r="DQ133" s="51">
        <f t="shared" si="507"/>
        <v>61.885245901639344</v>
      </c>
      <c r="DR133" s="52">
        <v>28.6</v>
      </c>
      <c r="DS133" s="51">
        <f t="shared" si="508"/>
        <v>67.941507311586051</v>
      </c>
      <c r="DT133" s="52">
        <v>11</v>
      </c>
      <c r="DU133" s="51">
        <f t="shared" si="509"/>
        <v>61.111111111111114</v>
      </c>
      <c r="DV133" s="53">
        <f t="shared" si="324"/>
        <v>63.645954774778829</v>
      </c>
      <c r="DW133" s="53">
        <f t="shared" si="528"/>
        <v>63.645954774778829</v>
      </c>
      <c r="DX133" s="98">
        <f t="shared" si="325"/>
        <v>63.6</v>
      </c>
      <c r="DY133" s="54" t="e">
        <f t="shared" si="529"/>
        <v>#N/A</v>
      </c>
      <c r="DZ133" s="52">
        <v>32.114108312217397</v>
      </c>
      <c r="EA133" s="53">
        <f t="shared" si="510"/>
        <v>34.568469657930457</v>
      </c>
      <c r="EB133" s="52">
        <v>12</v>
      </c>
      <c r="EC133" s="51">
        <f t="shared" si="511"/>
        <v>75</v>
      </c>
      <c r="ED133" s="53">
        <f t="shared" si="326"/>
        <v>54.784234828965225</v>
      </c>
      <c r="EE133" s="53">
        <f t="shared" si="530"/>
        <v>54.784234828965225</v>
      </c>
      <c r="EF133" s="98">
        <f t="shared" si="327"/>
        <v>54.8</v>
      </c>
      <c r="EG133" s="54" t="e">
        <f t="shared" si="531"/>
        <v>#N/A</v>
      </c>
      <c r="EH133" s="64"/>
      <c r="EI133" s="64"/>
      <c r="EJ133" s="64"/>
      <c r="EK133" s="66" t="e">
        <f t="shared" si="532"/>
        <v>#N/A</v>
      </c>
      <c r="EL133" s="116">
        <f t="shared" si="328"/>
        <v>74.400000000000006</v>
      </c>
      <c r="EM133" s="139">
        <f t="shared" si="329"/>
        <v>74.390910030935942</v>
      </c>
      <c r="EN133" s="120">
        <f t="shared" si="533"/>
        <v>74.390910030935942</v>
      </c>
      <c r="EO133" s="67"/>
      <c r="EP133" s="68"/>
      <c r="EQ133" s="44"/>
    </row>
    <row r="134" spans="1:149" ht="14.5" customHeight="1" x14ac:dyDescent="0.35">
      <c r="A134" s="49" t="s">
        <v>135</v>
      </c>
      <c r="B134" s="137" t="str">
        <f>INDEX('Economy Names'!$A$2:$H$213,'Economy Names'!L128,'Economy Names'!$K$1)</f>
        <v>Mongolia</v>
      </c>
      <c r="C134" s="50">
        <v>8</v>
      </c>
      <c r="D134" s="51">
        <f t="shared" si="467"/>
        <v>58.82352941176471</v>
      </c>
      <c r="E134" s="50">
        <v>12</v>
      </c>
      <c r="F134" s="51">
        <f t="shared" si="468"/>
        <v>88.442211055276388</v>
      </c>
      <c r="G134" s="52">
        <v>1.15648230545052</v>
      </c>
      <c r="H134" s="51">
        <f t="shared" si="469"/>
        <v>99.421758847274745</v>
      </c>
      <c r="I134" s="50">
        <v>8</v>
      </c>
      <c r="J134" s="51">
        <f t="shared" si="470"/>
        <v>58.82352941176471</v>
      </c>
      <c r="K134" s="50">
        <v>12</v>
      </c>
      <c r="L134" s="51">
        <f t="shared" si="471"/>
        <v>88.442211055276388</v>
      </c>
      <c r="M134" s="52">
        <v>1.15648230545052</v>
      </c>
      <c r="N134" s="53">
        <f t="shared" si="472"/>
        <v>99.421758847274745</v>
      </c>
      <c r="O134" s="52">
        <v>0</v>
      </c>
      <c r="P134" s="51">
        <f t="shared" si="473"/>
        <v>100</v>
      </c>
      <c r="Q134" s="53">
        <f t="shared" si="305"/>
        <v>86.671874828578964</v>
      </c>
      <c r="R134" s="53">
        <f t="shared" si="512"/>
        <v>86.671874828578964</v>
      </c>
      <c r="S134" s="98">
        <f t="shared" si="306"/>
        <v>86.7</v>
      </c>
      <c r="T134" s="54" t="e">
        <f t="shared" si="513"/>
        <v>#N/A</v>
      </c>
      <c r="U134" s="55">
        <v>17</v>
      </c>
      <c r="V134" s="51">
        <f t="shared" si="474"/>
        <v>52</v>
      </c>
      <c r="W134" s="55">
        <v>137</v>
      </c>
      <c r="X134" s="51">
        <f t="shared" si="475"/>
        <v>68.011527377521617</v>
      </c>
      <c r="Y134" s="56">
        <v>0.10336127528182</v>
      </c>
      <c r="Z134" s="53">
        <f t="shared" si="476"/>
        <v>99.483193623590907</v>
      </c>
      <c r="AA134" s="55">
        <v>14</v>
      </c>
      <c r="AB134" s="51">
        <f t="shared" si="477"/>
        <v>93.333333333333329</v>
      </c>
      <c r="AC134" s="53">
        <f t="shared" si="307"/>
        <v>78.207013583611456</v>
      </c>
      <c r="AD134" s="53">
        <f t="shared" si="514"/>
        <v>78.207013583611456</v>
      </c>
      <c r="AE134" s="98">
        <f t="shared" si="308"/>
        <v>78.2</v>
      </c>
      <c r="AF134" s="57" t="e">
        <f t="shared" si="515"/>
        <v>#N/A</v>
      </c>
      <c r="AG134" s="55">
        <v>8</v>
      </c>
      <c r="AH134" s="51">
        <f t="shared" si="478"/>
        <v>16.666666666666664</v>
      </c>
      <c r="AI134" s="55">
        <v>79</v>
      </c>
      <c r="AJ134" s="51">
        <f t="shared" si="479"/>
        <v>73.478260869565219</v>
      </c>
      <c r="AK134" s="56">
        <v>603.521417377121</v>
      </c>
      <c r="AL134" s="51">
        <f t="shared" si="480"/>
        <v>92.549118303986148</v>
      </c>
      <c r="AM134" s="55">
        <v>3</v>
      </c>
      <c r="AN134" s="51">
        <f t="shared" si="481"/>
        <v>37.5</v>
      </c>
      <c r="AO134" s="51">
        <f t="shared" si="309"/>
        <v>55.048511460054506</v>
      </c>
      <c r="AP134" s="53">
        <f t="shared" si="516"/>
        <v>55.048511460054506</v>
      </c>
      <c r="AQ134" s="98">
        <f t="shared" si="310"/>
        <v>55</v>
      </c>
      <c r="AR134" s="54" t="e">
        <f t="shared" si="517"/>
        <v>#N/A</v>
      </c>
      <c r="AS134" s="59">
        <v>5</v>
      </c>
      <c r="AT134" s="51">
        <f t="shared" si="482"/>
        <v>66.666666666666657</v>
      </c>
      <c r="AU134" s="59">
        <v>10.5</v>
      </c>
      <c r="AV134" s="51">
        <f t="shared" si="483"/>
        <v>95.454545454545453</v>
      </c>
      <c r="AW134" s="59">
        <v>2.0709634396441401</v>
      </c>
      <c r="AX134" s="53">
        <f t="shared" si="484"/>
        <v>86.193577069039065</v>
      </c>
      <c r="AY134" s="59">
        <v>14.5</v>
      </c>
      <c r="AZ134" s="51">
        <f t="shared" si="485"/>
        <v>48.333333333333336</v>
      </c>
      <c r="BA134" s="60">
        <f t="shared" si="311"/>
        <v>74.162030630896126</v>
      </c>
      <c r="BB134" s="53">
        <f t="shared" si="518"/>
        <v>74.162030630896126</v>
      </c>
      <c r="BC134" s="98">
        <f t="shared" si="312"/>
        <v>74.2</v>
      </c>
      <c r="BD134" s="54" t="e">
        <f t="shared" si="519"/>
        <v>#N/A</v>
      </c>
      <c r="BE134" s="58">
        <v>7</v>
      </c>
      <c r="BF134" s="58">
        <v>9</v>
      </c>
      <c r="BG134" s="61">
        <f t="shared" si="313"/>
        <v>16</v>
      </c>
      <c r="BH134" s="60">
        <f t="shared" si="314"/>
        <v>80</v>
      </c>
      <c r="BI134" s="101">
        <f t="shared" si="520"/>
        <v>80</v>
      </c>
      <c r="BJ134" s="98">
        <f t="shared" si="315"/>
        <v>80</v>
      </c>
      <c r="BK134" s="54" t="e">
        <f t="shared" si="521"/>
        <v>#N/A</v>
      </c>
      <c r="BL134" s="58">
        <v>6</v>
      </c>
      <c r="BM134" s="53">
        <f t="shared" si="486"/>
        <v>60</v>
      </c>
      <c r="BN134" s="58">
        <v>8</v>
      </c>
      <c r="BO134" s="53">
        <f t="shared" si="487"/>
        <v>80</v>
      </c>
      <c r="BP134" s="58">
        <v>8</v>
      </c>
      <c r="BQ134" s="53">
        <f t="shared" si="488"/>
        <v>80</v>
      </c>
      <c r="BR134" s="58">
        <v>2</v>
      </c>
      <c r="BS134" s="53">
        <f t="shared" si="489"/>
        <v>33.333333333333329</v>
      </c>
      <c r="BT134" s="58">
        <v>6</v>
      </c>
      <c r="BU134" s="53">
        <f t="shared" si="490"/>
        <v>85.714285714285708</v>
      </c>
      <c r="BV134" s="58">
        <v>7</v>
      </c>
      <c r="BW134" s="51">
        <f t="shared" si="491"/>
        <v>100</v>
      </c>
      <c r="BX134" s="61">
        <f t="shared" si="316"/>
        <v>37</v>
      </c>
      <c r="BY134" s="63">
        <f t="shared" si="317"/>
        <v>74</v>
      </c>
      <c r="BZ134" s="53">
        <f t="shared" si="522"/>
        <v>74</v>
      </c>
      <c r="CA134" s="98">
        <f t="shared" si="318"/>
        <v>74</v>
      </c>
      <c r="CB134" s="57" t="e">
        <f t="shared" si="523"/>
        <v>#N/A</v>
      </c>
      <c r="CC134" s="58">
        <v>19</v>
      </c>
      <c r="CD134" s="53">
        <f t="shared" si="492"/>
        <v>73.333333333333329</v>
      </c>
      <c r="CE134" s="58">
        <v>134</v>
      </c>
      <c r="CF134" s="51">
        <f t="shared" si="493"/>
        <v>86.862442040185471</v>
      </c>
      <c r="CG134" s="58">
        <v>25.744414233256599</v>
      </c>
      <c r="CH134" s="51">
        <f t="shared" si="494"/>
        <v>100</v>
      </c>
      <c r="CI134" s="58" t="s">
        <v>1974</v>
      </c>
      <c r="CJ134" s="53">
        <f t="shared" si="495"/>
        <v>0</v>
      </c>
      <c r="CK134" s="58" t="s">
        <v>1974</v>
      </c>
      <c r="CL134" s="53">
        <f t="shared" si="496"/>
        <v>0</v>
      </c>
      <c r="CM134" s="58">
        <v>3.5</v>
      </c>
      <c r="CN134" s="53">
        <f t="shared" si="497"/>
        <v>96.330275229357795</v>
      </c>
      <c r="CO134" s="58">
        <v>0</v>
      </c>
      <c r="CP134" s="51">
        <f t="shared" si="498"/>
        <v>100</v>
      </c>
      <c r="CQ134" s="138">
        <f t="shared" si="319"/>
        <v>49.082568807339449</v>
      </c>
      <c r="CR134" s="110">
        <f t="shared" si="320"/>
        <v>77.319586045214564</v>
      </c>
      <c r="CS134" s="53">
        <f t="shared" si="524"/>
        <v>77.319586045214564</v>
      </c>
      <c r="CT134" s="98">
        <f t="shared" si="321"/>
        <v>77.3</v>
      </c>
      <c r="CU134" s="54" t="e">
        <f t="shared" si="525"/>
        <v>#N/A</v>
      </c>
      <c r="CV134" s="58">
        <v>134</v>
      </c>
      <c r="CW134" s="53">
        <f t="shared" si="499"/>
        <v>16.352201257861633</v>
      </c>
      <c r="CX134" s="58">
        <v>168</v>
      </c>
      <c r="CY134" s="53">
        <f t="shared" si="500"/>
        <v>1.1834319526627219</v>
      </c>
      <c r="CZ134" s="58">
        <v>225.111111111111</v>
      </c>
      <c r="DA134" s="53">
        <f t="shared" si="501"/>
        <v>78.763102725366878</v>
      </c>
      <c r="DB134" s="58">
        <v>63.8888888888889</v>
      </c>
      <c r="DC134" s="53">
        <f t="shared" si="502"/>
        <v>84.027777777777771</v>
      </c>
      <c r="DD134" s="58">
        <v>48</v>
      </c>
      <c r="DE134" s="53">
        <f t="shared" si="503"/>
        <v>83.154121863799276</v>
      </c>
      <c r="DF134" s="58">
        <v>114.666666666667</v>
      </c>
      <c r="DG134" s="53">
        <f t="shared" si="504"/>
        <v>52.440725244072382</v>
      </c>
      <c r="DH134" s="58">
        <v>209.777777777778</v>
      </c>
      <c r="DI134" s="53">
        <f t="shared" si="505"/>
        <v>82.518518518518491</v>
      </c>
      <c r="DJ134" s="58">
        <v>82.5555555555556</v>
      </c>
      <c r="DK134" s="51">
        <f t="shared" si="506"/>
        <v>88.206349206349188</v>
      </c>
      <c r="DL134" s="53">
        <f t="shared" si="322"/>
        <v>60.830778568301042</v>
      </c>
      <c r="DM134" s="53">
        <f t="shared" si="526"/>
        <v>60.830778568301042</v>
      </c>
      <c r="DN134" s="98">
        <f t="shared" si="323"/>
        <v>60.8</v>
      </c>
      <c r="DO134" s="54" t="e">
        <f t="shared" si="527"/>
        <v>#N/A</v>
      </c>
      <c r="DP134" s="52">
        <v>374</v>
      </c>
      <c r="DQ134" s="51">
        <f t="shared" si="507"/>
        <v>79.180327868852459</v>
      </c>
      <c r="DR134" s="52">
        <v>22.9</v>
      </c>
      <c r="DS134" s="51">
        <f t="shared" si="508"/>
        <v>74.353205849268832</v>
      </c>
      <c r="DT134" s="52">
        <v>5.5</v>
      </c>
      <c r="DU134" s="51">
        <f t="shared" si="509"/>
        <v>30.555555555555557</v>
      </c>
      <c r="DV134" s="53">
        <f t="shared" si="324"/>
        <v>61.363029757892285</v>
      </c>
      <c r="DW134" s="53">
        <f t="shared" si="528"/>
        <v>61.363029757892285</v>
      </c>
      <c r="DX134" s="98">
        <f t="shared" si="325"/>
        <v>61.4</v>
      </c>
      <c r="DY134" s="54" t="e">
        <f t="shared" si="529"/>
        <v>#N/A</v>
      </c>
      <c r="DZ134" s="52">
        <v>18.228527639668702</v>
      </c>
      <c r="EA134" s="53">
        <f t="shared" si="510"/>
        <v>19.621665919987837</v>
      </c>
      <c r="EB134" s="52">
        <v>6.5</v>
      </c>
      <c r="EC134" s="51">
        <f t="shared" si="511"/>
        <v>40.625</v>
      </c>
      <c r="ED134" s="53">
        <f t="shared" si="326"/>
        <v>30.123332959993917</v>
      </c>
      <c r="EE134" s="53">
        <f t="shared" si="530"/>
        <v>30.123332959993917</v>
      </c>
      <c r="EF134" s="98">
        <f t="shared" si="327"/>
        <v>30.1</v>
      </c>
      <c r="EG134" s="54" t="e">
        <f t="shared" si="531"/>
        <v>#N/A</v>
      </c>
      <c r="EH134" s="64"/>
      <c r="EI134" s="64"/>
      <c r="EJ134" s="64"/>
      <c r="EK134" s="66" t="e">
        <f t="shared" si="532"/>
        <v>#N/A</v>
      </c>
      <c r="EL134" s="116">
        <f t="shared" si="328"/>
        <v>67.8</v>
      </c>
      <c r="EM134" s="139">
        <f t="shared" si="329"/>
        <v>67.772615783454299</v>
      </c>
      <c r="EN134" s="120">
        <f t="shared" si="533"/>
        <v>67.772615783454299</v>
      </c>
      <c r="EO134" s="67"/>
      <c r="EP134" s="68"/>
      <c r="EQ134" s="44"/>
    </row>
    <row r="135" spans="1:149" ht="14.5" customHeight="1" x14ac:dyDescent="0.35">
      <c r="A135" s="49" t="s">
        <v>136</v>
      </c>
      <c r="B135" s="137" t="str">
        <f>INDEX('Economy Names'!$A$2:$H$213,'Economy Names'!L129,'Economy Names'!$K$1)</f>
        <v>Montenegro</v>
      </c>
      <c r="C135" s="50">
        <v>8</v>
      </c>
      <c r="D135" s="51">
        <f t="shared" si="467"/>
        <v>58.82352941176471</v>
      </c>
      <c r="E135" s="50">
        <v>12</v>
      </c>
      <c r="F135" s="51">
        <f t="shared" si="468"/>
        <v>88.442211055276388</v>
      </c>
      <c r="G135" s="52">
        <v>1.21121497125109</v>
      </c>
      <c r="H135" s="51">
        <f t="shared" si="469"/>
        <v>99.394392514374459</v>
      </c>
      <c r="I135" s="50">
        <v>8</v>
      </c>
      <c r="J135" s="51">
        <f t="shared" si="470"/>
        <v>58.82352941176471</v>
      </c>
      <c r="K135" s="50">
        <v>12</v>
      </c>
      <c r="L135" s="51">
        <f t="shared" si="471"/>
        <v>88.442211055276388</v>
      </c>
      <c r="M135" s="52">
        <v>1.21121497125109</v>
      </c>
      <c r="N135" s="53">
        <f t="shared" si="472"/>
        <v>99.394392514374459</v>
      </c>
      <c r="O135" s="52">
        <v>1.331005462913E-2</v>
      </c>
      <c r="P135" s="51">
        <f t="shared" si="473"/>
        <v>99.996672486342717</v>
      </c>
      <c r="Q135" s="53">
        <f t="shared" si="305"/>
        <v>86.664201366939565</v>
      </c>
      <c r="R135" s="53">
        <f t="shared" si="512"/>
        <v>86.664201366939565</v>
      </c>
      <c r="S135" s="98">
        <f t="shared" si="306"/>
        <v>86.7</v>
      </c>
      <c r="T135" s="54" t="e">
        <f t="shared" si="513"/>
        <v>#N/A</v>
      </c>
      <c r="U135" s="55">
        <v>9</v>
      </c>
      <c r="V135" s="51">
        <f t="shared" si="474"/>
        <v>84</v>
      </c>
      <c r="W135" s="55">
        <v>102</v>
      </c>
      <c r="X135" s="51">
        <f t="shared" si="475"/>
        <v>78.097982708933728</v>
      </c>
      <c r="Y135" s="56">
        <v>4.8896402327986399</v>
      </c>
      <c r="Z135" s="53">
        <f t="shared" si="476"/>
        <v>75.551798836006796</v>
      </c>
      <c r="AA135" s="55">
        <v>10</v>
      </c>
      <c r="AB135" s="51">
        <f t="shared" si="477"/>
        <v>66.666666666666657</v>
      </c>
      <c r="AC135" s="53">
        <f t="shared" si="307"/>
        <v>76.079112052901792</v>
      </c>
      <c r="AD135" s="53">
        <f t="shared" si="514"/>
        <v>76.079112052901792</v>
      </c>
      <c r="AE135" s="98">
        <f t="shared" si="308"/>
        <v>76.099999999999994</v>
      </c>
      <c r="AF135" s="57" t="e">
        <f t="shared" si="515"/>
        <v>#N/A</v>
      </c>
      <c r="AG135" s="55">
        <v>7</v>
      </c>
      <c r="AH135" s="51">
        <f t="shared" si="478"/>
        <v>33.333333333333329</v>
      </c>
      <c r="AI135" s="55">
        <v>131</v>
      </c>
      <c r="AJ135" s="51">
        <f t="shared" si="479"/>
        <v>50.869565217391298</v>
      </c>
      <c r="AK135" s="56">
        <v>144.37416256220499</v>
      </c>
      <c r="AL135" s="51">
        <f t="shared" si="480"/>
        <v>98.217602931330802</v>
      </c>
      <c r="AM135" s="55">
        <v>5</v>
      </c>
      <c r="AN135" s="51">
        <f t="shared" si="481"/>
        <v>62.5</v>
      </c>
      <c r="AO135" s="51">
        <f t="shared" si="309"/>
        <v>61.230125370513861</v>
      </c>
      <c r="AP135" s="53">
        <f t="shared" si="516"/>
        <v>61.230125370513861</v>
      </c>
      <c r="AQ135" s="98">
        <f t="shared" si="310"/>
        <v>61.2</v>
      </c>
      <c r="AR135" s="54" t="e">
        <f t="shared" si="517"/>
        <v>#N/A</v>
      </c>
      <c r="AS135" s="59">
        <v>6</v>
      </c>
      <c r="AT135" s="51">
        <f t="shared" si="482"/>
        <v>58.333333333333336</v>
      </c>
      <c r="AU135" s="59">
        <v>69</v>
      </c>
      <c r="AV135" s="51">
        <f t="shared" si="483"/>
        <v>67.464114832535884</v>
      </c>
      <c r="AW135" s="59">
        <v>3.14641060092046</v>
      </c>
      <c r="AX135" s="53">
        <f t="shared" si="484"/>
        <v>79.023929327196939</v>
      </c>
      <c r="AY135" s="59">
        <v>17.5</v>
      </c>
      <c r="AZ135" s="51">
        <f t="shared" si="485"/>
        <v>58.333333333333336</v>
      </c>
      <c r="BA135" s="60">
        <f t="shared" si="311"/>
        <v>65.78867770659987</v>
      </c>
      <c r="BB135" s="53">
        <f t="shared" si="518"/>
        <v>65.78867770659987</v>
      </c>
      <c r="BC135" s="98">
        <f t="shared" si="312"/>
        <v>65.8</v>
      </c>
      <c r="BD135" s="54" t="e">
        <f t="shared" si="519"/>
        <v>#N/A</v>
      </c>
      <c r="BE135" s="58">
        <v>5</v>
      </c>
      <c r="BF135" s="58">
        <v>12</v>
      </c>
      <c r="BG135" s="61">
        <f t="shared" si="313"/>
        <v>17</v>
      </c>
      <c r="BH135" s="60">
        <f t="shared" si="314"/>
        <v>85</v>
      </c>
      <c r="BI135" s="101">
        <f t="shared" si="520"/>
        <v>85</v>
      </c>
      <c r="BJ135" s="98">
        <f t="shared" si="315"/>
        <v>85</v>
      </c>
      <c r="BK135" s="54" t="e">
        <f t="shared" si="521"/>
        <v>#N/A</v>
      </c>
      <c r="BL135" s="58">
        <v>5</v>
      </c>
      <c r="BM135" s="53">
        <f t="shared" si="486"/>
        <v>50</v>
      </c>
      <c r="BN135" s="58">
        <v>8</v>
      </c>
      <c r="BO135" s="53">
        <f t="shared" si="487"/>
        <v>80</v>
      </c>
      <c r="BP135" s="58">
        <v>6</v>
      </c>
      <c r="BQ135" s="53">
        <f t="shared" si="488"/>
        <v>60</v>
      </c>
      <c r="BR135" s="58">
        <v>3</v>
      </c>
      <c r="BS135" s="53">
        <f t="shared" si="489"/>
        <v>50</v>
      </c>
      <c r="BT135" s="58">
        <v>3</v>
      </c>
      <c r="BU135" s="53">
        <f t="shared" si="490"/>
        <v>42.857142857142854</v>
      </c>
      <c r="BV135" s="58">
        <v>6</v>
      </c>
      <c r="BW135" s="51">
        <f t="shared" si="491"/>
        <v>85.714285714285708</v>
      </c>
      <c r="BX135" s="61">
        <f t="shared" si="316"/>
        <v>31</v>
      </c>
      <c r="BY135" s="63">
        <f t="shared" si="317"/>
        <v>62</v>
      </c>
      <c r="BZ135" s="53">
        <f t="shared" si="522"/>
        <v>62</v>
      </c>
      <c r="CA135" s="98">
        <f t="shared" si="318"/>
        <v>62</v>
      </c>
      <c r="CB135" s="57" t="e">
        <f t="shared" si="523"/>
        <v>#N/A</v>
      </c>
      <c r="CC135" s="58">
        <v>18</v>
      </c>
      <c r="CD135" s="53">
        <f t="shared" si="492"/>
        <v>75</v>
      </c>
      <c r="CE135" s="58">
        <v>300</v>
      </c>
      <c r="CF135" s="51">
        <f t="shared" si="493"/>
        <v>61.205564142194746</v>
      </c>
      <c r="CG135" s="58">
        <v>22.246523947263601</v>
      </c>
      <c r="CH135" s="51">
        <f t="shared" si="494"/>
        <v>100</v>
      </c>
      <c r="CI135" s="58">
        <v>4</v>
      </c>
      <c r="CJ135" s="53">
        <f t="shared" si="495"/>
        <v>92</v>
      </c>
      <c r="CK135" s="58">
        <v>21.845238095238098</v>
      </c>
      <c r="CL135" s="53">
        <f t="shared" si="496"/>
        <v>64.005331862474719</v>
      </c>
      <c r="CM135" s="58">
        <v>9.5</v>
      </c>
      <c r="CN135" s="53">
        <f t="shared" si="497"/>
        <v>85.321100917431195</v>
      </c>
      <c r="CO135" s="58">
        <v>19</v>
      </c>
      <c r="CP135" s="51">
        <f t="shared" si="498"/>
        <v>40.625</v>
      </c>
      <c r="CQ135" s="138">
        <f t="shared" si="319"/>
        <v>70.487858194976482</v>
      </c>
      <c r="CR135" s="110">
        <f t="shared" si="320"/>
        <v>76.673355584292807</v>
      </c>
      <c r="CS135" s="53">
        <f t="shared" si="524"/>
        <v>76.673355584292807</v>
      </c>
      <c r="CT135" s="98">
        <f t="shared" si="321"/>
        <v>76.7</v>
      </c>
      <c r="CU135" s="54" t="e">
        <f t="shared" si="525"/>
        <v>#N/A</v>
      </c>
      <c r="CV135" s="58">
        <v>7.6060606060606002</v>
      </c>
      <c r="CW135" s="53">
        <f t="shared" si="499"/>
        <v>95.845244901848687</v>
      </c>
      <c r="CX135" s="58">
        <v>5.4090909090909101</v>
      </c>
      <c r="CY135" s="53">
        <f t="shared" si="500"/>
        <v>97.391070467993544</v>
      </c>
      <c r="CZ135" s="58">
        <v>85</v>
      </c>
      <c r="DA135" s="53">
        <f t="shared" si="501"/>
        <v>91.981132075471692</v>
      </c>
      <c r="DB135" s="58">
        <v>26</v>
      </c>
      <c r="DC135" s="53">
        <f t="shared" si="502"/>
        <v>93.5</v>
      </c>
      <c r="DD135" s="58">
        <v>23.2222222222222</v>
      </c>
      <c r="DE135" s="53">
        <f t="shared" si="503"/>
        <v>92.035045798486678</v>
      </c>
      <c r="DF135" s="58">
        <v>5.5</v>
      </c>
      <c r="DG135" s="53">
        <f t="shared" si="504"/>
        <v>98.11715481171548</v>
      </c>
      <c r="DH135" s="58">
        <v>305.555555555556</v>
      </c>
      <c r="DI135" s="53">
        <f t="shared" si="505"/>
        <v>74.537037037036995</v>
      </c>
      <c r="DJ135" s="58">
        <v>60</v>
      </c>
      <c r="DK135" s="51">
        <f t="shared" si="506"/>
        <v>91.428571428571431</v>
      </c>
      <c r="DL135" s="53">
        <f t="shared" si="322"/>
        <v>91.854407065140563</v>
      </c>
      <c r="DM135" s="53">
        <f t="shared" si="526"/>
        <v>91.854407065140563</v>
      </c>
      <c r="DN135" s="98">
        <f t="shared" si="323"/>
        <v>91.9</v>
      </c>
      <c r="DO135" s="54" t="e">
        <f t="shared" si="527"/>
        <v>#N/A</v>
      </c>
      <c r="DP135" s="52">
        <v>545</v>
      </c>
      <c r="DQ135" s="51">
        <f t="shared" si="507"/>
        <v>65.163934426229503</v>
      </c>
      <c r="DR135" s="52">
        <v>25.7</v>
      </c>
      <c r="DS135" s="51">
        <f t="shared" si="508"/>
        <v>71.203599550056239</v>
      </c>
      <c r="DT135" s="52">
        <v>11.5</v>
      </c>
      <c r="DU135" s="51">
        <f t="shared" si="509"/>
        <v>63.888888888888886</v>
      </c>
      <c r="DV135" s="53">
        <f t="shared" si="324"/>
        <v>66.752140955058209</v>
      </c>
      <c r="DW135" s="53">
        <f t="shared" si="528"/>
        <v>66.752140955058209</v>
      </c>
      <c r="DX135" s="98">
        <f t="shared" si="325"/>
        <v>66.8</v>
      </c>
      <c r="DY135" s="54" t="e">
        <f t="shared" si="529"/>
        <v>#N/A</v>
      </c>
      <c r="DZ135" s="52">
        <v>50.323194588158003</v>
      </c>
      <c r="EA135" s="53">
        <f t="shared" si="510"/>
        <v>54.169208383377821</v>
      </c>
      <c r="EB135" s="52">
        <v>12.5</v>
      </c>
      <c r="EC135" s="51">
        <f t="shared" si="511"/>
        <v>78.125</v>
      </c>
      <c r="ED135" s="53">
        <f t="shared" si="326"/>
        <v>66.147104191688911</v>
      </c>
      <c r="EE135" s="53">
        <f t="shared" si="530"/>
        <v>66.147104191688911</v>
      </c>
      <c r="EF135" s="98">
        <f t="shared" si="327"/>
        <v>66.099999999999994</v>
      </c>
      <c r="EG135" s="54" t="e">
        <f t="shared" si="531"/>
        <v>#N/A</v>
      </c>
      <c r="EH135" s="64"/>
      <c r="EI135" s="64"/>
      <c r="EJ135" s="64"/>
      <c r="EK135" s="66" t="e">
        <f t="shared" si="532"/>
        <v>#N/A</v>
      </c>
      <c r="EL135" s="116">
        <f t="shared" si="328"/>
        <v>73.8</v>
      </c>
      <c r="EM135" s="139">
        <f t="shared" si="329"/>
        <v>73.818912429313542</v>
      </c>
      <c r="EN135" s="120">
        <f t="shared" si="533"/>
        <v>73.818912429313542</v>
      </c>
      <c r="EO135" s="67"/>
      <c r="EP135" s="68"/>
      <c r="EQ135" s="44"/>
    </row>
    <row r="136" spans="1:149" ht="14.5" customHeight="1" x14ac:dyDescent="0.35">
      <c r="A136" s="49" t="s">
        <v>137</v>
      </c>
      <c r="B136" s="137" t="str">
        <f>INDEX('Economy Names'!$A$2:$H$213,'Economy Names'!L130,'Economy Names'!$K$1)</f>
        <v>Morocco</v>
      </c>
      <c r="C136" s="50">
        <v>4</v>
      </c>
      <c r="D136" s="51">
        <f t="shared" si="467"/>
        <v>82.35294117647058</v>
      </c>
      <c r="E136" s="50">
        <v>9</v>
      </c>
      <c r="F136" s="51">
        <f t="shared" si="468"/>
        <v>91.457286432160799</v>
      </c>
      <c r="G136" s="52">
        <v>3.5674729824068301</v>
      </c>
      <c r="H136" s="51">
        <f t="shared" si="469"/>
        <v>98.216263508796587</v>
      </c>
      <c r="I136" s="50">
        <v>4</v>
      </c>
      <c r="J136" s="51">
        <f t="shared" si="470"/>
        <v>82.35294117647058</v>
      </c>
      <c r="K136" s="50">
        <v>9</v>
      </c>
      <c r="L136" s="51">
        <f t="shared" si="471"/>
        <v>91.457286432160799</v>
      </c>
      <c r="M136" s="52">
        <v>3.5674729824068301</v>
      </c>
      <c r="N136" s="53">
        <f t="shared" si="472"/>
        <v>98.216263508796587</v>
      </c>
      <c r="O136" s="52">
        <v>0</v>
      </c>
      <c r="P136" s="51">
        <f t="shared" si="473"/>
        <v>100</v>
      </c>
      <c r="Q136" s="53">
        <f t="shared" ref="Q136:Q199" si="534">25%*P136+12.5%*D136+12.5%*F136+12.5%*H136+12.5%*J136+12.5%*L136+12.5%*N136</f>
        <v>93.006622779357002</v>
      </c>
      <c r="R136" s="53">
        <f t="shared" si="512"/>
        <v>93.006622779357002</v>
      </c>
      <c r="S136" s="98">
        <f t="shared" ref="S136:S199" si="535">+ROUND(Q136,1)</f>
        <v>93</v>
      </c>
      <c r="T136" s="54" t="e">
        <f t="shared" si="513"/>
        <v>#N/A</v>
      </c>
      <c r="U136" s="55">
        <v>12</v>
      </c>
      <c r="V136" s="51">
        <f t="shared" si="474"/>
        <v>72</v>
      </c>
      <c r="W136" s="55">
        <v>58</v>
      </c>
      <c r="X136" s="51">
        <f t="shared" si="475"/>
        <v>90.778097982708942</v>
      </c>
      <c r="Y136" s="56">
        <v>3.290704448923</v>
      </c>
      <c r="Z136" s="53">
        <f t="shared" si="476"/>
        <v>83.546477755384998</v>
      </c>
      <c r="AA136" s="55">
        <v>13</v>
      </c>
      <c r="AB136" s="51">
        <f t="shared" si="477"/>
        <v>86.666666666666671</v>
      </c>
      <c r="AC136" s="53">
        <f t="shared" ref="AC136:AC199" si="536">AVERAGE(V136,X136,Z136,AB136)</f>
        <v>83.247810601190153</v>
      </c>
      <c r="AD136" s="53">
        <f t="shared" si="514"/>
        <v>83.247810601190153</v>
      </c>
      <c r="AE136" s="98">
        <f t="shared" ref="AE136:AE199" si="537">+ROUND(AC136,1)</f>
        <v>83.2</v>
      </c>
      <c r="AF136" s="57" t="e">
        <f t="shared" si="515"/>
        <v>#N/A</v>
      </c>
      <c r="AG136" s="55">
        <v>4</v>
      </c>
      <c r="AH136" s="51">
        <f t="shared" si="478"/>
        <v>83.333333333333343</v>
      </c>
      <c r="AI136" s="55">
        <v>31</v>
      </c>
      <c r="AJ136" s="51">
        <f t="shared" si="479"/>
        <v>94.347826086956516</v>
      </c>
      <c r="AK136" s="56">
        <v>1308.81688398303</v>
      </c>
      <c r="AL136" s="51">
        <f t="shared" si="480"/>
        <v>83.841766864407035</v>
      </c>
      <c r="AM136" s="55">
        <v>7</v>
      </c>
      <c r="AN136" s="51">
        <f t="shared" si="481"/>
        <v>87.5</v>
      </c>
      <c r="AO136" s="51">
        <f t="shared" ref="AO136:AO199" si="538">AVERAGE(AH136,AJ136,AL136,AN136)</f>
        <v>87.255731571174223</v>
      </c>
      <c r="AP136" s="53">
        <f t="shared" si="516"/>
        <v>87.255731571174223</v>
      </c>
      <c r="AQ136" s="98">
        <f t="shared" ref="AQ136:AQ199" si="539">+ROUND(AO136,1)</f>
        <v>87.3</v>
      </c>
      <c r="AR136" s="54" t="e">
        <f t="shared" si="517"/>
        <v>#N/A</v>
      </c>
      <c r="AS136" s="59">
        <v>6</v>
      </c>
      <c r="AT136" s="51">
        <f t="shared" si="482"/>
        <v>58.333333333333336</v>
      </c>
      <c r="AU136" s="59">
        <v>20</v>
      </c>
      <c r="AV136" s="51">
        <f t="shared" si="483"/>
        <v>90.909090909090907</v>
      </c>
      <c r="AW136" s="59">
        <v>6.3800909198789997</v>
      </c>
      <c r="AX136" s="53">
        <f t="shared" si="484"/>
        <v>57.466060534140006</v>
      </c>
      <c r="AY136" s="59">
        <v>17</v>
      </c>
      <c r="AZ136" s="51">
        <f t="shared" si="485"/>
        <v>56.666666666666664</v>
      </c>
      <c r="BA136" s="60">
        <f t="shared" ref="BA136:BA199" si="540">AVERAGE(AT136,AV136,AX136,AZ136)</f>
        <v>65.843787860807737</v>
      </c>
      <c r="BB136" s="53">
        <f t="shared" si="518"/>
        <v>65.843787860807737</v>
      </c>
      <c r="BC136" s="98">
        <f t="shared" ref="BC136:BC199" si="541">+ROUND(BA136,1)</f>
        <v>65.8</v>
      </c>
      <c r="BD136" s="54" t="e">
        <f t="shared" si="519"/>
        <v>#N/A</v>
      </c>
      <c r="BE136" s="58">
        <v>7</v>
      </c>
      <c r="BF136" s="58">
        <v>2</v>
      </c>
      <c r="BG136" s="61">
        <f t="shared" ref="BG136:BG199" si="542">+SUM(BE136,BF136)</f>
        <v>9</v>
      </c>
      <c r="BH136" s="60">
        <f t="shared" ref="BH136:BH199" si="543">(IF(BG136=-1,0,(IF(BG136&lt;BG$4,0,IF(BG136&gt;BG$3,1,((-BG$4+BG136)/BG$5))))))*100</f>
        <v>45</v>
      </c>
      <c r="BI136" s="101">
        <f t="shared" si="520"/>
        <v>45</v>
      </c>
      <c r="BJ136" s="98">
        <f t="shared" ref="BJ136:BJ199" si="544">ROUND(BH136,1)</f>
        <v>45</v>
      </c>
      <c r="BK136" s="54" t="e">
        <f t="shared" si="521"/>
        <v>#N/A</v>
      </c>
      <c r="BL136" s="58">
        <v>9</v>
      </c>
      <c r="BM136" s="53">
        <f t="shared" si="486"/>
        <v>90</v>
      </c>
      <c r="BN136" s="58">
        <v>2</v>
      </c>
      <c r="BO136" s="53">
        <f t="shared" si="487"/>
        <v>20</v>
      </c>
      <c r="BP136" s="58">
        <v>7</v>
      </c>
      <c r="BQ136" s="53">
        <f t="shared" si="488"/>
        <v>70</v>
      </c>
      <c r="BR136" s="58">
        <v>6</v>
      </c>
      <c r="BS136" s="53">
        <f t="shared" si="489"/>
        <v>100</v>
      </c>
      <c r="BT136" s="58">
        <v>5</v>
      </c>
      <c r="BU136" s="53">
        <f t="shared" si="490"/>
        <v>71.428571428571431</v>
      </c>
      <c r="BV136" s="58">
        <v>6</v>
      </c>
      <c r="BW136" s="51">
        <f t="shared" si="491"/>
        <v>85.714285714285708</v>
      </c>
      <c r="BX136" s="61">
        <f t="shared" ref="BX136:BX199" si="545">+SUM(BN136,BL136,BP136,BR136,BT136,BV136)</f>
        <v>35</v>
      </c>
      <c r="BY136" s="63">
        <f t="shared" ref="BY136:BY199" si="546">(IF(BX136=-1,0,(IF(BX136&lt;BX$4,0,IF(BX136&gt;BX$3,1,((-BX$4+BX136)/BX$5))))))*100</f>
        <v>70</v>
      </c>
      <c r="BZ136" s="53">
        <f t="shared" si="522"/>
        <v>70</v>
      </c>
      <c r="CA136" s="98">
        <f t="shared" ref="CA136:CA199" si="547">+ROUND(BY136,1)</f>
        <v>70</v>
      </c>
      <c r="CB136" s="57" t="e">
        <f t="shared" si="523"/>
        <v>#N/A</v>
      </c>
      <c r="CC136" s="58">
        <v>6</v>
      </c>
      <c r="CD136" s="53">
        <f t="shared" si="492"/>
        <v>95</v>
      </c>
      <c r="CE136" s="58">
        <v>155</v>
      </c>
      <c r="CF136" s="51">
        <f t="shared" si="493"/>
        <v>83.616692426584237</v>
      </c>
      <c r="CG136" s="58">
        <v>45.827219726264097</v>
      </c>
      <c r="CH136" s="51">
        <f t="shared" si="494"/>
        <v>71.657257561401138</v>
      </c>
      <c r="CI136" s="58" t="s">
        <v>1975</v>
      </c>
      <c r="CJ136" s="53" t="str">
        <f t="shared" si="495"/>
        <v>No VAT</v>
      </c>
      <c r="CK136" s="58" t="s">
        <v>1975</v>
      </c>
      <c r="CL136" s="53" t="str">
        <f t="shared" si="496"/>
        <v>No VAT</v>
      </c>
      <c r="CM136" s="58">
        <v>3</v>
      </c>
      <c r="CN136" s="53">
        <f t="shared" si="497"/>
        <v>97.247706422018354</v>
      </c>
      <c r="CO136" s="58">
        <v>0</v>
      </c>
      <c r="CP136" s="51">
        <f t="shared" si="498"/>
        <v>100</v>
      </c>
      <c r="CQ136" s="138">
        <f t="shared" ref="CQ136:CQ199" si="548">IF(OR(ISNUMBER(CJ136),ISNUMBER(CL136),ISNUMBER(CN136),ISNUMBER(CP136)),AVERAGE(CJ136,CL136,CN136,CP136),"")</f>
        <v>98.623853211009177</v>
      </c>
      <c r="CR136" s="110">
        <f t="shared" ref="CR136:CR199" si="549">AVERAGE(CD136,CF136,CH136,CQ136)</f>
        <v>87.224450799748638</v>
      </c>
      <c r="CS136" s="53">
        <f t="shared" si="524"/>
        <v>87.224450799748638</v>
      </c>
      <c r="CT136" s="98">
        <f t="shared" ref="CT136:CT199" si="550">ROUND(CR136,1)</f>
        <v>87.2</v>
      </c>
      <c r="CU136" s="54" t="e">
        <f t="shared" si="525"/>
        <v>#N/A</v>
      </c>
      <c r="CV136" s="58">
        <v>6</v>
      </c>
      <c r="CW136" s="53">
        <f t="shared" si="499"/>
        <v>96.855345911949684</v>
      </c>
      <c r="CX136" s="58">
        <v>25.615384615384599</v>
      </c>
      <c r="CY136" s="53">
        <f t="shared" si="500"/>
        <v>85.43468365953575</v>
      </c>
      <c r="CZ136" s="58">
        <v>155.769230769231</v>
      </c>
      <c r="DA136" s="53">
        <f t="shared" si="501"/>
        <v>85.304789550072556</v>
      </c>
      <c r="DB136" s="58">
        <v>67</v>
      </c>
      <c r="DC136" s="53">
        <f t="shared" si="502"/>
        <v>83.25</v>
      </c>
      <c r="DD136" s="58">
        <v>57</v>
      </c>
      <c r="DE136" s="53">
        <f t="shared" si="503"/>
        <v>79.928315412186379</v>
      </c>
      <c r="DF136" s="58">
        <v>26</v>
      </c>
      <c r="DG136" s="53">
        <f t="shared" si="504"/>
        <v>89.539748953974893</v>
      </c>
      <c r="DH136" s="58">
        <v>228.111111111111</v>
      </c>
      <c r="DI136" s="53">
        <f t="shared" si="505"/>
        <v>80.990740740740748</v>
      </c>
      <c r="DJ136" s="58">
        <v>116.444444444444</v>
      </c>
      <c r="DK136" s="51">
        <f t="shared" si="506"/>
        <v>83.365079365079424</v>
      </c>
      <c r="DL136" s="53">
        <f t="shared" ref="DL136:DL199" si="551">AVERAGE(CW136,CY136,DA136,DC136,DE136,DG136,DI136,DK136)</f>
        <v>85.583587949192435</v>
      </c>
      <c r="DM136" s="53">
        <f t="shared" si="526"/>
        <v>85.583587949192435</v>
      </c>
      <c r="DN136" s="98">
        <f t="shared" ref="DN136:DN199" si="552">ROUND(DL136,1)</f>
        <v>85.6</v>
      </c>
      <c r="DO136" s="54" t="e">
        <f t="shared" si="527"/>
        <v>#N/A</v>
      </c>
      <c r="DP136" s="52">
        <v>510</v>
      </c>
      <c r="DQ136" s="51">
        <f t="shared" si="507"/>
        <v>68.032786885245898</v>
      </c>
      <c r="DR136" s="52">
        <v>26.5</v>
      </c>
      <c r="DS136" s="51">
        <f t="shared" si="508"/>
        <v>70.303712035995488</v>
      </c>
      <c r="DT136" s="52">
        <v>9.5</v>
      </c>
      <c r="DU136" s="51">
        <f t="shared" si="509"/>
        <v>52.777777777777779</v>
      </c>
      <c r="DV136" s="53">
        <f t="shared" ref="DV136:DV199" si="553">AVERAGE(DU136,DQ136,DS136)</f>
        <v>63.70475889967306</v>
      </c>
      <c r="DW136" s="53">
        <f t="shared" si="528"/>
        <v>63.70475889967306</v>
      </c>
      <c r="DX136" s="98">
        <f t="shared" ref="DX136:DX199" si="554">ROUND(DV136,1)</f>
        <v>63.7</v>
      </c>
      <c r="DY136" s="54" t="e">
        <f t="shared" si="529"/>
        <v>#N/A</v>
      </c>
      <c r="DZ136" s="52">
        <v>28.699673563884701</v>
      </c>
      <c r="EA136" s="53">
        <f t="shared" si="510"/>
        <v>30.893082415376426</v>
      </c>
      <c r="EB136" s="52">
        <v>12</v>
      </c>
      <c r="EC136" s="51">
        <f t="shared" si="511"/>
        <v>75</v>
      </c>
      <c r="ED136" s="53">
        <f t="shared" ref="ED136:ED199" si="555">AVERAGE(EA136,EC136)</f>
        <v>52.946541207688213</v>
      </c>
      <c r="EE136" s="53">
        <f t="shared" si="530"/>
        <v>52.946541207688213</v>
      </c>
      <c r="EF136" s="98">
        <f t="shared" ref="EF136:EF199" si="556">ROUND(ED136,1)</f>
        <v>52.9</v>
      </c>
      <c r="EG136" s="54" t="e">
        <f t="shared" si="531"/>
        <v>#N/A</v>
      </c>
      <c r="EH136" s="64"/>
      <c r="EI136" s="64"/>
      <c r="EJ136" s="64"/>
      <c r="EK136" s="66" t="e">
        <f t="shared" si="532"/>
        <v>#N/A</v>
      </c>
      <c r="EL136" s="116">
        <f t="shared" ref="EL136:EL199" si="557">ROUND(EM136,1)</f>
        <v>73.400000000000006</v>
      </c>
      <c r="EM136" s="139">
        <f t="shared" ref="EM136:EM199" si="558">AVERAGE(Q136,AC136,BA136,BH136,BY136,CR136,DL136,DV136,ED136,AO136)</f>
        <v>73.381329166883148</v>
      </c>
      <c r="EN136" s="120">
        <f t="shared" si="533"/>
        <v>73.381329166883148</v>
      </c>
      <c r="EO136" s="67"/>
      <c r="EP136" s="68"/>
      <c r="EQ136" s="44"/>
    </row>
    <row r="137" spans="1:149" ht="14.5" customHeight="1" x14ac:dyDescent="0.35">
      <c r="A137" s="49" t="s">
        <v>138</v>
      </c>
      <c r="B137" s="137" t="str">
        <f>INDEX('Economy Names'!$A$2:$H$213,'Economy Names'!L131,'Economy Names'!$K$1)</f>
        <v>Mozambique</v>
      </c>
      <c r="C137" s="50">
        <v>10</v>
      </c>
      <c r="D137" s="51">
        <f t="shared" si="467"/>
        <v>47.058823529411761</v>
      </c>
      <c r="E137" s="50">
        <v>17</v>
      </c>
      <c r="F137" s="51">
        <f t="shared" si="468"/>
        <v>83.417085427135675</v>
      </c>
      <c r="G137" s="52">
        <v>106.86611030901901</v>
      </c>
      <c r="H137" s="51">
        <f t="shared" si="469"/>
        <v>46.566944845490497</v>
      </c>
      <c r="I137" s="50">
        <v>10</v>
      </c>
      <c r="J137" s="51">
        <f t="shared" si="470"/>
        <v>47.058823529411761</v>
      </c>
      <c r="K137" s="50">
        <v>17</v>
      </c>
      <c r="L137" s="51">
        <f t="shared" si="471"/>
        <v>83.417085427135675</v>
      </c>
      <c r="M137" s="52">
        <v>106.86611030901901</v>
      </c>
      <c r="N137" s="53">
        <f t="shared" si="472"/>
        <v>46.566944845490497</v>
      </c>
      <c r="O137" s="52">
        <v>0</v>
      </c>
      <c r="P137" s="51">
        <f t="shared" si="473"/>
        <v>100</v>
      </c>
      <c r="Q137" s="53">
        <f t="shared" si="534"/>
        <v>69.260713450509485</v>
      </c>
      <c r="R137" s="53">
        <f t="shared" si="512"/>
        <v>69.260713450509485</v>
      </c>
      <c r="S137" s="98">
        <f t="shared" si="535"/>
        <v>69.3</v>
      </c>
      <c r="T137" s="54" t="e">
        <f t="shared" si="513"/>
        <v>#N/A</v>
      </c>
      <c r="U137" s="55">
        <v>11</v>
      </c>
      <c r="V137" s="51">
        <f t="shared" si="474"/>
        <v>76</v>
      </c>
      <c r="W137" s="55">
        <v>118</v>
      </c>
      <c r="X137" s="51">
        <f t="shared" si="475"/>
        <v>73.487031700288185</v>
      </c>
      <c r="Y137" s="56">
        <v>6.01609537427648</v>
      </c>
      <c r="Z137" s="53">
        <f t="shared" si="476"/>
        <v>69.919523128617598</v>
      </c>
      <c r="AA137" s="55">
        <v>11</v>
      </c>
      <c r="AB137" s="51">
        <f t="shared" si="477"/>
        <v>73.333333333333329</v>
      </c>
      <c r="AC137" s="53">
        <f t="shared" si="536"/>
        <v>73.184972040559771</v>
      </c>
      <c r="AD137" s="53">
        <f t="shared" si="514"/>
        <v>73.184972040559771</v>
      </c>
      <c r="AE137" s="98">
        <f t="shared" si="537"/>
        <v>73.2</v>
      </c>
      <c r="AF137" s="57" t="e">
        <f t="shared" si="515"/>
        <v>#N/A</v>
      </c>
      <c r="AG137" s="55">
        <v>4</v>
      </c>
      <c r="AH137" s="51">
        <f t="shared" si="478"/>
        <v>83.333333333333343</v>
      </c>
      <c r="AI137" s="55">
        <v>40</v>
      </c>
      <c r="AJ137" s="51">
        <f t="shared" si="479"/>
        <v>90.434782608695656</v>
      </c>
      <c r="AK137" s="56">
        <v>3008.7077624590202</v>
      </c>
      <c r="AL137" s="51">
        <f t="shared" si="480"/>
        <v>62.855459722728149</v>
      </c>
      <c r="AM137" s="55">
        <v>4</v>
      </c>
      <c r="AN137" s="51">
        <f t="shared" si="481"/>
        <v>50</v>
      </c>
      <c r="AO137" s="51">
        <f t="shared" si="538"/>
        <v>71.655893916189285</v>
      </c>
      <c r="AP137" s="53">
        <f t="shared" si="516"/>
        <v>71.655893916189285</v>
      </c>
      <c r="AQ137" s="98">
        <f t="shared" si="539"/>
        <v>71.7</v>
      </c>
      <c r="AR137" s="54" t="e">
        <f t="shared" si="517"/>
        <v>#N/A</v>
      </c>
      <c r="AS137" s="59">
        <v>8</v>
      </c>
      <c r="AT137" s="51">
        <f t="shared" si="482"/>
        <v>41.666666666666671</v>
      </c>
      <c r="AU137" s="59">
        <v>43</v>
      </c>
      <c r="AV137" s="51">
        <f t="shared" si="483"/>
        <v>79.904306220095691</v>
      </c>
      <c r="AW137" s="59">
        <v>4.9594196852207304</v>
      </c>
      <c r="AX137" s="53">
        <f t="shared" si="484"/>
        <v>66.937202098528459</v>
      </c>
      <c r="AY137" s="59">
        <v>7.5</v>
      </c>
      <c r="AZ137" s="51">
        <f t="shared" si="485"/>
        <v>25</v>
      </c>
      <c r="BA137" s="60">
        <f t="shared" si="540"/>
        <v>53.377043746322705</v>
      </c>
      <c r="BB137" s="53">
        <f t="shared" si="518"/>
        <v>53.377043746322705</v>
      </c>
      <c r="BC137" s="98">
        <f t="shared" si="541"/>
        <v>53.4</v>
      </c>
      <c r="BD137" s="54" t="e">
        <f t="shared" si="519"/>
        <v>#N/A</v>
      </c>
      <c r="BE137" s="58">
        <v>4</v>
      </c>
      <c r="BF137" s="58">
        <v>1</v>
      </c>
      <c r="BG137" s="61">
        <f t="shared" si="542"/>
        <v>5</v>
      </c>
      <c r="BH137" s="60">
        <f t="shared" si="543"/>
        <v>25</v>
      </c>
      <c r="BI137" s="101">
        <f t="shared" si="520"/>
        <v>25</v>
      </c>
      <c r="BJ137" s="98">
        <f t="shared" si="544"/>
        <v>25</v>
      </c>
      <c r="BK137" s="54" t="e">
        <f t="shared" si="521"/>
        <v>#N/A</v>
      </c>
      <c r="BL137" s="58">
        <v>5</v>
      </c>
      <c r="BM137" s="53">
        <f t="shared" si="486"/>
        <v>50</v>
      </c>
      <c r="BN137" s="58">
        <v>4</v>
      </c>
      <c r="BO137" s="53">
        <f t="shared" si="487"/>
        <v>40</v>
      </c>
      <c r="BP137" s="58">
        <v>7</v>
      </c>
      <c r="BQ137" s="53">
        <f t="shared" si="488"/>
        <v>70</v>
      </c>
      <c r="BR137" s="58">
        <v>0</v>
      </c>
      <c r="BS137" s="53">
        <f t="shared" si="489"/>
        <v>0</v>
      </c>
      <c r="BT137" s="58">
        <v>0</v>
      </c>
      <c r="BU137" s="53">
        <f t="shared" si="490"/>
        <v>0</v>
      </c>
      <c r="BV137" s="58">
        <v>0</v>
      </c>
      <c r="BW137" s="51">
        <f t="shared" si="491"/>
        <v>0</v>
      </c>
      <c r="BX137" s="61">
        <f t="shared" si="545"/>
        <v>16</v>
      </c>
      <c r="BY137" s="63">
        <f t="shared" si="546"/>
        <v>32</v>
      </c>
      <c r="BZ137" s="53">
        <f t="shared" si="522"/>
        <v>32</v>
      </c>
      <c r="CA137" s="98">
        <f t="shared" si="547"/>
        <v>32</v>
      </c>
      <c r="CB137" s="57" t="e">
        <f t="shared" si="523"/>
        <v>#N/A</v>
      </c>
      <c r="CC137" s="58">
        <v>37</v>
      </c>
      <c r="CD137" s="53">
        <f t="shared" si="492"/>
        <v>43.333333333333336</v>
      </c>
      <c r="CE137" s="58">
        <v>200</v>
      </c>
      <c r="CF137" s="51">
        <f t="shared" si="493"/>
        <v>76.661514683153015</v>
      </c>
      <c r="CG137" s="58">
        <v>36.073303145012602</v>
      </c>
      <c r="CH137" s="51">
        <f t="shared" si="494"/>
        <v>85.964501187092793</v>
      </c>
      <c r="CI137" s="58">
        <v>28</v>
      </c>
      <c r="CJ137" s="53">
        <f t="shared" si="495"/>
        <v>44</v>
      </c>
      <c r="CK137" s="58">
        <v>36.714285714285701</v>
      </c>
      <c r="CL137" s="53">
        <f t="shared" si="496"/>
        <v>35.300606729178185</v>
      </c>
      <c r="CM137" s="58">
        <v>28</v>
      </c>
      <c r="CN137" s="53">
        <f t="shared" si="497"/>
        <v>51.37614678899083</v>
      </c>
      <c r="CO137" s="58">
        <v>9.5714285714285694</v>
      </c>
      <c r="CP137" s="51">
        <f t="shared" si="498"/>
        <v>70.089285714285722</v>
      </c>
      <c r="CQ137" s="138">
        <f t="shared" si="548"/>
        <v>50.191509808113686</v>
      </c>
      <c r="CR137" s="110">
        <f t="shared" si="549"/>
        <v>64.037714752923208</v>
      </c>
      <c r="CS137" s="53">
        <f t="shared" si="524"/>
        <v>64.037714752923208</v>
      </c>
      <c r="CT137" s="98">
        <f t="shared" si="550"/>
        <v>64</v>
      </c>
      <c r="CU137" s="54" t="e">
        <f t="shared" si="525"/>
        <v>#N/A</v>
      </c>
      <c r="CV137" s="58">
        <v>66</v>
      </c>
      <c r="CW137" s="53">
        <f t="shared" si="499"/>
        <v>59.119496855345908</v>
      </c>
      <c r="CX137" s="58">
        <v>36</v>
      </c>
      <c r="CY137" s="53">
        <f t="shared" si="500"/>
        <v>79.289940828402365</v>
      </c>
      <c r="CZ137" s="58">
        <v>601.66666666666697</v>
      </c>
      <c r="DA137" s="53">
        <f t="shared" si="501"/>
        <v>43.238993710691801</v>
      </c>
      <c r="DB137" s="58">
        <v>160</v>
      </c>
      <c r="DC137" s="53">
        <f t="shared" si="502"/>
        <v>60</v>
      </c>
      <c r="DD137" s="58">
        <v>9</v>
      </c>
      <c r="DE137" s="53">
        <f t="shared" si="503"/>
        <v>97.132616487455195</v>
      </c>
      <c r="DF137" s="58">
        <v>16</v>
      </c>
      <c r="DG137" s="53">
        <f t="shared" si="504"/>
        <v>93.723849372384933</v>
      </c>
      <c r="DH137" s="58">
        <v>399</v>
      </c>
      <c r="DI137" s="53">
        <f t="shared" si="505"/>
        <v>66.75</v>
      </c>
      <c r="DJ137" s="58">
        <v>60</v>
      </c>
      <c r="DK137" s="51">
        <f t="shared" si="506"/>
        <v>91.428571428571431</v>
      </c>
      <c r="DL137" s="53">
        <f t="shared" si="551"/>
        <v>73.835433585356455</v>
      </c>
      <c r="DM137" s="53">
        <f t="shared" si="526"/>
        <v>73.835433585356455</v>
      </c>
      <c r="DN137" s="98">
        <f t="shared" si="552"/>
        <v>73.8</v>
      </c>
      <c r="DO137" s="54" t="e">
        <f t="shared" si="527"/>
        <v>#N/A</v>
      </c>
      <c r="DP137" s="52">
        <v>950</v>
      </c>
      <c r="DQ137" s="51">
        <f t="shared" si="507"/>
        <v>31.967213114754102</v>
      </c>
      <c r="DR137" s="52">
        <v>53.3</v>
      </c>
      <c r="DS137" s="51">
        <f t="shared" si="508"/>
        <v>40.15748031496063</v>
      </c>
      <c r="DT137" s="52">
        <v>8.5</v>
      </c>
      <c r="DU137" s="51">
        <f t="shared" si="509"/>
        <v>47.222222222222221</v>
      </c>
      <c r="DV137" s="53">
        <f t="shared" si="553"/>
        <v>39.782305217312313</v>
      </c>
      <c r="DW137" s="53">
        <f t="shared" si="528"/>
        <v>39.782305217312313</v>
      </c>
      <c r="DX137" s="98">
        <f t="shared" si="554"/>
        <v>39.799999999999997</v>
      </c>
      <c r="DY137" s="54" t="e">
        <f t="shared" si="529"/>
        <v>#N/A</v>
      </c>
      <c r="DZ137" s="52">
        <v>30.788719232546502</v>
      </c>
      <c r="EA137" s="53">
        <f t="shared" si="510"/>
        <v>33.141786041492466</v>
      </c>
      <c r="EB137" s="52">
        <v>10</v>
      </c>
      <c r="EC137" s="51">
        <f t="shared" si="511"/>
        <v>62.5</v>
      </c>
      <c r="ED137" s="53">
        <f t="shared" si="555"/>
        <v>47.820893020746233</v>
      </c>
      <c r="EE137" s="53">
        <f t="shared" si="530"/>
        <v>47.820893020746233</v>
      </c>
      <c r="EF137" s="98">
        <f t="shared" si="556"/>
        <v>47.8</v>
      </c>
      <c r="EG137" s="54" t="e">
        <f t="shared" si="531"/>
        <v>#N/A</v>
      </c>
      <c r="EH137" s="64"/>
      <c r="EI137" s="64"/>
      <c r="EJ137" s="64"/>
      <c r="EK137" s="66" t="e">
        <f t="shared" si="532"/>
        <v>#N/A</v>
      </c>
      <c r="EL137" s="116">
        <f t="shared" si="557"/>
        <v>55</v>
      </c>
      <c r="EM137" s="139">
        <f t="shared" si="558"/>
        <v>54.995496972991944</v>
      </c>
      <c r="EN137" s="120">
        <f t="shared" si="533"/>
        <v>54.995496972991944</v>
      </c>
      <c r="EO137" s="67"/>
      <c r="EP137" s="68"/>
      <c r="EQ137" s="44"/>
    </row>
    <row r="138" spans="1:149" ht="14.5" customHeight="1" x14ac:dyDescent="0.35">
      <c r="A138" s="49" t="s">
        <v>1330</v>
      </c>
      <c r="B138" s="137" t="str">
        <f>INDEX('Economy Names'!$A$2:$H$213,'Economy Names'!L132,'Economy Names'!$K$1)</f>
        <v>Myanmar</v>
      </c>
      <c r="C138" s="50">
        <v>6</v>
      </c>
      <c r="D138" s="51">
        <f t="shared" si="467"/>
        <v>70.588235294117652</v>
      </c>
      <c r="E138" s="50">
        <v>7</v>
      </c>
      <c r="F138" s="51">
        <f t="shared" si="468"/>
        <v>93.467336683417088</v>
      </c>
      <c r="G138" s="52">
        <v>13.348165167915599</v>
      </c>
      <c r="H138" s="51">
        <f t="shared" si="469"/>
        <v>93.325917416042202</v>
      </c>
      <c r="I138" s="50">
        <v>6</v>
      </c>
      <c r="J138" s="51">
        <f t="shared" si="470"/>
        <v>70.588235294117652</v>
      </c>
      <c r="K138" s="50">
        <v>7</v>
      </c>
      <c r="L138" s="51">
        <f t="shared" si="471"/>
        <v>93.467336683417088</v>
      </c>
      <c r="M138" s="52">
        <v>13.348165167915599</v>
      </c>
      <c r="N138" s="53">
        <f t="shared" si="472"/>
        <v>93.325917416042202</v>
      </c>
      <c r="O138" s="52">
        <v>0</v>
      </c>
      <c r="P138" s="51">
        <f t="shared" si="473"/>
        <v>100</v>
      </c>
      <c r="Q138" s="53">
        <f t="shared" si="534"/>
        <v>89.34537234839425</v>
      </c>
      <c r="R138" s="53">
        <f t="shared" si="512"/>
        <v>89.34537234839425</v>
      </c>
      <c r="S138" s="98">
        <f t="shared" si="535"/>
        <v>89.3</v>
      </c>
      <c r="T138" s="54" t="e">
        <f t="shared" si="513"/>
        <v>#N/A</v>
      </c>
      <c r="U138" s="55">
        <v>16</v>
      </c>
      <c r="V138" s="51">
        <f t="shared" si="474"/>
        <v>56.000000000000007</v>
      </c>
      <c r="W138" s="55">
        <v>88</v>
      </c>
      <c r="X138" s="51">
        <f t="shared" si="475"/>
        <v>82.132564841498549</v>
      </c>
      <c r="Y138" s="56">
        <v>3.3054188125728499</v>
      </c>
      <c r="Z138" s="53">
        <f t="shared" si="476"/>
        <v>83.472905937135749</v>
      </c>
      <c r="AA138" s="55">
        <v>12</v>
      </c>
      <c r="AB138" s="51">
        <f t="shared" si="477"/>
        <v>80</v>
      </c>
      <c r="AC138" s="53">
        <f t="shared" si="536"/>
        <v>75.401367694658575</v>
      </c>
      <c r="AD138" s="53">
        <f t="shared" si="514"/>
        <v>75.401367694658575</v>
      </c>
      <c r="AE138" s="98">
        <f t="shared" si="537"/>
        <v>75.400000000000006</v>
      </c>
      <c r="AF138" s="57" t="e">
        <f t="shared" si="515"/>
        <v>#N/A</v>
      </c>
      <c r="AG138" s="55">
        <v>6</v>
      </c>
      <c r="AH138" s="51">
        <f t="shared" si="478"/>
        <v>50</v>
      </c>
      <c r="AI138" s="55">
        <v>70</v>
      </c>
      <c r="AJ138" s="51">
        <f t="shared" si="479"/>
        <v>77.391304347826079</v>
      </c>
      <c r="AK138" s="56">
        <v>1067.1643717336799</v>
      </c>
      <c r="AL138" s="51">
        <f t="shared" si="480"/>
        <v>86.82513121316444</v>
      </c>
      <c r="AM138" s="55">
        <v>1</v>
      </c>
      <c r="AN138" s="51">
        <f t="shared" si="481"/>
        <v>12.5</v>
      </c>
      <c r="AO138" s="51">
        <f t="shared" si="538"/>
        <v>56.679108890247633</v>
      </c>
      <c r="AP138" s="53">
        <f t="shared" si="516"/>
        <v>56.679108890247633</v>
      </c>
      <c r="AQ138" s="98">
        <f t="shared" si="539"/>
        <v>56.7</v>
      </c>
      <c r="AR138" s="54" t="e">
        <f t="shared" si="517"/>
        <v>#N/A</v>
      </c>
      <c r="AS138" s="59">
        <v>6</v>
      </c>
      <c r="AT138" s="51">
        <f t="shared" si="482"/>
        <v>58.333333333333336</v>
      </c>
      <c r="AU138" s="59">
        <v>65</v>
      </c>
      <c r="AV138" s="51">
        <f t="shared" si="483"/>
        <v>69.377990430622006</v>
      </c>
      <c r="AW138" s="59">
        <v>4.27548176336746</v>
      </c>
      <c r="AX138" s="53">
        <f t="shared" si="484"/>
        <v>71.49678824421693</v>
      </c>
      <c r="AY138" s="59">
        <v>8</v>
      </c>
      <c r="AZ138" s="51">
        <f t="shared" si="485"/>
        <v>26.666666666666668</v>
      </c>
      <c r="BA138" s="60">
        <f t="shared" si="540"/>
        <v>56.46869466870973</v>
      </c>
      <c r="BB138" s="53">
        <f t="shared" si="518"/>
        <v>56.46869466870973</v>
      </c>
      <c r="BC138" s="98">
        <f t="shared" si="541"/>
        <v>56.5</v>
      </c>
      <c r="BD138" s="54" t="e">
        <f t="shared" si="519"/>
        <v>#N/A</v>
      </c>
      <c r="BE138" s="58">
        <v>0</v>
      </c>
      <c r="BF138" s="58">
        <v>2</v>
      </c>
      <c r="BG138" s="61">
        <f t="shared" si="542"/>
        <v>2</v>
      </c>
      <c r="BH138" s="60">
        <f t="shared" si="543"/>
        <v>10</v>
      </c>
      <c r="BI138" s="101">
        <f t="shared" si="520"/>
        <v>10</v>
      </c>
      <c r="BJ138" s="98">
        <f t="shared" si="544"/>
        <v>10</v>
      </c>
      <c r="BK138" s="54" t="e">
        <f t="shared" si="521"/>
        <v>#N/A</v>
      </c>
      <c r="BL138" s="58">
        <v>4</v>
      </c>
      <c r="BM138" s="53">
        <f t="shared" si="486"/>
        <v>40</v>
      </c>
      <c r="BN138" s="58">
        <v>4</v>
      </c>
      <c r="BO138" s="53">
        <f t="shared" si="487"/>
        <v>40</v>
      </c>
      <c r="BP138" s="58">
        <v>3</v>
      </c>
      <c r="BQ138" s="53">
        <f t="shared" si="488"/>
        <v>30</v>
      </c>
      <c r="BR138" s="58">
        <v>0</v>
      </c>
      <c r="BS138" s="53">
        <f t="shared" si="489"/>
        <v>0</v>
      </c>
      <c r="BT138" s="58">
        <v>0</v>
      </c>
      <c r="BU138" s="53">
        <f t="shared" si="490"/>
        <v>0</v>
      </c>
      <c r="BV138" s="58">
        <v>0</v>
      </c>
      <c r="BW138" s="51">
        <f t="shared" si="491"/>
        <v>0</v>
      </c>
      <c r="BX138" s="61">
        <f t="shared" si="545"/>
        <v>11</v>
      </c>
      <c r="BY138" s="63">
        <f t="shared" si="546"/>
        <v>22</v>
      </c>
      <c r="BZ138" s="53">
        <f t="shared" si="522"/>
        <v>22</v>
      </c>
      <c r="CA138" s="98">
        <f t="shared" si="547"/>
        <v>22</v>
      </c>
      <c r="CB138" s="57" t="e">
        <f t="shared" si="523"/>
        <v>#N/A</v>
      </c>
      <c r="CC138" s="58">
        <v>31</v>
      </c>
      <c r="CD138" s="53">
        <f t="shared" si="492"/>
        <v>53.333333333333336</v>
      </c>
      <c r="CE138" s="58">
        <v>282</v>
      </c>
      <c r="CF138" s="51">
        <f t="shared" si="493"/>
        <v>63.987635239567233</v>
      </c>
      <c r="CG138" s="58">
        <v>31.207694044038</v>
      </c>
      <c r="CH138" s="51">
        <f t="shared" si="494"/>
        <v>92.878171079440904</v>
      </c>
      <c r="CI138" s="58" t="s">
        <v>1974</v>
      </c>
      <c r="CJ138" s="53">
        <f t="shared" si="495"/>
        <v>0</v>
      </c>
      <c r="CK138" s="58" t="s">
        <v>1974</v>
      </c>
      <c r="CL138" s="53">
        <f t="shared" si="496"/>
        <v>0</v>
      </c>
      <c r="CM138" s="58">
        <v>10</v>
      </c>
      <c r="CN138" s="53">
        <f t="shared" si="497"/>
        <v>84.403669724770651</v>
      </c>
      <c r="CO138" s="58">
        <v>0.71428571428570997</v>
      </c>
      <c r="CP138" s="51">
        <f t="shared" si="498"/>
        <v>97.767857142857167</v>
      </c>
      <c r="CQ138" s="138">
        <f t="shared" si="548"/>
        <v>45.542881716906955</v>
      </c>
      <c r="CR138" s="110">
        <f t="shared" si="549"/>
        <v>63.935505342312105</v>
      </c>
      <c r="CS138" s="53">
        <f t="shared" si="524"/>
        <v>63.935505342312105</v>
      </c>
      <c r="CT138" s="98">
        <f t="shared" si="550"/>
        <v>63.9</v>
      </c>
      <c r="CU138" s="54" t="e">
        <f t="shared" si="525"/>
        <v>#N/A</v>
      </c>
      <c r="CV138" s="58">
        <v>141.666666666667</v>
      </c>
      <c r="CW138" s="53">
        <f t="shared" si="499"/>
        <v>11.530398322850944</v>
      </c>
      <c r="CX138" s="58">
        <v>144</v>
      </c>
      <c r="CY138" s="53">
        <f t="shared" si="500"/>
        <v>15.384615384615385</v>
      </c>
      <c r="CZ138" s="58">
        <v>431.66666666666703</v>
      </c>
      <c r="DA138" s="53">
        <f t="shared" si="501"/>
        <v>59.276729559748397</v>
      </c>
      <c r="DB138" s="58">
        <v>140</v>
      </c>
      <c r="DC138" s="53">
        <f t="shared" si="502"/>
        <v>65</v>
      </c>
      <c r="DD138" s="58">
        <v>230</v>
      </c>
      <c r="DE138" s="53">
        <f t="shared" si="503"/>
        <v>17.921146953405017</v>
      </c>
      <c r="DF138" s="58">
        <v>48</v>
      </c>
      <c r="DG138" s="53">
        <f t="shared" si="504"/>
        <v>80.3347280334728</v>
      </c>
      <c r="DH138" s="58">
        <v>456.66666666666703</v>
      </c>
      <c r="DI138" s="53">
        <f t="shared" si="505"/>
        <v>61.944444444444422</v>
      </c>
      <c r="DJ138" s="58">
        <v>210</v>
      </c>
      <c r="DK138" s="51">
        <f t="shared" si="506"/>
        <v>70</v>
      </c>
      <c r="DL138" s="53">
        <f t="shared" si="551"/>
        <v>47.67400783731712</v>
      </c>
      <c r="DM138" s="53">
        <f t="shared" si="526"/>
        <v>47.67400783731712</v>
      </c>
      <c r="DN138" s="98">
        <f t="shared" si="552"/>
        <v>47.7</v>
      </c>
      <c r="DO138" s="54" t="e">
        <f t="shared" si="527"/>
        <v>#N/A</v>
      </c>
      <c r="DP138" s="52">
        <v>1160</v>
      </c>
      <c r="DQ138" s="51">
        <f t="shared" si="507"/>
        <v>14.754098360655737</v>
      </c>
      <c r="DR138" s="52">
        <v>51.5</v>
      </c>
      <c r="DS138" s="51">
        <f t="shared" si="508"/>
        <v>42.182227221597294</v>
      </c>
      <c r="DT138" s="52">
        <v>4</v>
      </c>
      <c r="DU138" s="51">
        <f t="shared" si="509"/>
        <v>22.222222222222221</v>
      </c>
      <c r="DV138" s="53">
        <f t="shared" si="553"/>
        <v>26.386182601491754</v>
      </c>
      <c r="DW138" s="53">
        <f t="shared" si="528"/>
        <v>26.386182601491754</v>
      </c>
      <c r="DX138" s="98">
        <f t="shared" si="554"/>
        <v>26.4</v>
      </c>
      <c r="DY138" s="54" t="e">
        <f t="shared" si="529"/>
        <v>#N/A</v>
      </c>
      <c r="DZ138" s="52">
        <v>14.654518271985101</v>
      </c>
      <c r="EA138" s="53">
        <f t="shared" si="510"/>
        <v>15.774508365968892</v>
      </c>
      <c r="EB138" s="52">
        <v>4</v>
      </c>
      <c r="EC138" s="51">
        <f t="shared" si="511"/>
        <v>25</v>
      </c>
      <c r="ED138" s="53">
        <f t="shared" si="555"/>
        <v>20.387254182984446</v>
      </c>
      <c r="EE138" s="53">
        <f t="shared" si="530"/>
        <v>20.387254182984446</v>
      </c>
      <c r="EF138" s="98">
        <f t="shared" si="556"/>
        <v>20.399999999999999</v>
      </c>
      <c r="EG138" s="54" t="e">
        <f t="shared" si="531"/>
        <v>#N/A</v>
      </c>
      <c r="EH138" s="64"/>
      <c r="EI138" s="64"/>
      <c r="EJ138" s="64"/>
      <c r="EK138" s="66" t="e">
        <f t="shared" si="532"/>
        <v>#N/A</v>
      </c>
      <c r="EL138" s="116">
        <f t="shared" si="557"/>
        <v>46.8</v>
      </c>
      <c r="EM138" s="139">
        <f t="shared" si="558"/>
        <v>46.827749356611562</v>
      </c>
      <c r="EN138" s="120">
        <f t="shared" si="533"/>
        <v>46.827749356611562</v>
      </c>
      <c r="EO138" s="67"/>
      <c r="EP138" s="68"/>
      <c r="EQ138" s="44"/>
    </row>
    <row r="139" spans="1:149" ht="14.5" customHeight="1" x14ac:dyDescent="0.35">
      <c r="A139" s="49" t="s">
        <v>139</v>
      </c>
      <c r="B139" s="137" t="str">
        <f>INDEX('Economy Names'!$A$2:$H$213,'Economy Names'!L133,'Economy Names'!$K$1)</f>
        <v>Namibia</v>
      </c>
      <c r="C139" s="50">
        <v>10</v>
      </c>
      <c r="D139" s="51">
        <f t="shared" si="467"/>
        <v>47.058823529411761</v>
      </c>
      <c r="E139" s="50">
        <v>54</v>
      </c>
      <c r="F139" s="51">
        <f t="shared" si="468"/>
        <v>46.231155778894475</v>
      </c>
      <c r="G139" s="52">
        <v>8.9499533786017302</v>
      </c>
      <c r="H139" s="51">
        <f t="shared" si="469"/>
        <v>95.52502331069914</v>
      </c>
      <c r="I139" s="50">
        <v>10</v>
      </c>
      <c r="J139" s="51">
        <f t="shared" si="470"/>
        <v>47.058823529411761</v>
      </c>
      <c r="K139" s="50">
        <v>54</v>
      </c>
      <c r="L139" s="51">
        <f t="shared" si="471"/>
        <v>46.231155778894475</v>
      </c>
      <c r="M139" s="52">
        <v>8.9499533786017302</v>
      </c>
      <c r="N139" s="53">
        <f t="shared" si="472"/>
        <v>95.52502331069914</v>
      </c>
      <c r="O139" s="52">
        <v>0</v>
      </c>
      <c r="P139" s="51">
        <f t="shared" si="473"/>
        <v>100</v>
      </c>
      <c r="Q139" s="53">
        <f t="shared" si="534"/>
        <v>72.203750654751332</v>
      </c>
      <c r="R139" s="53">
        <f t="shared" si="512"/>
        <v>72.203750654751332</v>
      </c>
      <c r="S139" s="98">
        <f t="shared" si="535"/>
        <v>72.2</v>
      </c>
      <c r="T139" s="54" t="e">
        <f t="shared" si="513"/>
        <v>#N/A</v>
      </c>
      <c r="U139" s="55">
        <v>12</v>
      </c>
      <c r="V139" s="51">
        <f t="shared" si="474"/>
        <v>72</v>
      </c>
      <c r="W139" s="55">
        <v>160</v>
      </c>
      <c r="X139" s="51">
        <f t="shared" si="475"/>
        <v>61.383285302593663</v>
      </c>
      <c r="Y139" s="56">
        <v>2.0364265288541499</v>
      </c>
      <c r="Z139" s="53">
        <f t="shared" si="476"/>
        <v>89.817867355729248</v>
      </c>
      <c r="AA139" s="56">
        <v>8.5</v>
      </c>
      <c r="AB139" s="51">
        <f t="shared" si="477"/>
        <v>56.666666666666664</v>
      </c>
      <c r="AC139" s="53">
        <f t="shared" si="536"/>
        <v>69.966954831247392</v>
      </c>
      <c r="AD139" s="53">
        <f t="shared" si="514"/>
        <v>69.966954831247392</v>
      </c>
      <c r="AE139" s="98">
        <f t="shared" si="537"/>
        <v>70</v>
      </c>
      <c r="AF139" s="57" t="e">
        <f t="shared" si="515"/>
        <v>#N/A</v>
      </c>
      <c r="AG139" s="55">
        <v>6</v>
      </c>
      <c r="AH139" s="51">
        <f t="shared" si="478"/>
        <v>50</v>
      </c>
      <c r="AI139" s="55">
        <v>37</v>
      </c>
      <c r="AJ139" s="51">
        <f t="shared" si="479"/>
        <v>91.739130434782609</v>
      </c>
      <c r="AK139" s="56">
        <v>272.15472838579802</v>
      </c>
      <c r="AL139" s="51">
        <f t="shared" si="480"/>
        <v>96.640065081656815</v>
      </c>
      <c r="AM139" s="55">
        <v>6</v>
      </c>
      <c r="AN139" s="51">
        <f t="shared" si="481"/>
        <v>75</v>
      </c>
      <c r="AO139" s="51">
        <f t="shared" si="538"/>
        <v>78.34479887910986</v>
      </c>
      <c r="AP139" s="53">
        <f t="shared" si="516"/>
        <v>78.34479887910986</v>
      </c>
      <c r="AQ139" s="98">
        <f t="shared" si="539"/>
        <v>78.3</v>
      </c>
      <c r="AR139" s="54" t="e">
        <f t="shared" si="517"/>
        <v>#N/A</v>
      </c>
      <c r="AS139" s="59">
        <v>8</v>
      </c>
      <c r="AT139" s="51">
        <f t="shared" si="482"/>
        <v>41.666666666666671</v>
      </c>
      <c r="AU139" s="59">
        <v>44</v>
      </c>
      <c r="AV139" s="51">
        <f t="shared" si="483"/>
        <v>79.425837320574161</v>
      </c>
      <c r="AW139" s="59">
        <v>13.779236560402699</v>
      </c>
      <c r="AX139" s="53">
        <f t="shared" si="484"/>
        <v>8.1384229306486713</v>
      </c>
      <c r="AY139" s="59">
        <v>10</v>
      </c>
      <c r="AZ139" s="51">
        <f t="shared" si="485"/>
        <v>33.333333333333329</v>
      </c>
      <c r="BA139" s="60">
        <f t="shared" si="540"/>
        <v>40.641065062805708</v>
      </c>
      <c r="BB139" s="53">
        <f t="shared" si="518"/>
        <v>40.641065062805708</v>
      </c>
      <c r="BC139" s="98">
        <f t="shared" si="541"/>
        <v>40.6</v>
      </c>
      <c r="BD139" s="54" t="e">
        <f t="shared" si="519"/>
        <v>#N/A</v>
      </c>
      <c r="BE139" s="58">
        <v>7</v>
      </c>
      <c r="BF139" s="58">
        <v>5</v>
      </c>
      <c r="BG139" s="61">
        <f t="shared" si="542"/>
        <v>12</v>
      </c>
      <c r="BH139" s="60">
        <f t="shared" si="543"/>
        <v>60</v>
      </c>
      <c r="BI139" s="101">
        <f t="shared" si="520"/>
        <v>60</v>
      </c>
      <c r="BJ139" s="98">
        <f t="shared" si="544"/>
        <v>60</v>
      </c>
      <c r="BK139" s="54" t="e">
        <f t="shared" si="521"/>
        <v>#N/A</v>
      </c>
      <c r="BL139" s="58">
        <v>5</v>
      </c>
      <c r="BM139" s="53">
        <f t="shared" si="486"/>
        <v>50</v>
      </c>
      <c r="BN139" s="58">
        <v>5</v>
      </c>
      <c r="BO139" s="53">
        <f t="shared" si="487"/>
        <v>50</v>
      </c>
      <c r="BP139" s="58">
        <v>6</v>
      </c>
      <c r="BQ139" s="53">
        <f t="shared" si="488"/>
        <v>60</v>
      </c>
      <c r="BR139" s="58">
        <v>3</v>
      </c>
      <c r="BS139" s="53">
        <f t="shared" si="489"/>
        <v>50</v>
      </c>
      <c r="BT139" s="58">
        <v>3</v>
      </c>
      <c r="BU139" s="53">
        <f t="shared" si="490"/>
        <v>42.857142857142854</v>
      </c>
      <c r="BV139" s="58">
        <v>6</v>
      </c>
      <c r="BW139" s="51">
        <f t="shared" si="491"/>
        <v>85.714285714285708</v>
      </c>
      <c r="BX139" s="61">
        <f t="shared" si="545"/>
        <v>28</v>
      </c>
      <c r="BY139" s="63">
        <f t="shared" si="546"/>
        <v>56.000000000000007</v>
      </c>
      <c r="BZ139" s="53">
        <f t="shared" si="522"/>
        <v>56.000000000000007</v>
      </c>
      <c r="CA139" s="98">
        <f t="shared" si="547"/>
        <v>56</v>
      </c>
      <c r="CB139" s="57" t="e">
        <f t="shared" si="523"/>
        <v>#N/A</v>
      </c>
      <c r="CC139" s="58">
        <v>27</v>
      </c>
      <c r="CD139" s="53">
        <f t="shared" si="492"/>
        <v>60</v>
      </c>
      <c r="CE139" s="58">
        <v>302</v>
      </c>
      <c r="CF139" s="51">
        <f t="shared" si="493"/>
        <v>60.896445131375579</v>
      </c>
      <c r="CG139" s="58">
        <v>20.745517056763699</v>
      </c>
      <c r="CH139" s="51">
        <f t="shared" si="494"/>
        <v>100</v>
      </c>
      <c r="CI139" s="58">
        <v>30</v>
      </c>
      <c r="CJ139" s="53">
        <f t="shared" si="495"/>
        <v>40</v>
      </c>
      <c r="CK139" s="58">
        <v>17.047619047619001</v>
      </c>
      <c r="CL139" s="53">
        <f t="shared" si="496"/>
        <v>73.267144695716212</v>
      </c>
      <c r="CM139" s="58">
        <v>4</v>
      </c>
      <c r="CN139" s="53">
        <f t="shared" si="497"/>
        <v>95.412844036697251</v>
      </c>
      <c r="CO139" s="58">
        <v>0</v>
      </c>
      <c r="CP139" s="51">
        <f t="shared" si="498"/>
        <v>100</v>
      </c>
      <c r="CQ139" s="138">
        <f t="shared" si="548"/>
        <v>77.169997183103362</v>
      </c>
      <c r="CR139" s="110">
        <f t="shared" si="549"/>
        <v>74.516610578619733</v>
      </c>
      <c r="CS139" s="53">
        <f t="shared" si="524"/>
        <v>74.516610578619733</v>
      </c>
      <c r="CT139" s="98">
        <f t="shared" si="550"/>
        <v>74.5</v>
      </c>
      <c r="CU139" s="54" t="e">
        <f t="shared" si="525"/>
        <v>#N/A</v>
      </c>
      <c r="CV139" s="58">
        <v>120</v>
      </c>
      <c r="CW139" s="53">
        <f t="shared" si="499"/>
        <v>25.157232704402517</v>
      </c>
      <c r="CX139" s="58">
        <v>90</v>
      </c>
      <c r="CY139" s="53">
        <f t="shared" si="500"/>
        <v>47.337278106508876</v>
      </c>
      <c r="CZ139" s="58">
        <v>745</v>
      </c>
      <c r="DA139" s="53">
        <f t="shared" si="501"/>
        <v>29.716981132075471</v>
      </c>
      <c r="DB139" s="58">
        <v>347.5</v>
      </c>
      <c r="DC139" s="53">
        <f t="shared" si="502"/>
        <v>13.125</v>
      </c>
      <c r="DD139" s="58">
        <v>5.5</v>
      </c>
      <c r="DE139" s="53">
        <f t="shared" si="503"/>
        <v>98.387096774193552</v>
      </c>
      <c r="DF139" s="58">
        <v>3.25</v>
      </c>
      <c r="DG139" s="53">
        <f t="shared" si="504"/>
        <v>99.058577405857733</v>
      </c>
      <c r="DH139" s="58">
        <v>145</v>
      </c>
      <c r="DI139" s="53">
        <f t="shared" si="505"/>
        <v>87.916666666666671</v>
      </c>
      <c r="DJ139" s="58">
        <v>62.5</v>
      </c>
      <c r="DK139" s="51">
        <f t="shared" si="506"/>
        <v>91.071428571428569</v>
      </c>
      <c r="DL139" s="53">
        <f t="shared" si="551"/>
        <v>61.471282670141669</v>
      </c>
      <c r="DM139" s="53">
        <f t="shared" si="526"/>
        <v>61.471282670141669</v>
      </c>
      <c r="DN139" s="98">
        <f t="shared" si="552"/>
        <v>61.5</v>
      </c>
      <c r="DO139" s="54" t="e">
        <f t="shared" si="527"/>
        <v>#N/A</v>
      </c>
      <c r="DP139" s="52">
        <v>460</v>
      </c>
      <c r="DQ139" s="51">
        <f t="shared" si="507"/>
        <v>72.131147540983605</v>
      </c>
      <c r="DR139" s="52">
        <v>35.799999999999997</v>
      </c>
      <c r="DS139" s="51">
        <f t="shared" si="508"/>
        <v>59.842519685039377</v>
      </c>
      <c r="DT139" s="52">
        <v>10.5</v>
      </c>
      <c r="DU139" s="51">
        <f t="shared" si="509"/>
        <v>58.333333333333336</v>
      </c>
      <c r="DV139" s="53">
        <f t="shared" si="553"/>
        <v>63.435666853118768</v>
      </c>
      <c r="DW139" s="53">
        <f t="shared" si="528"/>
        <v>63.435666853118768</v>
      </c>
      <c r="DX139" s="98">
        <f t="shared" si="554"/>
        <v>63.4</v>
      </c>
      <c r="DY139" s="54" t="e">
        <f t="shared" si="529"/>
        <v>#N/A</v>
      </c>
      <c r="DZ139" s="52">
        <v>33.774141994073602</v>
      </c>
      <c r="EA139" s="53">
        <f t="shared" si="510"/>
        <v>36.355373513534559</v>
      </c>
      <c r="EB139" s="52">
        <v>6</v>
      </c>
      <c r="EC139" s="51">
        <f t="shared" si="511"/>
        <v>37.5</v>
      </c>
      <c r="ED139" s="53">
        <f t="shared" si="555"/>
        <v>36.92768675676728</v>
      </c>
      <c r="EE139" s="53">
        <f t="shared" si="530"/>
        <v>36.92768675676728</v>
      </c>
      <c r="EF139" s="98">
        <f t="shared" si="556"/>
        <v>36.9</v>
      </c>
      <c r="EG139" s="54" t="e">
        <f t="shared" si="531"/>
        <v>#N/A</v>
      </c>
      <c r="EH139" s="64"/>
      <c r="EI139" s="64"/>
      <c r="EJ139" s="64"/>
      <c r="EK139" s="66" t="e">
        <f t="shared" si="532"/>
        <v>#N/A</v>
      </c>
      <c r="EL139" s="116">
        <f t="shared" si="557"/>
        <v>61.4</v>
      </c>
      <c r="EM139" s="139">
        <f t="shared" si="558"/>
        <v>61.350781628656172</v>
      </c>
      <c r="EN139" s="120">
        <f t="shared" si="533"/>
        <v>61.350781628656172</v>
      </c>
      <c r="EO139" s="67"/>
      <c r="EP139" s="68"/>
      <c r="EQ139" s="44"/>
    </row>
    <row r="140" spans="1:149" ht="14.5" customHeight="1" x14ac:dyDescent="0.35">
      <c r="A140" s="49" t="s">
        <v>140</v>
      </c>
      <c r="B140" s="137" t="str">
        <f>INDEX('Economy Names'!$A$2:$H$213,'Economy Names'!L134,'Economy Names'!$K$1)</f>
        <v>Nepal</v>
      </c>
      <c r="C140" s="50">
        <v>8</v>
      </c>
      <c r="D140" s="51">
        <f t="shared" si="467"/>
        <v>58.82352941176471</v>
      </c>
      <c r="E140" s="50">
        <v>22.5</v>
      </c>
      <c r="F140" s="51">
        <f t="shared" si="468"/>
        <v>77.889447236180914</v>
      </c>
      <c r="G140" s="52">
        <v>20.170714251013901</v>
      </c>
      <c r="H140" s="51">
        <f t="shared" si="469"/>
        <v>89.914642874493055</v>
      </c>
      <c r="I140" s="50">
        <v>8</v>
      </c>
      <c r="J140" s="51">
        <f t="shared" si="470"/>
        <v>58.82352941176471</v>
      </c>
      <c r="K140" s="50">
        <v>22.5</v>
      </c>
      <c r="L140" s="51">
        <f t="shared" si="471"/>
        <v>77.889447236180914</v>
      </c>
      <c r="M140" s="52">
        <v>20.170714251013901</v>
      </c>
      <c r="N140" s="53">
        <f t="shared" si="472"/>
        <v>89.914642874493055</v>
      </c>
      <c r="O140" s="52">
        <v>0</v>
      </c>
      <c r="P140" s="51">
        <f t="shared" si="473"/>
        <v>100</v>
      </c>
      <c r="Q140" s="53">
        <f t="shared" si="534"/>
        <v>81.656904880609673</v>
      </c>
      <c r="R140" s="53">
        <f t="shared" si="512"/>
        <v>81.656904880609673</v>
      </c>
      <c r="S140" s="98">
        <f t="shared" si="535"/>
        <v>81.7</v>
      </c>
      <c r="T140" s="54" t="e">
        <f t="shared" si="513"/>
        <v>#N/A</v>
      </c>
      <c r="U140" s="55">
        <v>12</v>
      </c>
      <c r="V140" s="51">
        <f t="shared" si="474"/>
        <v>72</v>
      </c>
      <c r="W140" s="55">
        <v>118</v>
      </c>
      <c r="X140" s="51">
        <f t="shared" si="475"/>
        <v>73.487031700288185</v>
      </c>
      <c r="Y140" s="56">
        <v>8.5878158785751406</v>
      </c>
      <c r="Z140" s="53">
        <f t="shared" si="476"/>
        <v>57.060920607124302</v>
      </c>
      <c r="AA140" s="55">
        <v>10</v>
      </c>
      <c r="AB140" s="51">
        <f t="shared" si="477"/>
        <v>66.666666666666657</v>
      </c>
      <c r="AC140" s="53">
        <f t="shared" si="536"/>
        <v>67.303654743519786</v>
      </c>
      <c r="AD140" s="53">
        <f t="shared" si="514"/>
        <v>67.303654743519786</v>
      </c>
      <c r="AE140" s="98">
        <f t="shared" si="537"/>
        <v>67.3</v>
      </c>
      <c r="AF140" s="57" t="e">
        <f t="shared" si="515"/>
        <v>#N/A</v>
      </c>
      <c r="AG140" s="55">
        <v>5</v>
      </c>
      <c r="AH140" s="51">
        <f t="shared" si="478"/>
        <v>66.666666666666657</v>
      </c>
      <c r="AI140" s="55">
        <v>49</v>
      </c>
      <c r="AJ140" s="51">
        <f t="shared" si="479"/>
        <v>86.521739130434781</v>
      </c>
      <c r="AK140" s="56">
        <v>785.764157935904</v>
      </c>
      <c r="AL140" s="51">
        <f t="shared" si="480"/>
        <v>90.29920792671723</v>
      </c>
      <c r="AM140" s="55">
        <v>0</v>
      </c>
      <c r="AN140" s="51">
        <f t="shared" si="481"/>
        <v>0</v>
      </c>
      <c r="AO140" s="51">
        <f t="shared" si="538"/>
        <v>60.871903430954667</v>
      </c>
      <c r="AP140" s="53">
        <f t="shared" si="516"/>
        <v>60.871903430954667</v>
      </c>
      <c r="AQ140" s="98">
        <f t="shared" si="539"/>
        <v>60.9</v>
      </c>
      <c r="AR140" s="54" t="e">
        <f t="shared" si="517"/>
        <v>#N/A</v>
      </c>
      <c r="AS140" s="59">
        <v>4</v>
      </c>
      <c r="AT140" s="51">
        <f t="shared" si="482"/>
        <v>75</v>
      </c>
      <c r="AU140" s="59">
        <v>6</v>
      </c>
      <c r="AV140" s="51">
        <f t="shared" si="483"/>
        <v>97.607655502392348</v>
      </c>
      <c r="AW140" s="59">
        <v>5.7595409700375599</v>
      </c>
      <c r="AX140" s="53">
        <f t="shared" si="484"/>
        <v>61.603060199749606</v>
      </c>
      <c r="AY140" s="59">
        <v>6</v>
      </c>
      <c r="AZ140" s="51">
        <f t="shared" si="485"/>
        <v>20</v>
      </c>
      <c r="BA140" s="60">
        <f t="shared" si="540"/>
        <v>63.552678925535488</v>
      </c>
      <c r="BB140" s="53">
        <f t="shared" si="518"/>
        <v>63.552678925535488</v>
      </c>
      <c r="BC140" s="98">
        <f t="shared" si="541"/>
        <v>63.6</v>
      </c>
      <c r="BD140" s="54" t="e">
        <f t="shared" si="519"/>
        <v>#N/A</v>
      </c>
      <c r="BE140" s="58">
        <v>5</v>
      </c>
      <c r="BF140" s="58">
        <v>10</v>
      </c>
      <c r="BG140" s="61">
        <f t="shared" si="542"/>
        <v>15</v>
      </c>
      <c r="BH140" s="60">
        <f t="shared" si="543"/>
        <v>75</v>
      </c>
      <c r="BI140" s="101">
        <f t="shared" si="520"/>
        <v>75</v>
      </c>
      <c r="BJ140" s="98">
        <f t="shared" si="544"/>
        <v>75</v>
      </c>
      <c r="BK140" s="54" t="e">
        <f t="shared" si="521"/>
        <v>#N/A</v>
      </c>
      <c r="BL140" s="58">
        <v>6</v>
      </c>
      <c r="BM140" s="53">
        <f t="shared" si="486"/>
        <v>60</v>
      </c>
      <c r="BN140" s="58">
        <v>1</v>
      </c>
      <c r="BO140" s="53">
        <f t="shared" si="487"/>
        <v>10</v>
      </c>
      <c r="BP140" s="58">
        <v>9</v>
      </c>
      <c r="BQ140" s="53">
        <f t="shared" si="488"/>
        <v>90</v>
      </c>
      <c r="BR140" s="58">
        <v>5</v>
      </c>
      <c r="BS140" s="53">
        <f t="shared" si="489"/>
        <v>83.333333333333343</v>
      </c>
      <c r="BT140" s="58">
        <v>4</v>
      </c>
      <c r="BU140" s="53">
        <f t="shared" si="490"/>
        <v>57.142857142857139</v>
      </c>
      <c r="BV140" s="58">
        <v>4</v>
      </c>
      <c r="BW140" s="51">
        <f t="shared" si="491"/>
        <v>57.142857142857139</v>
      </c>
      <c r="BX140" s="61">
        <f t="shared" si="545"/>
        <v>29</v>
      </c>
      <c r="BY140" s="63">
        <f t="shared" si="546"/>
        <v>57.999999999999993</v>
      </c>
      <c r="BZ140" s="53">
        <f t="shared" si="522"/>
        <v>57.999999999999993</v>
      </c>
      <c r="CA140" s="98">
        <f t="shared" si="547"/>
        <v>58</v>
      </c>
      <c r="CB140" s="57" t="e">
        <f t="shared" si="523"/>
        <v>#N/A</v>
      </c>
      <c r="CC140" s="58">
        <v>46</v>
      </c>
      <c r="CD140" s="53">
        <f t="shared" si="492"/>
        <v>28.333333333333332</v>
      </c>
      <c r="CE140" s="58">
        <v>377</v>
      </c>
      <c r="CF140" s="51">
        <f t="shared" si="493"/>
        <v>49.304482225656876</v>
      </c>
      <c r="CG140" s="58">
        <v>41.832610173068304</v>
      </c>
      <c r="CH140" s="51">
        <f t="shared" si="494"/>
        <v>77.595855235069976</v>
      </c>
      <c r="CI140" s="58">
        <v>119</v>
      </c>
      <c r="CJ140" s="53">
        <f t="shared" si="495"/>
        <v>0</v>
      </c>
      <c r="CK140" s="58">
        <v>37.309523809523803</v>
      </c>
      <c r="CL140" s="53">
        <f t="shared" si="496"/>
        <v>34.151498437212737</v>
      </c>
      <c r="CM140" s="58">
        <v>26</v>
      </c>
      <c r="CN140" s="53">
        <f t="shared" si="497"/>
        <v>55.045871559633028</v>
      </c>
      <c r="CO140" s="58">
        <v>17.8571428571429</v>
      </c>
      <c r="CP140" s="51">
        <f t="shared" si="498"/>
        <v>44.196428571428434</v>
      </c>
      <c r="CQ140" s="138">
        <f t="shared" si="548"/>
        <v>33.348449642068552</v>
      </c>
      <c r="CR140" s="110">
        <f t="shared" si="549"/>
        <v>47.14553010903218</v>
      </c>
      <c r="CS140" s="53">
        <f t="shared" si="524"/>
        <v>47.14553010903218</v>
      </c>
      <c r="CT140" s="98">
        <f t="shared" si="550"/>
        <v>47.1</v>
      </c>
      <c r="CU140" s="54" t="e">
        <f t="shared" si="525"/>
        <v>#N/A</v>
      </c>
      <c r="CV140" s="58">
        <v>11</v>
      </c>
      <c r="CW140" s="53">
        <f t="shared" si="499"/>
        <v>93.710691823899367</v>
      </c>
      <c r="CX140" s="58">
        <v>43</v>
      </c>
      <c r="CY140" s="53">
        <f t="shared" si="500"/>
        <v>75.147928994082832</v>
      </c>
      <c r="CZ140" s="58">
        <v>102.857142857143</v>
      </c>
      <c r="DA140" s="53">
        <f t="shared" si="501"/>
        <v>90.296495956873301</v>
      </c>
      <c r="DB140" s="58">
        <v>110</v>
      </c>
      <c r="DC140" s="53">
        <f t="shared" si="502"/>
        <v>72.5</v>
      </c>
      <c r="DD140" s="58">
        <v>11</v>
      </c>
      <c r="DE140" s="53">
        <f t="shared" si="503"/>
        <v>96.415770609318997</v>
      </c>
      <c r="DF140" s="58">
        <v>48</v>
      </c>
      <c r="DG140" s="53">
        <f t="shared" si="504"/>
        <v>80.3347280334728</v>
      </c>
      <c r="DH140" s="58">
        <v>190</v>
      </c>
      <c r="DI140" s="53">
        <f t="shared" si="505"/>
        <v>84.166666666666671</v>
      </c>
      <c r="DJ140" s="58">
        <v>80</v>
      </c>
      <c r="DK140" s="51">
        <f t="shared" si="506"/>
        <v>88.571428571428569</v>
      </c>
      <c r="DL140" s="53">
        <f t="shared" si="551"/>
        <v>85.142963831967819</v>
      </c>
      <c r="DM140" s="53">
        <f t="shared" si="526"/>
        <v>85.142963831967819</v>
      </c>
      <c r="DN140" s="98">
        <f t="shared" si="552"/>
        <v>85.1</v>
      </c>
      <c r="DO140" s="54" t="e">
        <f t="shared" si="527"/>
        <v>#N/A</v>
      </c>
      <c r="DP140" s="52">
        <v>910</v>
      </c>
      <c r="DQ140" s="51">
        <f t="shared" si="507"/>
        <v>35.245901639344261</v>
      </c>
      <c r="DR140" s="52">
        <v>27.3</v>
      </c>
      <c r="DS140" s="51">
        <f t="shared" si="508"/>
        <v>69.403824521934752</v>
      </c>
      <c r="DT140" s="52">
        <v>6</v>
      </c>
      <c r="DU140" s="51">
        <f t="shared" si="509"/>
        <v>33.333333333333329</v>
      </c>
      <c r="DV140" s="53">
        <f t="shared" si="553"/>
        <v>45.99435316487078</v>
      </c>
      <c r="DW140" s="53">
        <f t="shared" si="528"/>
        <v>45.99435316487078</v>
      </c>
      <c r="DX140" s="98">
        <f t="shared" si="554"/>
        <v>46</v>
      </c>
      <c r="DY140" s="54" t="e">
        <f t="shared" si="529"/>
        <v>#N/A</v>
      </c>
      <c r="DZ140" s="52">
        <v>41.2439832306816</v>
      </c>
      <c r="EA140" s="53">
        <f t="shared" si="510"/>
        <v>44.396106814511946</v>
      </c>
      <c r="EB140" s="52">
        <v>8</v>
      </c>
      <c r="EC140" s="51">
        <f t="shared" si="511"/>
        <v>50</v>
      </c>
      <c r="ED140" s="53">
        <f t="shared" si="555"/>
        <v>47.198053407255969</v>
      </c>
      <c r="EE140" s="53">
        <f t="shared" si="530"/>
        <v>47.198053407255969</v>
      </c>
      <c r="EF140" s="98">
        <f t="shared" si="556"/>
        <v>47.2</v>
      </c>
      <c r="EG140" s="54" t="e">
        <f t="shared" si="531"/>
        <v>#N/A</v>
      </c>
      <c r="EH140" s="64"/>
      <c r="EI140" s="64"/>
      <c r="EJ140" s="64"/>
      <c r="EK140" s="66" t="e">
        <f t="shared" si="532"/>
        <v>#N/A</v>
      </c>
      <c r="EL140" s="116">
        <f t="shared" si="557"/>
        <v>63.2</v>
      </c>
      <c r="EM140" s="139">
        <f t="shared" si="558"/>
        <v>63.186604249374639</v>
      </c>
      <c r="EN140" s="120">
        <f t="shared" si="533"/>
        <v>63.186604249374639</v>
      </c>
      <c r="EO140" s="67"/>
      <c r="EP140" s="68"/>
      <c r="EQ140" s="44"/>
    </row>
    <row r="141" spans="1:149" ht="14.5" customHeight="1" x14ac:dyDescent="0.35">
      <c r="A141" s="49" t="s">
        <v>141</v>
      </c>
      <c r="B141" s="137" t="str">
        <f>INDEX('Economy Names'!$A$2:$H$213,'Economy Names'!L135,'Economy Names'!$K$1)</f>
        <v>Netherlands</v>
      </c>
      <c r="C141" s="50">
        <v>4</v>
      </c>
      <c r="D141" s="51">
        <f t="shared" si="467"/>
        <v>82.35294117647058</v>
      </c>
      <c r="E141" s="50">
        <v>3.5</v>
      </c>
      <c r="F141" s="51">
        <f t="shared" si="468"/>
        <v>96.984924623115575</v>
      </c>
      <c r="G141" s="52">
        <v>3.96777889909976</v>
      </c>
      <c r="H141" s="51">
        <f t="shared" si="469"/>
        <v>98.016110550450122</v>
      </c>
      <c r="I141" s="50">
        <v>4</v>
      </c>
      <c r="J141" s="51">
        <f t="shared" si="470"/>
        <v>82.35294117647058</v>
      </c>
      <c r="K141" s="50">
        <v>3.5</v>
      </c>
      <c r="L141" s="51">
        <f t="shared" si="471"/>
        <v>96.984924623115575</v>
      </c>
      <c r="M141" s="52">
        <v>3.96777889909976</v>
      </c>
      <c r="N141" s="53">
        <f t="shared" si="472"/>
        <v>98.016110550450122</v>
      </c>
      <c r="O141" s="52">
        <v>0</v>
      </c>
      <c r="P141" s="51">
        <f t="shared" si="473"/>
        <v>100</v>
      </c>
      <c r="Q141" s="53">
        <f t="shared" si="534"/>
        <v>94.338494087509076</v>
      </c>
      <c r="R141" s="53">
        <f t="shared" si="512"/>
        <v>94.338494087509076</v>
      </c>
      <c r="S141" s="98">
        <f t="shared" si="535"/>
        <v>94.3</v>
      </c>
      <c r="T141" s="54" t="e">
        <f t="shared" si="513"/>
        <v>#N/A</v>
      </c>
      <c r="U141" s="55">
        <v>13</v>
      </c>
      <c r="V141" s="51">
        <f t="shared" si="474"/>
        <v>68</v>
      </c>
      <c r="W141" s="55">
        <v>161</v>
      </c>
      <c r="X141" s="51">
        <f t="shared" si="475"/>
        <v>61.095100864553309</v>
      </c>
      <c r="Y141" s="56">
        <v>3.6317460507664401</v>
      </c>
      <c r="Z141" s="53">
        <f t="shared" si="476"/>
        <v>81.841269746167782</v>
      </c>
      <c r="AA141" s="55">
        <v>10</v>
      </c>
      <c r="AB141" s="51">
        <f t="shared" si="477"/>
        <v>66.666666666666657</v>
      </c>
      <c r="AC141" s="53">
        <f t="shared" si="536"/>
        <v>69.400759319346946</v>
      </c>
      <c r="AD141" s="53">
        <f t="shared" si="514"/>
        <v>69.400759319346946</v>
      </c>
      <c r="AE141" s="98">
        <f t="shared" si="537"/>
        <v>69.400000000000006</v>
      </c>
      <c r="AF141" s="57" t="e">
        <f t="shared" si="515"/>
        <v>#N/A</v>
      </c>
      <c r="AG141" s="55">
        <v>5</v>
      </c>
      <c r="AH141" s="51">
        <f t="shared" si="478"/>
        <v>66.666666666666657</v>
      </c>
      <c r="AI141" s="55">
        <v>102</v>
      </c>
      <c r="AJ141" s="51">
        <f t="shared" si="479"/>
        <v>63.478260869565219</v>
      </c>
      <c r="AK141" s="56">
        <v>24.469623118989901</v>
      </c>
      <c r="AL141" s="51">
        <f t="shared" si="480"/>
        <v>99.697905887419878</v>
      </c>
      <c r="AM141" s="55">
        <v>8</v>
      </c>
      <c r="AN141" s="51">
        <f t="shared" si="481"/>
        <v>100</v>
      </c>
      <c r="AO141" s="51">
        <f t="shared" si="538"/>
        <v>82.460708355912942</v>
      </c>
      <c r="AP141" s="53">
        <f t="shared" si="516"/>
        <v>82.460708355912942</v>
      </c>
      <c r="AQ141" s="98">
        <f t="shared" si="539"/>
        <v>82.5</v>
      </c>
      <c r="AR141" s="54" t="e">
        <f t="shared" si="517"/>
        <v>#N/A</v>
      </c>
      <c r="AS141" s="59">
        <v>5</v>
      </c>
      <c r="AT141" s="51">
        <f t="shared" si="482"/>
        <v>66.666666666666657</v>
      </c>
      <c r="AU141" s="59">
        <v>2.5</v>
      </c>
      <c r="AV141" s="51">
        <f t="shared" si="483"/>
        <v>99.282296650717711</v>
      </c>
      <c r="AW141" s="59">
        <v>6.10405279730728</v>
      </c>
      <c r="AX141" s="53">
        <f t="shared" si="484"/>
        <v>59.306314684618144</v>
      </c>
      <c r="AY141" s="59">
        <v>28.5</v>
      </c>
      <c r="AZ141" s="51">
        <f t="shared" si="485"/>
        <v>95</v>
      </c>
      <c r="BA141" s="60">
        <f t="shared" si="540"/>
        <v>80.063819500500628</v>
      </c>
      <c r="BB141" s="53">
        <f t="shared" si="518"/>
        <v>80.063819500500628</v>
      </c>
      <c r="BC141" s="98">
        <f t="shared" si="541"/>
        <v>80.099999999999994</v>
      </c>
      <c r="BD141" s="54" t="e">
        <f t="shared" si="519"/>
        <v>#N/A</v>
      </c>
      <c r="BE141" s="58">
        <v>7</v>
      </c>
      <c r="BF141" s="58">
        <v>2</v>
      </c>
      <c r="BG141" s="61">
        <f t="shared" si="542"/>
        <v>9</v>
      </c>
      <c r="BH141" s="60">
        <f t="shared" si="543"/>
        <v>45</v>
      </c>
      <c r="BI141" s="101">
        <f t="shared" si="520"/>
        <v>45</v>
      </c>
      <c r="BJ141" s="98">
        <f t="shared" si="544"/>
        <v>45</v>
      </c>
      <c r="BK141" s="54" t="e">
        <f t="shared" si="521"/>
        <v>#N/A</v>
      </c>
      <c r="BL141" s="58">
        <v>4</v>
      </c>
      <c r="BM141" s="53">
        <f t="shared" si="486"/>
        <v>40</v>
      </c>
      <c r="BN141" s="58">
        <v>4</v>
      </c>
      <c r="BO141" s="53">
        <f t="shared" si="487"/>
        <v>40</v>
      </c>
      <c r="BP141" s="58">
        <v>6</v>
      </c>
      <c r="BQ141" s="53">
        <f t="shared" si="488"/>
        <v>60</v>
      </c>
      <c r="BR141" s="58">
        <v>5</v>
      </c>
      <c r="BS141" s="53">
        <f t="shared" si="489"/>
        <v>83.333333333333343</v>
      </c>
      <c r="BT141" s="58">
        <v>5</v>
      </c>
      <c r="BU141" s="53">
        <f t="shared" si="490"/>
        <v>71.428571428571431</v>
      </c>
      <c r="BV141" s="58">
        <v>5</v>
      </c>
      <c r="BW141" s="51">
        <f t="shared" si="491"/>
        <v>71.428571428571431</v>
      </c>
      <c r="BX141" s="61">
        <f t="shared" si="545"/>
        <v>29</v>
      </c>
      <c r="BY141" s="63">
        <f t="shared" si="546"/>
        <v>57.999999999999993</v>
      </c>
      <c r="BZ141" s="53">
        <f t="shared" si="522"/>
        <v>57.999999999999993</v>
      </c>
      <c r="CA141" s="98">
        <f t="shared" si="547"/>
        <v>58</v>
      </c>
      <c r="CB141" s="57" t="e">
        <f t="shared" si="523"/>
        <v>#N/A</v>
      </c>
      <c r="CC141" s="58">
        <v>9</v>
      </c>
      <c r="CD141" s="53">
        <f t="shared" si="492"/>
        <v>90</v>
      </c>
      <c r="CE141" s="58">
        <v>119</v>
      </c>
      <c r="CF141" s="51">
        <f t="shared" si="493"/>
        <v>89.180834621329211</v>
      </c>
      <c r="CG141" s="58">
        <v>41.219162859921603</v>
      </c>
      <c r="CH141" s="51">
        <f t="shared" si="494"/>
        <v>78.497634916997157</v>
      </c>
      <c r="CI141" s="58">
        <v>0</v>
      </c>
      <c r="CJ141" s="53">
        <f t="shared" si="495"/>
        <v>100</v>
      </c>
      <c r="CK141" s="58">
        <v>14.5</v>
      </c>
      <c r="CL141" s="53">
        <f t="shared" si="496"/>
        <v>78.185328185328189</v>
      </c>
      <c r="CM141" s="58">
        <v>3.5</v>
      </c>
      <c r="CN141" s="53">
        <f t="shared" si="497"/>
        <v>96.330275229357795</v>
      </c>
      <c r="CO141" s="58">
        <v>2.1428571428571401</v>
      </c>
      <c r="CP141" s="51">
        <f t="shared" si="498"/>
        <v>93.303571428571445</v>
      </c>
      <c r="CQ141" s="138">
        <f t="shared" si="548"/>
        <v>91.954793710814357</v>
      </c>
      <c r="CR141" s="110">
        <f t="shared" si="549"/>
        <v>87.408315812285167</v>
      </c>
      <c r="CS141" s="53">
        <f t="shared" si="524"/>
        <v>87.408315812285167</v>
      </c>
      <c r="CT141" s="98">
        <f t="shared" si="550"/>
        <v>87.4</v>
      </c>
      <c r="CU141" s="54" t="e">
        <f t="shared" si="525"/>
        <v>#N/A</v>
      </c>
      <c r="CV141" s="58">
        <v>0</v>
      </c>
      <c r="CW141" s="53">
        <f t="shared" si="499"/>
        <v>100</v>
      </c>
      <c r="CX141" s="58">
        <v>0.5</v>
      </c>
      <c r="CY141" s="53">
        <f t="shared" si="500"/>
        <v>100</v>
      </c>
      <c r="CZ141" s="58">
        <v>0</v>
      </c>
      <c r="DA141" s="53">
        <f t="shared" si="501"/>
        <v>100</v>
      </c>
      <c r="DB141" s="58">
        <v>0</v>
      </c>
      <c r="DC141" s="53">
        <f t="shared" si="502"/>
        <v>100</v>
      </c>
      <c r="DD141" s="58">
        <v>0</v>
      </c>
      <c r="DE141" s="53">
        <f t="shared" si="503"/>
        <v>100</v>
      </c>
      <c r="DF141" s="58">
        <v>0.5</v>
      </c>
      <c r="DG141" s="53">
        <f t="shared" si="504"/>
        <v>100</v>
      </c>
      <c r="DH141" s="58">
        <v>0</v>
      </c>
      <c r="DI141" s="53">
        <f t="shared" si="505"/>
        <v>100</v>
      </c>
      <c r="DJ141" s="58">
        <v>0</v>
      </c>
      <c r="DK141" s="51">
        <f t="shared" si="506"/>
        <v>100</v>
      </c>
      <c r="DL141" s="53">
        <f t="shared" si="551"/>
        <v>100</v>
      </c>
      <c r="DM141" s="53">
        <f t="shared" si="526"/>
        <v>100</v>
      </c>
      <c r="DN141" s="98">
        <f t="shared" si="552"/>
        <v>100</v>
      </c>
      <c r="DO141" s="54" t="e">
        <f t="shared" si="527"/>
        <v>#N/A</v>
      </c>
      <c r="DP141" s="52">
        <v>514</v>
      </c>
      <c r="DQ141" s="51">
        <f t="shared" si="507"/>
        <v>67.704918032786892</v>
      </c>
      <c r="DR141" s="52">
        <v>23.9</v>
      </c>
      <c r="DS141" s="51">
        <f t="shared" si="508"/>
        <v>73.228346456692904</v>
      </c>
      <c r="DT141" s="52">
        <v>7</v>
      </c>
      <c r="DU141" s="51">
        <f t="shared" si="509"/>
        <v>38.888888888888893</v>
      </c>
      <c r="DV141" s="53">
        <f t="shared" si="553"/>
        <v>59.940717792789563</v>
      </c>
      <c r="DW141" s="53">
        <f t="shared" si="528"/>
        <v>59.940717792789563</v>
      </c>
      <c r="DX141" s="98">
        <f t="shared" si="554"/>
        <v>59.9</v>
      </c>
      <c r="DY141" s="54" t="e">
        <f t="shared" si="529"/>
        <v>#N/A</v>
      </c>
      <c r="DZ141" s="52">
        <v>90.0893775279512</v>
      </c>
      <c r="EA141" s="53">
        <f t="shared" si="510"/>
        <v>96.974572150647148</v>
      </c>
      <c r="EB141" s="52">
        <v>11.5</v>
      </c>
      <c r="EC141" s="51">
        <f t="shared" si="511"/>
        <v>71.875</v>
      </c>
      <c r="ED141" s="53">
        <f t="shared" si="555"/>
        <v>84.424786075323567</v>
      </c>
      <c r="EE141" s="53">
        <f t="shared" si="530"/>
        <v>84.424786075323567</v>
      </c>
      <c r="EF141" s="98">
        <f t="shared" si="556"/>
        <v>84.4</v>
      </c>
      <c r="EG141" s="54" t="e">
        <f t="shared" si="531"/>
        <v>#N/A</v>
      </c>
      <c r="EH141" s="64"/>
      <c r="EI141" s="64"/>
      <c r="EJ141" s="64"/>
      <c r="EK141" s="66" t="e">
        <f t="shared" si="532"/>
        <v>#N/A</v>
      </c>
      <c r="EL141" s="116">
        <f t="shared" si="557"/>
        <v>76.099999999999994</v>
      </c>
      <c r="EM141" s="139">
        <f t="shared" si="558"/>
        <v>76.103760094366791</v>
      </c>
      <c r="EN141" s="120">
        <f t="shared" si="533"/>
        <v>76.103760094366791</v>
      </c>
      <c r="EO141" s="67"/>
      <c r="EP141" s="68"/>
      <c r="EQ141" s="44"/>
    </row>
    <row r="142" spans="1:149" ht="14.5" customHeight="1" x14ac:dyDescent="0.35">
      <c r="A142" s="49" t="s">
        <v>142</v>
      </c>
      <c r="B142" s="137" t="str">
        <f>INDEX('Economy Names'!$A$2:$H$213,'Economy Names'!L136,'Economy Names'!$K$1)</f>
        <v>New Zealand</v>
      </c>
      <c r="C142" s="50">
        <v>1</v>
      </c>
      <c r="D142" s="51">
        <f t="shared" si="467"/>
        <v>100</v>
      </c>
      <c r="E142" s="50">
        <v>0.5</v>
      </c>
      <c r="F142" s="51">
        <f t="shared" si="468"/>
        <v>100</v>
      </c>
      <c r="G142" s="52">
        <v>0.19646941876756999</v>
      </c>
      <c r="H142" s="51">
        <f t="shared" si="469"/>
        <v>99.901765290616211</v>
      </c>
      <c r="I142" s="50">
        <v>1</v>
      </c>
      <c r="J142" s="51">
        <f t="shared" si="470"/>
        <v>100</v>
      </c>
      <c r="K142" s="50">
        <v>0.5</v>
      </c>
      <c r="L142" s="51">
        <f t="shared" si="471"/>
        <v>100</v>
      </c>
      <c r="M142" s="52">
        <v>0.19646941876756999</v>
      </c>
      <c r="N142" s="53">
        <f t="shared" si="472"/>
        <v>99.901765290616211</v>
      </c>
      <c r="O142" s="52">
        <v>0</v>
      </c>
      <c r="P142" s="51">
        <f t="shared" si="473"/>
        <v>100</v>
      </c>
      <c r="Q142" s="53">
        <f t="shared" si="534"/>
        <v>99.975441322654049</v>
      </c>
      <c r="R142" s="53">
        <f t="shared" si="512"/>
        <v>99.975441322654049</v>
      </c>
      <c r="S142" s="98">
        <f t="shared" si="535"/>
        <v>100</v>
      </c>
      <c r="T142" s="54" t="e">
        <f t="shared" si="513"/>
        <v>#N/A</v>
      </c>
      <c r="U142" s="55">
        <v>11</v>
      </c>
      <c r="V142" s="51">
        <f t="shared" si="474"/>
        <v>76</v>
      </c>
      <c r="W142" s="55">
        <v>93</v>
      </c>
      <c r="X142" s="51">
        <f t="shared" si="475"/>
        <v>80.691642651296831</v>
      </c>
      <c r="Y142" s="56">
        <v>2.1678922457818102</v>
      </c>
      <c r="Z142" s="53">
        <f t="shared" si="476"/>
        <v>89.160538771090941</v>
      </c>
      <c r="AA142" s="55">
        <v>15</v>
      </c>
      <c r="AB142" s="51">
        <f t="shared" si="477"/>
        <v>100</v>
      </c>
      <c r="AC142" s="53">
        <f t="shared" si="536"/>
        <v>86.463045355596947</v>
      </c>
      <c r="AD142" s="53">
        <f t="shared" si="514"/>
        <v>86.463045355596947</v>
      </c>
      <c r="AE142" s="98">
        <f t="shared" si="537"/>
        <v>86.5</v>
      </c>
      <c r="AF142" s="57" t="e">
        <f t="shared" si="515"/>
        <v>#N/A</v>
      </c>
      <c r="AG142" s="55">
        <v>5</v>
      </c>
      <c r="AH142" s="51">
        <f t="shared" si="478"/>
        <v>66.666666666666657</v>
      </c>
      <c r="AI142" s="55">
        <v>58</v>
      </c>
      <c r="AJ142" s="51">
        <f t="shared" si="479"/>
        <v>82.608695652173907</v>
      </c>
      <c r="AK142" s="56">
        <v>67.892997407156798</v>
      </c>
      <c r="AL142" s="51">
        <f t="shared" si="480"/>
        <v>99.161814846825223</v>
      </c>
      <c r="AM142" s="55">
        <v>7</v>
      </c>
      <c r="AN142" s="51">
        <f t="shared" si="481"/>
        <v>87.5</v>
      </c>
      <c r="AO142" s="51">
        <f t="shared" si="538"/>
        <v>83.984294291416447</v>
      </c>
      <c r="AP142" s="53">
        <f t="shared" si="516"/>
        <v>83.984294291416447</v>
      </c>
      <c r="AQ142" s="98">
        <f t="shared" si="539"/>
        <v>84</v>
      </c>
      <c r="AR142" s="54" t="e">
        <f t="shared" si="517"/>
        <v>#N/A</v>
      </c>
      <c r="AS142" s="59">
        <v>2</v>
      </c>
      <c r="AT142" s="51">
        <f t="shared" si="482"/>
        <v>91.666666666666657</v>
      </c>
      <c r="AU142" s="59">
        <v>3.5</v>
      </c>
      <c r="AV142" s="51">
        <f t="shared" si="483"/>
        <v>98.803827751196167</v>
      </c>
      <c r="AW142" s="59">
        <v>6.5930695021099994E-2</v>
      </c>
      <c r="AX142" s="53">
        <f t="shared" si="484"/>
        <v>99.560462033192664</v>
      </c>
      <c r="AY142" s="59">
        <v>26.5</v>
      </c>
      <c r="AZ142" s="51">
        <f t="shared" si="485"/>
        <v>88.333333333333329</v>
      </c>
      <c r="BA142" s="60">
        <f t="shared" si="540"/>
        <v>94.591072446097201</v>
      </c>
      <c r="BB142" s="53">
        <f t="shared" si="518"/>
        <v>94.591072446097201</v>
      </c>
      <c r="BC142" s="98">
        <f t="shared" si="541"/>
        <v>94.6</v>
      </c>
      <c r="BD142" s="54" t="e">
        <f t="shared" si="519"/>
        <v>#N/A</v>
      </c>
      <c r="BE142" s="58">
        <v>8</v>
      </c>
      <c r="BF142" s="58">
        <v>12</v>
      </c>
      <c r="BG142" s="61">
        <f t="shared" si="542"/>
        <v>20</v>
      </c>
      <c r="BH142" s="60">
        <f t="shared" si="543"/>
        <v>100</v>
      </c>
      <c r="BI142" s="101">
        <f t="shared" si="520"/>
        <v>100</v>
      </c>
      <c r="BJ142" s="98">
        <f t="shared" si="544"/>
        <v>100</v>
      </c>
      <c r="BK142" s="54" t="e">
        <f t="shared" si="521"/>
        <v>#N/A</v>
      </c>
      <c r="BL142" s="58">
        <v>10</v>
      </c>
      <c r="BM142" s="53">
        <f t="shared" si="486"/>
        <v>100</v>
      </c>
      <c r="BN142" s="58">
        <v>9</v>
      </c>
      <c r="BO142" s="53">
        <f t="shared" si="487"/>
        <v>90</v>
      </c>
      <c r="BP142" s="58">
        <v>9</v>
      </c>
      <c r="BQ142" s="53">
        <f t="shared" si="488"/>
        <v>90</v>
      </c>
      <c r="BR142" s="58">
        <v>5</v>
      </c>
      <c r="BS142" s="53">
        <f t="shared" si="489"/>
        <v>83.333333333333343</v>
      </c>
      <c r="BT142" s="58">
        <v>5</v>
      </c>
      <c r="BU142" s="53">
        <f t="shared" si="490"/>
        <v>71.428571428571431</v>
      </c>
      <c r="BV142" s="58">
        <v>5</v>
      </c>
      <c r="BW142" s="51">
        <f t="shared" si="491"/>
        <v>71.428571428571431</v>
      </c>
      <c r="BX142" s="61">
        <f t="shared" si="545"/>
        <v>43</v>
      </c>
      <c r="BY142" s="63">
        <f t="shared" si="546"/>
        <v>86</v>
      </c>
      <c r="BZ142" s="53">
        <f t="shared" si="522"/>
        <v>86</v>
      </c>
      <c r="CA142" s="98">
        <f t="shared" si="547"/>
        <v>86</v>
      </c>
      <c r="CB142" s="57" t="e">
        <f t="shared" si="523"/>
        <v>#N/A</v>
      </c>
      <c r="CC142" s="58">
        <v>7</v>
      </c>
      <c r="CD142" s="53">
        <f t="shared" si="492"/>
        <v>93.333333333333329</v>
      </c>
      <c r="CE142" s="58">
        <v>140</v>
      </c>
      <c r="CF142" s="51">
        <f t="shared" si="493"/>
        <v>85.935085007727977</v>
      </c>
      <c r="CG142" s="58">
        <v>34.631787364548401</v>
      </c>
      <c r="CH142" s="51">
        <f t="shared" si="494"/>
        <v>88.026831978862901</v>
      </c>
      <c r="CI142" s="58">
        <v>2</v>
      </c>
      <c r="CJ142" s="53">
        <f t="shared" si="495"/>
        <v>96</v>
      </c>
      <c r="CK142" s="58">
        <v>5.1666666666666696</v>
      </c>
      <c r="CL142" s="53">
        <f t="shared" si="496"/>
        <v>96.2033462033462</v>
      </c>
      <c r="CM142" s="58">
        <v>4</v>
      </c>
      <c r="CN142" s="53">
        <f t="shared" si="497"/>
        <v>95.412844036697251</v>
      </c>
      <c r="CO142" s="58">
        <v>0</v>
      </c>
      <c r="CP142" s="51">
        <f t="shared" si="498"/>
        <v>100</v>
      </c>
      <c r="CQ142" s="138">
        <f t="shared" si="548"/>
        <v>96.904047560010866</v>
      </c>
      <c r="CR142" s="110">
        <f t="shared" si="549"/>
        <v>91.049824469983776</v>
      </c>
      <c r="CS142" s="53">
        <f t="shared" si="524"/>
        <v>91.049824469983776</v>
      </c>
      <c r="CT142" s="98">
        <f t="shared" si="550"/>
        <v>91</v>
      </c>
      <c r="CU142" s="54" t="e">
        <f t="shared" si="525"/>
        <v>#N/A</v>
      </c>
      <c r="CV142" s="58">
        <v>37</v>
      </c>
      <c r="CW142" s="53">
        <f t="shared" si="499"/>
        <v>77.358490566037744</v>
      </c>
      <c r="CX142" s="58">
        <v>3</v>
      </c>
      <c r="CY142" s="53">
        <f t="shared" si="500"/>
        <v>98.816568047337284</v>
      </c>
      <c r="CZ142" s="58">
        <v>337</v>
      </c>
      <c r="DA142" s="53">
        <f t="shared" si="501"/>
        <v>68.20754716981132</v>
      </c>
      <c r="DB142" s="58">
        <v>67</v>
      </c>
      <c r="DC142" s="53">
        <f t="shared" si="502"/>
        <v>83.25</v>
      </c>
      <c r="DD142" s="58">
        <v>25</v>
      </c>
      <c r="DE142" s="53">
        <f t="shared" si="503"/>
        <v>91.397849462365585</v>
      </c>
      <c r="DF142" s="58">
        <v>1</v>
      </c>
      <c r="DG142" s="53">
        <f t="shared" si="504"/>
        <v>100</v>
      </c>
      <c r="DH142" s="58">
        <v>366.5</v>
      </c>
      <c r="DI142" s="53">
        <f t="shared" si="505"/>
        <v>69.458333333333329</v>
      </c>
      <c r="DJ142" s="58">
        <v>80</v>
      </c>
      <c r="DK142" s="51">
        <f t="shared" si="506"/>
        <v>88.571428571428569</v>
      </c>
      <c r="DL142" s="53">
        <f t="shared" si="551"/>
        <v>84.632527143789233</v>
      </c>
      <c r="DM142" s="53">
        <f t="shared" si="526"/>
        <v>84.632527143789233</v>
      </c>
      <c r="DN142" s="98">
        <f t="shared" si="552"/>
        <v>84.6</v>
      </c>
      <c r="DO142" s="54" t="e">
        <f t="shared" si="527"/>
        <v>#N/A</v>
      </c>
      <c r="DP142" s="52">
        <v>216</v>
      </c>
      <c r="DQ142" s="51">
        <f t="shared" si="507"/>
        <v>92.131147540983605</v>
      </c>
      <c r="DR142" s="52">
        <v>27.2</v>
      </c>
      <c r="DS142" s="51">
        <f t="shared" si="508"/>
        <v>69.516310461192347</v>
      </c>
      <c r="DT142" s="52">
        <v>9.5</v>
      </c>
      <c r="DU142" s="51">
        <f t="shared" si="509"/>
        <v>52.777777777777779</v>
      </c>
      <c r="DV142" s="53">
        <f t="shared" si="553"/>
        <v>71.475078593317917</v>
      </c>
      <c r="DW142" s="53">
        <f t="shared" si="528"/>
        <v>71.475078593317917</v>
      </c>
      <c r="DX142" s="98">
        <f t="shared" si="554"/>
        <v>71.5</v>
      </c>
      <c r="DY142" s="54" t="e">
        <f t="shared" si="529"/>
        <v>#N/A</v>
      </c>
      <c r="DZ142" s="52">
        <v>79.7317826870853</v>
      </c>
      <c r="EA142" s="53">
        <f t="shared" si="510"/>
        <v>85.825385023773194</v>
      </c>
      <c r="EB142" s="52">
        <v>8.5</v>
      </c>
      <c r="EC142" s="51">
        <f t="shared" si="511"/>
        <v>53.125</v>
      </c>
      <c r="ED142" s="53">
        <f t="shared" si="555"/>
        <v>69.475192511886604</v>
      </c>
      <c r="EE142" s="53">
        <f t="shared" si="530"/>
        <v>69.475192511886604</v>
      </c>
      <c r="EF142" s="98">
        <f t="shared" si="556"/>
        <v>69.5</v>
      </c>
      <c r="EG142" s="54" t="e">
        <f t="shared" si="531"/>
        <v>#N/A</v>
      </c>
      <c r="EH142" s="64"/>
      <c r="EI142" s="64"/>
      <c r="EJ142" s="64"/>
      <c r="EK142" s="66" t="e">
        <f t="shared" si="532"/>
        <v>#N/A</v>
      </c>
      <c r="EL142" s="116">
        <f t="shared" si="557"/>
        <v>86.8</v>
      </c>
      <c r="EM142" s="139">
        <f t="shared" si="558"/>
        <v>86.764647613474224</v>
      </c>
      <c r="EN142" s="120">
        <f t="shared" si="533"/>
        <v>86.764647613474224</v>
      </c>
      <c r="EO142" s="67"/>
      <c r="EP142" s="68"/>
      <c r="EQ142" s="44"/>
    </row>
    <row r="143" spans="1:149" ht="14.5" customHeight="1" x14ac:dyDescent="0.35">
      <c r="A143" s="49" t="s">
        <v>143</v>
      </c>
      <c r="B143" s="137" t="str">
        <f>INDEX('Economy Names'!$A$2:$H$213,'Economy Names'!L137,'Economy Names'!$K$1)</f>
        <v>Nicaragua</v>
      </c>
      <c r="C143" s="50">
        <v>7</v>
      </c>
      <c r="D143" s="51">
        <f t="shared" si="467"/>
        <v>64.705882352941174</v>
      </c>
      <c r="E143" s="50">
        <v>14</v>
      </c>
      <c r="F143" s="51">
        <f t="shared" si="468"/>
        <v>86.4321608040201</v>
      </c>
      <c r="G143" s="52">
        <v>65.690292493654994</v>
      </c>
      <c r="H143" s="51">
        <f t="shared" si="469"/>
        <v>67.154853753172503</v>
      </c>
      <c r="I143" s="50">
        <v>7</v>
      </c>
      <c r="J143" s="51">
        <f t="shared" si="470"/>
        <v>64.705882352941174</v>
      </c>
      <c r="K143" s="50">
        <v>14</v>
      </c>
      <c r="L143" s="51">
        <f t="shared" si="471"/>
        <v>86.4321608040201</v>
      </c>
      <c r="M143" s="52">
        <v>65.690292493654994</v>
      </c>
      <c r="N143" s="53">
        <f t="shared" si="472"/>
        <v>67.154853753172503</v>
      </c>
      <c r="O143" s="52">
        <v>0</v>
      </c>
      <c r="P143" s="51">
        <f t="shared" si="473"/>
        <v>100</v>
      </c>
      <c r="Q143" s="53">
        <f t="shared" si="534"/>
        <v>79.57322422753343</v>
      </c>
      <c r="R143" s="53">
        <f t="shared" si="512"/>
        <v>79.57322422753343</v>
      </c>
      <c r="S143" s="98">
        <f t="shared" si="535"/>
        <v>79.599999999999994</v>
      </c>
      <c r="T143" s="54" t="e">
        <f t="shared" si="513"/>
        <v>#N/A</v>
      </c>
      <c r="U143" s="55">
        <v>18</v>
      </c>
      <c r="V143" s="51">
        <f t="shared" si="474"/>
        <v>48</v>
      </c>
      <c r="W143" s="55">
        <v>225</v>
      </c>
      <c r="X143" s="51">
        <f t="shared" si="475"/>
        <v>42.65129682997118</v>
      </c>
      <c r="Y143" s="56">
        <v>5.7366376428508401</v>
      </c>
      <c r="Z143" s="53">
        <f t="shared" si="476"/>
        <v>71.316811785745799</v>
      </c>
      <c r="AA143" s="56">
        <v>3.5</v>
      </c>
      <c r="AB143" s="51">
        <f t="shared" si="477"/>
        <v>23.333333333333332</v>
      </c>
      <c r="AC143" s="53">
        <f t="shared" si="536"/>
        <v>46.325360487262579</v>
      </c>
      <c r="AD143" s="53">
        <f t="shared" si="514"/>
        <v>46.325360487262579</v>
      </c>
      <c r="AE143" s="98">
        <f t="shared" si="537"/>
        <v>46.3</v>
      </c>
      <c r="AF143" s="57" t="e">
        <f t="shared" si="515"/>
        <v>#N/A</v>
      </c>
      <c r="AG143" s="55">
        <v>6</v>
      </c>
      <c r="AH143" s="51">
        <f t="shared" si="478"/>
        <v>50</v>
      </c>
      <c r="AI143" s="55">
        <v>55</v>
      </c>
      <c r="AJ143" s="51">
        <f t="shared" si="479"/>
        <v>83.913043478260875</v>
      </c>
      <c r="AK143" s="56">
        <v>879.68211570143001</v>
      </c>
      <c r="AL143" s="51">
        <f t="shared" si="480"/>
        <v>89.139726966649008</v>
      </c>
      <c r="AM143" s="55">
        <v>4</v>
      </c>
      <c r="AN143" s="51">
        <f t="shared" si="481"/>
        <v>50</v>
      </c>
      <c r="AO143" s="51">
        <f t="shared" si="538"/>
        <v>68.263192611227467</v>
      </c>
      <c r="AP143" s="53">
        <f t="shared" si="516"/>
        <v>68.263192611227467</v>
      </c>
      <c r="AQ143" s="98">
        <f t="shared" si="539"/>
        <v>68.3</v>
      </c>
      <c r="AR143" s="54" t="e">
        <f t="shared" si="517"/>
        <v>#N/A</v>
      </c>
      <c r="AS143" s="59">
        <v>9</v>
      </c>
      <c r="AT143" s="51">
        <f t="shared" si="482"/>
        <v>33.333333333333329</v>
      </c>
      <c r="AU143" s="59">
        <v>56</v>
      </c>
      <c r="AV143" s="51">
        <f t="shared" si="483"/>
        <v>73.68421052631578</v>
      </c>
      <c r="AW143" s="59">
        <v>5.9904292101773597</v>
      </c>
      <c r="AX143" s="53">
        <f t="shared" si="484"/>
        <v>60.063805265484262</v>
      </c>
      <c r="AY143" s="59">
        <v>5.5</v>
      </c>
      <c r="AZ143" s="51">
        <f t="shared" si="485"/>
        <v>18.333333333333332</v>
      </c>
      <c r="BA143" s="60">
        <f t="shared" si="540"/>
        <v>46.353670614616682</v>
      </c>
      <c r="BB143" s="53">
        <f t="shared" si="518"/>
        <v>46.353670614616682</v>
      </c>
      <c r="BC143" s="98">
        <f t="shared" si="541"/>
        <v>46.4</v>
      </c>
      <c r="BD143" s="54" t="e">
        <f t="shared" si="519"/>
        <v>#N/A</v>
      </c>
      <c r="BE143" s="58">
        <v>8</v>
      </c>
      <c r="BF143" s="58">
        <v>2</v>
      </c>
      <c r="BG143" s="61">
        <f t="shared" si="542"/>
        <v>10</v>
      </c>
      <c r="BH143" s="60">
        <f t="shared" si="543"/>
        <v>50</v>
      </c>
      <c r="BI143" s="101">
        <f t="shared" si="520"/>
        <v>50</v>
      </c>
      <c r="BJ143" s="98">
        <f t="shared" si="544"/>
        <v>50</v>
      </c>
      <c r="BK143" s="54" t="e">
        <f t="shared" si="521"/>
        <v>#N/A</v>
      </c>
      <c r="BL143" s="58">
        <v>1</v>
      </c>
      <c r="BM143" s="53">
        <f t="shared" si="486"/>
        <v>10</v>
      </c>
      <c r="BN143" s="58">
        <v>5</v>
      </c>
      <c r="BO143" s="53">
        <f t="shared" si="487"/>
        <v>50</v>
      </c>
      <c r="BP143" s="58">
        <v>6</v>
      </c>
      <c r="BQ143" s="53">
        <f t="shared" si="488"/>
        <v>60</v>
      </c>
      <c r="BR143" s="58">
        <v>0</v>
      </c>
      <c r="BS143" s="53">
        <f t="shared" si="489"/>
        <v>0</v>
      </c>
      <c r="BT143" s="58">
        <v>0</v>
      </c>
      <c r="BU143" s="53">
        <f t="shared" si="490"/>
        <v>0</v>
      </c>
      <c r="BV143" s="58">
        <v>0</v>
      </c>
      <c r="BW143" s="51">
        <f t="shared" si="491"/>
        <v>0</v>
      </c>
      <c r="BX143" s="61">
        <f t="shared" si="545"/>
        <v>12</v>
      </c>
      <c r="BY143" s="63">
        <f t="shared" si="546"/>
        <v>24</v>
      </c>
      <c r="BZ143" s="53">
        <f t="shared" si="522"/>
        <v>24</v>
      </c>
      <c r="CA143" s="98">
        <f t="shared" si="547"/>
        <v>24</v>
      </c>
      <c r="CB143" s="57" t="e">
        <f t="shared" si="523"/>
        <v>#N/A</v>
      </c>
      <c r="CC143" s="58">
        <v>43</v>
      </c>
      <c r="CD143" s="53">
        <f t="shared" si="492"/>
        <v>33.333333333333329</v>
      </c>
      <c r="CE143" s="58">
        <v>201</v>
      </c>
      <c r="CF143" s="51">
        <f t="shared" si="493"/>
        <v>76.506955177743436</v>
      </c>
      <c r="CG143" s="58">
        <v>60.633936258053701</v>
      </c>
      <c r="CH143" s="51">
        <f t="shared" si="494"/>
        <v>48.386654398905485</v>
      </c>
      <c r="CI143" s="58">
        <v>54</v>
      </c>
      <c r="CJ143" s="53">
        <f t="shared" si="495"/>
        <v>0</v>
      </c>
      <c r="CK143" s="58">
        <v>42.595238095238102</v>
      </c>
      <c r="CL143" s="53">
        <f t="shared" si="496"/>
        <v>23.947416804559648</v>
      </c>
      <c r="CM143" s="58">
        <v>9</v>
      </c>
      <c r="CN143" s="53">
        <f t="shared" si="497"/>
        <v>86.238532110091754</v>
      </c>
      <c r="CO143" s="58">
        <v>0</v>
      </c>
      <c r="CP143" s="51">
        <f t="shared" si="498"/>
        <v>100</v>
      </c>
      <c r="CQ143" s="138">
        <f t="shared" si="548"/>
        <v>52.546487228662855</v>
      </c>
      <c r="CR143" s="110">
        <f t="shared" si="549"/>
        <v>52.693357534661274</v>
      </c>
      <c r="CS143" s="53">
        <f t="shared" si="524"/>
        <v>52.693357534661274</v>
      </c>
      <c r="CT143" s="98">
        <f t="shared" si="550"/>
        <v>52.7</v>
      </c>
      <c r="CU143" s="54" t="e">
        <f t="shared" si="525"/>
        <v>#N/A</v>
      </c>
      <c r="CV143" s="58">
        <v>72</v>
      </c>
      <c r="CW143" s="53">
        <f t="shared" si="499"/>
        <v>55.345911949685537</v>
      </c>
      <c r="CX143" s="58">
        <v>48</v>
      </c>
      <c r="CY143" s="53">
        <f t="shared" si="500"/>
        <v>72.189349112426044</v>
      </c>
      <c r="CZ143" s="58">
        <v>240</v>
      </c>
      <c r="DA143" s="53">
        <f t="shared" si="501"/>
        <v>77.358490566037744</v>
      </c>
      <c r="DB143" s="58">
        <v>46.666666666666998</v>
      </c>
      <c r="DC143" s="53">
        <f t="shared" si="502"/>
        <v>88.333333333333258</v>
      </c>
      <c r="DD143" s="58">
        <v>72</v>
      </c>
      <c r="DE143" s="53">
        <f t="shared" si="503"/>
        <v>74.551971326164875</v>
      </c>
      <c r="DF143" s="58">
        <v>16</v>
      </c>
      <c r="DG143" s="53">
        <f t="shared" si="504"/>
        <v>93.723849372384933</v>
      </c>
      <c r="DH143" s="58">
        <v>399.777777777778</v>
      </c>
      <c r="DI143" s="53">
        <f t="shared" si="505"/>
        <v>66.685185185185162</v>
      </c>
      <c r="DJ143" s="58">
        <v>86.1111111111111</v>
      </c>
      <c r="DK143" s="51">
        <f t="shared" si="506"/>
        <v>87.698412698412696</v>
      </c>
      <c r="DL143" s="53">
        <f t="shared" si="551"/>
        <v>76.985812942953785</v>
      </c>
      <c r="DM143" s="53">
        <f t="shared" si="526"/>
        <v>76.985812942953785</v>
      </c>
      <c r="DN143" s="98">
        <f t="shared" si="552"/>
        <v>77</v>
      </c>
      <c r="DO143" s="54" t="e">
        <f t="shared" si="527"/>
        <v>#N/A</v>
      </c>
      <c r="DP143" s="52">
        <v>490</v>
      </c>
      <c r="DQ143" s="51">
        <f t="shared" si="507"/>
        <v>69.672131147540981</v>
      </c>
      <c r="DR143" s="52">
        <v>26.8</v>
      </c>
      <c r="DS143" s="51">
        <f t="shared" si="508"/>
        <v>69.96625421822273</v>
      </c>
      <c r="DT143" s="52">
        <v>6.5</v>
      </c>
      <c r="DU143" s="51">
        <f t="shared" si="509"/>
        <v>36.111111111111107</v>
      </c>
      <c r="DV143" s="53">
        <f t="shared" si="553"/>
        <v>58.583165492291606</v>
      </c>
      <c r="DW143" s="53">
        <f t="shared" si="528"/>
        <v>58.583165492291606</v>
      </c>
      <c r="DX143" s="98">
        <f t="shared" si="554"/>
        <v>58.6</v>
      </c>
      <c r="DY143" s="54" t="e">
        <f t="shared" si="529"/>
        <v>#N/A</v>
      </c>
      <c r="DZ143" s="52">
        <v>35.700498928986299</v>
      </c>
      <c r="EA143" s="53">
        <f t="shared" si="510"/>
        <v>38.428954713655862</v>
      </c>
      <c r="EB143" s="52">
        <v>7</v>
      </c>
      <c r="EC143" s="51">
        <f t="shared" si="511"/>
        <v>43.75</v>
      </c>
      <c r="ED143" s="53">
        <f t="shared" si="555"/>
        <v>41.089477356827928</v>
      </c>
      <c r="EE143" s="53">
        <f t="shared" si="530"/>
        <v>41.089477356827928</v>
      </c>
      <c r="EF143" s="98">
        <f t="shared" si="556"/>
        <v>41.1</v>
      </c>
      <c r="EG143" s="54" t="e">
        <f t="shared" si="531"/>
        <v>#N/A</v>
      </c>
      <c r="EH143" s="64"/>
      <c r="EI143" s="64"/>
      <c r="EJ143" s="64"/>
      <c r="EK143" s="66" t="e">
        <f t="shared" si="532"/>
        <v>#N/A</v>
      </c>
      <c r="EL143" s="116">
        <f t="shared" si="557"/>
        <v>54.4</v>
      </c>
      <c r="EM143" s="139">
        <f t="shared" si="558"/>
        <v>54.386726126737472</v>
      </c>
      <c r="EN143" s="120">
        <f t="shared" si="533"/>
        <v>54.386726126737472</v>
      </c>
      <c r="EO143" s="67"/>
      <c r="EP143" s="68"/>
      <c r="EQ143" s="44"/>
    </row>
    <row r="144" spans="1:149" ht="14.5" customHeight="1" x14ac:dyDescent="0.35">
      <c r="A144" s="49" t="s">
        <v>144</v>
      </c>
      <c r="B144" s="137" t="str">
        <f>INDEX('Economy Names'!$A$2:$H$213,'Economy Names'!L138,'Economy Names'!$K$1)</f>
        <v>Niger</v>
      </c>
      <c r="C144" s="50">
        <v>4</v>
      </c>
      <c r="D144" s="51">
        <f t="shared" si="467"/>
        <v>82.35294117647058</v>
      </c>
      <c r="E144" s="50">
        <v>10</v>
      </c>
      <c r="F144" s="51">
        <f t="shared" si="468"/>
        <v>90.452261306532662</v>
      </c>
      <c r="G144" s="52">
        <v>7.8844804374218898</v>
      </c>
      <c r="H144" s="51">
        <f t="shared" si="469"/>
        <v>96.05775978128905</v>
      </c>
      <c r="I144" s="50">
        <v>4</v>
      </c>
      <c r="J144" s="51">
        <f t="shared" si="470"/>
        <v>82.35294117647058</v>
      </c>
      <c r="K144" s="50">
        <v>10</v>
      </c>
      <c r="L144" s="51">
        <f t="shared" si="471"/>
        <v>90.452261306532662</v>
      </c>
      <c r="M144" s="52">
        <v>7.8844804374218898</v>
      </c>
      <c r="N144" s="53">
        <f t="shared" si="472"/>
        <v>96.05775978128905</v>
      </c>
      <c r="O144" s="52">
        <v>11.263543482031301</v>
      </c>
      <c r="P144" s="51">
        <f t="shared" si="473"/>
        <v>97.184114129492173</v>
      </c>
      <c r="Q144" s="53">
        <f t="shared" si="534"/>
        <v>91.511769098446123</v>
      </c>
      <c r="R144" s="53">
        <f t="shared" si="512"/>
        <v>91.511769098446123</v>
      </c>
      <c r="S144" s="98">
        <f t="shared" si="535"/>
        <v>91.5</v>
      </c>
      <c r="T144" s="54" t="e">
        <f t="shared" si="513"/>
        <v>#N/A</v>
      </c>
      <c r="U144" s="55">
        <v>19</v>
      </c>
      <c r="V144" s="51">
        <f t="shared" si="474"/>
        <v>44</v>
      </c>
      <c r="W144" s="55">
        <v>98</v>
      </c>
      <c r="X144" s="51">
        <f t="shared" si="475"/>
        <v>79.250720461095099</v>
      </c>
      <c r="Y144" s="56">
        <v>32.4036538724</v>
      </c>
      <c r="Z144" s="53">
        <f t="shared" si="476"/>
        <v>0</v>
      </c>
      <c r="AA144" s="55">
        <v>8</v>
      </c>
      <c r="AB144" s="51">
        <f t="shared" si="477"/>
        <v>53.333333333333336</v>
      </c>
      <c r="AC144" s="53">
        <f t="shared" si="536"/>
        <v>44.146013448607107</v>
      </c>
      <c r="AD144" s="53">
        <f t="shared" si="514"/>
        <v>44.146013448607107</v>
      </c>
      <c r="AE144" s="98">
        <f t="shared" si="537"/>
        <v>44.1</v>
      </c>
      <c r="AF144" s="57" t="e">
        <f t="shared" si="515"/>
        <v>#N/A</v>
      </c>
      <c r="AG144" s="55">
        <v>4</v>
      </c>
      <c r="AH144" s="51">
        <f t="shared" si="478"/>
        <v>83.333333333333343</v>
      </c>
      <c r="AI144" s="55">
        <v>52</v>
      </c>
      <c r="AJ144" s="51">
        <f t="shared" si="479"/>
        <v>85.217391304347828</v>
      </c>
      <c r="AK144" s="56">
        <v>4664.2373375258303</v>
      </c>
      <c r="AL144" s="51">
        <f t="shared" si="480"/>
        <v>42.416822993508269</v>
      </c>
      <c r="AM144" s="55">
        <v>0</v>
      </c>
      <c r="AN144" s="51">
        <f t="shared" si="481"/>
        <v>0</v>
      </c>
      <c r="AO144" s="51">
        <f t="shared" si="538"/>
        <v>52.741886907797365</v>
      </c>
      <c r="AP144" s="53">
        <f t="shared" si="516"/>
        <v>52.741886907797365</v>
      </c>
      <c r="AQ144" s="98">
        <f t="shared" si="539"/>
        <v>52.7</v>
      </c>
      <c r="AR144" s="54" t="e">
        <f t="shared" si="517"/>
        <v>#N/A</v>
      </c>
      <c r="AS144" s="59">
        <v>4</v>
      </c>
      <c r="AT144" s="51">
        <f t="shared" si="482"/>
        <v>75</v>
      </c>
      <c r="AU144" s="59">
        <v>13</v>
      </c>
      <c r="AV144" s="51">
        <f t="shared" si="483"/>
        <v>94.258373205741634</v>
      </c>
      <c r="AW144" s="59">
        <v>7.3867264157272601</v>
      </c>
      <c r="AX144" s="53">
        <f t="shared" si="484"/>
        <v>50.75515722848494</v>
      </c>
      <c r="AY144" s="59">
        <v>4</v>
      </c>
      <c r="AZ144" s="51">
        <f t="shared" si="485"/>
        <v>13.333333333333334</v>
      </c>
      <c r="BA144" s="60">
        <f t="shared" si="540"/>
        <v>58.336715941889977</v>
      </c>
      <c r="BB144" s="53">
        <f t="shared" si="518"/>
        <v>58.336715941889977</v>
      </c>
      <c r="BC144" s="98">
        <f t="shared" si="541"/>
        <v>58.3</v>
      </c>
      <c r="BD144" s="54" t="e">
        <f t="shared" si="519"/>
        <v>#N/A</v>
      </c>
      <c r="BE144" s="58">
        <v>8</v>
      </c>
      <c r="BF144" s="58">
        <v>6</v>
      </c>
      <c r="BG144" s="61">
        <f t="shared" si="542"/>
        <v>14</v>
      </c>
      <c r="BH144" s="60">
        <f t="shared" si="543"/>
        <v>70</v>
      </c>
      <c r="BI144" s="101">
        <f t="shared" si="520"/>
        <v>70</v>
      </c>
      <c r="BJ144" s="98">
        <f t="shared" si="544"/>
        <v>70</v>
      </c>
      <c r="BK144" s="54" t="e">
        <f t="shared" si="521"/>
        <v>#N/A</v>
      </c>
      <c r="BL144" s="58">
        <v>7</v>
      </c>
      <c r="BM144" s="53">
        <f t="shared" si="486"/>
        <v>70</v>
      </c>
      <c r="BN144" s="58">
        <v>1</v>
      </c>
      <c r="BO144" s="53">
        <f t="shared" si="487"/>
        <v>10</v>
      </c>
      <c r="BP144" s="58">
        <v>5</v>
      </c>
      <c r="BQ144" s="53">
        <f t="shared" si="488"/>
        <v>50</v>
      </c>
      <c r="BR144" s="58">
        <v>4</v>
      </c>
      <c r="BS144" s="53">
        <f t="shared" si="489"/>
        <v>66.666666666666657</v>
      </c>
      <c r="BT144" s="58">
        <v>2</v>
      </c>
      <c r="BU144" s="53">
        <f t="shared" si="490"/>
        <v>28.571428571428569</v>
      </c>
      <c r="BV144" s="58">
        <v>2</v>
      </c>
      <c r="BW144" s="51">
        <f t="shared" si="491"/>
        <v>28.571428571428569</v>
      </c>
      <c r="BX144" s="61">
        <f t="shared" si="545"/>
        <v>21</v>
      </c>
      <c r="BY144" s="63">
        <f t="shared" si="546"/>
        <v>42</v>
      </c>
      <c r="BZ144" s="53">
        <f t="shared" si="522"/>
        <v>42</v>
      </c>
      <c r="CA144" s="98">
        <f t="shared" si="547"/>
        <v>42</v>
      </c>
      <c r="CB144" s="57" t="e">
        <f t="shared" si="523"/>
        <v>#N/A</v>
      </c>
      <c r="CC144" s="58">
        <v>41</v>
      </c>
      <c r="CD144" s="53">
        <f t="shared" si="492"/>
        <v>36.666666666666664</v>
      </c>
      <c r="CE144" s="58">
        <v>270</v>
      </c>
      <c r="CF144" s="51">
        <f t="shared" si="493"/>
        <v>65.842349304482227</v>
      </c>
      <c r="CG144" s="58">
        <v>47.246178607974599</v>
      </c>
      <c r="CH144" s="51">
        <f t="shared" si="494"/>
        <v>69.518300975273789</v>
      </c>
      <c r="CI144" s="58" t="s">
        <v>1974</v>
      </c>
      <c r="CJ144" s="53">
        <f t="shared" si="495"/>
        <v>0</v>
      </c>
      <c r="CK144" s="58" t="s">
        <v>1974</v>
      </c>
      <c r="CL144" s="53">
        <f t="shared" si="496"/>
        <v>0</v>
      </c>
      <c r="CM144" s="58">
        <v>41.5</v>
      </c>
      <c r="CN144" s="53">
        <f t="shared" si="497"/>
        <v>26.605504587155966</v>
      </c>
      <c r="CO144" s="58">
        <v>7.71428571428571</v>
      </c>
      <c r="CP144" s="51">
        <f t="shared" si="498"/>
        <v>75.892857142857167</v>
      </c>
      <c r="CQ144" s="138">
        <f t="shared" si="548"/>
        <v>25.624590432503282</v>
      </c>
      <c r="CR144" s="110">
        <f t="shared" si="549"/>
        <v>49.412976844731489</v>
      </c>
      <c r="CS144" s="53">
        <f t="shared" si="524"/>
        <v>49.412976844731489</v>
      </c>
      <c r="CT144" s="98">
        <f t="shared" si="550"/>
        <v>49.4</v>
      </c>
      <c r="CU144" s="54" t="e">
        <f t="shared" si="525"/>
        <v>#N/A</v>
      </c>
      <c r="CV144" s="58">
        <v>48</v>
      </c>
      <c r="CW144" s="53">
        <f t="shared" si="499"/>
        <v>70.440251572327043</v>
      </c>
      <c r="CX144" s="58">
        <v>50.6666666666667</v>
      </c>
      <c r="CY144" s="53">
        <f t="shared" si="500"/>
        <v>70.611439842209052</v>
      </c>
      <c r="CZ144" s="58">
        <v>390.777777777778</v>
      </c>
      <c r="DA144" s="53">
        <f t="shared" si="501"/>
        <v>63.134171907756787</v>
      </c>
      <c r="DB144" s="58">
        <v>39.111111111110603</v>
      </c>
      <c r="DC144" s="53">
        <f t="shared" si="502"/>
        <v>90.222222222222342</v>
      </c>
      <c r="DD144" s="58">
        <v>78</v>
      </c>
      <c r="DE144" s="53">
        <f t="shared" si="503"/>
        <v>72.401433691756267</v>
      </c>
      <c r="DF144" s="58">
        <v>156</v>
      </c>
      <c r="DG144" s="53">
        <f t="shared" si="504"/>
        <v>35.146443514644346</v>
      </c>
      <c r="DH144" s="58">
        <v>461.5</v>
      </c>
      <c r="DI144" s="53">
        <f t="shared" si="505"/>
        <v>61.541666666666664</v>
      </c>
      <c r="DJ144" s="58">
        <v>282</v>
      </c>
      <c r="DK144" s="51">
        <f t="shared" si="506"/>
        <v>59.714285714285722</v>
      </c>
      <c r="DL144" s="53">
        <f t="shared" si="551"/>
        <v>65.401489391483523</v>
      </c>
      <c r="DM144" s="53">
        <f t="shared" si="526"/>
        <v>65.401489391483523</v>
      </c>
      <c r="DN144" s="98">
        <f t="shared" si="552"/>
        <v>65.400000000000006</v>
      </c>
      <c r="DO144" s="54" t="e">
        <f t="shared" si="527"/>
        <v>#N/A</v>
      </c>
      <c r="DP144" s="52">
        <v>380</v>
      </c>
      <c r="DQ144" s="51">
        <f t="shared" si="507"/>
        <v>78.688524590163937</v>
      </c>
      <c r="DR144" s="52">
        <v>52.6</v>
      </c>
      <c r="DS144" s="51">
        <f t="shared" si="508"/>
        <v>40.944881889763771</v>
      </c>
      <c r="DT144" s="52">
        <v>8</v>
      </c>
      <c r="DU144" s="51">
        <f t="shared" si="509"/>
        <v>44.444444444444443</v>
      </c>
      <c r="DV144" s="53">
        <f t="shared" si="553"/>
        <v>54.692616974790717</v>
      </c>
      <c r="DW144" s="53">
        <f t="shared" si="528"/>
        <v>54.692616974790717</v>
      </c>
      <c r="DX144" s="98">
        <f t="shared" si="554"/>
        <v>54.7</v>
      </c>
      <c r="DY144" s="54" t="e">
        <f t="shared" si="529"/>
        <v>#N/A</v>
      </c>
      <c r="DZ144" s="52">
        <v>20.8555625210806</v>
      </c>
      <c r="EA144" s="53">
        <f t="shared" si="510"/>
        <v>22.449475264887621</v>
      </c>
      <c r="EB144" s="52">
        <v>9</v>
      </c>
      <c r="EC144" s="51">
        <f t="shared" si="511"/>
        <v>56.25</v>
      </c>
      <c r="ED144" s="53">
        <f t="shared" si="555"/>
        <v>39.349737632443812</v>
      </c>
      <c r="EE144" s="53">
        <f t="shared" si="530"/>
        <v>39.349737632443812</v>
      </c>
      <c r="EF144" s="98">
        <f t="shared" si="556"/>
        <v>39.299999999999997</v>
      </c>
      <c r="EG144" s="54" t="e">
        <f t="shared" si="531"/>
        <v>#N/A</v>
      </c>
      <c r="EH144" s="64"/>
      <c r="EI144" s="64"/>
      <c r="EJ144" s="64"/>
      <c r="EK144" s="66" t="e">
        <f t="shared" si="532"/>
        <v>#N/A</v>
      </c>
      <c r="EL144" s="116">
        <f t="shared" si="557"/>
        <v>56.8</v>
      </c>
      <c r="EM144" s="139">
        <f t="shared" si="558"/>
        <v>56.759320624019004</v>
      </c>
      <c r="EN144" s="120">
        <f t="shared" si="533"/>
        <v>56.759320624019004</v>
      </c>
      <c r="EO144" s="67"/>
      <c r="EP144" s="68"/>
      <c r="EQ144" s="44"/>
    </row>
    <row r="145" spans="1:149" ht="14.5" customHeight="1" x14ac:dyDescent="0.35">
      <c r="A145" s="49" t="s">
        <v>145</v>
      </c>
      <c r="B145" s="137" t="str">
        <f>INDEX('Economy Names'!$A$2:$H$213,'Economy Names'!L139,'Economy Names'!$K$1)</f>
        <v>Nigeria</v>
      </c>
      <c r="C145" s="71" t="e">
        <f>VLOOKUP($C$237,$A$7:$EH$220,C$221,0)*$D$237+VLOOKUP($C$238,$A$7:$EH$220,C$221,0)*$D$238</f>
        <v>#N/A</v>
      </c>
      <c r="D145" s="70" t="e">
        <f>VLOOKUP($C$237,$A$7:$EG$220,D$221,0)*$D$237+VLOOKUP($C$238,$A$7:$EG$220,D$221,0)*$D$238</f>
        <v>#N/A</v>
      </c>
      <c r="E145" s="71" t="e">
        <f>VLOOKUP($C$237,$A$7:$EH$220,E$221,0)*$D$237+VLOOKUP($C$238,$A$7:$EH$220,E$221,0)*$D$238</f>
        <v>#N/A</v>
      </c>
      <c r="F145" s="70" t="e">
        <f>VLOOKUP($C$237,$A$7:$EG$220,F$221,0)*$D$237+VLOOKUP($C$238,$A$7:$EG$220,F$221,0)*$D$238</f>
        <v>#N/A</v>
      </c>
      <c r="G145" s="73" t="e">
        <f>VLOOKUP($C$237,$A$7:$EH$220,G$221,0)*$D$237+VLOOKUP($C$238,$A$7:$EH$220,G$221,0)*$D$238</f>
        <v>#N/A</v>
      </c>
      <c r="H145" s="70" t="e">
        <f>VLOOKUP($C$237,$A$7:$EG$220,H$221,0)*$D$237+VLOOKUP($C$238,$A$7:$EG$220,H$221,0)*$D$238</f>
        <v>#N/A</v>
      </c>
      <c r="I145" s="71" t="e">
        <f>VLOOKUP($C$237,$A$7:$EH$220,I$221,0)*$D$237+VLOOKUP($C$238,$A$7:$EH$220,I$221,0)*$D$238</f>
        <v>#N/A</v>
      </c>
      <c r="J145" s="70" t="e">
        <f>VLOOKUP($C$237,$A$7:$EG$220,J$221,0)*$D$237+VLOOKUP($C$238,$A$7:$EG$220,J$221,0)*$D$238</f>
        <v>#N/A</v>
      </c>
      <c r="K145" s="71" t="e">
        <f>VLOOKUP($C$237,$A$7:$EH$220,K$221,0)*$D$237+VLOOKUP($C$238,$A$7:$EH$220,K$221,0)*$D$238</f>
        <v>#N/A</v>
      </c>
      <c r="L145" s="70" t="e">
        <f>VLOOKUP($C$237,$A$7:$EG$220,L$221,0)*$D$237+VLOOKUP($C$238,$A$7:$EG$220,L$221,0)*$D$238</f>
        <v>#N/A</v>
      </c>
      <c r="M145" s="73" t="e">
        <f>VLOOKUP($C$237,$A$7:$EH$220,M$221,0)*$D$237+VLOOKUP($C$238,$A$7:$EH$220,M$221,0)*$D$238</f>
        <v>#N/A</v>
      </c>
      <c r="N145" s="72" t="e">
        <f>VLOOKUP($C$237,$A$7:$EG$220,N$221,0)*$D$237+VLOOKUP($C$238,$A$7:$EG$220,N$221,0)*$D$238</f>
        <v>#N/A</v>
      </c>
      <c r="O145" s="73" t="e">
        <f>VLOOKUP($C$237,$A$7:$EH$220,O$221,0)*$D$237+VLOOKUP($C$238,$A$7:$EH$220,O$221,0)*$D$238</f>
        <v>#N/A</v>
      </c>
      <c r="P145" s="70" t="e">
        <f>VLOOKUP($C$237,$A$7:$EG$220,P$221,0)*$D$237+VLOOKUP($C$238,$A$7:$EG$220,P$221,0)*$D$238</f>
        <v>#N/A</v>
      </c>
      <c r="Q145" s="53" t="e">
        <f t="shared" si="534"/>
        <v>#N/A</v>
      </c>
      <c r="R145" s="53" t="e">
        <f t="shared" si="512"/>
        <v>#N/A</v>
      </c>
      <c r="S145" s="98" t="e">
        <f t="shared" si="535"/>
        <v>#N/A</v>
      </c>
      <c r="T145" s="54" t="e">
        <f t="shared" si="513"/>
        <v>#N/A</v>
      </c>
      <c r="U145" s="71" t="e">
        <f>VLOOKUP($C$237,$A$7:$EH$220,U$221,0)*$D$237+VLOOKUP($C$238,$A$7:$EH$220,U$221,0)*$D$238</f>
        <v>#N/A</v>
      </c>
      <c r="V145" s="70" t="e">
        <f>VLOOKUP($C$237,$A$7:$EG$220,V$221,0)*$D$237+VLOOKUP($C$238,$A$7:$EG$220,V$221,0)*$D$238</f>
        <v>#N/A</v>
      </c>
      <c r="W145" s="73" t="e">
        <f>VLOOKUP($C$237,$A$7:$EH$220,W$221,0)*$D$237+VLOOKUP($C$238,$A$7:$EH$220,W$221,0)*$D$238</f>
        <v>#N/A</v>
      </c>
      <c r="X145" s="70" t="e">
        <f>VLOOKUP($C$237,$A$7:$EG$220,X$221,0)*$D$237+VLOOKUP($C$238,$A$7:$EG$220,X$221,0)*$D$238</f>
        <v>#N/A</v>
      </c>
      <c r="Y145" s="73" t="e">
        <f>VLOOKUP($C$237,$A$7:$EH$220,Y$221,0)*$D$237+VLOOKUP($C$238,$A$7:$EH$220,Y$221,0)*$D$238</f>
        <v>#N/A</v>
      </c>
      <c r="Z145" s="72" t="e">
        <f>VLOOKUP($C$237,$A$7:$EG$220,Z$221,0)*$D$237+VLOOKUP($C$238,$A$7:$EG$220,Z$221,0)*$D$238</f>
        <v>#N/A</v>
      </c>
      <c r="AA145" s="73" t="e">
        <f>VLOOKUP($C$237,$A$7:$EH$220,AA$221,0)*$D$237+VLOOKUP($C$238,$A$7:$EH$220,AA$221,0)*$D$238</f>
        <v>#N/A</v>
      </c>
      <c r="AB145" s="70" t="e">
        <f>VLOOKUP($C$237,$A$7:$EG$220,AB$221,0)*$D$237+VLOOKUP($C$238,$A$7:$EG$220,AB$221,0)*$D$238</f>
        <v>#N/A</v>
      </c>
      <c r="AC145" s="53" t="e">
        <f t="shared" si="536"/>
        <v>#N/A</v>
      </c>
      <c r="AD145" s="53" t="e">
        <f t="shared" si="514"/>
        <v>#N/A</v>
      </c>
      <c r="AE145" s="98" t="e">
        <f t="shared" si="537"/>
        <v>#N/A</v>
      </c>
      <c r="AF145" s="57" t="e">
        <f t="shared" si="515"/>
        <v>#N/A</v>
      </c>
      <c r="AG145" s="71" t="e">
        <f>VLOOKUP($C$237,$A$7:$EH$220,AG$221,0)*$D$237+VLOOKUP($C$238,$A$7:$EH$220,AG$221,0)*$D$238</f>
        <v>#N/A</v>
      </c>
      <c r="AH145" s="70" t="e">
        <f>VLOOKUP($C$237,$A$7:$EG$220,AH$221,0)*$D$237+VLOOKUP($C$238,$A$7:$EG$220,AH$221,0)*$D$238</f>
        <v>#N/A</v>
      </c>
      <c r="AI145" s="71" t="e">
        <f>VLOOKUP($C$237,$A$7:$EH$220,AI$221,0)*$D$237+VLOOKUP($C$238,$A$7:$EH$220,AI$221,0)*$D$238</f>
        <v>#N/A</v>
      </c>
      <c r="AJ145" s="70" t="e">
        <f>VLOOKUP($C$237,$A$7:$EG$220,AJ$221,0)*$D$237+VLOOKUP($C$238,$A$7:$EG$220,AJ$221,0)*$D$238</f>
        <v>#N/A</v>
      </c>
      <c r="AK145" s="73" t="e">
        <f>VLOOKUP($C$237,$A$7:$EH$220,AK$221,0)*$D$237+VLOOKUP($C$238,$A$7:$EH$220,AK$221,0)*$D$238</f>
        <v>#N/A</v>
      </c>
      <c r="AL145" s="70" t="e">
        <f>VLOOKUP($C$237,$A$7:$EG$220,AL$221,0)*$D$237+VLOOKUP($C$238,$A$7:$EG$220,AL$221,0)*$D$238</f>
        <v>#N/A</v>
      </c>
      <c r="AM145" s="69" t="e">
        <f>VLOOKUP($C$237,$A$7:$EH$220,AM$221,0)*$D$237+VLOOKUP($C$238,$A$7:$EH$220,AM$221,0)*$D$238</f>
        <v>#N/A</v>
      </c>
      <c r="AN145" s="70" t="e">
        <f>VLOOKUP($C$237,$A$7:$EG$220,AN$221,0)*$D$237+VLOOKUP($C$238,$A$7:$EG$220,AN$221,0)*$D$238</f>
        <v>#N/A</v>
      </c>
      <c r="AO145" s="51" t="e">
        <f t="shared" si="538"/>
        <v>#N/A</v>
      </c>
      <c r="AP145" s="53" t="e">
        <f t="shared" si="516"/>
        <v>#N/A</v>
      </c>
      <c r="AQ145" s="98" t="e">
        <f t="shared" si="539"/>
        <v>#N/A</v>
      </c>
      <c r="AR145" s="54" t="e">
        <f t="shared" si="517"/>
        <v>#N/A</v>
      </c>
      <c r="AS145" s="71" t="e">
        <f>VLOOKUP($C$237,$A$7:$EH$220,AS$221,0)*$D$237+VLOOKUP($C$238,$A$7:$EH$220,AS$221,0)*$D$238</f>
        <v>#N/A</v>
      </c>
      <c r="AT145" s="70" t="e">
        <f>VLOOKUP($C$237,$A$7:$EG$220,AT$221,0)*$D$237+VLOOKUP($C$238,$A$7:$EG$220,AT$221,0)*$D$238</f>
        <v>#N/A</v>
      </c>
      <c r="AU145" s="71" t="e">
        <f>VLOOKUP($C$237,$A$7:$EH$220,AU$221,0)*$D$237+VLOOKUP($C$238,$A$7:$EH$220,AU$221,0)*$D$238</f>
        <v>#N/A</v>
      </c>
      <c r="AV145" s="70" t="e">
        <f>VLOOKUP($C$237,$A$7:$EG$220,AV$221,0)*$D$237+VLOOKUP($C$238,$A$7:$EG$220,AV$221,0)*$D$238</f>
        <v>#N/A</v>
      </c>
      <c r="AW145" s="71" t="e">
        <f>VLOOKUP($C$237,$A$7:$EH$220,AW$221,0)*$D$237+VLOOKUP($C$238,$A$7:$EH$220,AW$221,0)*$D$238</f>
        <v>#N/A</v>
      </c>
      <c r="AX145" s="72" t="e">
        <f>VLOOKUP($C$237,$A$7:$EG$220,AX$221,0)*$D$237+VLOOKUP($C$238,$A$7:$EG$220,AX$221,0)*$D$238</f>
        <v>#N/A</v>
      </c>
      <c r="AY145" s="71" t="e">
        <f>VLOOKUP($C$237,$A$7:$EH$220,AY$221,0)*$D$237+VLOOKUP($C$238,$A$7:$EH$220,AY$221,0)*$D$238</f>
        <v>#N/A</v>
      </c>
      <c r="AZ145" s="70" t="e">
        <f>VLOOKUP($C$237,$A$7:$EG$220,AZ$221,0)*$D$237+VLOOKUP($C$238,$A$7:$EG$220,AZ$221,0)*$D$238</f>
        <v>#N/A</v>
      </c>
      <c r="BA145" s="60" t="e">
        <f t="shared" si="540"/>
        <v>#N/A</v>
      </c>
      <c r="BB145" s="53" t="e">
        <f t="shared" si="518"/>
        <v>#N/A</v>
      </c>
      <c r="BC145" s="98" t="e">
        <f t="shared" si="541"/>
        <v>#N/A</v>
      </c>
      <c r="BD145" s="54" t="e">
        <f t="shared" si="519"/>
        <v>#N/A</v>
      </c>
      <c r="BE145" s="69" t="e">
        <f>VLOOKUP($C$237,$A$7:$EH$220,BE$221,0)*$D$237+VLOOKUP($C$238,$A$7:$EH$220,BE$221,0)*$D$238</f>
        <v>#N/A</v>
      </c>
      <c r="BF145" s="69" t="e">
        <f>VLOOKUP($C$237,$A$7:$EH$220,BF$221,0)*$D$237+VLOOKUP($C$238,$A$7:$EH$220,BF$221,0)*$D$238</f>
        <v>#N/A</v>
      </c>
      <c r="BG145" s="61" t="e">
        <f t="shared" si="542"/>
        <v>#N/A</v>
      </c>
      <c r="BH145" s="60" t="e">
        <f t="shared" si="543"/>
        <v>#N/A</v>
      </c>
      <c r="BI145" s="101" t="e">
        <f t="shared" si="520"/>
        <v>#N/A</v>
      </c>
      <c r="BJ145" s="98" t="e">
        <f t="shared" si="544"/>
        <v>#N/A</v>
      </c>
      <c r="BK145" s="54" t="e">
        <f t="shared" si="521"/>
        <v>#N/A</v>
      </c>
      <c r="BL145" s="69" t="e">
        <f>VLOOKUP($C$237,$A$7:$EH$220,BL$221,0)*$D$237+VLOOKUP($C$238,$A$7:$EH$220,BL$221,0)*$D$238</f>
        <v>#N/A</v>
      </c>
      <c r="BM145" s="72" t="e">
        <f>VLOOKUP($C$237,$A$7:$EG$220,BM$221,0)*$D$237+VLOOKUP($C$238,$A$7:$EG$220,BM$221,0)*$D$238</f>
        <v>#N/A</v>
      </c>
      <c r="BN145" s="69" t="e">
        <f>VLOOKUP($C$237,$A$7:$EH$220,BN$221,0)*$D$237+VLOOKUP($C$238,$A$7:$EH$220,BN$221,0)*$D$238</f>
        <v>#N/A</v>
      </c>
      <c r="BO145" s="72" t="e">
        <f>VLOOKUP($C$237,$A$7:$EG$220,BO$221,0)*$D$237+VLOOKUP($C$238,$A$7:$EG$220,BO$221,0)*$D$238</f>
        <v>#N/A</v>
      </c>
      <c r="BP145" s="69" t="e">
        <f>VLOOKUP($C$237,$A$7:$EH$220,BP$221,0)*$D$237+VLOOKUP($C$238,$A$7:$EH$220,BP$221,0)*$D$238</f>
        <v>#N/A</v>
      </c>
      <c r="BQ145" s="72" t="e">
        <f>VLOOKUP($C$237,$A$7:$EG$220,BQ$221,0)*$D$237+VLOOKUP($C$238,$A$7:$EG$220,BQ$221,0)*$D$238</f>
        <v>#N/A</v>
      </c>
      <c r="BR145" s="69" t="e">
        <f>VLOOKUP($C$237,$A$7:$EH$220,BR$221,0)*$D$237+VLOOKUP($C$238,$A$7:$EH$220,BR$221,0)*$D$238</f>
        <v>#N/A</v>
      </c>
      <c r="BS145" s="72" t="e">
        <f>VLOOKUP($C$237,$A$7:$EG$220,BS$221,0)*$D$237+VLOOKUP($C$238,$A$7:$EG$220,BS$221,0)*$D$238</f>
        <v>#N/A</v>
      </c>
      <c r="BT145" s="69" t="e">
        <f>VLOOKUP($C$237,$A$7:$EH$220,BT$221,0)*$D$237+VLOOKUP($C$238,$A$7:$EH$220,BT$221,0)*$D$238</f>
        <v>#N/A</v>
      </c>
      <c r="BU145" s="72" t="e">
        <f>VLOOKUP($C$237,$A$7:$EG$220,BU$221,0)*$D$237+VLOOKUP($C$238,$A$7:$EG$220,BU$221,0)*$D$238</f>
        <v>#N/A</v>
      </c>
      <c r="BV145" s="69" t="e">
        <f>VLOOKUP($C$237,$A$7:$EH$220,BV$221,0)*$D$237+VLOOKUP($C$238,$A$7:$EH$220,BV$221,0)*$D$238</f>
        <v>#N/A</v>
      </c>
      <c r="BW145" s="70" t="e">
        <f>VLOOKUP($C$237,$A$7:$EG$220,BW$221,0)*$D$237+VLOOKUP($C$238,$A$7:$EG$220,BW$221,0)*$D$238</f>
        <v>#N/A</v>
      </c>
      <c r="BX145" s="61" t="e">
        <f t="shared" si="545"/>
        <v>#N/A</v>
      </c>
      <c r="BY145" s="63" t="e">
        <f t="shared" si="546"/>
        <v>#N/A</v>
      </c>
      <c r="BZ145" s="53" t="e">
        <f t="shared" si="522"/>
        <v>#N/A</v>
      </c>
      <c r="CA145" s="98" t="e">
        <f t="shared" si="547"/>
        <v>#N/A</v>
      </c>
      <c r="CB145" s="57" t="e">
        <f t="shared" si="523"/>
        <v>#N/A</v>
      </c>
      <c r="CC145" s="69" t="e">
        <f>VLOOKUP($C$237,$A$7:$EH$220,CC$221,0)*$D$237+VLOOKUP($C$238,$A$7:$EH$220,CC$221,0)*$D$238</f>
        <v>#N/A</v>
      </c>
      <c r="CD145" s="72" t="e">
        <f>VLOOKUP($C$237,$A$7:$EG$220,CD$221,0)*$D$237+VLOOKUP($C$238,$A$7:$EG$220,CD$221,0)*$D$238</f>
        <v>#N/A</v>
      </c>
      <c r="CE145" s="71" t="e">
        <f>VLOOKUP($C$237,$A$7:$EH$220,CE$221,0)*$D$237+VLOOKUP($C$238,$A$7:$EH$220,CE$221,0)*$D$238</f>
        <v>#N/A</v>
      </c>
      <c r="CF145" s="70" t="e">
        <f>VLOOKUP($C$237,$A$7:$EG$220,CF$221,0)*$D$237+VLOOKUP($C$238,$A$7:$EG$220,CF$221,0)*$D$238</f>
        <v>#N/A</v>
      </c>
      <c r="CG145" s="71" t="e">
        <f>VLOOKUP($C$237,$A$7:$EH$220,CG$221,0)*$D$237+VLOOKUP($C$238,$A$7:$EH$220,CG$221,0)*$D$238</f>
        <v>#N/A</v>
      </c>
      <c r="CH145" s="70" t="e">
        <f>VLOOKUP($C$237,$A$7:$EG$220,CH$221,0)*$D$237+VLOOKUP($C$238,$A$7:$EG$220,CH$221,0)*$D$238</f>
        <v>#N/A</v>
      </c>
      <c r="CI145" s="73" t="e">
        <f>IF(OR(VLOOKUP($C$237,$A$7:$EH$220,CI$221,0)="NO VAT",VLOOKUP($C$238,$A$7:$EH$220,CI$221,0)="NO VAT"), "NO VAT", (IF(OR(VLOOKUP($C$237,$A$7:$EH$220,CI$221,0)="NO REFUND", VLOOKUP($C$238,$A$7:$EH$220,CI$221,0)="NO REFUND"), "NO REFUND", VLOOKUP($C$237,$A$7:$EH$220,CI$221,0)*$D$237+VLOOKUP($C$238,$A$7:$EH$220,CI$221,0)*$D$238)))</f>
        <v>#N/A</v>
      </c>
      <c r="CJ145" s="72" t="e">
        <f>IF(OR(VLOOKUP($C$237,$A$7:$EH$220,CJ$221,0)="NO VAT",VLOOKUP($C$238,$A$7:$EH$220,CJ$221,0)="NO VAT"), "NO VAT", (IF(OR(VLOOKUP($C$237,$A$7:$EH$220,CJ$221,0)="NO REFUND", VLOOKUP($C$238,$A$7:$EH$220,CJ$221,0)="NO REFUND"), "NO REFUND", VLOOKUP($C$237,$A$7:$EH$220,CJ$221,0)*$D$237+VLOOKUP($C$238,$A$7:$EH$220,CJ$221,0)*$D$238)))</f>
        <v>#N/A</v>
      </c>
      <c r="CK145" s="73" t="e">
        <f>IF(OR(VLOOKUP($C$237,$A$7:$EH$220,CK$221,0)="NO VAT",VLOOKUP($C$238,$A$7:$EH$220,CK$221,0)="NO VAT"), "NO VAT", (IF(OR(VLOOKUP($C$237,$A$7:$EH$220,CK$221,0)="NO REFUND", VLOOKUP($C$238,$A$7:$EH$220,CK$221,0)="NO REFUND"), "NO REFUND", VLOOKUP($C$237,$A$7:$EH$220,CK$221,0)*$D$237+VLOOKUP($C$238,$A$7:$EH$220,CK$221,0)*$D$238)))</f>
        <v>#N/A</v>
      </c>
      <c r="CL145" s="72" t="e">
        <f>IF(OR(VLOOKUP($C$237,$A$7:$EH$220,CL$221,0)="NO VAT",VLOOKUP($C$238,$A$7:$EH$220,CL$221,0)="NO VAT"), "NO VAT", (IF(OR(VLOOKUP($C$237,$A$7:$EH$220,CL$221,0)="NO REFUND", VLOOKUP($C$238,$A$7:$EH$220,CL$221,0)="NO REFUND"), "NO REFUND", VLOOKUP($C$237,$A$7:$EH$220,CL$221,0)*$D$237+VLOOKUP($C$238,$A$7:$EH$220,CL$221,0)*$D$238)))</f>
        <v>#N/A</v>
      </c>
      <c r="CM145" s="73" t="e">
        <f>IF(OR(VLOOKUP($C$237,$A$7:$EH$220,CM$221,0)="NO CIT",VLOOKUP($C$238,$A$7:$EH$220,CM$221,0)="NO CIT"), "NO CIT",VLOOKUP($C$237,$A$7:$EH$220,CM$221,0)*$D$237+VLOOKUP($C$238,$A$7:$EH$220,CM$221,0)*$D$238)</f>
        <v>#N/A</v>
      </c>
      <c r="CN145" s="72" t="e">
        <f>IF(OR(VLOOKUP($C$237,$A$7:$EH$220,CN$221,0)="NO CIT",VLOOKUP($C$238,$A$7:$EH$220,CN$221,0)="NO CIT"), "NO CIT",VLOOKUP($C$237,$A$7:$EH$220,CN$221,0)*$D$237+VLOOKUP($C$238,$A$7:$EH$220,CN$221,0)*$D$238)</f>
        <v>#N/A</v>
      </c>
      <c r="CO145" s="73" t="e">
        <f>IF(OR(VLOOKUP($C$237,$A$7:$EH$220,CO$221,0)="NO CIT",VLOOKUP($C$238,$A$7:$EH$220,CO$221,0)="NO CIT"), "NO CIT",VLOOKUP($C$237,$A$7:$EH$220,CO$221,0)*$D$237+VLOOKUP($C$238,$A$7:$EH$220,CO$221,0)*$D$238)</f>
        <v>#N/A</v>
      </c>
      <c r="CP145" s="73" t="e">
        <f>IF(OR(VLOOKUP($C$237,$A$7:$EH$220,CP$221,0)="NO CIT",VLOOKUP($C$238,$A$7:$EH$220,CP$221,0)="NO CIT"), "NO CIT",VLOOKUP($C$237,$A$7:$EH$220,CP$221,0)*$D$237+VLOOKUP($C$238,$A$7:$EH$220,CP$221,0)*$D$238)</f>
        <v>#N/A</v>
      </c>
      <c r="CQ145" s="138" t="str">
        <f t="shared" si="548"/>
        <v/>
      </c>
      <c r="CR145" s="110" t="e">
        <f t="shared" si="549"/>
        <v>#N/A</v>
      </c>
      <c r="CS145" s="53" t="e">
        <f t="shared" si="524"/>
        <v>#N/A</v>
      </c>
      <c r="CT145" s="98" t="e">
        <f t="shared" si="550"/>
        <v>#N/A</v>
      </c>
      <c r="CU145" s="54" t="e">
        <f t="shared" si="525"/>
        <v>#N/A</v>
      </c>
      <c r="CV145" s="71" t="e">
        <f>VLOOKUP($C$237,$A$7:$EH$220,CV$221,0)*$D$237+VLOOKUP($C$238,$A$7:$EH$220,CV$221,0)*$D$238</f>
        <v>#N/A</v>
      </c>
      <c r="CW145" s="72" t="e">
        <f>VLOOKUP($C$237,$A$7:$EG$220,CW$221,0)*$D$237+VLOOKUP($C$238,$A$7:$EG$220,CW$221,0)*$D$238</f>
        <v>#N/A</v>
      </c>
      <c r="CX145" s="69" t="e">
        <f>VLOOKUP($C$237,$A$7:$EH$220,CX$221,0)*$D$237+VLOOKUP($C$238,$A$7:$EH$220,CX$221,0)*$D$238</f>
        <v>#N/A</v>
      </c>
      <c r="CY145" s="72" t="e">
        <f>VLOOKUP($C$237,$A$7:$EG$220,CY$221,0)*$D$237+VLOOKUP($C$238,$A$7:$EG$220,CY$221,0)*$D$238</f>
        <v>#N/A</v>
      </c>
      <c r="CZ145" s="71" t="e">
        <f>VLOOKUP($C$237,$A$7:$EH$220,CZ$221,0)*$D$237+VLOOKUP($C$238,$A$7:$EH$220,CZ$221,0)*$D$238</f>
        <v>#N/A</v>
      </c>
      <c r="DA145" s="72" t="e">
        <f>VLOOKUP($C$237,$A$7:$EG$220,DA$221,0)*$D$237+VLOOKUP($C$238,$A$7:$EG$220,DA$221,0)*$D$238</f>
        <v>#N/A</v>
      </c>
      <c r="DB145" s="69" t="e">
        <f>VLOOKUP($C$237,$A$7:$EH$220,DB$221,0)*$D$237+VLOOKUP($C$238,$A$7:$EH$220,DB$221,0)*$D$238</f>
        <v>#N/A</v>
      </c>
      <c r="DC145" s="72" t="e">
        <f>VLOOKUP($C$237,$A$7:$EG$220,DC$221,0)*$D$237+VLOOKUP($C$238,$A$7:$EG$220,DC$221,0)*$D$238</f>
        <v>#N/A</v>
      </c>
      <c r="DD145" s="71" t="e">
        <f>VLOOKUP($C$237,$A$7:$EH$220,DD$221,0)*$D$237+VLOOKUP($C$238,$A$7:$EH$220,DD$221,0)*$D$238</f>
        <v>#N/A</v>
      </c>
      <c r="DE145" s="72" t="e">
        <f>VLOOKUP($C$237,$A$7:$EG$220,DE$221,0)*$D$237+VLOOKUP($C$238,$A$7:$EG$220,DE$221,0)*$D$238</f>
        <v>#N/A</v>
      </c>
      <c r="DF145" s="69" t="e">
        <f>VLOOKUP($C$237,$A$7:$EH$220,DF$221,0)*$D$237+VLOOKUP($C$238,$A$7:$EH$220,DF$221,0)*$D$238</f>
        <v>#N/A</v>
      </c>
      <c r="DG145" s="72" t="e">
        <f>VLOOKUP($C$237,$A$7:$EG$220,DG$221,0)*$D$237+VLOOKUP($C$238,$A$7:$EG$220,DG$221,0)*$D$238</f>
        <v>#N/A</v>
      </c>
      <c r="DH145" s="73" t="e">
        <f>VLOOKUP($C$237,$A$7:$EH$220,DH$221,0)*$D$237+VLOOKUP($C$238,$A$7:$EH$220,DH$221,0)*$D$238</f>
        <v>#N/A</v>
      </c>
      <c r="DI145" s="72" t="e">
        <f>VLOOKUP($C$237,$A$7:$EG$220,DI$221,0)*$D$237+VLOOKUP($C$238,$A$7:$EG$220,DI$221,0)*$D$238</f>
        <v>#N/A</v>
      </c>
      <c r="DJ145" s="71" t="e">
        <f>VLOOKUP($C$237,$A$7:$EH$220,DJ$221,0)*$D$237+VLOOKUP($C$238,$A$7:$EH$220,DJ$221,0)*$D$238</f>
        <v>#N/A</v>
      </c>
      <c r="DK145" s="70" t="e">
        <f>VLOOKUP($C$237,$A$7:$EG$220,DK$221,0)*$D$237+VLOOKUP($C$238,$A$7:$EG$220,DK$221,0)*$D$238</f>
        <v>#N/A</v>
      </c>
      <c r="DL145" s="53" t="e">
        <f t="shared" si="551"/>
        <v>#N/A</v>
      </c>
      <c r="DM145" s="53" t="e">
        <f t="shared" si="526"/>
        <v>#N/A</v>
      </c>
      <c r="DN145" s="98" t="e">
        <f t="shared" si="552"/>
        <v>#N/A</v>
      </c>
      <c r="DO145" s="54" t="e">
        <f t="shared" si="527"/>
        <v>#N/A</v>
      </c>
      <c r="DP145" s="73" t="e">
        <f>VLOOKUP($C$237,$A$7:$EH$220,DP$221,0)*$D$237+VLOOKUP($C$238,$A$7:$EH$220,DP$221,0)*$D$238</f>
        <v>#N/A</v>
      </c>
      <c r="DQ145" s="70" t="e">
        <f>VLOOKUP($C$237,$A$7:$EG$220,DQ$221,0)*$D$237+VLOOKUP($C$238,$A$7:$EG$220,DQ$221,0)*$D$238</f>
        <v>#N/A</v>
      </c>
      <c r="DR145" s="71" t="e">
        <f>VLOOKUP($C$237,$A$7:$EH$220,DR$221,0)*$D$237+VLOOKUP($C$238,$A$7:$EH$220,DR$221,0)*$D$238</f>
        <v>#N/A</v>
      </c>
      <c r="DS145" s="70" t="e">
        <f>VLOOKUP($C$237,$A$7:$EG$220,DS$221,0)*$D$237+VLOOKUP($C$238,$A$7:$EG$220,DS$221,0)*$D$238</f>
        <v>#N/A</v>
      </c>
      <c r="DT145" s="71" t="e">
        <f>VLOOKUP($C$237,$A$7:$EH$220,DT$221,0)*$D$237+VLOOKUP($C$238,$A$7:$EH$220,DT$221,0)*$D$238</f>
        <v>#N/A</v>
      </c>
      <c r="DU145" s="70" t="e">
        <f>VLOOKUP($C$237,$A$7:$EG$220,DU$221,0)*$D$237+VLOOKUP($C$238,$A$7:$EG$220,DU$221,0)*$D$238</f>
        <v>#N/A</v>
      </c>
      <c r="DV145" s="53" t="e">
        <f t="shared" si="553"/>
        <v>#N/A</v>
      </c>
      <c r="DW145" s="53" t="e">
        <f t="shared" si="528"/>
        <v>#N/A</v>
      </c>
      <c r="DX145" s="98" t="e">
        <f t="shared" si="554"/>
        <v>#N/A</v>
      </c>
      <c r="DY145" s="54" t="e">
        <f t="shared" si="529"/>
        <v>#N/A</v>
      </c>
      <c r="DZ145" s="71" t="e">
        <f>VLOOKUP($C$237,$A$7:$EH$220,DZ$221,0)*$D$237+VLOOKUP($C$238,$A$7:$EH$220,DZ$221,0)*$D$238</f>
        <v>#N/A</v>
      </c>
      <c r="EA145" s="72" t="e">
        <f>VLOOKUP($C$237,$A$7:$EG$220,EA$221,0)*$D$237+VLOOKUP($C$238,$A$7:$EG$220,EA$221,0)*$D$238</f>
        <v>#N/A</v>
      </c>
      <c r="EB145" s="73" t="e">
        <f>VLOOKUP($C$237,$A$7:$EG$219,EB$221,FALSE)*$D$237+VLOOKUP($C$238,$A$7:$EG$219,EB$221,FALSE)*$D$238</f>
        <v>#N/A</v>
      </c>
      <c r="EC145" s="70" t="e">
        <f>VLOOKUP($C$237,$A$7:$EG$220,EC$221,0)*$D$237+VLOOKUP($C$238,$A$7:$EG$220,EC$221,0)*$D$238</f>
        <v>#N/A</v>
      </c>
      <c r="ED145" s="53" t="e">
        <f t="shared" si="555"/>
        <v>#N/A</v>
      </c>
      <c r="EE145" s="53" t="e">
        <f t="shared" si="530"/>
        <v>#N/A</v>
      </c>
      <c r="EF145" s="98" t="e">
        <f t="shared" si="556"/>
        <v>#N/A</v>
      </c>
      <c r="EG145" s="54" t="e">
        <f t="shared" si="531"/>
        <v>#N/A</v>
      </c>
      <c r="EH145" s="64"/>
      <c r="EI145" s="75">
        <v>2</v>
      </c>
      <c r="EJ145" s="64"/>
      <c r="EK145" s="66" t="e">
        <f t="shared" si="532"/>
        <v>#N/A</v>
      </c>
      <c r="EL145" s="116" t="e">
        <f t="shared" si="557"/>
        <v>#N/A</v>
      </c>
      <c r="EM145" s="139" t="e">
        <f t="shared" si="558"/>
        <v>#N/A</v>
      </c>
      <c r="EN145" s="120" t="e">
        <f t="shared" si="533"/>
        <v>#N/A</v>
      </c>
      <c r="EO145" s="67">
        <v>1</v>
      </c>
      <c r="EP145" s="68"/>
      <c r="EQ145" s="44"/>
      <c r="ES145" s="67">
        <v>1</v>
      </c>
    </row>
    <row r="146" spans="1:149" ht="14.5" customHeight="1" x14ac:dyDescent="0.35">
      <c r="A146" s="49" t="s">
        <v>1893</v>
      </c>
      <c r="B146" s="137" t="str">
        <f>INDEX('Economy Names'!$A$2:$H$213,'Economy Names'!L140,'Economy Names'!$K$1)</f>
        <v>Nigeria Kano</v>
      </c>
      <c r="C146" s="50">
        <v>7</v>
      </c>
      <c r="D146" s="51">
        <f>(IF(C146=-1,0,(IF(C146&gt;C$4,0,IF(C146&lt;C$3,1,((C$4-C146)/C$5))))))*100</f>
        <v>64.705882352941174</v>
      </c>
      <c r="E146" s="50">
        <v>8</v>
      </c>
      <c r="F146" s="51">
        <f>(IF(E146=-1,0,(IF(E146&gt;E$4,0,IF(E146&lt;E$3,1,((E$4-E146)/E$5))))))*100</f>
        <v>92.462311557788951</v>
      </c>
      <c r="G146" s="52">
        <v>26.079496233890801</v>
      </c>
      <c r="H146" s="51">
        <f>(IF(G146=-1,0,(IF(G146&gt;G$4,0,IF(G146&lt;G$3,1,((G$4-G146)/G$5))))))*100</f>
        <v>86.960251883054596</v>
      </c>
      <c r="I146" s="50">
        <v>7</v>
      </c>
      <c r="J146" s="51">
        <f>(IF(I146=-1,0,(IF(I146&gt;I$4,0,IF(I146&lt;I$3,1,((I$4-I146)/I$5))))))*100</f>
        <v>64.705882352941174</v>
      </c>
      <c r="K146" s="50">
        <v>8</v>
      </c>
      <c r="L146" s="51">
        <f>(IF(K146=-1,0,(IF(K146&gt;K$4,0,IF(K146&lt;K$3,1,((K$4-K146)/K$5))))))*100</f>
        <v>92.462311557788951</v>
      </c>
      <c r="M146" s="52">
        <v>26.079496233890801</v>
      </c>
      <c r="N146" s="53">
        <f>(IF(M146=-1,0,(IF(M146&gt;M$4,0,IF(M146&lt;M$3,1,((M$4-M146)/M$5))))))*100</f>
        <v>86.960251883054596</v>
      </c>
      <c r="O146" s="52">
        <v>0</v>
      </c>
      <c r="P146" s="51">
        <f>(IF(O146=-1,0,(IF(O146&gt;O$4,0,IF(O146&lt;O$3,1,((O$4-O146)/O$5))))))*100</f>
        <v>100</v>
      </c>
      <c r="Q146" s="53">
        <f t="shared" si="534"/>
        <v>86.032111448446173</v>
      </c>
      <c r="R146" s="53"/>
      <c r="S146" s="98">
        <f t="shared" si="535"/>
        <v>86</v>
      </c>
      <c r="T146" s="54" t="e">
        <f>+VLOOKUP($F$230,$A$8:$DI$219,T$221,0)</f>
        <v>#N/A</v>
      </c>
      <c r="U146" s="55">
        <v>13</v>
      </c>
      <c r="V146" s="51">
        <f>(IF(U146=-1,0,(IF(U146&gt;U$4,0,IF(U146&lt;U$3,1,((U$4-U146)/U$5))))))*100</f>
        <v>68</v>
      </c>
      <c r="W146" s="55">
        <v>84</v>
      </c>
      <c r="X146" s="51">
        <f>(IF(W146=-1,0,(IF(W146&gt;W$4,0,IF(W146&lt;W$3,1,((W$4-W146)/W$5))))))*100</f>
        <v>83.285302593659935</v>
      </c>
      <c r="Y146" s="56">
        <v>1.2180529624499099</v>
      </c>
      <c r="Z146" s="53">
        <f>(IF(Y146=-1,0,(IF(Y146&gt;Y$4,0,IF(Y146&lt;Y$3,1,((Y$4-Y146)/Y$5))))))*100</f>
        <v>93.909735187750456</v>
      </c>
      <c r="AA146" s="55">
        <v>11</v>
      </c>
      <c r="AB146" s="51">
        <f>IF(AA146="No Practice", 0, AA146/15*100)</f>
        <v>73.333333333333329</v>
      </c>
      <c r="AC146" s="53">
        <f t="shared" si="536"/>
        <v>79.63209277868593</v>
      </c>
      <c r="AD146" s="53"/>
      <c r="AE146" s="98">
        <f t="shared" si="537"/>
        <v>79.599999999999994</v>
      </c>
      <c r="AF146" s="57" t="e">
        <f>+VLOOKUP($F$230,$A$8:$DI$219,AF$221,0)</f>
        <v>#N/A</v>
      </c>
      <c r="AG146" s="55">
        <v>7</v>
      </c>
      <c r="AH146" s="51">
        <f>(IF(AG146=-1,0,(IF(AG146&gt;AG$4,0,IF(AG146&lt;AG$3,1,((AG$4-AG146)/AG$5))))))*100</f>
        <v>33.333333333333329</v>
      </c>
      <c r="AI146" s="55">
        <v>79</v>
      </c>
      <c r="AJ146" s="51">
        <f>(IF(AI146=-1,0,(IF(AI146&gt;AI$4,0,IF(AI146&lt;AI$3,1,((AI$4-AI146)/AI$5))))))*100</f>
        <v>73.478260869565219</v>
      </c>
      <c r="AK146" s="56">
        <v>291.086744942812</v>
      </c>
      <c r="AL146" s="51">
        <f>(IF(AK146=-1,0,(IF(AK146&gt;AK$4,0,IF(AK146&lt;AK$3,1,((AK$4-AK146)/AK$5))))))*100</f>
        <v>96.406336482187498</v>
      </c>
      <c r="AM146" s="55">
        <v>0</v>
      </c>
      <c r="AN146" s="51">
        <f>+IF(AM146="No Practice",0,AM146/8)*100</f>
        <v>0</v>
      </c>
      <c r="AO146" s="51">
        <f t="shared" si="538"/>
        <v>50.804482671271515</v>
      </c>
      <c r="AP146" s="53"/>
      <c r="AQ146" s="98">
        <f t="shared" si="539"/>
        <v>50.8</v>
      </c>
      <c r="AR146" s="54" t="e">
        <f>+VLOOKUP($F$230,$A$8:$DI$219,AR$221,0)</f>
        <v>#N/A</v>
      </c>
      <c r="AS146" s="59">
        <v>11</v>
      </c>
      <c r="AT146" s="51">
        <f>(IF(AS146=-1,0,(IF(AS146&gt;AS$4,0,IF(AS146&lt;AS$3,1,((AS$4-AS146)/AS$5))))))*100</f>
        <v>16.666666666666664</v>
      </c>
      <c r="AU146" s="59">
        <v>47</v>
      </c>
      <c r="AV146" s="51">
        <f>(IF(AU146=-1,0,(IF(AU146&gt;AU$4,0,IF(AU146&lt;AU$3,1,((AU$4-AU146)/AU$5))))))*100</f>
        <v>77.990430622009569</v>
      </c>
      <c r="AW146" s="59">
        <v>11.8042001606137</v>
      </c>
      <c r="AX146" s="53">
        <f>(IF(AW146=-1,0,(IF(AW146&gt;AW$4,0,IF(AW146&lt;AW$3,1,((AW$4-AW146)/AW$5))))))*100</f>
        <v>21.305332262575334</v>
      </c>
      <c r="AY146" s="59">
        <v>4.5</v>
      </c>
      <c r="AZ146" s="51">
        <f>+IF(AY146="No Practice",0,AY146/30)*100</f>
        <v>15</v>
      </c>
      <c r="BA146" s="60">
        <f t="shared" si="540"/>
        <v>32.740607387812886</v>
      </c>
      <c r="BB146" s="53"/>
      <c r="BC146" s="98">
        <f t="shared" si="541"/>
        <v>32.700000000000003</v>
      </c>
      <c r="BD146" s="54" t="e">
        <f>+VLOOKUP($F$230,$A$8:$DI$219,BD$221,0)</f>
        <v>#N/A</v>
      </c>
      <c r="BE146" s="58">
        <v>8</v>
      </c>
      <c r="BF146" s="58">
        <v>9</v>
      </c>
      <c r="BG146" s="61">
        <f t="shared" si="542"/>
        <v>17</v>
      </c>
      <c r="BH146" s="60">
        <f t="shared" si="543"/>
        <v>85</v>
      </c>
      <c r="BI146" s="101"/>
      <c r="BJ146" s="98">
        <f t="shared" si="544"/>
        <v>85</v>
      </c>
      <c r="BK146" s="54" t="e">
        <f>+VLOOKUP($F$230,$A$8:$DI$219,BK$221,0)</f>
        <v>#N/A</v>
      </c>
      <c r="BL146" s="58">
        <v>7</v>
      </c>
      <c r="BM146" s="53">
        <f>(IF(BL146=-1,0,(IF(BL146&lt;BL$4,0,IF(BL146&gt;BL$3,1,((-BL$4+BL146)/BL$5))))))*100</f>
        <v>70</v>
      </c>
      <c r="BN146" s="58">
        <v>7</v>
      </c>
      <c r="BO146" s="53">
        <f>(IF(BN146=-1,0,(IF(BN146&lt;BN$4,0,IF(BN146&gt;BN$3,1,((-BN$4+BN146)/BN$5))))))*100</f>
        <v>70</v>
      </c>
      <c r="BP146" s="58">
        <v>7</v>
      </c>
      <c r="BQ146" s="53">
        <f>(IF(BP146=-1,0,(IF(BP146&lt;BP$4,0,IF(BP146&gt;BP$3,1,((-BP$4+BP146)/BP$5))))))*100</f>
        <v>70</v>
      </c>
      <c r="BR146" s="58">
        <v>4</v>
      </c>
      <c r="BS146" s="53">
        <f>(IF(BR146=-1,0,(IF(BR146&lt;BR$4,0,IF(BR146&gt;BR$3,1,((-BR$4+BR146)/BR$5))))))*100</f>
        <v>66.666666666666657</v>
      </c>
      <c r="BT146" s="58">
        <v>5</v>
      </c>
      <c r="BU146" s="53">
        <f>(IF(BT146=-1,0,(IF(BT146&lt;BT$4,0,IF(BT146&gt;BT$3,1,((-BT$4+BT146)/BT$5))))))*100</f>
        <v>71.428571428571431</v>
      </c>
      <c r="BV146" s="58">
        <v>6</v>
      </c>
      <c r="BW146" s="51">
        <f>(IF(BV146=-1,0,(IF(BV146&lt;BV$4,0,IF(BV146&gt;BV$3,1,((-BV$4+BV146)/BV$5))))))*100</f>
        <v>85.714285714285708</v>
      </c>
      <c r="BX146" s="61">
        <f t="shared" si="545"/>
        <v>36</v>
      </c>
      <c r="BY146" s="63">
        <f t="shared" si="546"/>
        <v>72</v>
      </c>
      <c r="BZ146" s="53"/>
      <c r="CA146" s="98">
        <f t="shared" si="547"/>
        <v>72</v>
      </c>
      <c r="CB146" s="57" t="e">
        <f>+VLOOKUP($F$230,$A$8:$DI$219,CB$221,0)</f>
        <v>#N/A</v>
      </c>
      <c r="CC146" s="58">
        <v>48</v>
      </c>
      <c r="CD146" s="53">
        <f>(IF(CC146=-1,0,(IF(CC146&gt;CC$4,0,IF(CC146&lt;CC$3,1,((CC$4-CC146)/CC$5))))))*100</f>
        <v>25</v>
      </c>
      <c r="CE146" s="58">
        <v>324.5</v>
      </c>
      <c r="CF146" s="51">
        <f>(IF(CE146=-1,0,(IF(CE146&gt;CE$4,0,IF(CE146&lt;CE$3,1,((CE$4-CE146)/CE$5))))))*100</f>
        <v>57.418856259659968</v>
      </c>
      <c r="CG146" s="58">
        <v>34.8192779115478</v>
      </c>
      <c r="CH146" s="51">
        <f>(IF(CG146=-1,0,(IF(CG146&gt;CG$4,0,IF(CG146&lt;CG$3,1,((CG$4-CG146)/CG$5)^$CH$3)))))*100</f>
        <v>87.759283684093901</v>
      </c>
      <c r="CI146" s="58" t="s">
        <v>1974</v>
      </c>
      <c r="CJ146" s="53">
        <f>IF(CI146="NO VAT","No VAT",(IF(CI146="NO REFUND",0,(IF(CI146&gt;CI$5,0,IF(CI146&lt;CI$3,1,((CI$5-CI146)/CI$5))))))*100)</f>
        <v>0</v>
      </c>
      <c r="CK146" s="58" t="s">
        <v>1974</v>
      </c>
      <c r="CL146" s="53">
        <f>IF(CK146="NO VAT","No VAT",(IF(CK146="NO REFUND",0,(IF(CK146&gt;CK$4,0,IF(CK146&lt;CK$3,1,((CK$4-CK146)/CK$5))))))*100)</f>
        <v>0</v>
      </c>
      <c r="CM146" s="58">
        <v>7</v>
      </c>
      <c r="CN146" s="53">
        <f>IF(CM146="NO CIT","No CIT",IF(CM146&gt;CM$4,0,IF(CM146&lt;CM$3,1,((CM$4-CM146)/CM$5)))*100)</f>
        <v>89.908256880733944</v>
      </c>
      <c r="CO146" s="58">
        <v>0</v>
      </c>
      <c r="CP146" s="51">
        <f>IF(CO146="NO CIT","No CIT",IF(CO146&gt;CO$4,0,IF(CO146&lt;CO$3,1,((CO$5-CO146)/CO$5)))*100)</f>
        <v>100</v>
      </c>
      <c r="CQ146" s="138">
        <f t="shared" si="548"/>
        <v>47.477064220183486</v>
      </c>
      <c r="CR146" s="110">
        <f t="shared" si="549"/>
        <v>54.413801040984339</v>
      </c>
      <c r="CS146" s="53"/>
      <c r="CT146" s="98">
        <f t="shared" si="550"/>
        <v>54.4</v>
      </c>
      <c r="CU146" s="54" t="e">
        <f>+VLOOKUP($F$230,$A$8:$EL$219,CU$221,0)</f>
        <v>#N/A</v>
      </c>
      <c r="CV146" s="58">
        <v>128.42857142857099</v>
      </c>
      <c r="CW146" s="53">
        <f>(IF(CV146=-1,0,(IF(CV146&gt;CV$4,0,IF(CV146&lt;CV$3,1,((CV$4-CV146)/CV$5))))))*100</f>
        <v>19.856244384546549</v>
      </c>
      <c r="CX146" s="58">
        <v>74</v>
      </c>
      <c r="CY146" s="53">
        <f>(IF(CX146=-1,0,(IF(CX146&gt;CX$4,0,IF(CX146&lt;CX$3,1,((CX$4-CX146)/CX$5))))))*100</f>
        <v>56.80473372781065</v>
      </c>
      <c r="CZ146" s="58">
        <v>785.71428571428601</v>
      </c>
      <c r="DA146" s="53">
        <f>(IF(CZ146=-1,0,(IF(CZ146&gt;CZ$4,0,IF(CZ146&lt;CZ$3,1,((CZ$4-CZ146)/CZ$5))))))*100</f>
        <v>25.876010781671134</v>
      </c>
      <c r="DB146" s="58">
        <v>250</v>
      </c>
      <c r="DC146" s="53">
        <f>(IF(DB146=-1,0,(IF(DB146&gt;DB$4,0,IF(DB146&lt;DB$3,1,((DB$4-DB146)/DB$5))))))*100</f>
        <v>37.5</v>
      </c>
      <c r="DD146" s="58">
        <v>241.71428571428601</v>
      </c>
      <c r="DE146" s="53">
        <f>(IF(DD146=-1,0,(IF(DD146&gt;DD$4,0,IF(DD146&lt;DD$3,1,((DD$4-DD146)/DD$5))))))*100</f>
        <v>13.722478238607167</v>
      </c>
      <c r="DF146" s="58">
        <v>120</v>
      </c>
      <c r="DG146" s="53">
        <f>(IF(DF146=-1,0,(IF(DF146&gt;DF$4,0,IF(DF146&lt;DF$3,1,((DF$4-DF146)/DF$5))))))*100</f>
        <v>50.2092050209205</v>
      </c>
      <c r="DH146" s="58">
        <v>1076.7857142857099</v>
      </c>
      <c r="DI146" s="53">
        <f>(IF(DH146=-1,0,(IF(DH146&gt;DH$4,0,IF(DH146&lt;DH$3,1,((DH$4-DH146)/DH$5))))))*100</f>
        <v>10.267857142857508</v>
      </c>
      <c r="DJ146" s="58">
        <v>564.28571428571399</v>
      </c>
      <c r="DK146" s="51">
        <f>(IF(DJ146=-1,0,(IF(DJ146&gt;DJ$4,0,IF(DJ146&lt;DJ$3,1,((DJ$4-DJ146)/DJ$5))))))*100</f>
        <v>19.387755102040856</v>
      </c>
      <c r="DL146" s="53">
        <f t="shared" si="551"/>
        <v>29.203035549806799</v>
      </c>
      <c r="DM146" s="53"/>
      <c r="DN146" s="98">
        <f t="shared" si="552"/>
        <v>29.2</v>
      </c>
      <c r="DO146" s="54" t="e">
        <f>+VLOOKUP($F$230,$A$8:$EL$219,DO$221,0)</f>
        <v>#N/A</v>
      </c>
      <c r="DP146" s="52">
        <v>476</v>
      </c>
      <c r="DQ146" s="51">
        <f>(IF(DP146=-1,0,(IF(DP146&gt;DP$4,0,IF(DP146&lt;DP$3,1,((DP$4-DP146)/DP$5))))))*100</f>
        <v>70.819672131147541</v>
      </c>
      <c r="DR146" s="52">
        <v>28.4</v>
      </c>
      <c r="DS146" s="51">
        <f>(IF(DR146=-1,0,(IF(DR146&gt;DR$4,0,IF(DR146&lt;DR$3,1,((DR$4-DR146)/DR$5))))))*100</f>
        <v>68.166479190101242</v>
      </c>
      <c r="DT146" s="52">
        <v>8</v>
      </c>
      <c r="DU146" s="51">
        <f>DT146/18*100</f>
        <v>44.444444444444443</v>
      </c>
      <c r="DV146" s="53">
        <f t="shared" si="553"/>
        <v>61.14353192189774</v>
      </c>
      <c r="DW146" s="53"/>
      <c r="DX146" s="98">
        <f t="shared" si="554"/>
        <v>61.1</v>
      </c>
      <c r="DY146" s="54" t="e">
        <f>+VLOOKUP($F$230,$A$8:$EL$219,DY$221,0)</f>
        <v>#N/A</v>
      </c>
      <c r="DZ146" s="52">
        <v>27.8051741558515</v>
      </c>
      <c r="EA146" s="53">
        <f>(IF(DZ146=-1,0,(IF(DZ146&lt;DZ$4,0,IF(DZ146&gt;DZ$3,1,((-DZ$4+DZ146)/DZ$5))))))*100</f>
        <v>29.930219758720668</v>
      </c>
      <c r="EB146" s="52">
        <v>5</v>
      </c>
      <c r="EC146" s="51">
        <f>(IF(EB146=-1,0,(IF(EB146&lt;EB$4,0,IF(EB146&gt;EB$3,1,((-EB$4+EB146)/EB$5))))))*100</f>
        <v>31.25</v>
      </c>
      <c r="ED146" s="53">
        <f t="shared" si="555"/>
        <v>30.590109879360334</v>
      </c>
      <c r="EE146" s="53"/>
      <c r="EF146" s="98">
        <f t="shared" si="556"/>
        <v>30.6</v>
      </c>
      <c r="EG146" s="54" t="e">
        <f>+VLOOKUP($F$230,$A$8:$EL$219,EG$221,0)</f>
        <v>#N/A</v>
      </c>
      <c r="EH146" s="64"/>
      <c r="EI146" s="75">
        <v>1</v>
      </c>
      <c r="EJ146" s="64"/>
      <c r="EK146" s="66" t="e">
        <f>+VLOOKUP($F$230,$A$8:$EL$219,EK$221,0)</f>
        <v>#N/A</v>
      </c>
      <c r="EL146" s="116">
        <f t="shared" si="557"/>
        <v>58.2</v>
      </c>
      <c r="EM146" s="139">
        <f t="shared" si="558"/>
        <v>58.155977267826572</v>
      </c>
      <c r="EN146" s="120"/>
      <c r="EO146" s="67"/>
      <c r="EP146" s="68">
        <v>1</v>
      </c>
      <c r="EQ146" s="49" t="s">
        <v>1381</v>
      </c>
      <c r="ES146" s="76">
        <v>1</v>
      </c>
    </row>
    <row r="147" spans="1:149" ht="14.5" customHeight="1" x14ac:dyDescent="0.35">
      <c r="A147" s="49" t="s">
        <v>1892</v>
      </c>
      <c r="B147" s="137" t="str">
        <f>INDEX('Economy Names'!$A$2:$H$213,'Economy Names'!L141,'Economy Names'!$K$1)</f>
        <v>Nigeria Lagos</v>
      </c>
      <c r="C147" s="50">
        <v>7</v>
      </c>
      <c r="D147" s="51">
        <f>(IF(C147=-1,0,(IF(C147&gt;C$4,0,IF(C147&lt;C$3,1,((C$4-C147)/C$5))))))*100</f>
        <v>64.705882352941174</v>
      </c>
      <c r="E147" s="50">
        <v>7</v>
      </c>
      <c r="F147" s="51">
        <f>(IF(E147=-1,0,(IF(E147&gt;E$4,0,IF(E147&lt;E$3,1,((E$4-E147)/E$5))))))*100</f>
        <v>93.467336683417088</v>
      </c>
      <c r="G147" s="52">
        <v>26.151231740585398</v>
      </c>
      <c r="H147" s="51">
        <f>(IF(G147=-1,0,(IF(G147&gt;G$4,0,IF(G147&lt;G$3,1,((G$4-G147)/G$5))))))*100</f>
        <v>86.924384129707306</v>
      </c>
      <c r="I147" s="50">
        <v>7</v>
      </c>
      <c r="J147" s="51">
        <f>(IF(I147=-1,0,(IF(I147&gt;I$4,0,IF(I147&lt;I$3,1,((I$4-I147)/I$5))))))*100</f>
        <v>64.705882352941174</v>
      </c>
      <c r="K147" s="50">
        <v>7</v>
      </c>
      <c r="L147" s="51">
        <f>(IF(K147=-1,0,(IF(K147&gt;K$4,0,IF(K147&lt;K$3,1,((K$4-K147)/K$5))))))*100</f>
        <v>93.467336683417088</v>
      </c>
      <c r="M147" s="52">
        <v>26.151231740585398</v>
      </c>
      <c r="N147" s="53">
        <f>(IF(M147=-1,0,(IF(M147&gt;M$4,0,IF(M147&lt;M$3,1,((M$4-M147)/M$5))))))*100</f>
        <v>86.924384129707306</v>
      </c>
      <c r="O147" s="52">
        <v>0</v>
      </c>
      <c r="P147" s="51">
        <f>(IF(O147=-1,0,(IF(O147&gt;O$4,0,IF(O147&lt;O$3,1,((O$4-O147)/O$5))))))*100</f>
        <v>100</v>
      </c>
      <c r="Q147" s="53">
        <f t="shared" si="534"/>
        <v>86.274400791516385</v>
      </c>
      <c r="R147" s="53"/>
      <c r="S147" s="98">
        <f t="shared" si="535"/>
        <v>86.3</v>
      </c>
      <c r="T147" s="54" t="e">
        <f>+VLOOKUP($F$230,$A$8:$DI$219,T$221,0)</f>
        <v>#N/A</v>
      </c>
      <c r="U147" s="55">
        <v>16</v>
      </c>
      <c r="V147" s="51">
        <f>(IF(U147=-1,0,(IF(U147&gt;U$4,0,IF(U147&lt;U$3,1,((U$4-U147)/U$5))))))*100</f>
        <v>56.000000000000007</v>
      </c>
      <c r="W147" s="55">
        <v>111</v>
      </c>
      <c r="X147" s="51">
        <f>(IF(W147=-1,0,(IF(W147&gt;W$4,0,IF(W147&lt;W$3,1,((W$4-W147)/W$5))))))*100</f>
        <v>75.50432276657061</v>
      </c>
      <c r="Y147" s="56">
        <v>4.84732313604583</v>
      </c>
      <c r="Z147" s="53">
        <f>(IF(Y147=-1,0,(IF(Y147&gt;Y$4,0,IF(Y147&lt;Y$3,1,((Y$4-Y147)/Y$5))))))*100</f>
        <v>75.76338431977085</v>
      </c>
      <c r="AA147" s="55">
        <v>12</v>
      </c>
      <c r="AB147" s="51">
        <f>IF(AA147="No Practice", 0, AA147/15*100)</f>
        <v>80</v>
      </c>
      <c r="AC147" s="53">
        <f t="shared" si="536"/>
        <v>71.816926771585372</v>
      </c>
      <c r="AD147" s="53"/>
      <c r="AE147" s="98">
        <f t="shared" si="537"/>
        <v>71.8</v>
      </c>
      <c r="AF147" s="57" t="e">
        <f>+VLOOKUP($F$230,$A$8:$DI$219,AF$221,0)</f>
        <v>#N/A</v>
      </c>
      <c r="AG147" s="55">
        <v>7</v>
      </c>
      <c r="AH147" s="51">
        <f>(IF(AG147=-1,0,(IF(AG147&gt;AG$4,0,IF(AG147&lt;AG$3,1,((AG$4-AG147)/AG$5))))))*100</f>
        <v>33.333333333333329</v>
      </c>
      <c r="AI147" s="55">
        <v>119</v>
      </c>
      <c r="AJ147" s="51">
        <f>(IF(AI147=-1,0,(IF(AI147&gt;AI$4,0,IF(AI147&lt;AI$3,1,((AI$4-AI147)/AI$5))))))*100</f>
        <v>56.086956521739125</v>
      </c>
      <c r="AK147" s="56">
        <v>297.94147113806901</v>
      </c>
      <c r="AL147" s="51">
        <f>(IF(AK147=-1,0,(IF(AK147&gt;AK$4,0,IF(AK147&lt;AK$3,1,((AK$4-AK147)/AK$5))))))*100</f>
        <v>96.321710232863339</v>
      </c>
      <c r="AM147" s="55">
        <v>0</v>
      </c>
      <c r="AN147" s="51">
        <f>+IF(AM147="No Practice",0,AM147/8)*100</f>
        <v>0</v>
      </c>
      <c r="AO147" s="51">
        <f t="shared" si="538"/>
        <v>46.435500021983948</v>
      </c>
      <c r="AP147" s="53"/>
      <c r="AQ147" s="98">
        <f t="shared" si="539"/>
        <v>46.4</v>
      </c>
      <c r="AR147" s="54" t="e">
        <f>+VLOOKUP($F$230,$A$8:$DI$219,AR$221,0)</f>
        <v>#N/A</v>
      </c>
      <c r="AS147" s="59">
        <v>12</v>
      </c>
      <c r="AT147" s="51">
        <f>(IF(AS147=-1,0,(IF(AS147&gt;AS$4,0,IF(AS147&lt;AS$3,1,((AS$4-AS147)/AS$5))))))*100</f>
        <v>8.3333333333333321</v>
      </c>
      <c r="AU147" s="59">
        <v>105</v>
      </c>
      <c r="AV147" s="51">
        <f>(IF(AU147=-1,0,(IF(AU147&gt;AU$4,0,IF(AU147&lt;AU$3,1,((AU$4-AU147)/AU$5))))))*100</f>
        <v>50.239234449760758</v>
      </c>
      <c r="AW147" s="59">
        <v>11.128001649901</v>
      </c>
      <c r="AX147" s="53">
        <f>(IF(AW147=-1,0,(IF(AW147&gt;AW$4,0,IF(AW147&lt;AW$3,1,((AW$4-AW147)/AW$5))))))*100</f>
        <v>25.813322333993334</v>
      </c>
      <c r="AY147" s="59">
        <v>9</v>
      </c>
      <c r="AZ147" s="51">
        <f>+IF(AY147="No Practice",0,AY147/30)*100</f>
        <v>30</v>
      </c>
      <c r="BA147" s="60">
        <f t="shared" si="540"/>
        <v>28.596472529271857</v>
      </c>
      <c r="BB147" s="53"/>
      <c r="BC147" s="98">
        <f t="shared" si="541"/>
        <v>28.6</v>
      </c>
      <c r="BD147" s="54" t="e">
        <f>+VLOOKUP($F$230,$A$8:$DI$219,BD$221,0)</f>
        <v>#N/A</v>
      </c>
      <c r="BE147" s="58">
        <v>8</v>
      </c>
      <c r="BF147" s="58">
        <v>9</v>
      </c>
      <c r="BG147" s="61">
        <f t="shared" si="542"/>
        <v>17</v>
      </c>
      <c r="BH147" s="60">
        <f t="shared" si="543"/>
        <v>85</v>
      </c>
      <c r="BI147" s="101"/>
      <c r="BJ147" s="98">
        <f t="shared" si="544"/>
        <v>85</v>
      </c>
      <c r="BK147" s="54" t="e">
        <f>+VLOOKUP($F$230,$A$8:$DI$219,BK$221,0)</f>
        <v>#N/A</v>
      </c>
      <c r="BL147" s="58">
        <v>7</v>
      </c>
      <c r="BM147" s="53">
        <f>(IF(BL147=-1,0,(IF(BL147&lt;BL$4,0,IF(BL147&gt;BL$3,1,((-BL$4+BL147)/BL$5))))))*100</f>
        <v>70</v>
      </c>
      <c r="BN147" s="58">
        <v>7</v>
      </c>
      <c r="BO147" s="53">
        <f>(IF(BN147=-1,0,(IF(BN147&lt;BN$4,0,IF(BN147&gt;BN$3,1,((-BN$4+BN147)/BN$5))))))*100</f>
        <v>70</v>
      </c>
      <c r="BP147" s="58">
        <v>7</v>
      </c>
      <c r="BQ147" s="53">
        <f>(IF(BP147=-1,0,(IF(BP147&lt;BP$4,0,IF(BP147&gt;BP$3,1,((-BP$4+BP147)/BP$5))))))*100</f>
        <v>70</v>
      </c>
      <c r="BR147" s="58">
        <v>4</v>
      </c>
      <c r="BS147" s="53">
        <f>(IF(BR147=-1,0,(IF(BR147&lt;BR$4,0,IF(BR147&gt;BR$3,1,((-BR$4+BR147)/BR$5))))))*100</f>
        <v>66.666666666666657</v>
      </c>
      <c r="BT147" s="58">
        <v>5</v>
      </c>
      <c r="BU147" s="53">
        <f>(IF(BT147=-1,0,(IF(BT147&lt;BT$4,0,IF(BT147&gt;BT$3,1,((-BT$4+BT147)/BT$5))))))*100</f>
        <v>71.428571428571431</v>
      </c>
      <c r="BV147" s="58">
        <v>6</v>
      </c>
      <c r="BW147" s="51">
        <f>(IF(BV147=-1,0,(IF(BV147&lt;BV$4,0,IF(BV147&gt;BV$3,1,((-BV$4+BV147)/BV$5))))))*100</f>
        <v>85.714285714285708</v>
      </c>
      <c r="BX147" s="61">
        <f t="shared" si="545"/>
        <v>36</v>
      </c>
      <c r="BY147" s="63">
        <f t="shared" si="546"/>
        <v>72</v>
      </c>
      <c r="BZ147" s="53"/>
      <c r="CA147" s="98">
        <f t="shared" si="547"/>
        <v>72</v>
      </c>
      <c r="CB147" s="57" t="e">
        <f>+VLOOKUP($F$230,$A$8:$DI$219,CB$221,0)</f>
        <v>#N/A</v>
      </c>
      <c r="CC147" s="58">
        <v>48</v>
      </c>
      <c r="CD147" s="53">
        <f>(IF(CC147=-1,0,(IF(CC147&gt;CC$4,0,IF(CC147&lt;CC$3,1,((CC$4-CC147)/CC$5))))))*100</f>
        <v>25</v>
      </c>
      <c r="CE147" s="58">
        <v>349</v>
      </c>
      <c r="CF147" s="51">
        <f>(IF(CE147=-1,0,(IF(CE147&gt;CE$4,0,IF(CE147&lt;CE$3,1,((CE$4-CE147)/CE$5))))))*100</f>
        <v>53.632148377125191</v>
      </c>
      <c r="CG147" s="58">
        <v>34.8263300313087</v>
      </c>
      <c r="CH147" s="51">
        <f>(IF(CG147=-1,0,(IF(CG147&gt;CG$4,0,IF(CG147&lt;CG$3,1,((CG$4-CG147)/CG$5)^$CH$3)))))*100</f>
        <v>87.749216359707134</v>
      </c>
      <c r="CI147" s="58" t="s">
        <v>1974</v>
      </c>
      <c r="CJ147" s="53">
        <f>IF(CI147="NO VAT","No VAT",(IF(CI147="NO REFUND",0,(IF(CI147&gt;CI$5,0,IF(CI147&lt;CI$3,1,((CI$5-CI147)/CI$5))))))*100)</f>
        <v>0</v>
      </c>
      <c r="CK147" s="58" t="s">
        <v>1974</v>
      </c>
      <c r="CL147" s="53">
        <f>IF(CK147="NO VAT","No VAT",(IF(CK147="NO REFUND",0,(IF(CK147&gt;CK$4,0,IF(CK147&lt;CK$3,1,((CK$4-CK147)/CK$5))))))*100)</f>
        <v>0</v>
      </c>
      <c r="CM147" s="58">
        <v>7</v>
      </c>
      <c r="CN147" s="53">
        <f>IF(CM147="NO CIT","No CIT",IF(CM147&gt;CM$4,0,IF(CM147&lt;CM$3,1,((CM$4-CM147)/CM$5)))*100)</f>
        <v>89.908256880733944</v>
      </c>
      <c r="CO147" s="58">
        <v>0</v>
      </c>
      <c r="CP147" s="51">
        <f>IF(CO147="NO CIT","No CIT",IF(CO147&gt;CO$4,0,IF(CO147&lt;CO$3,1,((CO$5-CO147)/CO$5)))*100)</f>
        <v>100</v>
      </c>
      <c r="CQ147" s="138">
        <f t="shared" si="548"/>
        <v>47.477064220183486</v>
      </c>
      <c r="CR147" s="110">
        <f t="shared" si="549"/>
        <v>53.464607239253951</v>
      </c>
      <c r="CS147" s="53"/>
      <c r="CT147" s="98">
        <f t="shared" si="550"/>
        <v>53.5</v>
      </c>
      <c r="CU147" s="54" t="e">
        <f>+VLOOKUP($F$230,$A$8:$EL$219,CU$221,0)</f>
        <v>#N/A</v>
      </c>
      <c r="CV147" s="58">
        <v>128.42857142857099</v>
      </c>
      <c r="CW147" s="53">
        <f>(IF(CV147=-1,0,(IF(CV147&gt;CV$4,0,IF(CV147&lt;CV$3,1,((CV$4-CV147)/CV$5))))))*100</f>
        <v>19.856244384546549</v>
      </c>
      <c r="CX147" s="58">
        <v>74</v>
      </c>
      <c r="CY147" s="53">
        <f>(IF(CX147=-1,0,(IF(CX147&gt;CX$4,0,IF(CX147&lt;CX$3,1,((CX$4-CX147)/CX$5))))))*100</f>
        <v>56.80473372781065</v>
      </c>
      <c r="CZ147" s="58">
        <v>785.71428571428601</v>
      </c>
      <c r="DA147" s="53">
        <f>(IF(CZ147=-1,0,(IF(CZ147&gt;CZ$4,0,IF(CZ147&lt;CZ$3,1,((CZ$4-CZ147)/CZ$5))))))*100</f>
        <v>25.876010781671134</v>
      </c>
      <c r="DB147" s="58">
        <v>250</v>
      </c>
      <c r="DC147" s="53">
        <f>(IF(DB147=-1,0,(IF(DB147&gt;DB$4,0,IF(DB147&lt;DB$3,1,((DB$4-DB147)/DB$5))))))*100</f>
        <v>37.5</v>
      </c>
      <c r="DD147" s="58">
        <v>241.71428571428601</v>
      </c>
      <c r="DE147" s="53">
        <f>(IF(DD147=-1,0,(IF(DD147&gt;DD$4,0,IF(DD147&lt;DD$3,1,((DD$4-DD147)/DD$5))))))*100</f>
        <v>13.722478238607167</v>
      </c>
      <c r="DF147" s="58">
        <v>120</v>
      </c>
      <c r="DG147" s="53">
        <f>(IF(DF147=-1,0,(IF(DF147&gt;DF$4,0,IF(DF147&lt;DF$3,1,((DF$4-DF147)/DF$5))))))*100</f>
        <v>50.2092050209205</v>
      </c>
      <c r="DH147" s="58">
        <v>1076.7857142857099</v>
      </c>
      <c r="DI147" s="53">
        <f>(IF(DH147=-1,0,(IF(DH147&gt;DH$4,0,IF(DH147&lt;DH$3,1,((DH$4-DH147)/DH$5))))))*100</f>
        <v>10.267857142857508</v>
      </c>
      <c r="DJ147" s="58">
        <v>564.28571428571399</v>
      </c>
      <c r="DK147" s="51">
        <f>(IF(DJ147=-1,0,(IF(DJ147&gt;DJ$4,0,IF(DJ147&lt;DJ$3,1,((DJ$4-DJ147)/DJ$5))))))*100</f>
        <v>19.387755102040856</v>
      </c>
      <c r="DL147" s="53">
        <f t="shared" si="551"/>
        <v>29.203035549806799</v>
      </c>
      <c r="DM147" s="53"/>
      <c r="DN147" s="98">
        <f t="shared" si="552"/>
        <v>29.2</v>
      </c>
      <c r="DO147" s="54" t="e">
        <f>+VLOOKUP($F$230,$A$8:$EL$219,DO$221,0)</f>
        <v>#N/A</v>
      </c>
      <c r="DP147" s="52">
        <v>376</v>
      </c>
      <c r="DQ147" s="51">
        <f>(IF(DP147=-1,0,(IF(DP147&gt;DP$4,0,IF(DP147&lt;DP$3,1,((DP$4-DP147)/DP$5))))))*100</f>
        <v>79.016393442622942</v>
      </c>
      <c r="DR147" s="52">
        <v>42</v>
      </c>
      <c r="DS147" s="51">
        <f>(IF(DR147=-1,0,(IF(DR147&gt;DR$4,0,IF(DR147&lt;DR$3,1,((DR$4-DR147)/DR$5))))))*100</f>
        <v>52.868391451068611</v>
      </c>
      <c r="DT147" s="52">
        <v>9.5</v>
      </c>
      <c r="DU147" s="51">
        <f>DT147/18*100</f>
        <v>52.777777777777779</v>
      </c>
      <c r="DV147" s="53">
        <f t="shared" si="553"/>
        <v>61.554187557156446</v>
      </c>
      <c r="DW147" s="53"/>
      <c r="DX147" s="98">
        <f t="shared" si="554"/>
        <v>61.6</v>
      </c>
      <c r="DY147" s="54" t="e">
        <f>+VLOOKUP($F$230,$A$8:$EL$219,DY$221,0)</f>
        <v>#N/A</v>
      </c>
      <c r="DZ147" s="52">
        <v>27.8051741558515</v>
      </c>
      <c r="EA147" s="53">
        <f>(IF(DZ147=-1,0,(IF(DZ147&lt;DZ$4,0,IF(DZ147&gt;DZ$3,1,((-DZ$4+DZ147)/DZ$5))))))*100</f>
        <v>29.930219758720668</v>
      </c>
      <c r="EB147" s="52">
        <v>5</v>
      </c>
      <c r="EC147" s="51">
        <f>(IF(EB147=-1,0,(IF(EB147&lt;EB$4,0,IF(EB147&gt;EB$3,1,((-EB$4+EB147)/EB$5))))))*100</f>
        <v>31.25</v>
      </c>
      <c r="ED147" s="53">
        <f t="shared" si="555"/>
        <v>30.590109879360334</v>
      </c>
      <c r="EE147" s="53"/>
      <c r="EF147" s="98">
        <f t="shared" si="556"/>
        <v>30.6</v>
      </c>
      <c r="EG147" s="54" t="e">
        <f>+VLOOKUP($F$230,$A$8:$EL$219,EG$221,0)</f>
        <v>#N/A</v>
      </c>
      <c r="EH147" s="64"/>
      <c r="EI147" s="75">
        <v>1</v>
      </c>
      <c r="EJ147" s="64"/>
      <c r="EK147" s="66" t="e">
        <f>+VLOOKUP($F$230,$A$8:$EL$219,EK$221,0)</f>
        <v>#N/A</v>
      </c>
      <c r="EL147" s="116">
        <f t="shared" si="557"/>
        <v>56.5</v>
      </c>
      <c r="EM147" s="139">
        <f t="shared" si="558"/>
        <v>56.493524033993502</v>
      </c>
      <c r="EN147" s="120"/>
      <c r="EO147" s="67"/>
      <c r="EP147" s="68">
        <v>1</v>
      </c>
      <c r="EQ147" s="49" t="s">
        <v>1382</v>
      </c>
      <c r="ES147" s="76">
        <v>1</v>
      </c>
    </row>
    <row r="148" spans="1:149" ht="14.5" customHeight="1" x14ac:dyDescent="0.35">
      <c r="A148" s="49" t="s">
        <v>1938</v>
      </c>
      <c r="B148" s="137" t="str">
        <f>INDEX('Economy Names'!$A$2:$H$213,'Economy Names'!L142,'Economy Names'!$K$1)</f>
        <v>North Macedonia</v>
      </c>
      <c r="C148" s="50">
        <v>6</v>
      </c>
      <c r="D148" s="51">
        <f>(IF(C148=-1,0,(IF(C148&gt;C$4,0,IF(C148&lt;C$3,1,((C$4-C148)/C$5))))))*100</f>
        <v>70.588235294117652</v>
      </c>
      <c r="E148" s="50">
        <v>15</v>
      </c>
      <c r="F148" s="51">
        <f>(IF(E148=-1,0,(IF(E148&gt;E$4,0,IF(E148&lt;E$3,1,((E$4-E148)/E$5))))))*100</f>
        <v>85.427135678391963</v>
      </c>
      <c r="G148" s="52">
        <v>3.0891275723960798</v>
      </c>
      <c r="H148" s="51">
        <f>(IF(G148=-1,0,(IF(G148&gt;G$4,0,IF(G148&lt;G$3,1,((G$4-G148)/G$5))))))*100</f>
        <v>98.45543621380196</v>
      </c>
      <c r="I148" s="50">
        <v>6</v>
      </c>
      <c r="J148" s="51">
        <f>(IF(I148=-1,0,(IF(I148&gt;I$4,0,IF(I148&lt;I$3,1,((I$4-I148)/I$5))))))*100</f>
        <v>70.588235294117652</v>
      </c>
      <c r="K148" s="50">
        <v>15</v>
      </c>
      <c r="L148" s="51">
        <f>(IF(K148=-1,0,(IF(K148&gt;K$4,0,IF(K148&lt;K$3,1,((K$4-K148)/K$5))))))*100</f>
        <v>85.427135678391963</v>
      </c>
      <c r="M148" s="52">
        <v>3.0891275723960798</v>
      </c>
      <c r="N148" s="53">
        <f>(IF(M148=-1,0,(IF(M148&gt;M$4,0,IF(M148&lt;M$3,1,((M$4-M148)/M$5))))))*100</f>
        <v>98.45543621380196</v>
      </c>
      <c r="O148" s="52">
        <v>0</v>
      </c>
      <c r="P148" s="51">
        <f>(IF(O148=-1,0,(IF(O148&gt;O$4,0,IF(O148&lt;O$3,1,((O$4-O148)/O$5))))))*100</f>
        <v>100</v>
      </c>
      <c r="Q148" s="53">
        <f t="shared" si="534"/>
        <v>88.617701796577904</v>
      </c>
      <c r="R148" s="53">
        <f>+Q148</f>
        <v>88.617701796577904</v>
      </c>
      <c r="S148" s="98">
        <f t="shared" si="535"/>
        <v>88.6</v>
      </c>
      <c r="T148" s="54" t="e">
        <f>RANK(R148,R$8:R$219)</f>
        <v>#N/A</v>
      </c>
      <c r="U148" s="55">
        <v>9</v>
      </c>
      <c r="V148" s="51">
        <f>(IF(U148=-1,0,(IF(U148&gt;U$4,0,IF(U148&lt;U$3,1,((U$4-U148)/U$5))))))*100</f>
        <v>84</v>
      </c>
      <c r="W148" s="55">
        <v>91</v>
      </c>
      <c r="X148" s="51">
        <f>(IF(W148=-1,0,(IF(W148&gt;W$4,0,IF(W148&lt;W$3,1,((W$4-W148)/W$5))))))*100</f>
        <v>81.268011527377524</v>
      </c>
      <c r="Y148" s="56">
        <v>3.54780596388209</v>
      </c>
      <c r="Z148" s="53">
        <f>(IF(Y148=-1,0,(IF(Y148&gt;Y$4,0,IF(Y148&lt;Y$3,1,((Y$4-Y148)/Y$5))))))*100</f>
        <v>82.260970180589538</v>
      </c>
      <c r="AA148" s="55">
        <v>13</v>
      </c>
      <c r="AB148" s="51">
        <f>IF(AA148="No Practice", 0, AA148/15*100)</f>
        <v>86.666666666666671</v>
      </c>
      <c r="AC148" s="53">
        <f t="shared" si="536"/>
        <v>83.54891209365843</v>
      </c>
      <c r="AD148" s="53">
        <f>+AC148</f>
        <v>83.54891209365843</v>
      </c>
      <c r="AE148" s="98">
        <f t="shared" si="537"/>
        <v>83.5</v>
      </c>
      <c r="AF148" s="57" t="e">
        <f>RANK(AD148,AD$8:AD$219)</f>
        <v>#N/A</v>
      </c>
      <c r="AG148" s="55">
        <v>3</v>
      </c>
      <c r="AH148" s="51">
        <f>(IF(AG148=-1,0,(IF(AG148&gt;AG$4,0,IF(AG148&lt;AG$3,1,((AG$4-AG148)/AG$5))))))*100</f>
        <v>100</v>
      </c>
      <c r="AI148" s="55">
        <v>97</v>
      </c>
      <c r="AJ148" s="51">
        <f>(IF(AI148=-1,0,(IF(AI148&gt;AI$4,0,IF(AI148&lt;AI$3,1,((AI$4-AI148)/AI$5))))))*100</f>
        <v>65.65217391304347</v>
      </c>
      <c r="AK148" s="56">
        <v>184.062577273648</v>
      </c>
      <c r="AL148" s="51">
        <f>(IF(AK148=-1,0,(IF(AK148&gt;AK$4,0,IF(AK148&lt;AK$3,1,((AK$4-AK148)/AK$5))))))*100</f>
        <v>97.727622502794475</v>
      </c>
      <c r="AM148" s="55">
        <v>5</v>
      </c>
      <c r="AN148" s="51">
        <f>+IF(AM148="No Practice",0,AM148/8)*100</f>
        <v>62.5</v>
      </c>
      <c r="AO148" s="51">
        <f t="shared" si="538"/>
        <v>81.469949103959493</v>
      </c>
      <c r="AP148" s="53">
        <f>+AO148</f>
        <v>81.469949103959493</v>
      </c>
      <c r="AQ148" s="98">
        <f t="shared" si="539"/>
        <v>81.5</v>
      </c>
      <c r="AR148" s="54" t="e">
        <f>RANK(AP148,AP$8:AP$219)</f>
        <v>#N/A</v>
      </c>
      <c r="AS148" s="59">
        <v>7</v>
      </c>
      <c r="AT148" s="51">
        <f>(IF(AS148=-1,0,(IF(AS148&gt;AS$4,0,IF(AS148&lt;AS$3,1,((AS$4-AS148)/AS$5))))))*100</f>
        <v>50</v>
      </c>
      <c r="AU148" s="59">
        <v>30</v>
      </c>
      <c r="AV148" s="51">
        <f>(IF(AU148=-1,0,(IF(AU148&gt;AU$4,0,IF(AU148&lt;AU$3,1,((AU$4-AU148)/AU$5))))))*100</f>
        <v>86.124401913875602</v>
      </c>
      <c r="AW148" s="59">
        <v>3.2080506825824902</v>
      </c>
      <c r="AX148" s="53">
        <f>(IF(AW148=-1,0,(IF(AW148&gt;AW$4,0,IF(AW148&lt;AW$3,1,((AW$4-AW148)/AW$5))))))*100</f>
        <v>78.612995449450068</v>
      </c>
      <c r="AY148" s="59">
        <v>25</v>
      </c>
      <c r="AZ148" s="51">
        <f>+IF(AY148="No Practice",0,AY148/30)*100</f>
        <v>83.333333333333343</v>
      </c>
      <c r="BA148" s="60">
        <f t="shared" si="540"/>
        <v>74.517682674164746</v>
      </c>
      <c r="BB148" s="53">
        <f>+BA148</f>
        <v>74.517682674164746</v>
      </c>
      <c r="BC148" s="98">
        <f t="shared" si="541"/>
        <v>74.5</v>
      </c>
      <c r="BD148" s="54" t="e">
        <f>RANK(BB148,BB$8:BB$219)</f>
        <v>#N/A</v>
      </c>
      <c r="BE148" s="58">
        <v>7</v>
      </c>
      <c r="BF148" s="58">
        <v>9</v>
      </c>
      <c r="BG148" s="61">
        <f t="shared" si="542"/>
        <v>16</v>
      </c>
      <c r="BH148" s="60">
        <f t="shared" si="543"/>
        <v>80</v>
      </c>
      <c r="BI148" s="101">
        <f>+BH148</f>
        <v>80</v>
      </c>
      <c r="BJ148" s="98">
        <f t="shared" si="544"/>
        <v>80</v>
      </c>
      <c r="BK148" s="54" t="e">
        <f>RANK(BI148,BI$8:BI$219)</f>
        <v>#N/A</v>
      </c>
      <c r="BL148" s="58">
        <v>10</v>
      </c>
      <c r="BM148" s="53">
        <f>(IF(BL148=-1,0,(IF(BL148&lt;BL$4,0,IF(BL148&gt;BL$3,1,((-BL$4+BL148)/BL$5))))))*100</f>
        <v>100</v>
      </c>
      <c r="BN148" s="58">
        <v>9</v>
      </c>
      <c r="BO148" s="53">
        <f>(IF(BN148=-1,0,(IF(BN148&lt;BN$4,0,IF(BN148&gt;BN$3,1,((-BN$4+BN148)/BN$5))))))*100</f>
        <v>90</v>
      </c>
      <c r="BP148" s="58">
        <v>5</v>
      </c>
      <c r="BQ148" s="53">
        <f>(IF(BP148=-1,0,(IF(BP148&lt;BP$4,0,IF(BP148&gt;BP$3,1,((-BP$4+BP148)/BP$5))))))*100</f>
        <v>50</v>
      </c>
      <c r="BR148" s="58">
        <v>5</v>
      </c>
      <c r="BS148" s="53">
        <f>(IF(BR148=-1,0,(IF(BR148&lt;BR$4,0,IF(BR148&gt;BR$3,1,((-BR$4+BR148)/BR$5))))))*100</f>
        <v>83.333333333333343</v>
      </c>
      <c r="BT148" s="58">
        <v>6</v>
      </c>
      <c r="BU148" s="53">
        <f>(IF(BT148=-1,0,(IF(BT148&lt;BT$4,0,IF(BT148&gt;BT$3,1,((-BT$4+BT148)/BT$5))))))*100</f>
        <v>85.714285714285708</v>
      </c>
      <c r="BV148" s="58">
        <v>6</v>
      </c>
      <c r="BW148" s="51">
        <f>(IF(BV148=-1,0,(IF(BV148&lt;BV$4,0,IF(BV148&gt;BV$3,1,((-BV$4+BV148)/BV$5))))))*100</f>
        <v>85.714285714285708</v>
      </c>
      <c r="BX148" s="61">
        <f t="shared" si="545"/>
        <v>41</v>
      </c>
      <c r="BY148" s="63">
        <f t="shared" si="546"/>
        <v>82</v>
      </c>
      <c r="BZ148" s="53">
        <f>+BY148</f>
        <v>82</v>
      </c>
      <c r="CA148" s="98">
        <f t="shared" si="547"/>
        <v>82</v>
      </c>
      <c r="CB148" s="57" t="e">
        <f>RANK(BZ148,BZ$8:BZ$219)</f>
        <v>#N/A</v>
      </c>
      <c r="CC148" s="58">
        <v>7</v>
      </c>
      <c r="CD148" s="53">
        <f>(IF(CC148=-1,0,(IF(CC148&gt;CC$4,0,IF(CC148&lt;CC$3,1,((CC$4-CC148)/CC$5))))))*100</f>
        <v>93.333333333333329</v>
      </c>
      <c r="CE148" s="58">
        <v>119</v>
      </c>
      <c r="CF148" s="51">
        <f>(IF(CE148=-1,0,(IF(CE148&gt;CE$4,0,IF(CE148&lt;CE$3,1,((CE$4-CE148)/CE$5))))))*100</f>
        <v>89.180834621329211</v>
      </c>
      <c r="CG148" s="58">
        <v>12.9647001365413</v>
      </c>
      <c r="CH148" s="51">
        <f>(IF(CG148=-1,0,(IF(CG148&gt;CG$4,0,IF(CG148&lt;CG$3,1,((CG$4-CG148)/CG$5)^$CH$3)))))*100</f>
        <v>100</v>
      </c>
      <c r="CI148" s="58">
        <v>10</v>
      </c>
      <c r="CJ148" s="53">
        <f>IF(CI148="NO VAT","No VAT",(IF(CI148="NO REFUND",0,(IF(CI148&gt;CI$5,0,IF(CI148&lt;CI$3,1,((CI$5-CI148)/CI$5))))))*100)</f>
        <v>80</v>
      </c>
      <c r="CK148" s="58">
        <v>36.738095238095198</v>
      </c>
      <c r="CL148" s="53">
        <f>IF(CK148="NO VAT","No VAT",(IF(CK148="NO REFUND",0,(IF(CK148&gt;CK$4,0,IF(CK148&lt;CK$3,1,((CK$4-CK148)/CK$5))))))*100)</f>
        <v>35.254642397499616</v>
      </c>
      <c r="CM148" s="58">
        <v>21.5</v>
      </c>
      <c r="CN148" s="53">
        <f>IF(CM148="NO CIT","No CIT",IF(CM148&gt;CM$4,0,IF(CM148&lt;CM$3,1,((CM$4-CM148)/CM$5)))*100)</f>
        <v>63.302752293577981</v>
      </c>
      <c r="CO148" s="58">
        <v>17</v>
      </c>
      <c r="CP148" s="51">
        <f>IF(CO148="NO CIT","No CIT",IF(CO148&gt;CO$4,0,IF(CO148&lt;CO$3,1,((CO$5-CO148)/CO$5)))*100)</f>
        <v>46.875</v>
      </c>
      <c r="CQ148" s="138">
        <f t="shared" si="548"/>
        <v>56.358098672769401</v>
      </c>
      <c r="CR148" s="110">
        <f t="shared" si="549"/>
        <v>84.718066656857985</v>
      </c>
      <c r="CS148" s="53">
        <f>+CR148</f>
        <v>84.718066656857985</v>
      </c>
      <c r="CT148" s="98">
        <f t="shared" si="550"/>
        <v>84.7</v>
      </c>
      <c r="CU148" s="54" t="e">
        <f>RANK(CS148,CS$8:CS$219)</f>
        <v>#N/A</v>
      </c>
      <c r="CV148" s="58">
        <v>8.5</v>
      </c>
      <c r="CW148" s="53">
        <f>(IF(CV148=-1,0,(IF(CV148&gt;CV$4,0,IF(CV148&lt;CV$3,1,((CV$4-CV148)/CV$5))))))*100</f>
        <v>95.283018867924525</v>
      </c>
      <c r="CX148" s="58">
        <v>2</v>
      </c>
      <c r="CY148" s="53">
        <f>(IF(CX148=-1,0,(IF(CX148&gt;CX$4,0,IF(CX148&lt;CX$3,1,((CX$4-CX148)/CX$5))))))*100</f>
        <v>99.408284023668642</v>
      </c>
      <c r="CZ148" s="58">
        <v>102.5</v>
      </c>
      <c r="DA148" s="53">
        <f>(IF(CZ148=-1,0,(IF(CZ148&gt;CZ$4,0,IF(CZ148&lt;CZ$3,1,((CZ$4-CZ148)/CZ$5))))))*100</f>
        <v>90.330188679245282</v>
      </c>
      <c r="DB148" s="58">
        <v>45</v>
      </c>
      <c r="DC148" s="53">
        <f>(IF(DB148=-1,0,(IF(DB148&gt;DB$4,0,IF(DB148&lt;DB$3,1,((DB$4-DB148)/DB$5))))))*100</f>
        <v>88.75</v>
      </c>
      <c r="DD148" s="58">
        <v>7.5</v>
      </c>
      <c r="DE148" s="53">
        <f>(IF(DD148=-1,0,(IF(DD148&gt;DD$4,0,IF(DD148&lt;DD$3,1,((DD$4-DD148)/DD$5))))))*100</f>
        <v>97.67025089605734</v>
      </c>
      <c r="DF148" s="58">
        <v>3</v>
      </c>
      <c r="DG148" s="53">
        <f>(IF(DF148=-1,0,(IF(DF148&gt;DF$4,0,IF(DF148&lt;DF$3,1,((DF$4-DF148)/DF$5))))))*100</f>
        <v>99.163179916317986</v>
      </c>
      <c r="DH148" s="58">
        <v>150</v>
      </c>
      <c r="DI148" s="53">
        <f>(IF(DH148=-1,0,(IF(DH148&gt;DH$4,0,IF(DH148&lt;DH$3,1,((DH$4-DH148)/DH$5))))))*100</f>
        <v>87.5</v>
      </c>
      <c r="DJ148" s="58">
        <v>50</v>
      </c>
      <c r="DK148" s="51">
        <f>(IF(DJ148=-1,0,(IF(DJ148&gt;DJ$4,0,IF(DJ148&lt;DJ$3,1,((DJ$4-DJ148)/DJ$5))))))*100</f>
        <v>92.857142857142861</v>
      </c>
      <c r="DL148" s="53">
        <f t="shared" si="551"/>
        <v>93.870258155044581</v>
      </c>
      <c r="DM148" s="53">
        <f>+DL148</f>
        <v>93.870258155044581</v>
      </c>
      <c r="DN148" s="98">
        <f t="shared" si="552"/>
        <v>93.9</v>
      </c>
      <c r="DO148" s="54" t="e">
        <f>RANK(DM148,DM$8:DM$219)</f>
        <v>#N/A</v>
      </c>
      <c r="DP148" s="52">
        <v>634</v>
      </c>
      <c r="DQ148" s="51">
        <f>(IF(DP148=-1,0,(IF(DP148&gt;DP$4,0,IF(DP148&lt;DP$3,1,((DP$4-DP148)/DP$5))))))*100</f>
        <v>57.868852459016395</v>
      </c>
      <c r="DR148" s="52">
        <v>28.6</v>
      </c>
      <c r="DS148" s="51">
        <f>(IF(DR148=-1,0,(IF(DR148&gt;DR$4,0,IF(DR148&lt;DR$3,1,((DR$4-DR148)/DR$5))))))*100</f>
        <v>67.941507311586051</v>
      </c>
      <c r="DT148" s="52">
        <v>13</v>
      </c>
      <c r="DU148" s="51">
        <f>DT148/18*100</f>
        <v>72.222222222222214</v>
      </c>
      <c r="DV148" s="53">
        <f t="shared" si="553"/>
        <v>66.010860664274887</v>
      </c>
      <c r="DW148" s="53">
        <f>+DV148</f>
        <v>66.010860664274887</v>
      </c>
      <c r="DX148" s="98">
        <f t="shared" si="554"/>
        <v>66</v>
      </c>
      <c r="DY148" s="54" t="e">
        <f>RANK(DW148,DW$8:DW$219)</f>
        <v>#N/A</v>
      </c>
      <c r="DZ148" s="52">
        <v>48.033446703668702</v>
      </c>
      <c r="EA148" s="53">
        <f>(IF(DZ148=-1,0,(IF(DZ148&lt;DZ$4,0,IF(DZ148&gt;DZ$3,1,((-DZ$4+DZ148)/DZ$5))))))*100</f>
        <v>51.704463620741336</v>
      </c>
      <c r="EB148" s="52">
        <v>15</v>
      </c>
      <c r="EC148" s="51">
        <f>(IF(EB148=-1,0,(IF(EB148&lt;EB$4,0,IF(EB148&gt;EB$3,1,((-EB$4+EB148)/EB$5))))))*100</f>
        <v>93.75</v>
      </c>
      <c r="ED148" s="53">
        <f t="shared" si="555"/>
        <v>72.727231810370668</v>
      </c>
      <c r="EE148" s="53">
        <f>+ED148</f>
        <v>72.727231810370668</v>
      </c>
      <c r="EF148" s="98">
        <f t="shared" si="556"/>
        <v>72.7</v>
      </c>
      <c r="EG148" s="54" t="e">
        <f>RANK(EE148,EE$8:EE$219)</f>
        <v>#N/A</v>
      </c>
      <c r="EH148" s="64"/>
      <c r="EI148" s="64"/>
      <c r="EJ148" s="64"/>
      <c r="EK148" s="66" t="e">
        <f>RANK(EN148,EN$8:EN$219)</f>
        <v>#N/A</v>
      </c>
      <c r="EL148" s="116">
        <f t="shared" si="557"/>
        <v>80.7</v>
      </c>
      <c r="EM148" s="139">
        <f t="shared" si="558"/>
        <v>80.748066295490872</v>
      </c>
      <c r="EN148" s="120">
        <f>AVERAGE(Q148,AC148,BA148,BH148,BY148,CR148,DL148,DV148,ED148,AO148)</f>
        <v>80.748066295490872</v>
      </c>
      <c r="EO148" s="67"/>
      <c r="EP148" s="68"/>
      <c r="EQ148" s="44"/>
    </row>
    <row r="149" spans="1:149" ht="14.5" customHeight="1" x14ac:dyDescent="0.35">
      <c r="A149" s="49" t="s">
        <v>146</v>
      </c>
      <c r="B149" s="137" t="str">
        <f>INDEX('Economy Names'!$A$2:$H$213,'Economy Names'!L143,'Economy Names'!$K$1)</f>
        <v>Norway</v>
      </c>
      <c r="C149" s="50">
        <v>4</v>
      </c>
      <c r="D149" s="51">
        <f>(IF(C149=-1,0,(IF(C149&gt;C$4,0,IF(C149&lt;C$3,1,((C$4-C149)/C$5))))))*100</f>
        <v>82.35294117647058</v>
      </c>
      <c r="E149" s="50">
        <v>4</v>
      </c>
      <c r="F149" s="51">
        <f>(IF(E149=-1,0,(IF(E149&gt;E$4,0,IF(E149&lt;E$3,1,((E$4-E149)/E$5))))))*100</f>
        <v>96.482412060301499</v>
      </c>
      <c r="G149" s="52">
        <v>0.80403667227943998</v>
      </c>
      <c r="H149" s="51">
        <f>(IF(G149=-1,0,(IF(G149&gt;G$4,0,IF(G149&lt;G$3,1,((G$4-G149)/G$5))))))*100</f>
        <v>99.597981663860281</v>
      </c>
      <c r="I149" s="50">
        <v>4</v>
      </c>
      <c r="J149" s="51">
        <f>(IF(I149=-1,0,(IF(I149&gt;I$4,0,IF(I149&lt;I$3,1,((I$4-I149)/I$5))))))*100</f>
        <v>82.35294117647058</v>
      </c>
      <c r="K149" s="50">
        <v>4</v>
      </c>
      <c r="L149" s="51">
        <f>(IF(K149=-1,0,(IF(K149&gt;K$4,0,IF(K149&lt;K$3,1,((K$4-K149)/K$5))))))*100</f>
        <v>96.482412060301499</v>
      </c>
      <c r="M149" s="52">
        <v>0.80403667227943998</v>
      </c>
      <c r="N149" s="53">
        <f>(IF(M149=-1,0,(IF(M149&gt;M$4,0,IF(M149&lt;M$3,1,((M$4-M149)/M$5))))))*100</f>
        <v>99.597981663860281</v>
      </c>
      <c r="O149" s="52">
        <v>4.33053862987133</v>
      </c>
      <c r="P149" s="51">
        <f>(IF(O149=-1,0,(IF(O149&gt;O$4,0,IF(O149&lt;O$3,1,((O$4-O149)/O$5))))))*100</f>
        <v>98.917365342532165</v>
      </c>
      <c r="Q149" s="53">
        <f t="shared" si="534"/>
        <v>94.337675060791142</v>
      </c>
      <c r="R149" s="53">
        <f>+Q149</f>
        <v>94.337675060791142</v>
      </c>
      <c r="S149" s="98">
        <f t="shared" si="535"/>
        <v>94.3</v>
      </c>
      <c r="T149" s="54" t="e">
        <f>RANK(R149,R$8:R$219)</f>
        <v>#N/A</v>
      </c>
      <c r="U149" s="55">
        <v>11</v>
      </c>
      <c r="V149" s="51">
        <f>(IF(U149=-1,0,(IF(U149&gt;U$4,0,IF(U149&lt;U$3,1,((U$4-U149)/U$5))))))*100</f>
        <v>76</v>
      </c>
      <c r="W149" s="56">
        <v>109.5</v>
      </c>
      <c r="X149" s="51">
        <f>(IF(W149=-1,0,(IF(W149&gt;W$4,0,IF(W149&lt;W$3,1,((W$4-W149)/W$5))))))*100</f>
        <v>75.936599423631122</v>
      </c>
      <c r="Y149" s="56">
        <v>0.58904406217053995</v>
      </c>
      <c r="Z149" s="53">
        <f>(IF(Y149=-1,0,(IF(Y149&gt;Y$4,0,IF(Y149&lt;Y$3,1,((Y$4-Y149)/Y$5))))))*100</f>
        <v>97.054779689147296</v>
      </c>
      <c r="AA149" s="55">
        <v>11</v>
      </c>
      <c r="AB149" s="51">
        <f>IF(AA149="No Practice", 0, AA149/15*100)</f>
        <v>73.333333333333329</v>
      </c>
      <c r="AC149" s="53">
        <f t="shared" si="536"/>
        <v>80.581178111527933</v>
      </c>
      <c r="AD149" s="53">
        <f>+AC149</f>
        <v>80.581178111527933</v>
      </c>
      <c r="AE149" s="98">
        <f t="shared" si="537"/>
        <v>80.599999999999994</v>
      </c>
      <c r="AF149" s="57" t="e">
        <f>RANK(AD149,AD$8:AD$219)</f>
        <v>#N/A</v>
      </c>
      <c r="AG149" s="55">
        <v>4</v>
      </c>
      <c r="AH149" s="51">
        <f>(IF(AG149=-1,0,(IF(AG149&gt;AG$4,0,IF(AG149&lt;AG$3,1,((AG$4-AG149)/AG$5))))))*100</f>
        <v>83.333333333333343</v>
      </c>
      <c r="AI149" s="55">
        <v>66</v>
      </c>
      <c r="AJ149" s="51">
        <f>(IF(AI149=-1,0,(IF(AI149&gt;AI$4,0,IF(AI149&lt;AI$3,1,((AI$4-AI149)/AI$5))))))*100</f>
        <v>79.130434782608688</v>
      </c>
      <c r="AK149" s="56">
        <v>10.321117067859999</v>
      </c>
      <c r="AL149" s="51">
        <f>(IF(AK149=-1,0,(IF(AK149&gt;AK$4,0,IF(AK149&lt;AK$3,1,((AK$4-AK149)/AK$5))))))*100</f>
        <v>99.872578801631363</v>
      </c>
      <c r="AM149" s="55">
        <v>6</v>
      </c>
      <c r="AN149" s="51">
        <f>+IF(AM149="No Practice",0,AM149/8)*100</f>
        <v>75</v>
      </c>
      <c r="AO149" s="51">
        <f t="shared" si="538"/>
        <v>84.334086729393348</v>
      </c>
      <c r="AP149" s="53">
        <f>+AO149</f>
        <v>84.334086729393348</v>
      </c>
      <c r="AQ149" s="98">
        <f t="shared" si="539"/>
        <v>84.3</v>
      </c>
      <c r="AR149" s="54" t="e">
        <f>RANK(AP149,AP$8:AP$219)</f>
        <v>#N/A</v>
      </c>
      <c r="AS149" s="59">
        <v>1</v>
      </c>
      <c r="AT149" s="51">
        <f>(IF(AS149=-1,0,(IF(AS149&gt;AS$4,0,IF(AS149&lt;AS$3,1,((AS$4-AS149)/AS$5))))))*100</f>
        <v>100</v>
      </c>
      <c r="AU149" s="59">
        <v>3</v>
      </c>
      <c r="AV149" s="51">
        <f>(IF(AU149=-1,0,(IF(AU149&gt;AU$4,0,IF(AU149&lt;AU$3,1,((AU$4-AU149)/AU$5))))))*100</f>
        <v>99.043062200956939</v>
      </c>
      <c r="AW149" s="59">
        <v>2.5015156885204601</v>
      </c>
      <c r="AX149" s="53">
        <f>(IF(AW149=-1,0,(IF(AW149&gt;AW$4,0,IF(AW149&lt;AW$3,1,((AW$4-AW149)/AW$5))))))*100</f>
        <v>83.323228743196935</v>
      </c>
      <c r="AY149" s="59">
        <v>20</v>
      </c>
      <c r="AZ149" s="51">
        <f>+IF(AY149="No Practice",0,AY149/30)*100</f>
        <v>66.666666666666657</v>
      </c>
      <c r="BA149" s="60">
        <f t="shared" si="540"/>
        <v>87.258239402705129</v>
      </c>
      <c r="BB149" s="53">
        <f>+BA149</f>
        <v>87.258239402705129</v>
      </c>
      <c r="BC149" s="98">
        <f t="shared" si="541"/>
        <v>87.3</v>
      </c>
      <c r="BD149" s="54" t="e">
        <f>RANK(BB149,BB$8:BB$219)</f>
        <v>#N/A</v>
      </c>
      <c r="BE149" s="58">
        <v>6</v>
      </c>
      <c r="BF149" s="58">
        <v>5</v>
      </c>
      <c r="BG149" s="61">
        <f t="shared" si="542"/>
        <v>11</v>
      </c>
      <c r="BH149" s="60">
        <f t="shared" si="543"/>
        <v>55.000000000000007</v>
      </c>
      <c r="BI149" s="101">
        <f>+BH149</f>
        <v>55.000000000000007</v>
      </c>
      <c r="BJ149" s="98">
        <f t="shared" si="544"/>
        <v>55</v>
      </c>
      <c r="BK149" s="54" t="e">
        <f>RANK(BI149,BI$8:BI$219)</f>
        <v>#N/A</v>
      </c>
      <c r="BL149" s="58">
        <v>7</v>
      </c>
      <c r="BM149" s="53">
        <f>(IF(BL149=-1,0,(IF(BL149&lt;BL$4,0,IF(BL149&gt;BL$3,1,((-BL$4+BL149)/BL$5))))))*100</f>
        <v>70</v>
      </c>
      <c r="BN149" s="58">
        <v>5</v>
      </c>
      <c r="BO149" s="53">
        <f>(IF(BN149=-1,0,(IF(BN149&lt;BN$4,0,IF(BN149&gt;BN$3,1,((-BN$4+BN149)/BN$5))))))*100</f>
        <v>50</v>
      </c>
      <c r="BP149" s="58">
        <v>8</v>
      </c>
      <c r="BQ149" s="53">
        <f>(IF(BP149=-1,0,(IF(BP149&lt;BP$4,0,IF(BP149&gt;BP$3,1,((-BP$4+BP149)/BP$5))))))*100</f>
        <v>80</v>
      </c>
      <c r="BR149" s="58">
        <v>5</v>
      </c>
      <c r="BS149" s="53">
        <f>(IF(BR149=-1,0,(IF(BR149&lt;BR$4,0,IF(BR149&gt;BR$3,1,((-BR$4+BR149)/BR$5))))))*100</f>
        <v>83.333333333333343</v>
      </c>
      <c r="BT149" s="58">
        <v>6</v>
      </c>
      <c r="BU149" s="53">
        <f>(IF(BT149=-1,0,(IF(BT149&lt;BT$4,0,IF(BT149&gt;BT$3,1,((-BT$4+BT149)/BT$5))))))*100</f>
        <v>85.714285714285708</v>
      </c>
      <c r="BV149" s="58">
        <v>7</v>
      </c>
      <c r="BW149" s="51">
        <f>(IF(BV149=-1,0,(IF(BV149&lt;BV$4,0,IF(BV149&gt;BV$3,1,((-BV$4+BV149)/BV$5))))))*100</f>
        <v>100</v>
      </c>
      <c r="BX149" s="61">
        <f t="shared" si="545"/>
        <v>38</v>
      </c>
      <c r="BY149" s="63">
        <f t="shared" si="546"/>
        <v>76</v>
      </c>
      <c r="BZ149" s="53">
        <f>+BY149</f>
        <v>76</v>
      </c>
      <c r="CA149" s="98">
        <f t="shared" si="547"/>
        <v>76</v>
      </c>
      <c r="CB149" s="57" t="e">
        <f>RANK(BZ149,BZ$8:BZ$219)</f>
        <v>#N/A</v>
      </c>
      <c r="CC149" s="58">
        <v>5</v>
      </c>
      <c r="CD149" s="53">
        <f>(IF(CC149=-1,0,(IF(CC149&gt;CC$4,0,IF(CC149&lt;CC$3,1,((CC$4-CC149)/CC$5))))))*100</f>
        <v>96.666666666666671</v>
      </c>
      <c r="CE149" s="58">
        <v>79</v>
      </c>
      <c r="CF149" s="51">
        <f>(IF(CE149=-1,0,(IF(CE149&gt;CE$4,0,IF(CE149&lt;CE$3,1,((CE$4-CE149)/CE$5))))))*100</f>
        <v>95.363214837712519</v>
      </c>
      <c r="CG149" s="58">
        <v>36.166617870481197</v>
      </c>
      <c r="CH149" s="51">
        <f>(IF(CG149=-1,0,(IF(CG149&gt;CG$4,0,IF(CG149&lt;CG$3,1,((CG$4-CG149)/CG$5)^$CH$3)))))*100</f>
        <v>85.830574713002932</v>
      </c>
      <c r="CI149" s="58">
        <v>9</v>
      </c>
      <c r="CJ149" s="53">
        <f>IF(CI149="NO VAT","No VAT",(IF(CI149="NO REFUND",0,(IF(CI149&gt;CI$5,0,IF(CI149&lt;CI$3,1,((CI$5-CI149)/CI$5))))))*100)</f>
        <v>82</v>
      </c>
      <c r="CK149" s="58">
        <v>14.119047619047601</v>
      </c>
      <c r="CL149" s="53">
        <f>IF(CK149="NO VAT","No VAT",(IF(CK149="NO REFUND",0,(IF(CK149&gt;CK$4,0,IF(CK149&lt;CK$3,1,((CK$4-CK149)/CK$5))))))*100)</f>
        <v>78.920757492186112</v>
      </c>
      <c r="CM149" s="58">
        <v>12</v>
      </c>
      <c r="CN149" s="53">
        <f>IF(CM149="NO CIT","No CIT",IF(CM149&gt;CM$4,0,IF(CM149&lt;CM$3,1,((CM$4-CM149)/CM$5)))*100)</f>
        <v>80.733944954128447</v>
      </c>
      <c r="CO149" s="58">
        <v>29.1428571428571</v>
      </c>
      <c r="CP149" s="51">
        <f>IF(CO149="NO CIT","No CIT",IF(CO149&gt;CO$4,0,IF(CO149&lt;CO$3,1,((CO$5-CO149)/CO$5)))*100)</f>
        <v>8.9285714285715638</v>
      </c>
      <c r="CQ149" s="138">
        <f t="shared" si="548"/>
        <v>62.645818468721529</v>
      </c>
      <c r="CR149" s="110">
        <f t="shared" si="549"/>
        <v>85.126568671525916</v>
      </c>
      <c r="CS149" s="53">
        <f>+CR149</f>
        <v>85.126568671525916</v>
      </c>
      <c r="CT149" s="98">
        <f t="shared" si="550"/>
        <v>85.1</v>
      </c>
      <c r="CU149" s="54" t="e">
        <f>RANK(CS149,CS$8:CS$219)</f>
        <v>#N/A</v>
      </c>
      <c r="CV149" s="58">
        <v>2</v>
      </c>
      <c r="CW149" s="53">
        <f>(IF(CV149=-1,0,(IF(CV149&gt;CV$4,0,IF(CV149&lt;CV$3,1,((CV$4-CV149)/CV$5))))))*100</f>
        <v>99.371069182389931</v>
      </c>
      <c r="CX149" s="58">
        <v>2</v>
      </c>
      <c r="CY149" s="53">
        <f>(IF(CX149=-1,0,(IF(CX149&gt;CX$4,0,IF(CX149&lt;CX$3,1,((CX$4-CX149)/CX$5))))))*100</f>
        <v>99.408284023668642</v>
      </c>
      <c r="CZ149" s="58">
        <v>125</v>
      </c>
      <c r="DA149" s="53">
        <f>(IF(CZ149=-1,0,(IF(CZ149&gt;CZ$4,0,IF(CZ149&lt;CZ$3,1,((CZ$4-CZ149)/CZ$5))))))*100</f>
        <v>88.20754716981132</v>
      </c>
      <c r="DB149" s="58">
        <v>0</v>
      </c>
      <c r="DC149" s="53">
        <f>(IF(DB149=-1,0,(IF(DB149&gt;DB$4,0,IF(DB149&lt;DB$3,1,((DB$4-DB149)/DB$5))))))*100</f>
        <v>100</v>
      </c>
      <c r="DD149" s="58">
        <v>2</v>
      </c>
      <c r="DE149" s="53">
        <f>(IF(DD149=-1,0,(IF(DD149&gt;DD$4,0,IF(DD149&lt;DD$3,1,((DD$4-DD149)/DD$5))))))*100</f>
        <v>99.641577060931894</v>
      </c>
      <c r="DF149" s="58">
        <v>2</v>
      </c>
      <c r="DG149" s="53">
        <f>(IF(DF149=-1,0,(IF(DF149&gt;DF$4,0,IF(DF149&lt;DF$3,1,((DF$4-DF149)/DF$5))))))*100</f>
        <v>99.581589958159</v>
      </c>
      <c r="DH149" s="58">
        <v>125</v>
      </c>
      <c r="DI149" s="53">
        <f>(IF(DH149=-1,0,(IF(DH149&gt;DH$4,0,IF(DH149&lt;DH$3,1,((DH$4-DH149)/DH$5))))))*100</f>
        <v>89.583333333333343</v>
      </c>
      <c r="DJ149" s="58">
        <v>0</v>
      </c>
      <c r="DK149" s="51">
        <f>(IF(DJ149=-1,0,(IF(DJ149&gt;DJ$4,0,IF(DJ149&lt;DJ$3,1,((DJ$4-DJ149)/DJ$5))))))*100</f>
        <v>100</v>
      </c>
      <c r="DL149" s="53">
        <f t="shared" si="551"/>
        <v>96.97417509103677</v>
      </c>
      <c r="DM149" s="53">
        <f>+DL149</f>
        <v>96.97417509103677</v>
      </c>
      <c r="DN149" s="98">
        <f t="shared" si="552"/>
        <v>97</v>
      </c>
      <c r="DO149" s="54" t="e">
        <f>RANK(DM149,DM$8:DM$219)</f>
        <v>#N/A</v>
      </c>
      <c r="DP149" s="52">
        <v>400</v>
      </c>
      <c r="DQ149" s="51">
        <f>(IF(DP149=-1,0,(IF(DP149&gt;DP$4,0,IF(DP149&lt;DP$3,1,((DP$4-DP149)/DP$5))))))*100</f>
        <v>77.049180327868854</v>
      </c>
      <c r="DR149" s="52">
        <v>9.9</v>
      </c>
      <c r="DS149" s="51">
        <f>(IF(DR149=-1,0,(IF(DR149&gt;DR$4,0,IF(DR149&lt;DR$3,1,((DR$4-DR149)/DR$5))))))*100</f>
        <v>88.976377952755897</v>
      </c>
      <c r="DT149" s="52">
        <v>14</v>
      </c>
      <c r="DU149" s="51">
        <f>DT149/18*100</f>
        <v>77.777777777777786</v>
      </c>
      <c r="DV149" s="53">
        <f t="shared" si="553"/>
        <v>81.267778686134179</v>
      </c>
      <c r="DW149" s="53">
        <f>+DV149</f>
        <v>81.267778686134179</v>
      </c>
      <c r="DX149" s="98">
        <f t="shared" si="554"/>
        <v>81.3</v>
      </c>
      <c r="DY149" s="54" t="e">
        <f>RANK(DW149,DW$8:DW$219)</f>
        <v>#N/A</v>
      </c>
      <c r="DZ149" s="52">
        <v>91.888652507715307</v>
      </c>
      <c r="EA149" s="53">
        <f>(IF(DZ149=-1,0,(IF(DZ149&lt;DZ$4,0,IF(DZ149&gt;DZ$3,1,((-DZ$4+DZ149)/DZ$5))))))*100</f>
        <v>98.911358996464259</v>
      </c>
      <c r="EB149" s="52">
        <v>11.5</v>
      </c>
      <c r="EC149" s="51">
        <f>(IF(EB149=-1,0,(IF(EB149&lt;EB$4,0,IF(EB149&gt;EB$3,1,((-EB$4+EB149)/EB$5))))))*100</f>
        <v>71.875</v>
      </c>
      <c r="ED149" s="53">
        <f t="shared" si="555"/>
        <v>85.393179498232129</v>
      </c>
      <c r="EE149" s="53">
        <f>+ED149</f>
        <v>85.393179498232129</v>
      </c>
      <c r="EF149" s="98">
        <f t="shared" si="556"/>
        <v>85.4</v>
      </c>
      <c r="EG149" s="54" t="e">
        <f>RANK(EE149,EE$8:EE$219)</f>
        <v>#N/A</v>
      </c>
      <c r="EH149" s="64"/>
      <c r="EI149" s="64"/>
      <c r="EJ149" s="64"/>
      <c r="EK149" s="66" t="e">
        <f>RANK(EN149,EN$8:EN$219)</f>
        <v>#N/A</v>
      </c>
      <c r="EL149" s="116">
        <f t="shared" si="557"/>
        <v>82.6</v>
      </c>
      <c r="EM149" s="139">
        <f t="shared" si="558"/>
        <v>82.62728812513464</v>
      </c>
      <c r="EN149" s="120">
        <f>AVERAGE(Q149,AC149,BA149,BH149,BY149,CR149,DL149,DV149,ED149,AO149)</f>
        <v>82.62728812513464</v>
      </c>
      <c r="EO149" s="67"/>
      <c r="EP149" s="68"/>
      <c r="EQ149" s="44"/>
    </row>
    <row r="150" spans="1:149" ht="14.5" customHeight="1" x14ac:dyDescent="0.35">
      <c r="A150" s="49" t="s">
        <v>147</v>
      </c>
      <c r="B150" s="137" t="str">
        <f>INDEX('Economy Names'!$A$2:$H$213,'Economy Names'!L144,'Economy Names'!$K$1)</f>
        <v>Oman</v>
      </c>
      <c r="C150" s="50">
        <v>4</v>
      </c>
      <c r="D150" s="51">
        <f>(IF(C150=-1,0,(IF(C150&gt;C$4,0,IF(C150&lt;C$3,1,((C$4-C150)/C$5))))))*100</f>
        <v>82.35294117647058</v>
      </c>
      <c r="E150" s="50">
        <v>4</v>
      </c>
      <c r="F150" s="51">
        <f>(IF(E150=-1,0,(IF(E150&gt;E$4,0,IF(E150&lt;E$3,1,((E$4-E150)/E$5))))))*100</f>
        <v>96.482412060301499</v>
      </c>
      <c r="G150" s="52">
        <v>3.07317093223699</v>
      </c>
      <c r="H150" s="51">
        <f>(IF(G150=-1,0,(IF(G150&gt;G$4,0,IF(G150&lt;G$3,1,((G$4-G150)/G$5))))))*100</f>
        <v>98.463414533881505</v>
      </c>
      <c r="I150" s="50">
        <v>5</v>
      </c>
      <c r="J150" s="51">
        <f>(IF(I150=-1,0,(IF(I150&gt;I$4,0,IF(I150&lt;I$3,1,((I$4-I150)/I$5))))))*100</f>
        <v>76.470588235294116</v>
      </c>
      <c r="K150" s="50">
        <v>5</v>
      </c>
      <c r="L150" s="51">
        <f>(IF(K150=-1,0,(IF(K150&gt;K$4,0,IF(K150&lt;K$3,1,((K$4-K150)/K$5))))))*100</f>
        <v>95.477386934673376</v>
      </c>
      <c r="M150" s="52">
        <v>3.07317093223699</v>
      </c>
      <c r="N150" s="53">
        <f>(IF(M150=-1,0,(IF(M150&gt;M$4,0,IF(M150&lt;M$3,1,((M$4-M150)/M$5))))))*100</f>
        <v>98.463414533881505</v>
      </c>
      <c r="O150" s="52">
        <v>0</v>
      </c>
      <c r="P150" s="51">
        <f>(IF(O150=-1,0,(IF(O150&gt;O$4,0,IF(O150&lt;O$3,1,((O$4-O150)/O$5))))))*100</f>
        <v>100</v>
      </c>
      <c r="Q150" s="53">
        <f t="shared" si="534"/>
        <v>93.463769684312837</v>
      </c>
      <c r="R150" s="53">
        <f>+Q150</f>
        <v>93.463769684312837</v>
      </c>
      <c r="S150" s="98">
        <f t="shared" si="535"/>
        <v>93.5</v>
      </c>
      <c r="T150" s="54" t="e">
        <f>RANK(R150,R$8:R$219)</f>
        <v>#N/A</v>
      </c>
      <c r="U150" s="55">
        <v>15</v>
      </c>
      <c r="V150" s="51">
        <f>(IF(U150=-1,0,(IF(U150&gt;U$4,0,IF(U150&lt;U$3,1,((U$4-U150)/U$5))))))*100</f>
        <v>60</v>
      </c>
      <c r="W150" s="55">
        <v>125</v>
      </c>
      <c r="X150" s="51">
        <f>(IF(W150=-1,0,(IF(W150&gt;W$4,0,IF(W150&lt;W$3,1,((W$4-W150)/W$5))))))*100</f>
        <v>71.46974063400576</v>
      </c>
      <c r="Y150" s="56">
        <v>0.809137442007</v>
      </c>
      <c r="Z150" s="53">
        <f>(IF(Y150=-1,0,(IF(Y150&gt;Y$4,0,IF(Y150&lt;Y$3,1,((Y$4-Y150)/Y$5))))))*100</f>
        <v>95.954312789965002</v>
      </c>
      <c r="AA150" s="55">
        <v>11</v>
      </c>
      <c r="AB150" s="51">
        <f>IF(AA150="No Practice", 0, AA150/15*100)</f>
        <v>73.333333333333329</v>
      </c>
      <c r="AC150" s="53">
        <f t="shared" si="536"/>
        <v>75.189346689326015</v>
      </c>
      <c r="AD150" s="53">
        <f>+AC150</f>
        <v>75.189346689326015</v>
      </c>
      <c r="AE150" s="98">
        <f t="shared" si="537"/>
        <v>75.2</v>
      </c>
      <c r="AF150" s="57" t="e">
        <f>RANK(AD150,AD$8:AD$219)</f>
        <v>#N/A</v>
      </c>
      <c r="AG150" s="55">
        <v>5</v>
      </c>
      <c r="AH150" s="51">
        <f>(IF(AG150=-1,0,(IF(AG150&gt;AG$4,0,IF(AG150&lt;AG$3,1,((AG$4-AG150)/AG$5))))))*100</f>
        <v>66.666666666666657</v>
      </c>
      <c r="AI150" s="55">
        <v>30</v>
      </c>
      <c r="AJ150" s="51">
        <f>(IF(AI150=-1,0,(IF(AI150&gt;AI$4,0,IF(AI150&lt;AI$3,1,((AI$4-AI150)/AI$5))))))*100</f>
        <v>94.782608695652172</v>
      </c>
      <c r="AK150" s="56">
        <v>50.028675070345898</v>
      </c>
      <c r="AL150" s="51">
        <f>(IF(AK150=-1,0,(IF(AK150&gt;AK$4,0,IF(AK150&lt;AK$3,1,((AK$4-AK150)/AK$5))))))*100</f>
        <v>99.382362036168573</v>
      </c>
      <c r="AM150" s="55">
        <v>7</v>
      </c>
      <c r="AN150" s="51">
        <f>+IF(AM150="No Practice",0,AM150/8)*100</f>
        <v>87.5</v>
      </c>
      <c r="AO150" s="51">
        <f t="shared" si="538"/>
        <v>87.082909349621843</v>
      </c>
      <c r="AP150" s="53">
        <f>+AO150</f>
        <v>87.082909349621843</v>
      </c>
      <c r="AQ150" s="98">
        <f t="shared" si="539"/>
        <v>87.1</v>
      </c>
      <c r="AR150" s="54" t="e">
        <f>RANK(AP150,AP$8:AP$219)</f>
        <v>#N/A</v>
      </c>
      <c r="AS150" s="59">
        <v>3</v>
      </c>
      <c r="AT150" s="51">
        <f>(IF(AS150=-1,0,(IF(AS150&gt;AS$4,0,IF(AS150&lt;AS$3,1,((AS$4-AS150)/AS$5))))))*100</f>
        <v>83.333333333333343</v>
      </c>
      <c r="AU150" s="59">
        <v>18</v>
      </c>
      <c r="AV150" s="51">
        <f>(IF(AU150=-1,0,(IF(AU150&gt;AU$4,0,IF(AU150&lt;AU$3,1,((AU$4-AU150)/AU$5))))))*100</f>
        <v>91.866028708133967</v>
      </c>
      <c r="AW150" s="59">
        <v>5.9592114868287798</v>
      </c>
      <c r="AX150" s="53">
        <f>(IF(AW150=-1,0,(IF(AW150&gt;AW$4,0,IF(AW150&lt;AW$3,1,((AW$4-AW150)/AW$5))))))*100</f>
        <v>60.271923421141473</v>
      </c>
      <c r="AY150" s="59">
        <v>17</v>
      </c>
      <c r="AZ150" s="51">
        <f>+IF(AY150="No Practice",0,AY150/30)*100</f>
        <v>56.666666666666664</v>
      </c>
      <c r="BA150" s="60">
        <f t="shared" si="540"/>
        <v>73.034488032318862</v>
      </c>
      <c r="BB150" s="53">
        <f>+BA150</f>
        <v>73.034488032318862</v>
      </c>
      <c r="BC150" s="98">
        <f t="shared" si="541"/>
        <v>73</v>
      </c>
      <c r="BD150" s="54" t="e">
        <f>RANK(BB150,BB$8:BB$219)</f>
        <v>#N/A</v>
      </c>
      <c r="BE150" s="58">
        <v>6</v>
      </c>
      <c r="BF150" s="58">
        <v>1</v>
      </c>
      <c r="BG150" s="61">
        <f t="shared" si="542"/>
        <v>7</v>
      </c>
      <c r="BH150" s="60">
        <f t="shared" si="543"/>
        <v>35</v>
      </c>
      <c r="BI150" s="101">
        <f>+BH150</f>
        <v>35</v>
      </c>
      <c r="BJ150" s="98">
        <f t="shared" si="544"/>
        <v>35</v>
      </c>
      <c r="BK150" s="54" t="e">
        <f>RANK(BI150,BI$8:BI$219)</f>
        <v>#N/A</v>
      </c>
      <c r="BL150" s="58">
        <v>8</v>
      </c>
      <c r="BM150" s="53">
        <f>(IF(BL150=-1,0,(IF(BL150&lt;BL$4,0,IF(BL150&gt;BL$3,1,((-BL$4+BL150)/BL$5))))))*100</f>
        <v>80</v>
      </c>
      <c r="BN150" s="58">
        <v>5</v>
      </c>
      <c r="BO150" s="53">
        <f>(IF(BN150=-1,0,(IF(BN150&lt;BN$4,0,IF(BN150&gt;BN$3,1,((-BN$4+BN150)/BN$5))))))*100</f>
        <v>50</v>
      </c>
      <c r="BP150" s="58">
        <v>3</v>
      </c>
      <c r="BQ150" s="53">
        <f>(IF(BP150=-1,0,(IF(BP150&lt;BP$4,0,IF(BP150&gt;BP$3,1,((-BP$4+BP150)/BP$5))))))*100</f>
        <v>30</v>
      </c>
      <c r="BR150" s="58">
        <v>4</v>
      </c>
      <c r="BS150" s="53">
        <f>(IF(BR150=-1,0,(IF(BR150&lt;BR$4,0,IF(BR150&gt;BR$3,1,((-BR$4+BR150)/BR$5))))))*100</f>
        <v>66.666666666666657</v>
      </c>
      <c r="BT150" s="58">
        <v>5</v>
      </c>
      <c r="BU150" s="53">
        <f>(IF(BT150=-1,0,(IF(BT150&lt;BT$4,0,IF(BT150&gt;BT$3,1,((-BT$4+BT150)/BT$5))))))*100</f>
        <v>71.428571428571431</v>
      </c>
      <c r="BV150" s="58">
        <v>3</v>
      </c>
      <c r="BW150" s="51">
        <f>(IF(BV150=-1,0,(IF(BV150&lt;BV$4,0,IF(BV150&gt;BV$3,1,((-BV$4+BV150)/BV$5))))))*100</f>
        <v>42.857142857142854</v>
      </c>
      <c r="BX150" s="61">
        <f t="shared" si="545"/>
        <v>28</v>
      </c>
      <c r="BY150" s="63">
        <f t="shared" si="546"/>
        <v>56.000000000000007</v>
      </c>
      <c r="BZ150" s="53">
        <f>+BY150</f>
        <v>56.000000000000007</v>
      </c>
      <c r="CA150" s="98">
        <f t="shared" si="547"/>
        <v>56</v>
      </c>
      <c r="CB150" s="57" t="e">
        <f>RANK(BZ150,BZ$8:BZ$219)</f>
        <v>#N/A</v>
      </c>
      <c r="CC150" s="58">
        <v>15</v>
      </c>
      <c r="CD150" s="53">
        <f>(IF(CC150=-1,0,(IF(CC150&gt;CC$4,0,IF(CC150&lt;CC$3,1,((CC$4-CC150)/CC$5))))))*100</f>
        <v>80</v>
      </c>
      <c r="CE150" s="58">
        <v>68</v>
      </c>
      <c r="CF150" s="51">
        <f>(IF(CE150=-1,0,(IF(CE150&gt;CE$4,0,IF(CE150&lt;CE$3,1,((CE$4-CE150)/CE$5))))))*100</f>
        <v>97.063369397217926</v>
      </c>
      <c r="CG150" s="58">
        <v>27.371701067686899</v>
      </c>
      <c r="CH150" s="51">
        <f>(IF(CG150=-1,0,(IF(CG150&gt;CG$4,0,IF(CG150&lt;CG$3,1,((CG$4-CG150)/CG$5)^$CH$3)))))*100</f>
        <v>98.23900650815645</v>
      </c>
      <c r="CI150" s="58" t="s">
        <v>1975</v>
      </c>
      <c r="CJ150" s="53" t="str">
        <f>IF(CI150="NO VAT","No VAT",(IF(CI150="NO REFUND",0,(IF(CI150&gt;CI$5,0,IF(CI150&lt;CI$3,1,((CI$5-CI150)/CI$5))))))*100)</f>
        <v>No VAT</v>
      </c>
      <c r="CK150" s="58" t="s">
        <v>1975</v>
      </c>
      <c r="CL150" s="53" t="str">
        <f>IF(CK150="NO VAT","No VAT",(IF(CK150="NO REFUND",0,(IF(CK150&gt;CK$4,0,IF(CK150&lt;CK$3,1,((CK$4-CK150)/CK$5))))))*100)</f>
        <v>No VAT</v>
      </c>
      <c r="CM150" s="58">
        <v>17.5</v>
      </c>
      <c r="CN150" s="53">
        <f>IF(CM150="NO CIT","No CIT",IF(CM150&gt;CM$4,0,IF(CM150&lt;CM$3,1,((CM$4-CM150)/CM$5)))*100)</f>
        <v>70.642201834862391</v>
      </c>
      <c r="CO150" s="58">
        <v>0</v>
      </c>
      <c r="CP150" s="51">
        <f>IF(CO150="NO CIT","No CIT",IF(CO150&gt;CO$4,0,IF(CO150&lt;CO$3,1,((CO$5-CO150)/CO$5)))*100)</f>
        <v>100</v>
      </c>
      <c r="CQ150" s="138">
        <f t="shared" si="548"/>
        <v>85.321100917431195</v>
      </c>
      <c r="CR150" s="110">
        <f t="shared" si="549"/>
        <v>90.155869205701379</v>
      </c>
      <c r="CS150" s="53">
        <f>+CR150</f>
        <v>90.155869205701379</v>
      </c>
      <c r="CT150" s="98">
        <f t="shared" si="550"/>
        <v>90.2</v>
      </c>
      <c r="CU150" s="54" t="e">
        <f>RANK(CS150,CS$8:CS$219)</f>
        <v>#N/A</v>
      </c>
      <c r="CV150" s="58">
        <v>27.5</v>
      </c>
      <c r="CW150" s="53">
        <f>(IF(CV150=-1,0,(IF(CV150&gt;CV$4,0,IF(CV150&lt;CV$3,1,((CV$4-CV150)/CV$5))))))*100</f>
        <v>83.333333333333343</v>
      </c>
      <c r="CX150" s="58">
        <v>7</v>
      </c>
      <c r="CY150" s="53">
        <f>(IF(CX150=-1,0,(IF(CX150&gt;CX$4,0,IF(CX150&lt;CX$3,1,((CX$4-CX150)/CX$5))))))*100</f>
        <v>96.449704142011839</v>
      </c>
      <c r="CZ150" s="58">
        <v>279</v>
      </c>
      <c r="DA150" s="53">
        <f>(IF(CZ150=-1,0,(IF(CZ150&gt;CZ$4,0,IF(CZ150&lt;CZ$3,1,((CZ$4-CZ150)/CZ$5))))))*100</f>
        <v>73.679245283018872</v>
      </c>
      <c r="DB150" s="58">
        <v>107.142857142857</v>
      </c>
      <c r="DC150" s="53">
        <f>(IF(DB150=-1,0,(IF(DB150&gt;DB$4,0,IF(DB150&lt;DB$3,1,((DB$4-DB150)/DB$5))))))*100</f>
        <v>73.214285714285751</v>
      </c>
      <c r="DD150" s="58">
        <v>39</v>
      </c>
      <c r="DE150" s="53">
        <f>(IF(DD150=-1,0,(IF(DD150&gt;DD$4,0,IF(DD150&lt;DD$3,1,((DD$4-DD150)/DD$5))))))*100</f>
        <v>86.379928315412187</v>
      </c>
      <c r="DF150" s="58">
        <v>7</v>
      </c>
      <c r="DG150" s="53">
        <f>(IF(DF150=-1,0,(IF(DF150&gt;DF$4,0,IF(DF150&lt;DF$3,1,((DF$4-DF150)/DF$5))))))*100</f>
        <v>97.489539748953973</v>
      </c>
      <c r="DH150" s="58">
        <v>243.57142857142901</v>
      </c>
      <c r="DI150" s="53">
        <f>(IF(DH150=-1,0,(IF(DH150&gt;DH$4,0,IF(DH150&lt;DH$3,1,((DH$4-DH150)/DH$5))))))*100</f>
        <v>79.702380952380906</v>
      </c>
      <c r="DJ150" s="58">
        <v>124</v>
      </c>
      <c r="DK150" s="51">
        <f>(IF(DJ150=-1,0,(IF(DJ150&gt;DJ$4,0,IF(DJ150&lt;DJ$3,1,((DJ$4-DJ150)/DJ$5))))))*100</f>
        <v>82.285714285714278</v>
      </c>
      <c r="DL150" s="53">
        <f t="shared" si="551"/>
        <v>84.066766471888883</v>
      </c>
      <c r="DM150" s="53">
        <f>+DL150</f>
        <v>84.066766471888883</v>
      </c>
      <c r="DN150" s="98">
        <f t="shared" si="552"/>
        <v>84.1</v>
      </c>
      <c r="DO150" s="54" t="e">
        <f>RANK(DM150,DM$8:DM$219)</f>
        <v>#N/A</v>
      </c>
      <c r="DP150" s="52">
        <v>598</v>
      </c>
      <c r="DQ150" s="51">
        <f>(IF(DP150=-1,0,(IF(DP150&gt;DP$4,0,IF(DP150&lt;DP$3,1,((DP$4-DP150)/DP$5))))))*100</f>
        <v>60.819672131147541</v>
      </c>
      <c r="DR150" s="52">
        <v>15.1</v>
      </c>
      <c r="DS150" s="51">
        <f>(IF(DR150=-1,0,(IF(DR150&gt;DR$4,0,IF(DR150&lt;DR$3,1,((DR$4-DR150)/DR$5))))))*100</f>
        <v>83.127109111361079</v>
      </c>
      <c r="DT150" s="52">
        <v>7.5</v>
      </c>
      <c r="DU150" s="51">
        <f>DT150/18*100</f>
        <v>41.666666666666671</v>
      </c>
      <c r="DV150" s="53">
        <f t="shared" si="553"/>
        <v>61.871149303058438</v>
      </c>
      <c r="DW150" s="53">
        <f>+DV150</f>
        <v>61.871149303058438</v>
      </c>
      <c r="DX150" s="98">
        <f t="shared" si="554"/>
        <v>61.9</v>
      </c>
      <c r="DY150" s="54" t="e">
        <f>RANK(DW150,DW$8:DW$219)</f>
        <v>#N/A</v>
      </c>
      <c r="DZ150" s="52">
        <v>41.0768710274562</v>
      </c>
      <c r="EA150" s="53">
        <f>(IF(DZ150=-1,0,(IF(DZ150&lt;DZ$4,0,IF(DZ150&gt;DZ$3,1,((-DZ$4+DZ150)/DZ$5))))))*100</f>
        <v>44.216222849791386</v>
      </c>
      <c r="EB150" s="52">
        <v>7</v>
      </c>
      <c r="EC150" s="51">
        <f>(IF(EB150=-1,0,(IF(EB150&lt;EB$4,0,IF(EB150&gt;EB$3,1,((-EB$4+EB150)/EB$5))))))*100</f>
        <v>43.75</v>
      </c>
      <c r="ED150" s="53">
        <f t="shared" si="555"/>
        <v>43.983111424895696</v>
      </c>
      <c r="EE150" s="53">
        <f>+ED150</f>
        <v>43.983111424895696</v>
      </c>
      <c r="EF150" s="98">
        <f t="shared" si="556"/>
        <v>44</v>
      </c>
      <c r="EG150" s="54" t="e">
        <f>RANK(EE150,EE$8:EE$219)</f>
        <v>#N/A</v>
      </c>
      <c r="EH150" s="64"/>
      <c r="EI150" s="64"/>
      <c r="EJ150" s="64"/>
      <c r="EK150" s="66" t="e">
        <f>RANK(EN150,EN$8:EN$219)</f>
        <v>#N/A</v>
      </c>
      <c r="EL150" s="116">
        <f t="shared" si="557"/>
        <v>70</v>
      </c>
      <c r="EM150" s="139">
        <f t="shared" si="558"/>
        <v>69.984741016112395</v>
      </c>
      <c r="EN150" s="120">
        <f>AVERAGE(Q150,AC150,BA150,BH150,BY150,CR150,DL150,DV150,ED150,AO150)</f>
        <v>69.984741016112395</v>
      </c>
      <c r="EO150" s="67"/>
      <c r="EP150" s="68"/>
      <c r="EQ150" s="44"/>
    </row>
    <row r="151" spans="1:149" ht="14.5" customHeight="1" x14ac:dyDescent="0.35">
      <c r="A151" s="49" t="s">
        <v>148</v>
      </c>
      <c r="B151" s="137" t="str">
        <f>INDEX('Economy Names'!$A$2:$H$213,'Economy Names'!L145,'Economy Names'!$K$1)</f>
        <v>Pakistan</v>
      </c>
      <c r="C151" s="69" t="e">
        <f>VLOOKUP($C$239,$A$7:$EH$220,C$221,0)*$D$239+VLOOKUP($C$240,$A$7:$EH$220,C$221,0)*$D$240</f>
        <v>#N/A</v>
      </c>
      <c r="D151" s="70" t="e">
        <f>VLOOKUP($C$239,$A$7:$EG$220,D$221,0)*$D$239+VLOOKUP($C$240,$A$7:$EG$220,D$221,0)*$D$240</f>
        <v>#N/A</v>
      </c>
      <c r="E151" s="71" t="e">
        <f>VLOOKUP($C$239,$A$7:$EH$220,E$221,0)*$D$239+VLOOKUP($C$240,$A$7:$EH$220,E$221,0)*$D$240</f>
        <v>#N/A</v>
      </c>
      <c r="F151" s="70" t="e">
        <f>VLOOKUP($C$239,$A$7:$EG$220,F$221,0)*$D$239+VLOOKUP($C$240,$A$7:$EG$220,F$221,0)*$D$240</f>
        <v>#N/A</v>
      </c>
      <c r="G151" s="73" t="e">
        <f>VLOOKUP($C$239,$A$7:$EH$220,G$221,0)*$D$239+VLOOKUP($C$240,$A$7:$EH$220,G$221,0)*$D$240</f>
        <v>#N/A</v>
      </c>
      <c r="H151" s="70" t="e">
        <f>VLOOKUP($C$239,$A$7:$EG$220,H$221,0)*$D$239+VLOOKUP($C$240,$A$7:$EG$220,H$221,0)*$D$240</f>
        <v>#N/A</v>
      </c>
      <c r="I151" s="69" t="e">
        <f>VLOOKUP($C$239,$A$7:$EH$220,I$221,0)*$D$239+VLOOKUP($C$240,$A$7:$EH$220,I$221,0)*$D$240</f>
        <v>#N/A</v>
      </c>
      <c r="J151" s="70" t="e">
        <f>VLOOKUP($C$239,$A$7:$EG$220,J$221,0)*$D$239+VLOOKUP($C$240,$A$7:$EG$220,J$221,0)*$D$240</f>
        <v>#N/A</v>
      </c>
      <c r="K151" s="71" t="e">
        <f>VLOOKUP($C$239,$A$7:$EH$220,K$221,0)*$D$239+VLOOKUP($C$240,$A$7:$EH$220,K$221,0)*$D$240</f>
        <v>#N/A</v>
      </c>
      <c r="L151" s="70" t="e">
        <f>VLOOKUP($C$239,$A$7:$EG$220,L$221,0)*$D$239+VLOOKUP($C$240,$A$7:$EG$220,L$221,0)*$D$240</f>
        <v>#N/A</v>
      </c>
      <c r="M151" s="73" t="e">
        <f>VLOOKUP($C$239,$A$7:$EH$220,M$221,0)*$D$239+VLOOKUP($C$240,$A$7:$EH$220,M$221,0)*$D$240</f>
        <v>#N/A</v>
      </c>
      <c r="N151" s="72" t="e">
        <f>VLOOKUP($C$239,$A$7:$EG$220,N$221,0)*$D$239+VLOOKUP($C$240,$A$7:$EG$220,N$221,0)*$D$240</f>
        <v>#N/A</v>
      </c>
      <c r="O151" s="73" t="e">
        <f>VLOOKUP($C$239,$A$7:$EH$220,O$221,0)*$D$239+VLOOKUP($C$240,$A$7:$EH$220,O$221,0)*$D$240</f>
        <v>#N/A</v>
      </c>
      <c r="P151" s="70" t="e">
        <f>VLOOKUP($C$239,$A$7:$EG$220,P$221,0)*$D$239+VLOOKUP($C$240,$A$7:$EG$220,P$221,0)*$D$240</f>
        <v>#N/A</v>
      </c>
      <c r="Q151" s="53" t="e">
        <f t="shared" si="534"/>
        <v>#N/A</v>
      </c>
      <c r="R151" s="53" t="e">
        <f>+Q151</f>
        <v>#N/A</v>
      </c>
      <c r="S151" s="98" t="e">
        <f t="shared" si="535"/>
        <v>#N/A</v>
      </c>
      <c r="T151" s="54" t="e">
        <f>RANK(R151,R$8:R$219)</f>
        <v>#N/A</v>
      </c>
      <c r="U151" s="69" t="e">
        <f>VLOOKUP($C$239,$A$7:$EH$220,U$221,0)*$D$239+VLOOKUP($C$240,$A$7:$EH$220,U$221,0)*$D$240</f>
        <v>#N/A</v>
      </c>
      <c r="V151" s="70" t="e">
        <f>VLOOKUP($C$239,$A$7:$EG$220,V$221,0)*$D$239+VLOOKUP($C$240,$A$7:$EG$220,V$221,0)*$D$240</f>
        <v>#N/A</v>
      </c>
      <c r="W151" s="73" t="e">
        <f>VLOOKUP($C$239,$A$7:$EH$220,W$221,0)*$D$239+VLOOKUP($C$240,$A$7:$EH$220,W$221,0)*$D$240</f>
        <v>#N/A</v>
      </c>
      <c r="X151" s="70" t="e">
        <f>VLOOKUP($C$239,$A$7:$EG$220,X$221,0)*$D$239+VLOOKUP($C$240,$A$7:$EG$220,X$221,0)*$D$240</f>
        <v>#N/A</v>
      </c>
      <c r="Y151" s="73" t="e">
        <f>VLOOKUP($C$239,$A$7:$EH$220,Y$221,0)*$D$239+VLOOKUP($C$240,$A$7:$EH$220,Y$221,0)*$D$240</f>
        <v>#N/A</v>
      </c>
      <c r="Z151" s="72" t="e">
        <f>VLOOKUP($C$239,$A$7:$EG$220,Z$221,0)*$D$239+VLOOKUP($C$240,$A$7:$EG$220,Z$221,0)*$D$240</f>
        <v>#N/A</v>
      </c>
      <c r="AA151" s="74" t="e">
        <f>VLOOKUP($C$239,$A$7:$EH$220,AA$221,0)*$D$239+VLOOKUP($C$240,$A$7:$EH$220,AA$221,0)*$D$240</f>
        <v>#N/A</v>
      </c>
      <c r="AB151" s="70" t="e">
        <f>VLOOKUP($C$239,$A$7:$EG$220,AB$221,0)*$D$239+VLOOKUP($C$240,$A$7:$EG$220,AB$221,0)*$D$240</f>
        <v>#N/A</v>
      </c>
      <c r="AC151" s="53" t="e">
        <f t="shared" si="536"/>
        <v>#N/A</v>
      </c>
      <c r="AD151" s="53" t="e">
        <f>+AC151</f>
        <v>#N/A</v>
      </c>
      <c r="AE151" s="98" t="e">
        <f t="shared" si="537"/>
        <v>#N/A</v>
      </c>
      <c r="AF151" s="57" t="e">
        <f>RANK(AD151,AD$8:AD$219)</f>
        <v>#N/A</v>
      </c>
      <c r="AG151" s="71" t="e">
        <f>VLOOKUP($C$239,$A$7:$EH$220,AG$221,0)*$D$239+VLOOKUP($C$240,$A$7:$EH$220,AG$221,0)*$D$240</f>
        <v>#N/A</v>
      </c>
      <c r="AH151" s="70" t="e">
        <f>VLOOKUP($C$239,$A$7:$EG$220,AH$221,0)*$D$239+VLOOKUP($C$240,$A$7:$EG$220,AH$221,0)*$D$240</f>
        <v>#N/A</v>
      </c>
      <c r="AI151" s="71" t="e">
        <f>VLOOKUP($C$239,$A$7:$EH$220,AI$221,0)*$D$239+VLOOKUP($C$240,$A$7:$EH$220,AI$221,0)*$D$240</f>
        <v>#N/A</v>
      </c>
      <c r="AJ151" s="70" t="e">
        <f>VLOOKUP($C$239,$A$7:$EG$220,AJ$221,0)*$D$239+VLOOKUP($C$240,$A$7:$EG$220,AJ$221,0)*$D$240</f>
        <v>#N/A</v>
      </c>
      <c r="AK151" s="73" t="e">
        <f>VLOOKUP($C$239,$A$7:$EH$220,AK$221,0)*$D$239+VLOOKUP($C$240,$A$7:$EH$220,AK$221,0)*$D$240</f>
        <v>#N/A</v>
      </c>
      <c r="AL151" s="70" t="e">
        <f>VLOOKUP($C$239,$A$7:$EG$220,AL$221,0)*$D$239+VLOOKUP($C$240,$A$7:$EG$220,AL$221,0)*$D$240</f>
        <v>#N/A</v>
      </c>
      <c r="AM151" s="69" t="e">
        <f>VLOOKUP($C$239,$A$7:$EH$220,AM$221,0)*$D$239+VLOOKUP($C$240,$A$7:$EH$220,AM$221,0)*$D$240</f>
        <v>#N/A</v>
      </c>
      <c r="AN151" s="70" t="e">
        <f>VLOOKUP($C$239,$A$7:$EG$220,AN$221,0)*$D$239+VLOOKUP($C$240,$A$7:$EG$220,AN$221,0)*$D$240</f>
        <v>#N/A</v>
      </c>
      <c r="AO151" s="51" t="e">
        <f t="shared" si="538"/>
        <v>#N/A</v>
      </c>
      <c r="AP151" s="53" t="e">
        <f>+AO151</f>
        <v>#N/A</v>
      </c>
      <c r="AQ151" s="98" t="e">
        <f t="shared" si="539"/>
        <v>#N/A</v>
      </c>
      <c r="AR151" s="54" t="e">
        <f>RANK(AP151,AP$8:AP$219)</f>
        <v>#N/A</v>
      </c>
      <c r="AS151" s="71" t="e">
        <f>VLOOKUP($C$239,$A$7:$EH$220,AS$221,0)*$D$239+VLOOKUP($C$240,$A$7:$EH$220,AS$221,0)*$D$240</f>
        <v>#N/A</v>
      </c>
      <c r="AT151" s="70" t="e">
        <f>VLOOKUP($C$239,$A$7:$EG$220,AT$221,0)*$D$239+VLOOKUP($C$240,$A$7:$EG$220,AT$221,0)*$D$240</f>
        <v>#N/A</v>
      </c>
      <c r="AU151" s="71" t="e">
        <f>VLOOKUP($C$239,$A$7:$EH$220,AU$221,0)*$D$239+VLOOKUP($C$240,$A$7:$EH$220,AU$221,0)*$D$240</f>
        <v>#N/A</v>
      </c>
      <c r="AV151" s="70" t="e">
        <f>VLOOKUP($C$239,$A$7:$EG$220,AV$221,0)*$D$239+VLOOKUP($C$240,$A$7:$EG$220,AV$221,0)*$D$240</f>
        <v>#N/A</v>
      </c>
      <c r="AW151" s="71" t="e">
        <f>VLOOKUP($C$239,$A$7:$EH$220,AW$221,0)*$D$239+VLOOKUP($C$240,$A$7:$EH$220,AW$221,0)*$D$240</f>
        <v>#N/A</v>
      </c>
      <c r="AX151" s="72" t="e">
        <f>VLOOKUP($C$239,$A$7:$EG$220,AX$221,0)*$D$239+VLOOKUP($C$240,$A$7:$EG$220,AX$221,0)*$D$240</f>
        <v>#N/A</v>
      </c>
      <c r="AY151" s="71" t="e">
        <f>VLOOKUP($C$239,$A$7:$EH$220,AY$221,0)*$D$239+VLOOKUP($C$240,$A$7:$EH$220,AY$221,0)*$D$240</f>
        <v>#N/A</v>
      </c>
      <c r="AZ151" s="70" t="e">
        <f>VLOOKUP($C$239,$A$7:$EG$220,AZ$221,0)*$D$239+VLOOKUP($C$240,$A$7:$EG$220,AZ$221,0)*$D$240</f>
        <v>#N/A</v>
      </c>
      <c r="BA151" s="60" t="e">
        <f t="shared" si="540"/>
        <v>#N/A</v>
      </c>
      <c r="BB151" s="53" t="e">
        <f>+BA151</f>
        <v>#N/A</v>
      </c>
      <c r="BC151" s="98" t="e">
        <f t="shared" si="541"/>
        <v>#N/A</v>
      </c>
      <c r="BD151" s="54" t="e">
        <f>RANK(BB151,BB$8:BB$219)</f>
        <v>#N/A</v>
      </c>
      <c r="BE151" s="69" t="e">
        <f>VLOOKUP($C$239,$A$7:$EH$220,BE$221,0)*$D$239+VLOOKUP($C$240,$A$7:$EH$220,BE$221,0)*$D$240</f>
        <v>#N/A</v>
      </c>
      <c r="BF151" s="69" t="e">
        <f>VLOOKUP($C$239,$A$7:$EH$220,BF$221,0)*$D$239+VLOOKUP($C$240,$A$7:$EH$220,BF$221,0)*$D$240</f>
        <v>#N/A</v>
      </c>
      <c r="BG151" s="61" t="e">
        <f t="shared" si="542"/>
        <v>#N/A</v>
      </c>
      <c r="BH151" s="60" t="e">
        <f t="shared" si="543"/>
        <v>#N/A</v>
      </c>
      <c r="BI151" s="101" t="e">
        <f>+BH151</f>
        <v>#N/A</v>
      </c>
      <c r="BJ151" s="98" t="e">
        <f t="shared" si="544"/>
        <v>#N/A</v>
      </c>
      <c r="BK151" s="54" t="e">
        <f>RANK(BI151,BI$8:BI$219)</f>
        <v>#N/A</v>
      </c>
      <c r="BL151" s="69" t="e">
        <f>VLOOKUP($C$239,$A$7:$EH$220,BL$221,0)*$D$239+VLOOKUP($C$240,$A$7:$EH$220,BL$221,0)*$D$240</f>
        <v>#N/A</v>
      </c>
      <c r="BM151" s="72" t="e">
        <f>VLOOKUP($C$239,$A$7:$EG$220,BM$221,0)*$D$239+VLOOKUP($C$240,$A$7:$EG$220,BM$221,0)*$D$240</f>
        <v>#N/A</v>
      </c>
      <c r="BN151" s="69" t="e">
        <f>VLOOKUP($C$239,$A$7:$EH$220,BN$221,0)*$D$239+VLOOKUP($C$240,$A$7:$EH$220,BN$221,0)*$D$240</f>
        <v>#N/A</v>
      </c>
      <c r="BO151" s="72" t="e">
        <f>VLOOKUP($C$239,$A$7:$EG$220,BO$221,0)*$D$239+VLOOKUP($C$240,$A$7:$EG$220,BO$221,0)*$D$240</f>
        <v>#N/A</v>
      </c>
      <c r="BP151" s="69" t="e">
        <f>VLOOKUP($C$239,$A$7:$EH$220,BP$221,0)*$D$239+VLOOKUP($C$240,$A$7:$EH$220,BP$221,0)*$D$240</f>
        <v>#N/A</v>
      </c>
      <c r="BQ151" s="72" t="e">
        <f>VLOOKUP($C$239,$A$7:$EG$220,BQ$221,0)*$D$239+VLOOKUP($C$240,$A$7:$EG$220,BQ$221,0)*$D$240</f>
        <v>#N/A</v>
      </c>
      <c r="BR151" s="69" t="e">
        <f>VLOOKUP($C$239,$A$7:$EH$220,BR$221,0)*$D$239+VLOOKUP($C$240,$A$7:$EH$220,BR$221,0)*$D$240</f>
        <v>#N/A</v>
      </c>
      <c r="BS151" s="72" t="e">
        <f>VLOOKUP($C$239,$A$7:$EG$220,BS$221,0)*$D$239+VLOOKUP($C$240,$A$7:$EG$220,BS$221,0)*$D$240</f>
        <v>#N/A</v>
      </c>
      <c r="BT151" s="69" t="e">
        <f>VLOOKUP($C$239,$A$7:$EH$220,BT$221,0)*$D$239+VLOOKUP($C$240,$A$7:$EH$220,BT$221,0)*$D$240</f>
        <v>#N/A</v>
      </c>
      <c r="BU151" s="72" t="e">
        <f>VLOOKUP($C$239,$A$7:$EG$220,BU$221,0)*$D$239+VLOOKUP($C$240,$A$7:$EG$220,BU$221,0)*$D$240</f>
        <v>#N/A</v>
      </c>
      <c r="BV151" s="69" t="e">
        <f>VLOOKUP($C$239,$A$7:$EH$220,BV$221,0)*$D$239+VLOOKUP($C$240,$A$7:$EH$220,BV$221,0)*$D$240</f>
        <v>#N/A</v>
      </c>
      <c r="BW151" s="70" t="e">
        <f>VLOOKUP($C$239,$A$7:$EG$220,BW$221,0)*$D$239+VLOOKUP($C$240,$A$7:$EG$220,BW$221,0)*$D$240</f>
        <v>#N/A</v>
      </c>
      <c r="BX151" s="61" t="e">
        <f t="shared" si="545"/>
        <v>#N/A</v>
      </c>
      <c r="BY151" s="63" t="e">
        <f t="shared" si="546"/>
        <v>#N/A</v>
      </c>
      <c r="BZ151" s="53" t="e">
        <f>+BY151</f>
        <v>#N/A</v>
      </c>
      <c r="CA151" s="98" t="e">
        <f t="shared" si="547"/>
        <v>#N/A</v>
      </c>
      <c r="CB151" s="57" t="e">
        <f>RANK(BZ151,BZ$8:BZ$219)</f>
        <v>#N/A</v>
      </c>
      <c r="CC151" s="69" t="e">
        <f t="shared" ref="CC151:CH151" si="559">VLOOKUP($C$239,$A$7:$EH$220,CC$221,0)*$D$239+VLOOKUP($C$240,$A$7:$EH$220,CC$221,0)*$D$240</f>
        <v>#N/A</v>
      </c>
      <c r="CD151" s="72" t="e">
        <f t="shared" si="559"/>
        <v>#N/A</v>
      </c>
      <c r="CE151" s="71" t="e">
        <f t="shared" si="559"/>
        <v>#N/A</v>
      </c>
      <c r="CF151" s="70" t="e">
        <f t="shared" si="559"/>
        <v>#N/A</v>
      </c>
      <c r="CG151" s="71" t="e">
        <f t="shared" si="559"/>
        <v>#N/A</v>
      </c>
      <c r="CH151" s="70" t="e">
        <f t="shared" si="559"/>
        <v>#N/A</v>
      </c>
      <c r="CI151" s="73" t="e">
        <f>IF(OR(VLOOKUP($C$239,$A$7:$EH$220,CI$221,0)="NO VAT",VLOOKUP($C$240,$A$7:$EH$220,CI$221,0)="NO VAT"), "NO VAT", (IF(OR(VLOOKUP($C$239,$A$7:$EH$220,CI$221,0)="NO REFUND", VLOOKUP($C$240,$A$7:$EH$220,CI$221,0)="NO REFUND"), "NO REFUND", VLOOKUP($C$239,$A$7:$EH$220,CI$221,0)*$D$239+VLOOKUP($C$240,$A$7:$EH$220,CI$221,0)*$D$240)))</f>
        <v>#N/A</v>
      </c>
      <c r="CJ151" s="72" t="e">
        <f>IF(OR(VLOOKUP($C$239,$A$7:$EH$220,CJ$221,0)="NO VAT",VLOOKUP($C$240,$A$7:$EH$220,CJ$221,0)="NO VAT"), "NO VAT", (IF(OR(VLOOKUP($C$239,$A$7:$EH$220,CJ$221,0)="NO REFUND", VLOOKUP($C$240,$A$7:$EH$220,CJ$221,0)="NO REFUND"), "NO REFUND", VLOOKUP($C$239,$A$7:$EH$220,CJ$221,0)*$D$239+VLOOKUP($C$240,$A$7:$EH$220,CJ$221,0)*$D$240)))</f>
        <v>#N/A</v>
      </c>
      <c r="CK151" s="73" t="e">
        <f>IF(OR(VLOOKUP($C$239,$A$7:$EH$220,CK$221,0)="NO VAT",VLOOKUP($C$240,$A$7:$EH$220,CK$221,0)="NO VAT"), "NO VAT", (IF(OR(VLOOKUP($C$239,$A$7:$EH$220,CK$221,0)="NO REFUND", VLOOKUP($C$240,$A$7:$EH$220,CK$221,0)="NO REFUND"), "NO REFUND", VLOOKUP($C$239,$A$7:$EH$220,CK$221,0)*$D$239+VLOOKUP($C$240,$A$7:$EH$220,CK$221,0)*$D$240)))</f>
        <v>#N/A</v>
      </c>
      <c r="CL151" s="72" t="e">
        <f>IF(OR(VLOOKUP($C$239,$A$7:$EH$220,CL$221,0)="NO VAT",VLOOKUP($C$240,$A$7:$EH$220,CL$221,0)="NO VAT"), "NO VAT", (IF(OR(VLOOKUP($C$239,$A$7:$EH$220,CL$221,0)="NO REFUND", VLOOKUP($C$240,$A$7:$EH$220,CL$221,0)="NO REFUND"), "NO REFUND", VLOOKUP($C$239,$A$7:$EH$220,CL$221,0)*$D$239+VLOOKUP($C$240,$A$7:$EH$220,CL$221,0)*$D$240)))</f>
        <v>#N/A</v>
      </c>
      <c r="CM151" s="73" t="e">
        <f>IF(OR(VLOOKUP($C$239,$A$7:$EH$220,CM$221,0)="NO CIT",VLOOKUP($C$240,$A$7:$EH$220,CM$221,0)="NO CIT"), "NO CIT",VLOOKUP($C$239,$A$7:$EH$220,CM$221,0)*$D$239+VLOOKUP($C$240,$A$7:$EH$220,CM$221,0)*$D$240)</f>
        <v>#N/A</v>
      </c>
      <c r="CN151" s="72" t="e">
        <f>IF(OR(VLOOKUP($C$239,$A$7:$EH$220,CN$221,0)="NO CIT",VLOOKUP($C$240,$A$7:$EH$220,CN$221,0)="NO CIT"), "NO CIT",VLOOKUP($C$239,$A$7:$EH$220,CN$221,0)*$D$239+VLOOKUP($C$240,$A$7:$EH$220,CN$221,0)*$D$240)</f>
        <v>#N/A</v>
      </c>
      <c r="CO151" s="73" t="e">
        <f>IF(OR(VLOOKUP($C$239,$A$7:$EH$220,CO$221,0)="NO CIT",VLOOKUP($C$240,$A$7:$EH$220,CO$221,0)="NO CIT"), "NO CIT",VLOOKUP($C$239,$A$7:$EH$220,CO$221,0)*$D$239+VLOOKUP($C$240,$A$7:$EH$220,CO$221,0)*$D$240)</f>
        <v>#N/A</v>
      </c>
      <c r="CP151" s="73" t="e">
        <f>IF(OR(VLOOKUP($C$239,$A$7:$EH$220,CP$221,0)="NO CIT",VLOOKUP($C$240,$A$7:$EH$220,CP$221,0)="NO CIT"), "NO CIT",VLOOKUP($C$239,$A$7:$EH$220,CP$221,0)*$D$239+VLOOKUP($C$240,$A$7:$EH$220,CP$221,0)*$D$240)</f>
        <v>#N/A</v>
      </c>
      <c r="CQ151" s="138" t="str">
        <f t="shared" si="548"/>
        <v/>
      </c>
      <c r="CR151" s="110" t="e">
        <f t="shared" si="549"/>
        <v>#N/A</v>
      </c>
      <c r="CS151" s="53" t="e">
        <f>+CR151</f>
        <v>#N/A</v>
      </c>
      <c r="CT151" s="98" t="e">
        <f t="shared" si="550"/>
        <v>#N/A</v>
      </c>
      <c r="CU151" s="54" t="e">
        <f>RANK(CS151,CS$8:CS$219)</f>
        <v>#N/A</v>
      </c>
      <c r="CV151" s="69" t="e">
        <f>VLOOKUP($C$239,$A$7:$EH$220,CV$221,0)*$D$239+VLOOKUP($C$240,$A$7:$EH$220,CV$221,0)*$D$240</f>
        <v>#N/A</v>
      </c>
      <c r="CW151" s="72" t="e">
        <f>VLOOKUP($C$239,$A$7:$EG$220,CW$221,0)*$D$239+VLOOKUP($C$240,$A$7:$EG$220,CW$221,0)*$D$240</f>
        <v>#N/A</v>
      </c>
      <c r="CX151" s="69" t="e">
        <f>VLOOKUP($C$239,$A$7:$EH$220,CX$221,0)*$D$239+VLOOKUP($C$240,$A$7:$EH$220,CX$221,0)*$D$240</f>
        <v>#N/A</v>
      </c>
      <c r="CY151" s="72" t="e">
        <f>VLOOKUP($C$239,$A$7:$EG$220,CY$221,0)*$D$239+VLOOKUP($C$240,$A$7:$EG$220,CY$221,0)*$D$240</f>
        <v>#N/A</v>
      </c>
      <c r="CZ151" s="69" t="e">
        <f>VLOOKUP($C$239,$A$7:$EH$220,CZ$221,0)*$D$239+VLOOKUP($C$240,$A$7:$EH$220,CZ$221,0)*$D$240</f>
        <v>#N/A</v>
      </c>
      <c r="DA151" s="72" t="e">
        <f>VLOOKUP($C$239,$A$7:$EG$220,DA$221,0)*$D$239+VLOOKUP($C$240,$A$7:$EG$220,DA$221,0)*$D$240</f>
        <v>#N/A</v>
      </c>
      <c r="DB151" s="69" t="e">
        <f>VLOOKUP($C$239,$A$7:$EH$220,DB$221,0)*$D$239+VLOOKUP($C$240,$A$7:$EH$220,DB$221,0)*$D$240</f>
        <v>#N/A</v>
      </c>
      <c r="DC151" s="72" t="e">
        <f>VLOOKUP($C$239,$A$7:$EG$220,DC$221,0)*$D$239+VLOOKUP($C$240,$A$7:$EG$220,DC$221,0)*$D$240</f>
        <v>#N/A</v>
      </c>
      <c r="DD151" s="69" t="e">
        <f>VLOOKUP($C$239,$A$7:$EH$220,DD$221,0)*$D$239+VLOOKUP($C$240,$A$7:$EH$220,DD$221,0)*$D$240</f>
        <v>#N/A</v>
      </c>
      <c r="DE151" s="72" t="e">
        <f>VLOOKUP($C$239,$A$7:$EG$220,DE$221,0)*$D$239+VLOOKUP($C$240,$A$7:$EG$220,DE$221,0)*$D$240</f>
        <v>#N/A</v>
      </c>
      <c r="DF151" s="69" t="e">
        <f>VLOOKUP($C$239,$A$7:$EH$220,DF$221,0)*$D$239+VLOOKUP($C$240,$A$7:$EH$220,DF$221,0)*$D$240</f>
        <v>#N/A</v>
      </c>
      <c r="DG151" s="72" t="e">
        <f>VLOOKUP($C$239,$A$7:$EG$220,DG$221,0)*$D$239+VLOOKUP($C$240,$A$7:$EG$220,DG$221,0)*$D$240</f>
        <v>#N/A</v>
      </c>
      <c r="DH151" s="74" t="e">
        <f>VLOOKUP($C$239,$A$7:$EH$220,DH$221,0)*$D$239+VLOOKUP($C$240,$A$7:$EH$220,DH$221,0)*$D$240</f>
        <v>#N/A</v>
      </c>
      <c r="DI151" s="72" t="e">
        <f>VLOOKUP($C$239,$A$7:$EG$220,DI$221,0)*$D$239+VLOOKUP($C$240,$A$7:$EG$220,DI$221,0)*$D$240</f>
        <v>#N/A</v>
      </c>
      <c r="DJ151" s="69" t="e">
        <f>VLOOKUP($C$239,$A$7:$EH$220,DJ$221,0)*$D$239+VLOOKUP($C$240,$A$7:$EH$220,DJ$221,0)*$D$240</f>
        <v>#N/A</v>
      </c>
      <c r="DK151" s="70" t="e">
        <f>VLOOKUP($C$239,$A$7:$EG$220,DK$221,0)*$D$239+VLOOKUP($C$240,$A$7:$EG$220,DK$221,0)*$D$240</f>
        <v>#N/A</v>
      </c>
      <c r="DL151" s="53" t="e">
        <f t="shared" si="551"/>
        <v>#N/A</v>
      </c>
      <c r="DM151" s="53" t="e">
        <f>+DL151</f>
        <v>#N/A</v>
      </c>
      <c r="DN151" s="98" t="e">
        <f t="shared" si="552"/>
        <v>#N/A</v>
      </c>
      <c r="DO151" s="54" t="e">
        <f>RANK(DM151,DM$8:DM$219)</f>
        <v>#N/A</v>
      </c>
      <c r="DP151" s="73" t="e">
        <f>VLOOKUP($C$239,$A$7:$EH$220,DP$221,0)*$D$239+VLOOKUP($C$240,$A$7:$EH$220,DP$221,0)*$D$240</f>
        <v>#N/A</v>
      </c>
      <c r="DQ151" s="70" t="e">
        <f>VLOOKUP($C$239,$A$7:$EG$220,DQ$221,0)*$D$239+VLOOKUP($C$240,$A$7:$EG$220,DQ$221,0)*$D$240</f>
        <v>#N/A</v>
      </c>
      <c r="DR151" s="71" t="e">
        <f>VLOOKUP($C$239,$A$7:$EH$220,DR$221,0)*$D$239+VLOOKUP($C$240,$A$7:$EH$220,DR$221,0)*$D$240</f>
        <v>#N/A</v>
      </c>
      <c r="DS151" s="70" t="e">
        <f>VLOOKUP($C$239,$A$7:$EG$220,DS$221,0)*$D$239+VLOOKUP($C$240,$A$7:$EG$220,DS$221,0)*$D$240</f>
        <v>#N/A</v>
      </c>
      <c r="DT151" s="71" t="e">
        <f>VLOOKUP($C$239,$A$7:$EH$220,DT$221,0)*$D$239+VLOOKUP($C$240,$A$7:$EH$220,DT$221,0)*$D$240</f>
        <v>#N/A</v>
      </c>
      <c r="DU151" s="70" t="e">
        <f>VLOOKUP($C$239,$A$7:$EG$220,DU$221,0)*$D$239+VLOOKUP($C$240,$A$7:$EG$220,DU$221,0)*$D$240</f>
        <v>#N/A</v>
      </c>
      <c r="DV151" s="53" t="e">
        <f t="shared" si="553"/>
        <v>#N/A</v>
      </c>
      <c r="DW151" s="53" t="e">
        <f>+DV151</f>
        <v>#N/A</v>
      </c>
      <c r="DX151" s="98" t="e">
        <f t="shared" si="554"/>
        <v>#N/A</v>
      </c>
      <c r="DY151" s="54" t="e">
        <f>RANK(DW151,DW$8:DW$219)</f>
        <v>#N/A</v>
      </c>
      <c r="DZ151" s="71" t="e">
        <f>VLOOKUP($C$239,$A$7:$EH$220,DZ$221,0)*$D$239+VLOOKUP($C$240,$A$7:$EH$220,DZ$221,0)*$D$240</f>
        <v>#N/A</v>
      </c>
      <c r="EA151" s="72" t="e">
        <f>VLOOKUP($C$239,$A$7:$EG$220,EA$221,0)*$D$239+VLOOKUP($C$240,$A$7:$EG$220,EA$221,0)*$D$240</f>
        <v>#N/A</v>
      </c>
      <c r="EB151" s="73" t="e">
        <f>VLOOKUP($C$239,$A$7:$EG$219,EB$221,FALSE)*$D$239+VLOOKUP($C$240,$A$7:$EG$219,EB$221,FALSE)*$D$240</f>
        <v>#N/A</v>
      </c>
      <c r="EC151" s="70" t="e">
        <f>VLOOKUP($C$239,$A$7:$EG$220,EC$221,0)*$D$239+VLOOKUP($C$240,$A$7:$EG$220,EC$221,0)*$D$240</f>
        <v>#N/A</v>
      </c>
      <c r="ED151" s="53" t="e">
        <f t="shared" si="555"/>
        <v>#N/A</v>
      </c>
      <c r="EE151" s="53" t="e">
        <f>+ED151</f>
        <v>#N/A</v>
      </c>
      <c r="EF151" s="98" t="e">
        <f t="shared" si="556"/>
        <v>#N/A</v>
      </c>
      <c r="EG151" s="54" t="e">
        <f>RANK(EE151,EE$8:EE$219)</f>
        <v>#N/A</v>
      </c>
      <c r="EH151" s="64"/>
      <c r="EI151" s="75">
        <v>2</v>
      </c>
      <c r="EJ151" s="64"/>
      <c r="EK151" s="66" t="e">
        <f>RANK(EN151,EN$8:EN$219)</f>
        <v>#N/A</v>
      </c>
      <c r="EL151" s="116" t="e">
        <f t="shared" si="557"/>
        <v>#N/A</v>
      </c>
      <c r="EM151" s="139" t="e">
        <f t="shared" si="558"/>
        <v>#N/A</v>
      </c>
      <c r="EN151" s="120" t="e">
        <f>AVERAGE(Q151,AC151,BA151,BH151,BY151,CR151,DL151,DV151,ED151,AO151)</f>
        <v>#N/A</v>
      </c>
      <c r="EO151" s="67">
        <v>1</v>
      </c>
      <c r="EP151" s="68"/>
      <c r="EQ151" s="44"/>
      <c r="ES151" s="67">
        <v>1</v>
      </c>
    </row>
    <row r="152" spans="1:149" ht="14.5" customHeight="1" x14ac:dyDescent="0.35">
      <c r="A152" s="49" t="s">
        <v>1894</v>
      </c>
      <c r="B152" s="137" t="str">
        <f>INDEX('Economy Names'!$A$2:$H$213,'Economy Names'!L146,'Economy Names'!$K$1)</f>
        <v>Pakistan Karachi</v>
      </c>
      <c r="C152" s="50">
        <v>5</v>
      </c>
      <c r="D152" s="51">
        <f t="shared" ref="D152:D164" si="560">(IF(C152=-1,0,(IF(C152&gt;C$4,0,IF(C152&lt;C$3,1,((C$4-C152)/C$5))))))*100</f>
        <v>76.470588235294116</v>
      </c>
      <c r="E152" s="50">
        <v>16.5</v>
      </c>
      <c r="F152" s="51">
        <f t="shared" ref="F152:F164" si="561">(IF(E152=-1,0,(IF(E152&gt;E$4,0,IF(E152&lt;E$3,1,((E$4-E152)/E$5))))))*100</f>
        <v>83.91959798994975</v>
      </c>
      <c r="G152" s="52">
        <v>6.8628133092519903</v>
      </c>
      <c r="H152" s="51">
        <f t="shared" ref="H152:H164" si="562">(IF(G152=-1,0,(IF(G152&gt;G$4,0,IF(G152&lt;G$3,1,((G$4-G152)/G$5))))))*100</f>
        <v>96.568593345374012</v>
      </c>
      <c r="I152" s="50">
        <v>5</v>
      </c>
      <c r="J152" s="51">
        <f t="shared" ref="J152:J164" si="563">(IF(I152=-1,0,(IF(I152&gt;I$4,0,IF(I152&lt;I$3,1,((I$4-I152)/I$5))))))*100</f>
        <v>76.470588235294116</v>
      </c>
      <c r="K152" s="50">
        <v>16.5</v>
      </c>
      <c r="L152" s="51">
        <f t="shared" ref="L152:L164" si="564">(IF(K152=-1,0,(IF(K152&gt;K$4,0,IF(K152&lt;K$3,1,((K$4-K152)/K$5))))))*100</f>
        <v>83.91959798994975</v>
      </c>
      <c r="M152" s="52">
        <v>6.8628133092519903</v>
      </c>
      <c r="N152" s="53">
        <f t="shared" ref="N152:N164" si="565">(IF(M152=-1,0,(IF(M152&gt;M$4,0,IF(M152&lt;M$3,1,((M$4-M152)/M$5))))))*100</f>
        <v>96.568593345374012</v>
      </c>
      <c r="O152" s="52">
        <v>0</v>
      </c>
      <c r="P152" s="51">
        <f t="shared" ref="P152:P164" si="566">(IF(O152=-1,0,(IF(O152&gt;O$4,0,IF(O152&lt;O$3,1,((O$4-O152)/O$5))))))*100</f>
        <v>100</v>
      </c>
      <c r="Q152" s="53">
        <f t="shared" si="534"/>
        <v>89.239694892654484</v>
      </c>
      <c r="R152" s="53"/>
      <c r="S152" s="98">
        <f t="shared" si="535"/>
        <v>89.2</v>
      </c>
      <c r="T152" s="54" t="e">
        <f>+VLOOKUP($F$231,$A$8:$DI$219,T$221,0)</f>
        <v>#N/A</v>
      </c>
      <c r="U152" s="55">
        <v>16</v>
      </c>
      <c r="V152" s="51">
        <f t="shared" ref="V152:V164" si="567">(IF(U152=-1,0,(IF(U152&gt;U$4,0,IF(U152&lt;U$3,1,((U$4-U152)/U$5))))))*100</f>
        <v>56.000000000000007</v>
      </c>
      <c r="W152" s="55">
        <v>134</v>
      </c>
      <c r="X152" s="51">
        <f t="shared" ref="X152:X164" si="568">(IF(W152=-1,0,(IF(W152&gt;W$4,0,IF(W152&lt;W$3,1,((W$4-W152)/W$5))))))*100</f>
        <v>68.876080691642656</v>
      </c>
      <c r="Y152" s="56">
        <v>11.492572749416601</v>
      </c>
      <c r="Z152" s="53">
        <f t="shared" ref="Z152:Z164" si="569">(IF(Y152=-1,0,(IF(Y152&gt;Y$4,0,IF(Y152&lt;Y$3,1,((Y$4-Y152)/Y$5))))))*100</f>
        <v>42.537136252916994</v>
      </c>
      <c r="AA152" s="56">
        <v>13.5</v>
      </c>
      <c r="AB152" s="51">
        <f t="shared" ref="AB152:AB164" si="570">IF(AA152="No Practice", 0, AA152/15*100)</f>
        <v>90</v>
      </c>
      <c r="AC152" s="53">
        <f t="shared" si="536"/>
        <v>64.35330423613992</v>
      </c>
      <c r="AD152" s="53"/>
      <c r="AE152" s="98">
        <f t="shared" si="537"/>
        <v>64.400000000000006</v>
      </c>
      <c r="AF152" s="57" t="e">
        <f>+VLOOKUP($F$231,$A$8:$DI$219,AF$221,0)</f>
        <v>#N/A</v>
      </c>
      <c r="AG152" s="55">
        <v>6</v>
      </c>
      <c r="AH152" s="51">
        <f t="shared" ref="AH152:AH164" si="571">(IF(AG152=-1,0,(IF(AG152&gt;AG$4,0,IF(AG152&lt;AG$3,1,((AG$4-AG152)/AG$5))))))*100</f>
        <v>50</v>
      </c>
      <c r="AI152" s="55">
        <v>134</v>
      </c>
      <c r="AJ152" s="51">
        <f t="shared" ref="AJ152:AJ164" si="572">(IF(AI152=-1,0,(IF(AI152&gt;AI$4,0,IF(AI152&lt;AI$3,1,((AI$4-AI152)/AI$5))))))*100</f>
        <v>49.565217391304351</v>
      </c>
      <c r="AK152" s="56">
        <v>1609.7794627849901</v>
      </c>
      <c r="AL152" s="51">
        <f t="shared" ref="AL152:AL164" si="573">(IF(AK152=-1,0,(IF(AK152&gt;AK$4,0,IF(AK152&lt;AK$3,1,((AK$4-AK152)/AK$5))))))*100</f>
        <v>80.126179471790252</v>
      </c>
      <c r="AM152" s="55">
        <v>5</v>
      </c>
      <c r="AN152" s="51">
        <f t="shared" ref="AN152:AN164" si="574">+IF(AM152="No Practice",0,AM152/8)*100</f>
        <v>62.5</v>
      </c>
      <c r="AO152" s="51">
        <f t="shared" si="538"/>
        <v>60.547849215773653</v>
      </c>
      <c r="AP152" s="53"/>
      <c r="AQ152" s="98">
        <f t="shared" si="539"/>
        <v>60.5</v>
      </c>
      <c r="AR152" s="54" t="e">
        <f>+VLOOKUP($F$231,$A$8:$DI$219,AR$221,0)</f>
        <v>#N/A</v>
      </c>
      <c r="AS152" s="59">
        <v>9</v>
      </c>
      <c r="AT152" s="51">
        <f t="shared" ref="AT152:AT164" si="575">(IF(AS152=-1,0,(IF(AS152&gt;AS$4,0,IF(AS152&lt;AS$3,1,((AS$4-AS152)/AS$5))))))*100</f>
        <v>33.333333333333329</v>
      </c>
      <c r="AU152" s="59">
        <v>149</v>
      </c>
      <c r="AV152" s="51">
        <f t="shared" ref="AV152:AV164" si="576">(IF(AU152=-1,0,(IF(AU152&gt;AU$4,0,IF(AU152&lt;AU$3,1,((AU$4-AU152)/AU$5))))))*100</f>
        <v>29.186602870813399</v>
      </c>
      <c r="AW152" s="59">
        <v>4.2146828778791701</v>
      </c>
      <c r="AX152" s="53">
        <f t="shared" ref="AX152:AX164" si="577">(IF(AW152=-1,0,(IF(AW152&gt;AW$4,0,IF(AW152&lt;AW$3,1,((AW$4-AW152)/AW$5))))))*100</f>
        <v>71.90211414747219</v>
      </c>
      <c r="AY152" s="59">
        <v>7</v>
      </c>
      <c r="AZ152" s="51">
        <f t="shared" ref="AZ152:AZ164" si="578">+IF(AY152="No Practice",0,AY152/30)*100</f>
        <v>23.333333333333332</v>
      </c>
      <c r="BA152" s="60">
        <f t="shared" si="540"/>
        <v>39.438845921238062</v>
      </c>
      <c r="BB152" s="53"/>
      <c r="BC152" s="98">
        <f t="shared" si="541"/>
        <v>39.4</v>
      </c>
      <c r="BD152" s="54" t="e">
        <f>+VLOOKUP($F$231,$A$8:$DI$219,BD$221,0)</f>
        <v>#N/A</v>
      </c>
      <c r="BE152" s="58">
        <v>7</v>
      </c>
      <c r="BF152" s="58">
        <v>2</v>
      </c>
      <c r="BG152" s="61">
        <f t="shared" si="542"/>
        <v>9</v>
      </c>
      <c r="BH152" s="60">
        <f t="shared" si="543"/>
        <v>45</v>
      </c>
      <c r="BI152" s="101"/>
      <c r="BJ152" s="98">
        <f t="shared" si="544"/>
        <v>45</v>
      </c>
      <c r="BK152" s="54" t="e">
        <f>+VLOOKUP($F$231,$A$8:$DI$219,BK$221,0)</f>
        <v>#N/A</v>
      </c>
      <c r="BL152" s="58">
        <v>6</v>
      </c>
      <c r="BM152" s="53">
        <f t="shared" ref="BM152:BM164" si="579">(IF(BL152=-1,0,(IF(BL152&lt;BL$4,0,IF(BL152&gt;BL$3,1,((-BL$4+BL152)/BL$5))))))*100</f>
        <v>60</v>
      </c>
      <c r="BN152" s="58">
        <v>7</v>
      </c>
      <c r="BO152" s="53">
        <f t="shared" ref="BO152:BO164" si="580">(IF(BN152=-1,0,(IF(BN152&lt;BN$4,0,IF(BN152&gt;BN$3,1,((-BN$4+BN152)/BN$5))))))*100</f>
        <v>70</v>
      </c>
      <c r="BP152" s="58">
        <v>6</v>
      </c>
      <c r="BQ152" s="53">
        <f t="shared" ref="BQ152:BQ164" si="581">(IF(BP152=-1,0,(IF(BP152&lt;BP$4,0,IF(BP152&gt;BP$3,1,((-BP$4+BP152)/BP$5))))))*100</f>
        <v>60</v>
      </c>
      <c r="BR152" s="58">
        <v>5</v>
      </c>
      <c r="BS152" s="53">
        <f t="shared" ref="BS152:BS164" si="582">(IF(BR152=-1,0,(IF(BR152&lt;BR$4,0,IF(BR152&gt;BR$3,1,((-BR$4+BR152)/BR$5))))))*100</f>
        <v>83.333333333333343</v>
      </c>
      <c r="BT152" s="58">
        <v>7</v>
      </c>
      <c r="BU152" s="53">
        <f t="shared" ref="BU152:BU164" si="583">(IF(BT152=-1,0,(IF(BT152&lt;BT$4,0,IF(BT152&gt;BT$3,1,((-BT$4+BT152)/BT$5))))))*100</f>
        <v>100</v>
      </c>
      <c r="BV152" s="58">
        <v>5</v>
      </c>
      <c r="BW152" s="51">
        <f t="shared" ref="BW152:BW164" si="584">(IF(BV152=-1,0,(IF(BV152&lt;BV$4,0,IF(BV152&gt;BV$3,1,((-BV$4+BV152)/BV$5))))))*100</f>
        <v>71.428571428571431</v>
      </c>
      <c r="BX152" s="61">
        <f t="shared" si="545"/>
        <v>36</v>
      </c>
      <c r="BY152" s="63">
        <f t="shared" si="546"/>
        <v>72</v>
      </c>
      <c r="BZ152" s="53"/>
      <c r="CA152" s="98">
        <f t="shared" si="547"/>
        <v>72</v>
      </c>
      <c r="CB152" s="57" t="e">
        <f>+VLOOKUP($F$231,$A$8:$DI$219,CB$221,0)</f>
        <v>#N/A</v>
      </c>
      <c r="CC152" s="58">
        <v>34</v>
      </c>
      <c r="CD152" s="53">
        <f t="shared" ref="CD152:CD164" si="585">(IF(CC152=-1,0,(IF(CC152&gt;CC$4,0,IF(CC152&lt;CC$3,1,((CC$4-CC152)/CC$5))))))*100</f>
        <v>48.333333333333336</v>
      </c>
      <c r="CE152" s="58">
        <v>283</v>
      </c>
      <c r="CF152" s="51">
        <f t="shared" ref="CF152:CF164" si="586">(IF(CE152=-1,0,(IF(CE152&gt;CE$4,0,IF(CE152&lt;CE$3,1,((CE$4-CE152)/CE$5))))))*100</f>
        <v>63.833075734157653</v>
      </c>
      <c r="CG152" s="58">
        <v>33.820076890598301</v>
      </c>
      <c r="CH152" s="51">
        <f t="shared" ref="CH152:CH164" si="587">(IF(CG152=-1,0,(IF(CG152&gt;CG$4,0,IF(CG152&lt;CG$3,1,((CG$4-CG152)/CG$5)^$CH$3)))))*100</f>
        <v>89.182807969138892</v>
      </c>
      <c r="CI152" s="58">
        <v>84</v>
      </c>
      <c r="CJ152" s="53">
        <f t="shared" ref="CJ152:CJ164" si="588">IF(CI152="NO VAT","No VAT",(IF(CI152="NO REFUND",0,(IF(CI152&gt;CI$5,0,IF(CI152&lt;CI$3,1,((CI$5-CI152)/CI$5))))))*100)</f>
        <v>0</v>
      </c>
      <c r="CK152" s="58">
        <v>79.023809523809504</v>
      </c>
      <c r="CL152" s="53">
        <f t="shared" ref="CL152:CL164" si="589">IF(CK152="NO VAT","No VAT",(IF(CK152="NO REFUND",0,(IF(CK152&gt;CK$4,0,IF(CK152&lt;CK$3,1,((CK$4-CK152)/CK$5))))))*100)</f>
        <v>0</v>
      </c>
      <c r="CM152" s="58">
        <v>67.5</v>
      </c>
      <c r="CN152" s="53">
        <f t="shared" ref="CN152:CN164" si="590">IF(CM152="NO CIT","No CIT",IF(CM152&gt;CM$4,0,IF(CM152&lt;CM$3,1,((CM$4-CM152)/CM$5)))*100)</f>
        <v>0</v>
      </c>
      <c r="CO152" s="58">
        <v>18.571428571428601</v>
      </c>
      <c r="CP152" s="51">
        <f t="shared" ref="CP152:CP164" si="591">IF(CO152="NO CIT","No CIT",IF(CO152&gt;CO$4,0,IF(CO152&lt;CO$3,1,((CO$5-CO152)/CO$5)))*100)</f>
        <v>41.964285714285623</v>
      </c>
      <c r="CQ152" s="138">
        <f t="shared" si="548"/>
        <v>10.491071428571406</v>
      </c>
      <c r="CR152" s="110">
        <f t="shared" si="549"/>
        <v>52.960072116300324</v>
      </c>
      <c r="CS152" s="53"/>
      <c r="CT152" s="98">
        <f t="shared" si="550"/>
        <v>53</v>
      </c>
      <c r="CU152" s="54" t="e">
        <f>+VLOOKUP($F$231,$A$8:$EL$219,CU$221,0)</f>
        <v>#N/A</v>
      </c>
      <c r="CV152" s="58">
        <v>58</v>
      </c>
      <c r="CW152" s="53">
        <f t="shared" ref="CW152:CW164" si="592">(IF(CV152=-1,0,(IF(CV152&gt;CV$4,0,IF(CV152&lt;CV$3,1,((CV$4-CV152)/CV$5))))))*100</f>
        <v>64.15094339622641</v>
      </c>
      <c r="CX152" s="58">
        <v>55</v>
      </c>
      <c r="CY152" s="53">
        <f t="shared" ref="CY152:CY164" si="593">(IF(CX152=-1,0,(IF(CX152&gt;CX$4,0,IF(CX152&lt;CX$3,1,((CX$4-CX152)/CX$5))))))*100</f>
        <v>68.047337278106511</v>
      </c>
      <c r="CZ152" s="58">
        <v>288</v>
      </c>
      <c r="DA152" s="53">
        <f t="shared" ref="DA152:DA164" si="594">(IF(CZ152=-1,0,(IF(CZ152&gt;CZ$4,0,IF(CZ152&lt;CZ$3,1,((CZ$4-CZ152)/CZ$5))))))*100</f>
        <v>72.830188679245282</v>
      </c>
      <c r="DB152" s="58">
        <v>118</v>
      </c>
      <c r="DC152" s="53">
        <f t="shared" ref="DC152:DC164" si="595">(IF(DB152=-1,0,(IF(DB152&gt;DB$4,0,IF(DB152&lt;DB$3,1,((DB$4-DB152)/DB$5))))))*100</f>
        <v>70.5</v>
      </c>
      <c r="DD152" s="58">
        <v>120</v>
      </c>
      <c r="DE152" s="53">
        <f t="shared" ref="DE152:DE164" si="596">(IF(DD152=-1,0,(IF(DD152&gt;DD$4,0,IF(DD152&lt;DD$3,1,((DD$4-DD152)/DD$5))))))*100</f>
        <v>57.347670250896051</v>
      </c>
      <c r="DF152" s="58">
        <v>96</v>
      </c>
      <c r="DG152" s="53">
        <f t="shared" ref="DG152:DG164" si="597">(IF(DF152=-1,0,(IF(DF152&gt;DF$4,0,IF(DF152&lt;DF$3,1,((DF$4-DF152)/DF$5))))))*100</f>
        <v>60.251046025104607</v>
      </c>
      <c r="DH152" s="58">
        <v>287</v>
      </c>
      <c r="DI152" s="53">
        <f t="shared" ref="DI152:DI164" si="598">(IF(DH152=-1,0,(IF(DH152&gt;DH$4,0,IF(DH152&lt;DH$3,1,((DH$4-DH152)/DH$5))))))*100</f>
        <v>76.083333333333343</v>
      </c>
      <c r="DJ152" s="58">
        <v>130</v>
      </c>
      <c r="DK152" s="51">
        <f t="shared" ref="DK152:DK164" si="599">(IF(DJ152=-1,0,(IF(DJ152&gt;DJ$4,0,IF(DJ152&lt;DJ$3,1,((DJ$4-DJ152)/DJ$5))))))*100</f>
        <v>81.428571428571431</v>
      </c>
      <c r="DL152" s="53">
        <f t="shared" si="551"/>
        <v>68.829886298935449</v>
      </c>
      <c r="DM152" s="53"/>
      <c r="DN152" s="98">
        <f t="shared" si="552"/>
        <v>68.8</v>
      </c>
      <c r="DO152" s="54" t="e">
        <f>+VLOOKUP($F$231,$A$8:$EL$219,DO$221,0)</f>
        <v>#N/A</v>
      </c>
      <c r="DP152" s="52">
        <v>1096</v>
      </c>
      <c r="DQ152" s="51">
        <f t="shared" ref="DQ152:DQ164" si="600">(IF(DP152=-1,0,(IF(DP152&gt;DP$4,0,IF(DP152&lt;DP$3,1,((DP$4-DP152)/DP$5))))))*100</f>
        <v>20</v>
      </c>
      <c r="DR152" s="52">
        <v>18.100000000000001</v>
      </c>
      <c r="DS152" s="51">
        <f t="shared" ref="DS152:DS164" si="601">(IF(DR152=-1,0,(IF(DR152&gt;DR$4,0,IF(DR152&lt;DR$3,1,((DR$4-DR152)/DR$5))))))*100</f>
        <v>79.752530933633295</v>
      </c>
      <c r="DT152" s="52">
        <v>6</v>
      </c>
      <c r="DU152" s="51">
        <f t="shared" ref="DU152:DU164" si="602">DT152/18*100</f>
        <v>33.333333333333329</v>
      </c>
      <c r="DV152" s="53">
        <f t="shared" si="553"/>
        <v>44.361954755655539</v>
      </c>
      <c r="DW152" s="53"/>
      <c r="DX152" s="98">
        <f t="shared" si="554"/>
        <v>44.4</v>
      </c>
      <c r="DY152" s="54" t="e">
        <f>+VLOOKUP($F$231,$A$8:$EL$219,DY$221,0)</f>
        <v>#N/A</v>
      </c>
      <c r="DZ152" s="52">
        <v>41.717201411468601</v>
      </c>
      <c r="EA152" s="53">
        <f t="shared" ref="EA152:EA164" si="603">(IF(DZ152=-1,0,(IF(DZ152&lt;DZ$4,0,IF(DZ152&gt;DZ$3,1,((-DZ$4+DZ152)/DZ$5))))))*100</f>
        <v>44.905491293292357</v>
      </c>
      <c r="EB152" s="52">
        <v>11.5</v>
      </c>
      <c r="EC152" s="51">
        <f t="shared" ref="EC152:EC164" si="604">(IF(EB152=-1,0,(IF(EB152&lt;EB$4,0,IF(EB152&gt;EB$3,1,((-EB$4+EB152)/EB$5))))))*100</f>
        <v>71.875</v>
      </c>
      <c r="ED152" s="53">
        <f t="shared" si="555"/>
        <v>58.390245646646179</v>
      </c>
      <c r="EE152" s="53"/>
      <c r="EF152" s="98">
        <f t="shared" si="556"/>
        <v>58.4</v>
      </c>
      <c r="EG152" s="54" t="e">
        <f>+VLOOKUP($F$231,$A$8:$EL$219,EG$221,0)</f>
        <v>#N/A</v>
      </c>
      <c r="EH152" s="64"/>
      <c r="EI152" s="75">
        <v>1</v>
      </c>
      <c r="EJ152" s="64"/>
      <c r="EK152" s="66" t="e">
        <f>+VLOOKUP($F$231,$A$8:$EL$219,EK$221,0)</f>
        <v>#N/A</v>
      </c>
      <c r="EL152" s="116">
        <f t="shared" si="557"/>
        <v>59.5</v>
      </c>
      <c r="EM152" s="139">
        <f t="shared" si="558"/>
        <v>59.512185308334359</v>
      </c>
      <c r="EN152" s="120"/>
      <c r="EO152" s="67"/>
      <c r="EP152" s="68">
        <v>1</v>
      </c>
      <c r="EQ152" s="49" t="s">
        <v>1383</v>
      </c>
      <c r="ES152" s="76">
        <v>1</v>
      </c>
    </row>
    <row r="153" spans="1:149" ht="14.5" customHeight="1" x14ac:dyDescent="0.35">
      <c r="A153" s="49" t="s">
        <v>1895</v>
      </c>
      <c r="B153" s="137" t="str">
        <f>INDEX('Economy Names'!$A$2:$H$213,'Economy Names'!L147,'Economy Names'!$K$1)</f>
        <v>Pakistan Lahore</v>
      </c>
      <c r="C153" s="50">
        <v>5</v>
      </c>
      <c r="D153" s="51">
        <f t="shared" si="560"/>
        <v>76.470588235294116</v>
      </c>
      <c r="E153" s="50">
        <v>16.5</v>
      </c>
      <c r="F153" s="51">
        <f t="shared" si="561"/>
        <v>83.91959798994975</v>
      </c>
      <c r="G153" s="52">
        <v>6.2762480691449998</v>
      </c>
      <c r="H153" s="51">
        <f t="shared" si="562"/>
        <v>96.861875965427501</v>
      </c>
      <c r="I153" s="50">
        <v>5</v>
      </c>
      <c r="J153" s="51">
        <f t="shared" si="563"/>
        <v>76.470588235294116</v>
      </c>
      <c r="K153" s="50">
        <v>16.5</v>
      </c>
      <c r="L153" s="51">
        <f t="shared" si="564"/>
        <v>83.91959798994975</v>
      </c>
      <c r="M153" s="52">
        <v>6.2762480691449998</v>
      </c>
      <c r="N153" s="53">
        <f t="shared" si="565"/>
        <v>96.861875965427501</v>
      </c>
      <c r="O153" s="52">
        <v>0</v>
      </c>
      <c r="P153" s="51">
        <f t="shared" si="566"/>
        <v>100</v>
      </c>
      <c r="Q153" s="53">
        <f t="shared" si="534"/>
        <v>89.313015547667845</v>
      </c>
      <c r="R153" s="53"/>
      <c r="S153" s="98">
        <f t="shared" si="535"/>
        <v>89.3</v>
      </c>
      <c r="T153" s="54" t="e">
        <f>+VLOOKUP($F$231,$A$8:$DI$219,T$221,0)</f>
        <v>#N/A</v>
      </c>
      <c r="U153" s="55">
        <v>19</v>
      </c>
      <c r="V153" s="51">
        <f t="shared" si="567"/>
        <v>44</v>
      </c>
      <c r="W153" s="55">
        <v>108</v>
      </c>
      <c r="X153" s="51">
        <f t="shared" si="568"/>
        <v>76.368876080691635</v>
      </c>
      <c r="Y153" s="56">
        <v>3.7675085372073198</v>
      </c>
      <c r="Z153" s="53">
        <f t="shared" si="569"/>
        <v>81.162457313963401</v>
      </c>
      <c r="AA153" s="55">
        <v>12</v>
      </c>
      <c r="AB153" s="51">
        <f t="shared" si="570"/>
        <v>80</v>
      </c>
      <c r="AC153" s="53">
        <f t="shared" si="536"/>
        <v>70.382833348663752</v>
      </c>
      <c r="AD153" s="53"/>
      <c r="AE153" s="98">
        <f t="shared" si="537"/>
        <v>70.400000000000006</v>
      </c>
      <c r="AF153" s="57" t="e">
        <f>+VLOOKUP($F$231,$A$8:$DI$219,AF$221,0)</f>
        <v>#N/A</v>
      </c>
      <c r="AG153" s="55">
        <v>6</v>
      </c>
      <c r="AH153" s="51">
        <f t="shared" si="571"/>
        <v>50</v>
      </c>
      <c r="AI153" s="55">
        <v>73</v>
      </c>
      <c r="AJ153" s="51">
        <f t="shared" si="572"/>
        <v>76.08695652173914</v>
      </c>
      <c r="AK153" s="56">
        <v>537.64378561260298</v>
      </c>
      <c r="AL153" s="51">
        <f t="shared" si="573"/>
        <v>93.362422399844405</v>
      </c>
      <c r="AM153" s="55">
        <v>5</v>
      </c>
      <c r="AN153" s="51">
        <f t="shared" si="574"/>
        <v>62.5</v>
      </c>
      <c r="AO153" s="51">
        <f t="shared" si="538"/>
        <v>70.48734473039589</v>
      </c>
      <c r="AP153" s="53"/>
      <c r="AQ153" s="98">
        <f t="shared" si="539"/>
        <v>70.5</v>
      </c>
      <c r="AR153" s="54" t="e">
        <f>+VLOOKUP($F$231,$A$8:$DI$219,AR$221,0)</f>
        <v>#N/A</v>
      </c>
      <c r="AS153" s="59">
        <v>7</v>
      </c>
      <c r="AT153" s="51">
        <f t="shared" si="575"/>
        <v>50</v>
      </c>
      <c r="AU153" s="59">
        <v>22.5</v>
      </c>
      <c r="AV153" s="51">
        <f t="shared" si="576"/>
        <v>89.712918660287073</v>
      </c>
      <c r="AW153" s="59">
        <v>4.16423826722996</v>
      </c>
      <c r="AX153" s="53">
        <f t="shared" si="577"/>
        <v>72.238411551800269</v>
      </c>
      <c r="AY153" s="59">
        <v>15</v>
      </c>
      <c r="AZ153" s="51">
        <f t="shared" si="578"/>
        <v>50</v>
      </c>
      <c r="BA153" s="60">
        <f t="shared" si="540"/>
        <v>65.487832553021832</v>
      </c>
      <c r="BB153" s="53"/>
      <c r="BC153" s="98">
        <f t="shared" si="541"/>
        <v>65.5</v>
      </c>
      <c r="BD153" s="54" t="e">
        <f>+VLOOKUP($F$231,$A$8:$DI$219,BD$221,0)</f>
        <v>#N/A</v>
      </c>
      <c r="BE153" s="58">
        <v>7</v>
      </c>
      <c r="BF153" s="58">
        <v>2</v>
      </c>
      <c r="BG153" s="61">
        <f t="shared" si="542"/>
        <v>9</v>
      </c>
      <c r="BH153" s="60">
        <f t="shared" si="543"/>
        <v>45</v>
      </c>
      <c r="BI153" s="101"/>
      <c r="BJ153" s="98">
        <f t="shared" si="544"/>
        <v>45</v>
      </c>
      <c r="BK153" s="54" t="e">
        <f>+VLOOKUP($F$231,$A$8:$DI$219,BK$221,0)</f>
        <v>#N/A</v>
      </c>
      <c r="BL153" s="58">
        <v>6</v>
      </c>
      <c r="BM153" s="53">
        <f t="shared" si="579"/>
        <v>60</v>
      </c>
      <c r="BN153" s="58">
        <v>7</v>
      </c>
      <c r="BO153" s="53">
        <f t="shared" si="580"/>
        <v>70</v>
      </c>
      <c r="BP153" s="58">
        <v>6</v>
      </c>
      <c r="BQ153" s="53">
        <f t="shared" si="581"/>
        <v>60</v>
      </c>
      <c r="BR153" s="58">
        <v>5</v>
      </c>
      <c r="BS153" s="53">
        <f t="shared" si="582"/>
        <v>83.333333333333343</v>
      </c>
      <c r="BT153" s="58">
        <v>7</v>
      </c>
      <c r="BU153" s="53">
        <f t="shared" si="583"/>
        <v>100</v>
      </c>
      <c r="BV153" s="58">
        <v>5</v>
      </c>
      <c r="BW153" s="51">
        <f t="shared" si="584"/>
        <v>71.428571428571431</v>
      </c>
      <c r="BX153" s="61">
        <f t="shared" si="545"/>
        <v>36</v>
      </c>
      <c r="BY153" s="63">
        <f t="shared" si="546"/>
        <v>72</v>
      </c>
      <c r="BZ153" s="53"/>
      <c r="CA153" s="98">
        <f t="shared" si="547"/>
        <v>72</v>
      </c>
      <c r="CB153" s="57" t="e">
        <f>+VLOOKUP($F$231,$A$8:$DI$219,CB$221,0)</f>
        <v>#N/A</v>
      </c>
      <c r="CC153" s="58">
        <v>34</v>
      </c>
      <c r="CD153" s="53">
        <f t="shared" si="585"/>
        <v>48.333333333333336</v>
      </c>
      <c r="CE153" s="58">
        <v>283</v>
      </c>
      <c r="CF153" s="51">
        <f t="shared" si="586"/>
        <v>63.833075734157653</v>
      </c>
      <c r="CG153" s="58">
        <v>34.036294172433699</v>
      </c>
      <c r="CH153" s="51">
        <f t="shared" si="587"/>
        <v>88.875255686663351</v>
      </c>
      <c r="CI153" s="58">
        <v>84</v>
      </c>
      <c r="CJ153" s="53">
        <f t="shared" si="588"/>
        <v>0</v>
      </c>
      <c r="CK153" s="58">
        <v>79.023809523809504</v>
      </c>
      <c r="CL153" s="53">
        <f t="shared" si="589"/>
        <v>0</v>
      </c>
      <c r="CM153" s="58">
        <v>67.5</v>
      </c>
      <c r="CN153" s="53">
        <f t="shared" si="590"/>
        <v>0</v>
      </c>
      <c r="CO153" s="58">
        <v>18.571428571428601</v>
      </c>
      <c r="CP153" s="51">
        <f t="shared" si="591"/>
        <v>41.964285714285623</v>
      </c>
      <c r="CQ153" s="138">
        <f t="shared" si="548"/>
        <v>10.491071428571406</v>
      </c>
      <c r="CR153" s="110">
        <f t="shared" si="549"/>
        <v>52.883184045681439</v>
      </c>
      <c r="CS153" s="53"/>
      <c r="CT153" s="98">
        <f t="shared" si="550"/>
        <v>52.9</v>
      </c>
      <c r="CU153" s="54" t="e">
        <f>+VLOOKUP($F$231,$A$8:$EL$219,CU$221,0)</f>
        <v>#N/A</v>
      </c>
      <c r="CV153" s="58">
        <v>58</v>
      </c>
      <c r="CW153" s="53">
        <f t="shared" si="592"/>
        <v>64.15094339622641</v>
      </c>
      <c r="CX153" s="58">
        <v>55</v>
      </c>
      <c r="CY153" s="53">
        <f t="shared" si="593"/>
        <v>68.047337278106511</v>
      </c>
      <c r="CZ153" s="58">
        <v>288</v>
      </c>
      <c r="DA153" s="53">
        <f t="shared" si="594"/>
        <v>72.830188679245282</v>
      </c>
      <c r="DB153" s="58">
        <v>118</v>
      </c>
      <c r="DC153" s="53">
        <f t="shared" si="595"/>
        <v>70.5</v>
      </c>
      <c r="DD153" s="58">
        <v>120</v>
      </c>
      <c r="DE153" s="53">
        <f t="shared" si="596"/>
        <v>57.347670250896051</v>
      </c>
      <c r="DF153" s="58">
        <v>96</v>
      </c>
      <c r="DG153" s="53">
        <f t="shared" si="597"/>
        <v>60.251046025104607</v>
      </c>
      <c r="DH153" s="58">
        <v>287</v>
      </c>
      <c r="DI153" s="53">
        <f t="shared" si="598"/>
        <v>76.083333333333343</v>
      </c>
      <c r="DJ153" s="58">
        <v>130</v>
      </c>
      <c r="DK153" s="51">
        <f t="shared" si="599"/>
        <v>81.428571428571431</v>
      </c>
      <c r="DL153" s="53">
        <f t="shared" si="551"/>
        <v>68.829886298935449</v>
      </c>
      <c r="DM153" s="53"/>
      <c r="DN153" s="98">
        <f t="shared" si="552"/>
        <v>68.8</v>
      </c>
      <c r="DO153" s="54" t="e">
        <f>+VLOOKUP($F$231,$A$8:$EL$219,DO$221,0)</f>
        <v>#N/A</v>
      </c>
      <c r="DP153" s="52">
        <v>1025</v>
      </c>
      <c r="DQ153" s="51">
        <f t="shared" si="600"/>
        <v>25.819672131147541</v>
      </c>
      <c r="DR153" s="52">
        <v>25</v>
      </c>
      <c r="DS153" s="51">
        <f t="shared" si="601"/>
        <v>71.991001124859395</v>
      </c>
      <c r="DT153" s="52">
        <v>5</v>
      </c>
      <c r="DU153" s="51">
        <f t="shared" si="602"/>
        <v>27.777777777777779</v>
      </c>
      <c r="DV153" s="53">
        <f t="shared" si="553"/>
        <v>41.862817011261569</v>
      </c>
      <c r="DW153" s="53"/>
      <c r="DX153" s="98">
        <f t="shared" si="554"/>
        <v>41.9</v>
      </c>
      <c r="DY153" s="54" t="e">
        <f>+VLOOKUP($F$231,$A$8:$EL$219,DY$221,0)</f>
        <v>#N/A</v>
      </c>
      <c r="DZ153" s="52">
        <v>44.885806039021098</v>
      </c>
      <c r="EA153" s="53">
        <f t="shared" si="603"/>
        <v>48.316260537159408</v>
      </c>
      <c r="EB153" s="52">
        <v>11.5</v>
      </c>
      <c r="EC153" s="51">
        <f t="shared" si="604"/>
        <v>71.875</v>
      </c>
      <c r="ED153" s="53">
        <f t="shared" si="555"/>
        <v>60.095630268579704</v>
      </c>
      <c r="EE153" s="53"/>
      <c r="EF153" s="98">
        <f t="shared" si="556"/>
        <v>60.1</v>
      </c>
      <c r="EG153" s="54" t="e">
        <f>+VLOOKUP($F$231,$A$8:$EL$219,EG$221,0)</f>
        <v>#N/A</v>
      </c>
      <c r="EH153" s="64"/>
      <c r="EI153" s="75">
        <v>1</v>
      </c>
      <c r="EJ153" s="64"/>
      <c r="EK153" s="66" t="e">
        <f>+VLOOKUP($F$231,$A$8:$EL$219,EK$221,0)</f>
        <v>#N/A</v>
      </c>
      <c r="EL153" s="116">
        <f t="shared" si="557"/>
        <v>63.6</v>
      </c>
      <c r="EM153" s="139">
        <f t="shared" si="558"/>
        <v>63.634254380420749</v>
      </c>
      <c r="EN153" s="120"/>
      <c r="EO153" s="67"/>
      <c r="EP153" s="68">
        <v>1</v>
      </c>
      <c r="EQ153" s="49" t="s">
        <v>1384</v>
      </c>
      <c r="ES153" s="76">
        <v>1</v>
      </c>
    </row>
    <row r="154" spans="1:149" ht="14.5" customHeight="1" x14ac:dyDescent="0.35">
      <c r="A154" s="49" t="s">
        <v>149</v>
      </c>
      <c r="B154" s="137" t="str">
        <f>INDEX('Economy Names'!$A$2:$H$213,'Economy Names'!L148,'Economy Names'!$K$1)</f>
        <v>Palau</v>
      </c>
      <c r="C154" s="50">
        <v>8</v>
      </c>
      <c r="D154" s="51">
        <f t="shared" si="560"/>
        <v>58.82352941176471</v>
      </c>
      <c r="E154" s="50">
        <v>28</v>
      </c>
      <c r="F154" s="51">
        <f t="shared" si="561"/>
        <v>72.361809045226138</v>
      </c>
      <c r="G154" s="52">
        <v>2.2263805227975899</v>
      </c>
      <c r="H154" s="51">
        <f t="shared" si="562"/>
        <v>98.886809738601201</v>
      </c>
      <c r="I154" s="50">
        <v>8</v>
      </c>
      <c r="J154" s="51">
        <f t="shared" si="563"/>
        <v>58.82352941176471</v>
      </c>
      <c r="K154" s="50">
        <v>28</v>
      </c>
      <c r="L154" s="51">
        <f t="shared" si="564"/>
        <v>72.361809045226138</v>
      </c>
      <c r="M154" s="52">
        <v>2.2263805227975899</v>
      </c>
      <c r="N154" s="53">
        <f t="shared" si="565"/>
        <v>98.886809738601201</v>
      </c>
      <c r="O154" s="52">
        <v>5.9370147274602401</v>
      </c>
      <c r="P154" s="51">
        <f t="shared" si="566"/>
        <v>98.515746318134944</v>
      </c>
      <c r="Q154" s="53">
        <f t="shared" si="534"/>
        <v>82.146973628431738</v>
      </c>
      <c r="R154" s="53">
        <f t="shared" ref="R154:R165" si="605">+Q154</f>
        <v>82.146973628431738</v>
      </c>
      <c r="S154" s="98">
        <f t="shared" si="535"/>
        <v>82.1</v>
      </c>
      <c r="T154" s="54" t="e">
        <f t="shared" ref="T154:T165" si="606">RANK(R154,R$8:R$219)</f>
        <v>#N/A</v>
      </c>
      <c r="U154" s="55">
        <v>20</v>
      </c>
      <c r="V154" s="51">
        <f t="shared" si="567"/>
        <v>40</v>
      </c>
      <c r="W154" s="55">
        <v>90</v>
      </c>
      <c r="X154" s="51">
        <f t="shared" si="568"/>
        <v>81.556195965417871</v>
      </c>
      <c r="Y154" s="56">
        <v>3.1633060662734098</v>
      </c>
      <c r="Z154" s="53">
        <f t="shared" si="569"/>
        <v>84.183469668632952</v>
      </c>
      <c r="AA154" s="55">
        <v>7</v>
      </c>
      <c r="AB154" s="51">
        <f t="shared" si="570"/>
        <v>46.666666666666664</v>
      </c>
      <c r="AC154" s="53">
        <f t="shared" si="536"/>
        <v>63.10158307517937</v>
      </c>
      <c r="AD154" s="53">
        <f t="shared" ref="AD154:AD165" si="607">+AC154</f>
        <v>63.10158307517937</v>
      </c>
      <c r="AE154" s="98">
        <f t="shared" si="537"/>
        <v>63.1</v>
      </c>
      <c r="AF154" s="57" t="e">
        <f t="shared" ref="AF154:AF165" si="608">RANK(AD154,AD$8:AD$219)</f>
        <v>#N/A</v>
      </c>
      <c r="AG154" s="55">
        <v>5</v>
      </c>
      <c r="AH154" s="51">
        <f t="shared" si="571"/>
        <v>66.666666666666657</v>
      </c>
      <c r="AI154" s="55">
        <v>125</v>
      </c>
      <c r="AJ154" s="51">
        <f t="shared" si="572"/>
        <v>53.478260869565219</v>
      </c>
      <c r="AK154" s="56">
        <v>51.680654167481798</v>
      </c>
      <c r="AL154" s="51">
        <f t="shared" si="573"/>
        <v>99.36196723250022</v>
      </c>
      <c r="AM154" s="55">
        <v>0</v>
      </c>
      <c r="AN154" s="51">
        <f t="shared" si="574"/>
        <v>0</v>
      </c>
      <c r="AO154" s="51">
        <f t="shared" si="538"/>
        <v>54.87672369218302</v>
      </c>
      <c r="AP154" s="53">
        <f t="shared" ref="AP154:AP165" si="609">+AO154</f>
        <v>54.87672369218302</v>
      </c>
      <c r="AQ154" s="98">
        <f t="shared" si="539"/>
        <v>54.9</v>
      </c>
      <c r="AR154" s="54" t="e">
        <f t="shared" ref="AR154:AR165" si="610">RANK(AP154,AP$8:AP$219)</f>
        <v>#N/A</v>
      </c>
      <c r="AS154" s="59">
        <v>5</v>
      </c>
      <c r="AT154" s="51">
        <f t="shared" si="575"/>
        <v>66.666666666666657</v>
      </c>
      <c r="AU154" s="59">
        <v>14</v>
      </c>
      <c r="AV154" s="51">
        <f t="shared" si="576"/>
        <v>93.779904306220089</v>
      </c>
      <c r="AW154" s="59">
        <v>0.17122350473994999</v>
      </c>
      <c r="AX154" s="53">
        <f t="shared" si="577"/>
        <v>98.858509968400327</v>
      </c>
      <c r="AY154" s="59">
        <v>12</v>
      </c>
      <c r="AZ154" s="51">
        <f t="shared" si="578"/>
        <v>40</v>
      </c>
      <c r="BA154" s="60">
        <f t="shared" si="540"/>
        <v>74.826270235321772</v>
      </c>
      <c r="BB154" s="53">
        <f t="shared" ref="BB154:BB165" si="611">+BA154</f>
        <v>74.826270235321772</v>
      </c>
      <c r="BC154" s="98">
        <f t="shared" si="541"/>
        <v>74.8</v>
      </c>
      <c r="BD154" s="54" t="e">
        <f t="shared" ref="BD154:BD165" si="612">RANK(BB154,BB$8:BB$219)</f>
        <v>#N/A</v>
      </c>
      <c r="BE154" s="58">
        <v>0</v>
      </c>
      <c r="BF154" s="58">
        <v>10</v>
      </c>
      <c r="BG154" s="61">
        <f t="shared" si="542"/>
        <v>10</v>
      </c>
      <c r="BH154" s="60">
        <f t="shared" si="543"/>
        <v>50</v>
      </c>
      <c r="BI154" s="101">
        <f t="shared" ref="BI154:BI165" si="613">+BH154</f>
        <v>50</v>
      </c>
      <c r="BJ154" s="98">
        <f t="shared" si="544"/>
        <v>50</v>
      </c>
      <c r="BK154" s="54" t="e">
        <f t="shared" ref="BK154:BK165" si="614">RANK(BI154,BI$8:BI$219)</f>
        <v>#N/A</v>
      </c>
      <c r="BL154" s="58">
        <v>0</v>
      </c>
      <c r="BM154" s="53">
        <f t="shared" si="579"/>
        <v>0</v>
      </c>
      <c r="BN154" s="58">
        <v>0</v>
      </c>
      <c r="BO154" s="53">
        <f t="shared" si="580"/>
        <v>0</v>
      </c>
      <c r="BP154" s="58">
        <v>7</v>
      </c>
      <c r="BQ154" s="53">
        <f t="shared" si="581"/>
        <v>70</v>
      </c>
      <c r="BR154" s="58">
        <v>0</v>
      </c>
      <c r="BS154" s="53">
        <f t="shared" si="582"/>
        <v>0</v>
      </c>
      <c r="BT154" s="58">
        <v>0</v>
      </c>
      <c r="BU154" s="53">
        <f t="shared" si="583"/>
        <v>0</v>
      </c>
      <c r="BV154" s="58">
        <v>0</v>
      </c>
      <c r="BW154" s="51">
        <f t="shared" si="584"/>
        <v>0</v>
      </c>
      <c r="BX154" s="61">
        <f t="shared" si="545"/>
        <v>7</v>
      </c>
      <c r="BY154" s="63">
        <f t="shared" si="546"/>
        <v>14.000000000000002</v>
      </c>
      <c r="BZ154" s="53">
        <f t="shared" ref="BZ154:BZ165" si="615">+BY154</f>
        <v>14.000000000000002</v>
      </c>
      <c r="CA154" s="98">
        <f t="shared" si="547"/>
        <v>14</v>
      </c>
      <c r="CB154" s="57" t="e">
        <f t="shared" ref="CB154:CB165" si="616">RANK(BZ154,BZ$8:BZ$219)</f>
        <v>#N/A</v>
      </c>
      <c r="CC154" s="58">
        <v>11</v>
      </c>
      <c r="CD154" s="53">
        <f t="shared" si="585"/>
        <v>86.666666666666671</v>
      </c>
      <c r="CE154" s="58">
        <v>52</v>
      </c>
      <c r="CF154" s="51">
        <f t="shared" si="586"/>
        <v>99.536321483771246</v>
      </c>
      <c r="CG154" s="58">
        <v>76.620923843829502</v>
      </c>
      <c r="CH154" s="51">
        <f t="shared" si="587"/>
        <v>19.242378057723261</v>
      </c>
      <c r="CI154" s="58" t="s">
        <v>1975</v>
      </c>
      <c r="CJ154" s="53" t="str">
        <f t="shared" si="588"/>
        <v>No VAT</v>
      </c>
      <c r="CK154" s="58" t="s">
        <v>1975</v>
      </c>
      <c r="CL154" s="53" t="str">
        <f t="shared" si="589"/>
        <v>No VAT</v>
      </c>
      <c r="CM154" s="58" t="s">
        <v>1976</v>
      </c>
      <c r="CN154" s="53" t="str">
        <f t="shared" si="590"/>
        <v>No CIT</v>
      </c>
      <c r="CO154" s="58" t="s">
        <v>1976</v>
      </c>
      <c r="CP154" s="51" t="str">
        <f t="shared" si="591"/>
        <v>No CIT</v>
      </c>
      <c r="CQ154" s="138" t="str">
        <f t="shared" si="548"/>
        <v/>
      </c>
      <c r="CR154" s="110">
        <f t="shared" si="549"/>
        <v>68.48178873605373</v>
      </c>
      <c r="CS154" s="53">
        <f t="shared" ref="CS154:CS165" si="617">+CR154</f>
        <v>68.48178873605373</v>
      </c>
      <c r="CT154" s="98">
        <f t="shared" si="550"/>
        <v>68.5</v>
      </c>
      <c r="CU154" s="54" t="e">
        <f t="shared" ref="CU154:CU165" si="618">RANK(CS154,CS$8:CS$219)</f>
        <v>#N/A</v>
      </c>
      <c r="CV154" s="58">
        <v>101.71428571428601</v>
      </c>
      <c r="CW154" s="53">
        <f t="shared" si="592"/>
        <v>36.657681940700627</v>
      </c>
      <c r="CX154" s="58">
        <v>72</v>
      </c>
      <c r="CY154" s="53">
        <f t="shared" si="593"/>
        <v>57.988165680473372</v>
      </c>
      <c r="CZ154" s="58">
        <v>505</v>
      </c>
      <c r="DA154" s="53">
        <f t="shared" si="594"/>
        <v>52.358490566037744</v>
      </c>
      <c r="DB154" s="58">
        <v>100</v>
      </c>
      <c r="DC154" s="53">
        <f t="shared" si="595"/>
        <v>75</v>
      </c>
      <c r="DD154" s="58">
        <v>84</v>
      </c>
      <c r="DE154" s="53">
        <f t="shared" si="596"/>
        <v>70.25089605734766</v>
      </c>
      <c r="DF154" s="58">
        <v>96</v>
      </c>
      <c r="DG154" s="53">
        <f t="shared" si="597"/>
        <v>60.251046025104607</v>
      </c>
      <c r="DH154" s="58">
        <v>605</v>
      </c>
      <c r="DI154" s="53">
        <f t="shared" si="598"/>
        <v>49.583333333333336</v>
      </c>
      <c r="DJ154" s="58">
        <v>100</v>
      </c>
      <c r="DK154" s="51">
        <f t="shared" si="599"/>
        <v>85.714285714285708</v>
      </c>
      <c r="DL154" s="53">
        <f t="shared" si="551"/>
        <v>60.975487414660378</v>
      </c>
      <c r="DM154" s="53">
        <f t="shared" ref="DM154:DM165" si="619">+DL154</f>
        <v>60.975487414660378</v>
      </c>
      <c r="DN154" s="98">
        <f t="shared" si="552"/>
        <v>61</v>
      </c>
      <c r="DO154" s="54" t="e">
        <f t="shared" ref="DO154:DO165" si="620">RANK(DM154,DM$8:DM$219)</f>
        <v>#N/A</v>
      </c>
      <c r="DP154" s="52">
        <v>810</v>
      </c>
      <c r="DQ154" s="51">
        <f t="shared" si="600"/>
        <v>43.442622950819668</v>
      </c>
      <c r="DR154" s="52">
        <v>35.299999999999997</v>
      </c>
      <c r="DS154" s="51">
        <f t="shared" si="601"/>
        <v>60.404949381327334</v>
      </c>
      <c r="DT154" s="52">
        <v>9.5</v>
      </c>
      <c r="DU154" s="51">
        <f t="shared" si="602"/>
        <v>52.777777777777779</v>
      </c>
      <c r="DV154" s="53">
        <f t="shared" si="553"/>
        <v>52.208450036641587</v>
      </c>
      <c r="DW154" s="53">
        <f t="shared" ref="DW154:DW165" si="621">+DV154</f>
        <v>52.208450036641587</v>
      </c>
      <c r="DX154" s="98">
        <f t="shared" si="554"/>
        <v>52.2</v>
      </c>
      <c r="DY154" s="54" t="e">
        <f t="shared" ref="DY154:DY165" si="622">RANK(DW154,DW$8:DW$219)</f>
        <v>#N/A</v>
      </c>
      <c r="DZ154" s="52">
        <v>30.4358412466521</v>
      </c>
      <c r="EA154" s="53">
        <f t="shared" si="603"/>
        <v>32.761938909205703</v>
      </c>
      <c r="EB154" s="52">
        <v>0</v>
      </c>
      <c r="EC154" s="51">
        <f t="shared" si="604"/>
        <v>0</v>
      </c>
      <c r="ED154" s="53">
        <f t="shared" si="555"/>
        <v>16.380969454602852</v>
      </c>
      <c r="EE154" s="53">
        <f t="shared" ref="EE154:EE165" si="623">+ED154</f>
        <v>16.380969454602852</v>
      </c>
      <c r="EF154" s="98">
        <f t="shared" si="556"/>
        <v>16.399999999999999</v>
      </c>
      <c r="EG154" s="54" t="e">
        <f t="shared" ref="EG154:EG165" si="624">RANK(EE154,EE$8:EE$219)</f>
        <v>#N/A</v>
      </c>
      <c r="EH154" s="64"/>
      <c r="EI154" s="64"/>
      <c r="EJ154" s="64"/>
      <c r="EK154" s="66" t="e">
        <f t="shared" ref="EK154:EK165" si="625">RANK(EN154,EN$8:EN$219)</f>
        <v>#N/A</v>
      </c>
      <c r="EL154" s="116">
        <f t="shared" si="557"/>
        <v>53.7</v>
      </c>
      <c r="EM154" s="139">
        <f t="shared" si="558"/>
        <v>53.69982462730745</v>
      </c>
      <c r="EN154" s="120">
        <f t="shared" ref="EN154:EN165" si="626">AVERAGE(Q154,AC154,BA154,BH154,BY154,CR154,DL154,DV154,ED154,AO154)</f>
        <v>53.69982462730745</v>
      </c>
      <c r="EO154" s="67"/>
      <c r="EP154" s="68"/>
      <c r="EQ154" s="44"/>
    </row>
    <row r="155" spans="1:149" ht="14.5" customHeight="1" x14ac:dyDescent="0.35">
      <c r="A155" s="49" t="s">
        <v>150</v>
      </c>
      <c r="B155" s="137" t="str">
        <f>INDEX('Economy Names'!$A$2:$H$213,'Economy Names'!L149,'Economy Names'!$K$1)</f>
        <v>Panama</v>
      </c>
      <c r="C155" s="50">
        <v>5</v>
      </c>
      <c r="D155" s="51">
        <f t="shared" si="560"/>
        <v>76.470588235294116</v>
      </c>
      <c r="E155" s="50">
        <v>6</v>
      </c>
      <c r="F155" s="51">
        <f t="shared" si="561"/>
        <v>94.472361809045225</v>
      </c>
      <c r="G155" s="52">
        <v>5.7827611865977504</v>
      </c>
      <c r="H155" s="51">
        <f t="shared" si="562"/>
        <v>97.108619406701123</v>
      </c>
      <c r="I155" s="50">
        <v>5</v>
      </c>
      <c r="J155" s="51">
        <f t="shared" si="563"/>
        <v>76.470588235294116</v>
      </c>
      <c r="K155" s="50">
        <v>6</v>
      </c>
      <c r="L155" s="51">
        <f t="shared" si="564"/>
        <v>94.472361809045225</v>
      </c>
      <c r="M155" s="52">
        <v>5.7827611865977504</v>
      </c>
      <c r="N155" s="53">
        <f t="shared" si="565"/>
        <v>97.108619406701123</v>
      </c>
      <c r="O155" s="52">
        <v>0</v>
      </c>
      <c r="P155" s="51">
        <f t="shared" si="566"/>
        <v>100</v>
      </c>
      <c r="Q155" s="53">
        <f t="shared" si="534"/>
        <v>92.012892362760113</v>
      </c>
      <c r="R155" s="53">
        <f t="shared" si="605"/>
        <v>92.012892362760113</v>
      </c>
      <c r="S155" s="98">
        <f t="shared" si="535"/>
        <v>92</v>
      </c>
      <c r="T155" s="54" t="e">
        <f t="shared" si="606"/>
        <v>#N/A</v>
      </c>
      <c r="U155" s="55">
        <v>18</v>
      </c>
      <c r="V155" s="51">
        <f t="shared" si="567"/>
        <v>48</v>
      </c>
      <c r="W155" s="55">
        <v>105</v>
      </c>
      <c r="X155" s="51">
        <f t="shared" si="568"/>
        <v>77.233429394812674</v>
      </c>
      <c r="Y155" s="56">
        <v>2.45260198820537</v>
      </c>
      <c r="Z155" s="53">
        <f t="shared" si="569"/>
        <v>87.736990058973149</v>
      </c>
      <c r="AA155" s="55">
        <v>9</v>
      </c>
      <c r="AB155" s="51">
        <f t="shared" si="570"/>
        <v>60</v>
      </c>
      <c r="AC155" s="53">
        <f t="shared" si="536"/>
        <v>68.242604863446459</v>
      </c>
      <c r="AD155" s="53">
        <f t="shared" si="607"/>
        <v>68.242604863446459</v>
      </c>
      <c r="AE155" s="98">
        <f t="shared" si="537"/>
        <v>68.2</v>
      </c>
      <c r="AF155" s="57" t="e">
        <f t="shared" si="608"/>
        <v>#N/A</v>
      </c>
      <c r="AG155" s="55">
        <v>5</v>
      </c>
      <c r="AH155" s="51">
        <f t="shared" si="571"/>
        <v>66.666666666666657</v>
      </c>
      <c r="AI155" s="55">
        <v>35</v>
      </c>
      <c r="AJ155" s="51">
        <f t="shared" si="572"/>
        <v>92.608695652173907</v>
      </c>
      <c r="AK155" s="56">
        <v>15.2691629938353</v>
      </c>
      <c r="AL155" s="51">
        <f t="shared" si="573"/>
        <v>99.811491814890914</v>
      </c>
      <c r="AM155" s="55">
        <v>6</v>
      </c>
      <c r="AN155" s="51">
        <f t="shared" si="574"/>
        <v>75</v>
      </c>
      <c r="AO155" s="51">
        <f t="shared" si="538"/>
        <v>83.521713533432873</v>
      </c>
      <c r="AP155" s="53">
        <f t="shared" si="609"/>
        <v>83.521713533432873</v>
      </c>
      <c r="AQ155" s="98">
        <f t="shared" si="539"/>
        <v>83.5</v>
      </c>
      <c r="AR155" s="54" t="e">
        <f t="shared" si="610"/>
        <v>#N/A</v>
      </c>
      <c r="AS155" s="59">
        <v>7</v>
      </c>
      <c r="AT155" s="51">
        <f t="shared" si="575"/>
        <v>50</v>
      </c>
      <c r="AU155" s="59">
        <v>22.5</v>
      </c>
      <c r="AV155" s="51">
        <f t="shared" si="576"/>
        <v>89.712918660287073</v>
      </c>
      <c r="AW155" s="59">
        <v>2.3482378840376299</v>
      </c>
      <c r="AX155" s="53">
        <f t="shared" si="577"/>
        <v>84.345080773082472</v>
      </c>
      <c r="AY155" s="59">
        <v>11</v>
      </c>
      <c r="AZ155" s="51">
        <f t="shared" si="578"/>
        <v>36.666666666666664</v>
      </c>
      <c r="BA155" s="60">
        <f t="shared" si="540"/>
        <v>65.181166525009061</v>
      </c>
      <c r="BB155" s="53">
        <f t="shared" si="611"/>
        <v>65.181166525009061</v>
      </c>
      <c r="BC155" s="98">
        <f t="shared" si="541"/>
        <v>65.2</v>
      </c>
      <c r="BD155" s="54" t="e">
        <f t="shared" si="612"/>
        <v>#N/A</v>
      </c>
      <c r="BE155" s="58">
        <v>8</v>
      </c>
      <c r="BF155" s="58">
        <v>8</v>
      </c>
      <c r="BG155" s="61">
        <f t="shared" si="542"/>
        <v>16</v>
      </c>
      <c r="BH155" s="60">
        <f t="shared" si="543"/>
        <v>80</v>
      </c>
      <c r="BI155" s="101">
        <f t="shared" si="613"/>
        <v>80</v>
      </c>
      <c r="BJ155" s="98">
        <f t="shared" si="544"/>
        <v>80</v>
      </c>
      <c r="BK155" s="54" t="e">
        <f t="shared" si="614"/>
        <v>#N/A</v>
      </c>
      <c r="BL155" s="58">
        <v>4</v>
      </c>
      <c r="BM155" s="53">
        <f t="shared" si="579"/>
        <v>40</v>
      </c>
      <c r="BN155" s="58">
        <v>4</v>
      </c>
      <c r="BO155" s="53">
        <f t="shared" si="580"/>
        <v>40</v>
      </c>
      <c r="BP155" s="58">
        <v>8</v>
      </c>
      <c r="BQ155" s="53">
        <f t="shared" si="581"/>
        <v>80</v>
      </c>
      <c r="BR155" s="58">
        <v>6</v>
      </c>
      <c r="BS155" s="53">
        <f t="shared" si="582"/>
        <v>100</v>
      </c>
      <c r="BT155" s="58">
        <v>1</v>
      </c>
      <c r="BU155" s="53">
        <f t="shared" si="583"/>
        <v>14.285714285714285</v>
      </c>
      <c r="BV155" s="58">
        <v>5</v>
      </c>
      <c r="BW155" s="51">
        <f t="shared" si="584"/>
        <v>71.428571428571431</v>
      </c>
      <c r="BX155" s="61">
        <f t="shared" si="545"/>
        <v>28</v>
      </c>
      <c r="BY155" s="63">
        <f t="shared" si="546"/>
        <v>56.000000000000007</v>
      </c>
      <c r="BZ155" s="53">
        <f t="shared" si="615"/>
        <v>56.000000000000007</v>
      </c>
      <c r="CA155" s="98">
        <f t="shared" si="547"/>
        <v>56</v>
      </c>
      <c r="CB155" s="57" t="e">
        <f t="shared" si="616"/>
        <v>#N/A</v>
      </c>
      <c r="CC155" s="58">
        <v>36</v>
      </c>
      <c r="CD155" s="53">
        <f t="shared" si="585"/>
        <v>45</v>
      </c>
      <c r="CE155" s="58">
        <v>408</v>
      </c>
      <c r="CF155" s="51">
        <f t="shared" si="586"/>
        <v>44.513137557959816</v>
      </c>
      <c r="CG155" s="58">
        <v>37.197411523993601</v>
      </c>
      <c r="CH155" s="51">
        <f t="shared" si="587"/>
        <v>84.347661673389254</v>
      </c>
      <c r="CI155" s="58" t="s">
        <v>1974</v>
      </c>
      <c r="CJ155" s="53">
        <f t="shared" si="588"/>
        <v>0</v>
      </c>
      <c r="CK155" s="58" t="s">
        <v>1974</v>
      </c>
      <c r="CL155" s="53">
        <f t="shared" si="589"/>
        <v>0</v>
      </c>
      <c r="CM155" s="58">
        <v>28</v>
      </c>
      <c r="CN155" s="53">
        <f t="shared" si="590"/>
        <v>51.37614678899083</v>
      </c>
      <c r="CO155" s="58">
        <v>99.285714285714306</v>
      </c>
      <c r="CP155" s="51">
        <f t="shared" si="591"/>
        <v>0</v>
      </c>
      <c r="CQ155" s="138">
        <f t="shared" si="548"/>
        <v>12.844036697247708</v>
      </c>
      <c r="CR155" s="110">
        <f t="shared" si="549"/>
        <v>46.676208982149191</v>
      </c>
      <c r="CS155" s="53">
        <f t="shared" si="617"/>
        <v>46.676208982149191</v>
      </c>
      <c r="CT155" s="98">
        <f t="shared" si="550"/>
        <v>46.7</v>
      </c>
      <c r="CU155" s="54" t="e">
        <f t="shared" si="618"/>
        <v>#N/A</v>
      </c>
      <c r="CV155" s="58">
        <v>24</v>
      </c>
      <c r="CW155" s="53">
        <f t="shared" si="592"/>
        <v>85.534591194968556</v>
      </c>
      <c r="CX155" s="58">
        <v>6</v>
      </c>
      <c r="CY155" s="53">
        <f t="shared" si="593"/>
        <v>97.041420118343197</v>
      </c>
      <c r="CZ155" s="58">
        <v>270</v>
      </c>
      <c r="DA155" s="53">
        <f t="shared" si="594"/>
        <v>74.528301886792448</v>
      </c>
      <c r="DB155" s="58">
        <v>60</v>
      </c>
      <c r="DC155" s="53">
        <f t="shared" si="595"/>
        <v>85</v>
      </c>
      <c r="DD155" s="58">
        <v>24</v>
      </c>
      <c r="DE155" s="53">
        <f t="shared" si="596"/>
        <v>91.756272401433691</v>
      </c>
      <c r="DF155" s="58">
        <v>6</v>
      </c>
      <c r="DG155" s="53">
        <f t="shared" si="597"/>
        <v>97.907949790794973</v>
      </c>
      <c r="DH155" s="58">
        <v>490</v>
      </c>
      <c r="DI155" s="53">
        <f t="shared" si="598"/>
        <v>59.166666666666664</v>
      </c>
      <c r="DJ155" s="58">
        <v>50</v>
      </c>
      <c r="DK155" s="51">
        <f t="shared" si="599"/>
        <v>92.857142857142861</v>
      </c>
      <c r="DL155" s="53">
        <f t="shared" si="551"/>
        <v>85.474043114517798</v>
      </c>
      <c r="DM155" s="53">
        <f t="shared" si="619"/>
        <v>85.474043114517798</v>
      </c>
      <c r="DN155" s="98">
        <f t="shared" si="552"/>
        <v>85.5</v>
      </c>
      <c r="DO155" s="54" t="e">
        <f t="shared" si="620"/>
        <v>#N/A</v>
      </c>
      <c r="DP155" s="52">
        <v>790</v>
      </c>
      <c r="DQ155" s="51">
        <f t="shared" si="600"/>
        <v>45.081967213114751</v>
      </c>
      <c r="DR155" s="52">
        <v>38</v>
      </c>
      <c r="DS155" s="51">
        <f t="shared" si="601"/>
        <v>57.36782902137233</v>
      </c>
      <c r="DT155" s="52">
        <v>8</v>
      </c>
      <c r="DU155" s="51">
        <f t="shared" si="602"/>
        <v>44.444444444444443</v>
      </c>
      <c r="DV155" s="53">
        <f t="shared" si="553"/>
        <v>48.964746892977168</v>
      </c>
      <c r="DW155" s="53">
        <f t="shared" si="621"/>
        <v>48.964746892977168</v>
      </c>
      <c r="DX155" s="98">
        <f t="shared" si="554"/>
        <v>49</v>
      </c>
      <c r="DY155" s="54" t="e">
        <f t="shared" si="622"/>
        <v>#N/A</v>
      </c>
      <c r="DZ155" s="52">
        <v>26.9987776808535</v>
      </c>
      <c r="EA155" s="53">
        <f t="shared" si="603"/>
        <v>29.062193413189984</v>
      </c>
      <c r="EB155" s="52">
        <v>8</v>
      </c>
      <c r="EC155" s="51">
        <f t="shared" si="604"/>
        <v>50</v>
      </c>
      <c r="ED155" s="53">
        <f t="shared" si="555"/>
        <v>39.531096706594994</v>
      </c>
      <c r="EE155" s="53">
        <f t="shared" si="623"/>
        <v>39.531096706594994</v>
      </c>
      <c r="EF155" s="98">
        <f t="shared" si="556"/>
        <v>39.5</v>
      </c>
      <c r="EG155" s="54" t="e">
        <f t="shared" si="624"/>
        <v>#N/A</v>
      </c>
      <c r="EH155" s="64"/>
      <c r="EI155" s="64"/>
      <c r="EJ155" s="64"/>
      <c r="EK155" s="66" t="e">
        <f t="shared" si="625"/>
        <v>#N/A</v>
      </c>
      <c r="EL155" s="116">
        <f t="shared" si="557"/>
        <v>66.599999999999994</v>
      </c>
      <c r="EM155" s="139">
        <f t="shared" si="558"/>
        <v>66.560447298088761</v>
      </c>
      <c r="EN155" s="120">
        <f t="shared" si="626"/>
        <v>66.560447298088761</v>
      </c>
      <c r="EO155" s="67"/>
      <c r="EP155" s="68"/>
      <c r="EQ155" s="44"/>
    </row>
    <row r="156" spans="1:149" ht="14.5" customHeight="1" x14ac:dyDescent="0.35">
      <c r="A156" s="49" t="s">
        <v>151</v>
      </c>
      <c r="B156" s="137" t="str">
        <f>INDEX('Economy Names'!$A$2:$H$213,'Economy Names'!L150,'Economy Names'!$K$1)</f>
        <v>Papua New Guinea</v>
      </c>
      <c r="C156" s="50">
        <v>6</v>
      </c>
      <c r="D156" s="51">
        <f t="shared" si="560"/>
        <v>70.588235294117652</v>
      </c>
      <c r="E156" s="50">
        <v>41</v>
      </c>
      <c r="F156" s="51">
        <f t="shared" si="561"/>
        <v>59.2964824120603</v>
      </c>
      <c r="G156" s="52">
        <v>18.5899189855941</v>
      </c>
      <c r="H156" s="51">
        <f t="shared" si="562"/>
        <v>90.705040507202952</v>
      </c>
      <c r="I156" s="50">
        <v>6</v>
      </c>
      <c r="J156" s="51">
        <f t="shared" si="563"/>
        <v>70.588235294117652</v>
      </c>
      <c r="K156" s="50">
        <v>41</v>
      </c>
      <c r="L156" s="51">
        <f t="shared" si="564"/>
        <v>59.2964824120603</v>
      </c>
      <c r="M156" s="52">
        <v>18.5899189855941</v>
      </c>
      <c r="N156" s="53">
        <f t="shared" si="565"/>
        <v>90.705040507202952</v>
      </c>
      <c r="O156" s="52">
        <v>0</v>
      </c>
      <c r="P156" s="51">
        <f t="shared" si="566"/>
        <v>100</v>
      </c>
      <c r="Q156" s="53">
        <f t="shared" si="534"/>
        <v>80.147439553345237</v>
      </c>
      <c r="R156" s="53">
        <f t="shared" si="605"/>
        <v>80.147439553345237</v>
      </c>
      <c r="S156" s="98">
        <f t="shared" si="535"/>
        <v>80.099999999999994</v>
      </c>
      <c r="T156" s="54" t="e">
        <f t="shared" si="606"/>
        <v>#N/A</v>
      </c>
      <c r="U156" s="55">
        <v>17</v>
      </c>
      <c r="V156" s="51">
        <f t="shared" si="567"/>
        <v>52</v>
      </c>
      <c r="W156" s="55">
        <v>217</v>
      </c>
      <c r="X156" s="51">
        <f t="shared" si="568"/>
        <v>44.956772334293952</v>
      </c>
      <c r="Y156" s="56">
        <v>1.0890667333772901</v>
      </c>
      <c r="Z156" s="53">
        <f t="shared" si="569"/>
        <v>94.554666333113545</v>
      </c>
      <c r="AA156" s="55">
        <v>10</v>
      </c>
      <c r="AB156" s="51">
        <f t="shared" si="570"/>
        <v>66.666666666666657</v>
      </c>
      <c r="AC156" s="53">
        <f t="shared" si="536"/>
        <v>64.544526333518547</v>
      </c>
      <c r="AD156" s="53">
        <f t="shared" si="607"/>
        <v>64.544526333518547</v>
      </c>
      <c r="AE156" s="98">
        <f t="shared" si="537"/>
        <v>64.5</v>
      </c>
      <c r="AF156" s="57" t="e">
        <f t="shared" si="608"/>
        <v>#N/A</v>
      </c>
      <c r="AG156" s="55">
        <v>4</v>
      </c>
      <c r="AH156" s="51">
        <f t="shared" si="571"/>
        <v>83.333333333333343</v>
      </c>
      <c r="AI156" s="55">
        <v>66</v>
      </c>
      <c r="AJ156" s="51">
        <f t="shared" si="572"/>
        <v>79.130434782608688</v>
      </c>
      <c r="AK156" s="56">
        <v>25.566927880542799</v>
      </c>
      <c r="AL156" s="51">
        <f t="shared" si="573"/>
        <v>99.684358915055029</v>
      </c>
      <c r="AM156" s="55">
        <v>0</v>
      </c>
      <c r="AN156" s="51">
        <f t="shared" si="574"/>
        <v>0</v>
      </c>
      <c r="AO156" s="51">
        <f t="shared" si="538"/>
        <v>65.537031757749261</v>
      </c>
      <c r="AP156" s="53">
        <f t="shared" si="609"/>
        <v>65.537031757749261</v>
      </c>
      <c r="AQ156" s="98">
        <f t="shared" si="539"/>
        <v>65.5</v>
      </c>
      <c r="AR156" s="54" t="e">
        <f t="shared" si="610"/>
        <v>#N/A</v>
      </c>
      <c r="AS156" s="59">
        <v>4</v>
      </c>
      <c r="AT156" s="51">
        <f t="shared" si="575"/>
        <v>75</v>
      </c>
      <c r="AU156" s="59">
        <v>72</v>
      </c>
      <c r="AV156" s="51">
        <f t="shared" si="576"/>
        <v>66.028708133971293</v>
      </c>
      <c r="AW156" s="59">
        <v>5.16165146943995</v>
      </c>
      <c r="AX156" s="53">
        <f t="shared" si="577"/>
        <v>65.588990203733673</v>
      </c>
      <c r="AY156" s="59">
        <v>5.5</v>
      </c>
      <c r="AZ156" s="51">
        <f t="shared" si="578"/>
        <v>18.333333333333332</v>
      </c>
      <c r="BA156" s="60">
        <f t="shared" si="540"/>
        <v>56.237757917759573</v>
      </c>
      <c r="BB156" s="53">
        <f t="shared" si="611"/>
        <v>56.237757917759573</v>
      </c>
      <c r="BC156" s="98">
        <f t="shared" si="541"/>
        <v>56.2</v>
      </c>
      <c r="BD156" s="54" t="e">
        <f t="shared" si="612"/>
        <v>#N/A</v>
      </c>
      <c r="BE156" s="58">
        <v>5</v>
      </c>
      <c r="BF156" s="58">
        <v>9</v>
      </c>
      <c r="BG156" s="61">
        <f t="shared" si="542"/>
        <v>14</v>
      </c>
      <c r="BH156" s="60">
        <f t="shared" si="543"/>
        <v>70</v>
      </c>
      <c r="BI156" s="101">
        <f t="shared" si="613"/>
        <v>70</v>
      </c>
      <c r="BJ156" s="98">
        <f t="shared" si="544"/>
        <v>70</v>
      </c>
      <c r="BK156" s="54" t="e">
        <f t="shared" si="614"/>
        <v>#N/A</v>
      </c>
      <c r="BL156" s="58">
        <v>5</v>
      </c>
      <c r="BM156" s="53">
        <f t="shared" si="579"/>
        <v>50</v>
      </c>
      <c r="BN156" s="58">
        <v>5</v>
      </c>
      <c r="BO156" s="53">
        <f t="shared" si="580"/>
        <v>50</v>
      </c>
      <c r="BP156" s="58">
        <v>9</v>
      </c>
      <c r="BQ156" s="53">
        <f t="shared" si="581"/>
        <v>90</v>
      </c>
      <c r="BR156" s="58">
        <v>6</v>
      </c>
      <c r="BS156" s="53">
        <f t="shared" si="582"/>
        <v>100</v>
      </c>
      <c r="BT156" s="58">
        <v>2</v>
      </c>
      <c r="BU156" s="53">
        <f t="shared" si="583"/>
        <v>28.571428571428569</v>
      </c>
      <c r="BV156" s="58">
        <v>3</v>
      </c>
      <c r="BW156" s="51">
        <f t="shared" si="584"/>
        <v>42.857142857142854</v>
      </c>
      <c r="BX156" s="61">
        <f t="shared" si="545"/>
        <v>30</v>
      </c>
      <c r="BY156" s="63">
        <f t="shared" si="546"/>
        <v>60</v>
      </c>
      <c r="BZ156" s="53">
        <f t="shared" si="615"/>
        <v>60</v>
      </c>
      <c r="CA156" s="98">
        <f t="shared" si="547"/>
        <v>60</v>
      </c>
      <c r="CB156" s="57" t="e">
        <f t="shared" si="616"/>
        <v>#N/A</v>
      </c>
      <c r="CC156" s="58">
        <v>45</v>
      </c>
      <c r="CD156" s="53">
        <f t="shared" si="585"/>
        <v>30</v>
      </c>
      <c r="CE156" s="58">
        <v>207</v>
      </c>
      <c r="CF156" s="51">
        <f t="shared" si="586"/>
        <v>75.579598145285928</v>
      </c>
      <c r="CG156" s="58">
        <v>37.0857201548558</v>
      </c>
      <c r="CH156" s="51">
        <f t="shared" si="587"/>
        <v>84.508655499196649</v>
      </c>
      <c r="CI156" s="58">
        <v>5.5</v>
      </c>
      <c r="CJ156" s="53">
        <f t="shared" si="588"/>
        <v>89</v>
      </c>
      <c r="CK156" s="58">
        <v>39.1666666666667</v>
      </c>
      <c r="CL156" s="53">
        <f t="shared" si="589"/>
        <v>30.566280566280501</v>
      </c>
      <c r="CM156" s="58">
        <v>4.5</v>
      </c>
      <c r="CN156" s="53">
        <f t="shared" si="590"/>
        <v>94.495412844036693</v>
      </c>
      <c r="CO156" s="58">
        <v>0</v>
      </c>
      <c r="CP156" s="51">
        <f t="shared" si="591"/>
        <v>100</v>
      </c>
      <c r="CQ156" s="138">
        <f t="shared" si="548"/>
        <v>78.51542335257929</v>
      </c>
      <c r="CR156" s="110">
        <f t="shared" si="549"/>
        <v>67.150919249265456</v>
      </c>
      <c r="CS156" s="53">
        <f t="shared" si="617"/>
        <v>67.150919249265456</v>
      </c>
      <c r="CT156" s="98">
        <f t="shared" si="550"/>
        <v>67.2</v>
      </c>
      <c r="CU156" s="54" t="e">
        <f t="shared" si="618"/>
        <v>#N/A</v>
      </c>
      <c r="CV156" s="58">
        <v>42</v>
      </c>
      <c r="CW156" s="53">
        <f t="shared" si="592"/>
        <v>74.213836477987414</v>
      </c>
      <c r="CX156" s="58">
        <v>48</v>
      </c>
      <c r="CY156" s="53">
        <f t="shared" si="593"/>
        <v>72.189349112426044</v>
      </c>
      <c r="CZ156" s="58">
        <v>700</v>
      </c>
      <c r="DA156" s="53">
        <f t="shared" si="594"/>
        <v>33.962264150943398</v>
      </c>
      <c r="DB156" s="58">
        <v>75</v>
      </c>
      <c r="DC156" s="53">
        <f t="shared" si="595"/>
        <v>81.25</v>
      </c>
      <c r="DD156" s="58">
        <v>72</v>
      </c>
      <c r="DE156" s="53">
        <f t="shared" si="596"/>
        <v>74.551971326164875</v>
      </c>
      <c r="DF156" s="58">
        <v>48</v>
      </c>
      <c r="DG156" s="53">
        <f t="shared" si="597"/>
        <v>80.3347280334728</v>
      </c>
      <c r="DH156" s="58">
        <v>940</v>
      </c>
      <c r="DI156" s="53">
        <f t="shared" si="598"/>
        <v>21.666666666666668</v>
      </c>
      <c r="DJ156" s="58">
        <v>85</v>
      </c>
      <c r="DK156" s="51">
        <f t="shared" si="599"/>
        <v>87.857142857142861</v>
      </c>
      <c r="DL156" s="53">
        <f t="shared" si="551"/>
        <v>65.753244828100506</v>
      </c>
      <c r="DM156" s="53">
        <f t="shared" si="619"/>
        <v>65.753244828100506</v>
      </c>
      <c r="DN156" s="98">
        <f t="shared" si="552"/>
        <v>65.8</v>
      </c>
      <c r="DO156" s="54" t="e">
        <f t="shared" si="620"/>
        <v>#N/A</v>
      </c>
      <c r="DP156" s="52">
        <v>591</v>
      </c>
      <c r="DQ156" s="51">
        <f t="shared" si="600"/>
        <v>61.393442622950822</v>
      </c>
      <c r="DR156" s="52">
        <v>110.3</v>
      </c>
      <c r="DS156" s="51">
        <f t="shared" si="601"/>
        <v>0</v>
      </c>
      <c r="DT156" s="52">
        <v>8.5</v>
      </c>
      <c r="DU156" s="51">
        <f t="shared" si="602"/>
        <v>47.222222222222221</v>
      </c>
      <c r="DV156" s="53">
        <f t="shared" si="553"/>
        <v>36.205221615057681</v>
      </c>
      <c r="DW156" s="53">
        <f t="shared" si="621"/>
        <v>36.205221615057681</v>
      </c>
      <c r="DX156" s="98">
        <f t="shared" si="554"/>
        <v>36.200000000000003</v>
      </c>
      <c r="DY156" s="54" t="e">
        <f t="shared" si="622"/>
        <v>#N/A</v>
      </c>
      <c r="DZ156" s="52">
        <v>24.915026077276998</v>
      </c>
      <c r="EA156" s="53">
        <f t="shared" si="603"/>
        <v>26.81918845777933</v>
      </c>
      <c r="EB156" s="52">
        <v>6</v>
      </c>
      <c r="EC156" s="51">
        <f t="shared" si="604"/>
        <v>37.5</v>
      </c>
      <c r="ED156" s="53">
        <f t="shared" si="555"/>
        <v>32.159594228889667</v>
      </c>
      <c r="EE156" s="53">
        <f t="shared" si="623"/>
        <v>32.159594228889667</v>
      </c>
      <c r="EF156" s="98">
        <f t="shared" si="556"/>
        <v>32.200000000000003</v>
      </c>
      <c r="EG156" s="54" t="e">
        <f t="shared" si="624"/>
        <v>#N/A</v>
      </c>
      <c r="EH156" s="64"/>
      <c r="EI156" s="64"/>
      <c r="EJ156" s="64"/>
      <c r="EK156" s="66" t="e">
        <f t="shared" si="625"/>
        <v>#N/A</v>
      </c>
      <c r="EL156" s="116">
        <f t="shared" si="557"/>
        <v>59.8</v>
      </c>
      <c r="EM156" s="139">
        <f t="shared" si="558"/>
        <v>59.773573548368589</v>
      </c>
      <c r="EN156" s="120">
        <f t="shared" si="626"/>
        <v>59.773573548368589</v>
      </c>
      <c r="EO156" s="67"/>
      <c r="EP156" s="68"/>
      <c r="EQ156" s="44"/>
    </row>
    <row r="157" spans="1:149" ht="14.5" customHeight="1" x14ac:dyDescent="0.35">
      <c r="A157" s="49" t="s">
        <v>152</v>
      </c>
      <c r="B157" s="137" t="str">
        <f>INDEX('Economy Names'!$A$2:$H$213,'Economy Names'!L151,'Economy Names'!$K$1)</f>
        <v>Paraguay</v>
      </c>
      <c r="C157" s="50">
        <v>7</v>
      </c>
      <c r="D157" s="51">
        <f t="shared" si="560"/>
        <v>64.705882352941174</v>
      </c>
      <c r="E157" s="50">
        <v>35</v>
      </c>
      <c r="F157" s="51">
        <f t="shared" si="561"/>
        <v>65.326633165829151</v>
      </c>
      <c r="G157" s="52">
        <v>52.206216294551702</v>
      </c>
      <c r="H157" s="51">
        <f t="shared" si="562"/>
        <v>73.896891852724153</v>
      </c>
      <c r="I157" s="50">
        <v>7</v>
      </c>
      <c r="J157" s="51">
        <f t="shared" si="563"/>
        <v>64.705882352941174</v>
      </c>
      <c r="K157" s="50">
        <v>35</v>
      </c>
      <c r="L157" s="51">
        <f t="shared" si="564"/>
        <v>65.326633165829151</v>
      </c>
      <c r="M157" s="52">
        <v>52.206216294551702</v>
      </c>
      <c r="N157" s="53">
        <f t="shared" si="565"/>
        <v>73.896891852724153</v>
      </c>
      <c r="O157" s="52">
        <v>0</v>
      </c>
      <c r="P157" s="51">
        <f t="shared" si="566"/>
        <v>100</v>
      </c>
      <c r="Q157" s="53">
        <f t="shared" si="534"/>
        <v>75.982351842873612</v>
      </c>
      <c r="R157" s="53">
        <f t="shared" si="605"/>
        <v>75.982351842873612</v>
      </c>
      <c r="S157" s="98">
        <f t="shared" si="535"/>
        <v>76</v>
      </c>
      <c r="T157" s="54" t="e">
        <f t="shared" si="606"/>
        <v>#N/A</v>
      </c>
      <c r="U157" s="55">
        <v>14</v>
      </c>
      <c r="V157" s="51">
        <f t="shared" si="567"/>
        <v>64</v>
      </c>
      <c r="W157" s="55">
        <v>121</v>
      </c>
      <c r="X157" s="51">
        <f t="shared" si="568"/>
        <v>72.622478386167145</v>
      </c>
      <c r="Y157" s="56">
        <v>1.1065913654509401</v>
      </c>
      <c r="Z157" s="53">
        <f t="shared" si="569"/>
        <v>94.467043172745306</v>
      </c>
      <c r="AA157" s="55">
        <v>8</v>
      </c>
      <c r="AB157" s="51">
        <f t="shared" si="570"/>
        <v>53.333333333333336</v>
      </c>
      <c r="AC157" s="53">
        <f t="shared" si="536"/>
        <v>71.105713723061442</v>
      </c>
      <c r="AD157" s="53">
        <f t="shared" si="607"/>
        <v>71.105713723061442</v>
      </c>
      <c r="AE157" s="98">
        <f t="shared" si="537"/>
        <v>71.099999999999994</v>
      </c>
      <c r="AF157" s="57" t="e">
        <f t="shared" si="608"/>
        <v>#N/A</v>
      </c>
      <c r="AG157" s="55">
        <v>5</v>
      </c>
      <c r="AH157" s="51">
        <f t="shared" si="571"/>
        <v>66.666666666666657</v>
      </c>
      <c r="AI157" s="55">
        <v>67</v>
      </c>
      <c r="AJ157" s="51">
        <f t="shared" si="572"/>
        <v>78.695652173913047</v>
      </c>
      <c r="AK157" s="56">
        <v>113.40434933815401</v>
      </c>
      <c r="AL157" s="51">
        <f t="shared" si="573"/>
        <v>98.599946304467238</v>
      </c>
      <c r="AM157" s="55">
        <v>3</v>
      </c>
      <c r="AN157" s="51">
        <f t="shared" si="574"/>
        <v>37.5</v>
      </c>
      <c r="AO157" s="51">
        <f t="shared" si="538"/>
        <v>70.365566286261725</v>
      </c>
      <c r="AP157" s="53">
        <f t="shared" si="609"/>
        <v>70.365566286261725</v>
      </c>
      <c r="AQ157" s="98">
        <f t="shared" si="539"/>
        <v>70.400000000000006</v>
      </c>
      <c r="AR157" s="54" t="e">
        <f t="shared" si="610"/>
        <v>#N/A</v>
      </c>
      <c r="AS157" s="59">
        <v>6</v>
      </c>
      <c r="AT157" s="51">
        <f t="shared" si="575"/>
        <v>58.333333333333336</v>
      </c>
      <c r="AU157" s="59">
        <v>46</v>
      </c>
      <c r="AV157" s="51">
        <f t="shared" si="576"/>
        <v>78.4688995215311</v>
      </c>
      <c r="AW157" s="59">
        <v>1.83174367921652</v>
      </c>
      <c r="AX157" s="53">
        <f t="shared" si="577"/>
        <v>87.78837547188985</v>
      </c>
      <c r="AY157" s="59">
        <v>12</v>
      </c>
      <c r="AZ157" s="51">
        <f t="shared" si="578"/>
        <v>40</v>
      </c>
      <c r="BA157" s="60">
        <f t="shared" si="540"/>
        <v>66.147652081688562</v>
      </c>
      <c r="BB157" s="53">
        <f t="shared" si="611"/>
        <v>66.147652081688562</v>
      </c>
      <c r="BC157" s="98">
        <f t="shared" si="541"/>
        <v>66.099999999999994</v>
      </c>
      <c r="BD157" s="54" t="e">
        <f t="shared" si="612"/>
        <v>#N/A</v>
      </c>
      <c r="BE157" s="58">
        <v>7</v>
      </c>
      <c r="BF157" s="58">
        <v>1</v>
      </c>
      <c r="BG157" s="61">
        <f t="shared" si="542"/>
        <v>8</v>
      </c>
      <c r="BH157" s="60">
        <f t="shared" si="543"/>
        <v>40</v>
      </c>
      <c r="BI157" s="101">
        <f t="shared" si="613"/>
        <v>40</v>
      </c>
      <c r="BJ157" s="98">
        <f t="shared" si="544"/>
        <v>40</v>
      </c>
      <c r="BK157" s="54" t="e">
        <f t="shared" si="614"/>
        <v>#N/A</v>
      </c>
      <c r="BL157" s="58">
        <v>6</v>
      </c>
      <c r="BM157" s="53">
        <f t="shared" si="579"/>
        <v>60</v>
      </c>
      <c r="BN157" s="58">
        <v>5</v>
      </c>
      <c r="BO157" s="53">
        <f t="shared" si="580"/>
        <v>50</v>
      </c>
      <c r="BP157" s="58">
        <v>6</v>
      </c>
      <c r="BQ157" s="53">
        <f t="shared" si="581"/>
        <v>60</v>
      </c>
      <c r="BR157" s="58">
        <v>0</v>
      </c>
      <c r="BS157" s="53">
        <f t="shared" si="582"/>
        <v>0</v>
      </c>
      <c r="BT157" s="58">
        <v>0</v>
      </c>
      <c r="BU157" s="53">
        <f t="shared" si="583"/>
        <v>0</v>
      </c>
      <c r="BV157" s="58">
        <v>0</v>
      </c>
      <c r="BW157" s="51">
        <f t="shared" si="584"/>
        <v>0</v>
      </c>
      <c r="BX157" s="61">
        <f t="shared" si="545"/>
        <v>17</v>
      </c>
      <c r="BY157" s="63">
        <f t="shared" si="546"/>
        <v>34</v>
      </c>
      <c r="BZ157" s="53">
        <f t="shared" si="615"/>
        <v>34</v>
      </c>
      <c r="CA157" s="98">
        <f t="shared" si="547"/>
        <v>34</v>
      </c>
      <c r="CB157" s="57" t="e">
        <f t="shared" si="616"/>
        <v>#N/A</v>
      </c>
      <c r="CC157" s="58">
        <v>19</v>
      </c>
      <c r="CD157" s="53">
        <f t="shared" si="585"/>
        <v>73.333333333333329</v>
      </c>
      <c r="CE157" s="58">
        <v>378</v>
      </c>
      <c r="CF157" s="51">
        <f t="shared" si="586"/>
        <v>49.149922720247297</v>
      </c>
      <c r="CG157" s="58">
        <v>34.969538364417303</v>
      </c>
      <c r="CH157" s="51">
        <f t="shared" si="587"/>
        <v>87.544715324920787</v>
      </c>
      <c r="CI157" s="58" t="s">
        <v>1974</v>
      </c>
      <c r="CJ157" s="53">
        <f t="shared" si="588"/>
        <v>0</v>
      </c>
      <c r="CK157" s="58" t="s">
        <v>1974</v>
      </c>
      <c r="CL157" s="53">
        <f t="shared" si="589"/>
        <v>0</v>
      </c>
      <c r="CM157" s="58">
        <v>9</v>
      </c>
      <c r="CN157" s="53">
        <f t="shared" si="590"/>
        <v>86.238532110091754</v>
      </c>
      <c r="CO157" s="58">
        <v>0</v>
      </c>
      <c r="CP157" s="51">
        <f t="shared" si="591"/>
        <v>100</v>
      </c>
      <c r="CQ157" s="138">
        <f t="shared" si="548"/>
        <v>46.559633027522935</v>
      </c>
      <c r="CR157" s="110">
        <f t="shared" si="549"/>
        <v>64.146901101506089</v>
      </c>
      <c r="CS157" s="53">
        <f t="shared" si="617"/>
        <v>64.146901101506089</v>
      </c>
      <c r="CT157" s="98">
        <f t="shared" si="550"/>
        <v>64.099999999999994</v>
      </c>
      <c r="CU157" s="54" t="e">
        <f t="shared" si="618"/>
        <v>#N/A</v>
      </c>
      <c r="CV157" s="58">
        <v>120</v>
      </c>
      <c r="CW157" s="53">
        <f t="shared" si="592"/>
        <v>25.157232704402517</v>
      </c>
      <c r="CX157" s="58">
        <v>24</v>
      </c>
      <c r="CY157" s="53">
        <f t="shared" si="593"/>
        <v>86.390532544378701</v>
      </c>
      <c r="CZ157" s="58">
        <v>815</v>
      </c>
      <c r="DA157" s="53">
        <f t="shared" si="594"/>
        <v>23.113207547169811</v>
      </c>
      <c r="DB157" s="58">
        <v>120</v>
      </c>
      <c r="DC157" s="53">
        <f t="shared" si="595"/>
        <v>70</v>
      </c>
      <c r="DD157" s="58">
        <v>24</v>
      </c>
      <c r="DE157" s="53">
        <f t="shared" si="596"/>
        <v>91.756272401433691</v>
      </c>
      <c r="DF157" s="58">
        <v>36</v>
      </c>
      <c r="DG157" s="53">
        <f t="shared" si="597"/>
        <v>85.355648535564853</v>
      </c>
      <c r="DH157" s="58">
        <v>500</v>
      </c>
      <c r="DI157" s="53">
        <f t="shared" si="598"/>
        <v>58.333333333333336</v>
      </c>
      <c r="DJ157" s="58">
        <v>135</v>
      </c>
      <c r="DK157" s="51">
        <f t="shared" si="599"/>
        <v>80.714285714285722</v>
      </c>
      <c r="DL157" s="53">
        <f t="shared" si="551"/>
        <v>65.102564097571076</v>
      </c>
      <c r="DM157" s="53">
        <f t="shared" si="619"/>
        <v>65.102564097571076</v>
      </c>
      <c r="DN157" s="98">
        <f t="shared" si="552"/>
        <v>65.099999999999994</v>
      </c>
      <c r="DO157" s="54" t="e">
        <f t="shared" si="620"/>
        <v>#N/A</v>
      </c>
      <c r="DP157" s="52">
        <v>606</v>
      </c>
      <c r="DQ157" s="51">
        <f t="shared" si="600"/>
        <v>60.163934426229503</v>
      </c>
      <c r="DR157" s="52">
        <v>30</v>
      </c>
      <c r="DS157" s="51">
        <f t="shared" si="601"/>
        <v>66.366704161979754</v>
      </c>
      <c r="DT157" s="52">
        <v>10.5</v>
      </c>
      <c r="DU157" s="51">
        <f t="shared" si="602"/>
        <v>58.333333333333336</v>
      </c>
      <c r="DV157" s="53">
        <f t="shared" si="553"/>
        <v>61.621323973847531</v>
      </c>
      <c r="DW157" s="53">
        <f t="shared" si="621"/>
        <v>61.621323973847531</v>
      </c>
      <c r="DX157" s="98">
        <f t="shared" si="554"/>
        <v>61.6</v>
      </c>
      <c r="DY157" s="54" t="e">
        <f t="shared" si="622"/>
        <v>#N/A</v>
      </c>
      <c r="DZ157" s="52">
        <v>23.002999737451699</v>
      </c>
      <c r="EA157" s="53">
        <f t="shared" si="603"/>
        <v>24.761033086600321</v>
      </c>
      <c r="EB157" s="52">
        <v>9.5</v>
      </c>
      <c r="EC157" s="51">
        <f t="shared" si="604"/>
        <v>59.375</v>
      </c>
      <c r="ED157" s="53">
        <f t="shared" si="555"/>
        <v>42.06801654330016</v>
      </c>
      <c r="EE157" s="53">
        <f t="shared" si="623"/>
        <v>42.06801654330016</v>
      </c>
      <c r="EF157" s="98">
        <f t="shared" si="556"/>
        <v>42.1</v>
      </c>
      <c r="EG157" s="54" t="e">
        <f t="shared" si="624"/>
        <v>#N/A</v>
      </c>
      <c r="EH157" s="64"/>
      <c r="EI157" s="64"/>
      <c r="EJ157" s="64"/>
      <c r="EK157" s="66" t="e">
        <f t="shared" si="625"/>
        <v>#N/A</v>
      </c>
      <c r="EL157" s="116">
        <f t="shared" si="557"/>
        <v>59.1</v>
      </c>
      <c r="EM157" s="139">
        <f t="shared" si="558"/>
        <v>59.054008965011022</v>
      </c>
      <c r="EN157" s="120">
        <f t="shared" si="626"/>
        <v>59.054008965011022</v>
      </c>
      <c r="EO157" s="67"/>
      <c r="EP157" s="68"/>
      <c r="EQ157" s="44"/>
    </row>
    <row r="158" spans="1:149" ht="14.5" customHeight="1" x14ac:dyDescent="0.35">
      <c r="A158" s="49" t="s">
        <v>153</v>
      </c>
      <c r="B158" s="137" t="str">
        <f>INDEX('Economy Names'!$A$2:$H$213,'Economy Names'!L152,'Economy Names'!$K$1)</f>
        <v>Peru</v>
      </c>
      <c r="C158" s="50">
        <v>8</v>
      </c>
      <c r="D158" s="51">
        <f t="shared" si="560"/>
        <v>58.82352941176471</v>
      </c>
      <c r="E158" s="50">
        <v>26</v>
      </c>
      <c r="F158" s="51">
        <f t="shared" si="561"/>
        <v>74.371859296482413</v>
      </c>
      <c r="G158" s="52">
        <v>9.3654828759878299</v>
      </c>
      <c r="H158" s="51">
        <f t="shared" si="562"/>
        <v>95.317258562006089</v>
      </c>
      <c r="I158" s="50">
        <v>8</v>
      </c>
      <c r="J158" s="51">
        <f t="shared" si="563"/>
        <v>58.82352941176471</v>
      </c>
      <c r="K158" s="50">
        <v>26</v>
      </c>
      <c r="L158" s="51">
        <f t="shared" si="564"/>
        <v>74.371859296482413</v>
      </c>
      <c r="M158" s="52">
        <v>9.3654828759878299</v>
      </c>
      <c r="N158" s="53">
        <f t="shared" si="565"/>
        <v>95.317258562006089</v>
      </c>
      <c r="O158" s="52">
        <v>0</v>
      </c>
      <c r="P158" s="51">
        <f t="shared" si="566"/>
        <v>100</v>
      </c>
      <c r="Q158" s="53">
        <f t="shared" si="534"/>
        <v>82.128161817563296</v>
      </c>
      <c r="R158" s="53">
        <f t="shared" si="605"/>
        <v>82.128161817563296</v>
      </c>
      <c r="S158" s="98">
        <f t="shared" si="535"/>
        <v>82.1</v>
      </c>
      <c r="T158" s="54" t="e">
        <f t="shared" si="606"/>
        <v>#N/A</v>
      </c>
      <c r="U158" s="55">
        <v>19</v>
      </c>
      <c r="V158" s="51">
        <f t="shared" si="567"/>
        <v>44</v>
      </c>
      <c r="W158" s="55">
        <v>137</v>
      </c>
      <c r="X158" s="51">
        <f t="shared" si="568"/>
        <v>68.011527377521617</v>
      </c>
      <c r="Y158" s="56">
        <v>1.71465823163177</v>
      </c>
      <c r="Z158" s="53">
        <f t="shared" si="569"/>
        <v>91.426708841841148</v>
      </c>
      <c r="AA158" s="55">
        <v>13</v>
      </c>
      <c r="AB158" s="51">
        <f t="shared" si="570"/>
        <v>86.666666666666671</v>
      </c>
      <c r="AC158" s="53">
        <f t="shared" si="536"/>
        <v>72.526225721507359</v>
      </c>
      <c r="AD158" s="53">
        <f t="shared" si="607"/>
        <v>72.526225721507359</v>
      </c>
      <c r="AE158" s="98">
        <f t="shared" si="537"/>
        <v>72.5</v>
      </c>
      <c r="AF158" s="57" t="e">
        <f t="shared" si="608"/>
        <v>#N/A</v>
      </c>
      <c r="AG158" s="55">
        <v>6</v>
      </c>
      <c r="AH158" s="51">
        <f t="shared" si="571"/>
        <v>50</v>
      </c>
      <c r="AI158" s="55">
        <v>67</v>
      </c>
      <c r="AJ158" s="51">
        <f t="shared" si="572"/>
        <v>78.695652173913047</v>
      </c>
      <c r="AK158" s="56">
        <v>448.45454303315603</v>
      </c>
      <c r="AL158" s="51">
        <f t="shared" si="573"/>
        <v>94.463524160084489</v>
      </c>
      <c r="AM158" s="55">
        <v>6</v>
      </c>
      <c r="AN158" s="51">
        <f t="shared" si="574"/>
        <v>75</v>
      </c>
      <c r="AO158" s="51">
        <f t="shared" si="538"/>
        <v>74.539794083499388</v>
      </c>
      <c r="AP158" s="53">
        <f t="shared" si="609"/>
        <v>74.539794083499388</v>
      </c>
      <c r="AQ158" s="98">
        <f t="shared" si="539"/>
        <v>74.5</v>
      </c>
      <c r="AR158" s="54" t="e">
        <f t="shared" si="610"/>
        <v>#N/A</v>
      </c>
      <c r="AS158" s="59">
        <v>6</v>
      </c>
      <c r="AT158" s="51">
        <f t="shared" si="575"/>
        <v>58.333333333333336</v>
      </c>
      <c r="AU158" s="59">
        <v>9.5</v>
      </c>
      <c r="AV158" s="51">
        <f t="shared" si="576"/>
        <v>95.933014354066984</v>
      </c>
      <c r="AW158" s="59">
        <v>3.8738261786177999</v>
      </c>
      <c r="AX158" s="53">
        <f t="shared" si="577"/>
        <v>74.174492142548004</v>
      </c>
      <c r="AY158" s="59">
        <v>18</v>
      </c>
      <c r="AZ158" s="51">
        <f t="shared" si="578"/>
        <v>60</v>
      </c>
      <c r="BA158" s="60">
        <f t="shared" si="540"/>
        <v>72.110209957487086</v>
      </c>
      <c r="BB158" s="53">
        <f t="shared" si="611"/>
        <v>72.110209957487086</v>
      </c>
      <c r="BC158" s="98">
        <f t="shared" si="541"/>
        <v>72.099999999999994</v>
      </c>
      <c r="BD158" s="54" t="e">
        <f t="shared" si="612"/>
        <v>#N/A</v>
      </c>
      <c r="BE158" s="58">
        <v>8</v>
      </c>
      <c r="BF158" s="58">
        <v>7</v>
      </c>
      <c r="BG158" s="61">
        <f t="shared" si="542"/>
        <v>15</v>
      </c>
      <c r="BH158" s="60">
        <f t="shared" si="543"/>
        <v>75</v>
      </c>
      <c r="BI158" s="101">
        <f t="shared" si="613"/>
        <v>75</v>
      </c>
      <c r="BJ158" s="98">
        <f t="shared" si="544"/>
        <v>75</v>
      </c>
      <c r="BK158" s="54" t="e">
        <f t="shared" si="614"/>
        <v>#N/A</v>
      </c>
      <c r="BL158" s="58">
        <v>9</v>
      </c>
      <c r="BM158" s="53">
        <f t="shared" si="579"/>
        <v>90</v>
      </c>
      <c r="BN158" s="58">
        <v>6</v>
      </c>
      <c r="BO158" s="53">
        <f t="shared" si="580"/>
        <v>60</v>
      </c>
      <c r="BP158" s="58">
        <v>6</v>
      </c>
      <c r="BQ158" s="53">
        <f t="shared" si="581"/>
        <v>60</v>
      </c>
      <c r="BR158" s="58">
        <v>6</v>
      </c>
      <c r="BS158" s="53">
        <f t="shared" si="582"/>
        <v>100</v>
      </c>
      <c r="BT158" s="58">
        <v>2</v>
      </c>
      <c r="BU158" s="53">
        <f t="shared" si="583"/>
        <v>28.571428571428569</v>
      </c>
      <c r="BV158" s="58">
        <v>5</v>
      </c>
      <c r="BW158" s="51">
        <f t="shared" si="584"/>
        <v>71.428571428571431</v>
      </c>
      <c r="BX158" s="61">
        <f t="shared" si="545"/>
        <v>34</v>
      </c>
      <c r="BY158" s="63">
        <f t="shared" si="546"/>
        <v>68</v>
      </c>
      <c r="BZ158" s="53">
        <f t="shared" si="615"/>
        <v>68</v>
      </c>
      <c r="CA158" s="98">
        <f t="shared" si="547"/>
        <v>68</v>
      </c>
      <c r="CB158" s="57" t="e">
        <f t="shared" si="616"/>
        <v>#N/A</v>
      </c>
      <c r="CC158" s="58">
        <v>8</v>
      </c>
      <c r="CD158" s="53">
        <f t="shared" si="585"/>
        <v>91.666666666666657</v>
      </c>
      <c r="CE158" s="58">
        <v>260</v>
      </c>
      <c r="CF158" s="51">
        <f t="shared" si="586"/>
        <v>67.387944358578054</v>
      </c>
      <c r="CG158" s="58">
        <v>36.849139421610502</v>
      </c>
      <c r="CH158" s="51">
        <f t="shared" si="587"/>
        <v>84.849414139682906</v>
      </c>
      <c r="CI158" s="58" t="s">
        <v>1974</v>
      </c>
      <c r="CJ158" s="53">
        <f t="shared" si="588"/>
        <v>0</v>
      </c>
      <c r="CK158" s="58" t="s">
        <v>1974</v>
      </c>
      <c r="CL158" s="53">
        <f t="shared" si="589"/>
        <v>0</v>
      </c>
      <c r="CM158" s="58">
        <v>16.5</v>
      </c>
      <c r="CN158" s="53">
        <f t="shared" si="590"/>
        <v>72.477064220183479</v>
      </c>
      <c r="CO158" s="58">
        <v>30.571428571428601</v>
      </c>
      <c r="CP158" s="51">
        <f t="shared" si="591"/>
        <v>4.4642857142856212</v>
      </c>
      <c r="CQ158" s="138">
        <f t="shared" si="548"/>
        <v>19.235337483617275</v>
      </c>
      <c r="CR158" s="110">
        <f t="shared" si="549"/>
        <v>65.784840662136219</v>
      </c>
      <c r="CS158" s="53">
        <f t="shared" si="617"/>
        <v>65.784840662136219</v>
      </c>
      <c r="CT158" s="98">
        <f t="shared" si="550"/>
        <v>65.8</v>
      </c>
      <c r="CU158" s="54" t="e">
        <f t="shared" si="618"/>
        <v>#N/A</v>
      </c>
      <c r="CV158" s="58">
        <v>48</v>
      </c>
      <c r="CW158" s="53">
        <f t="shared" si="592"/>
        <v>70.440251572327043</v>
      </c>
      <c r="CX158" s="58">
        <v>24</v>
      </c>
      <c r="CY158" s="53">
        <f t="shared" si="593"/>
        <v>86.390532544378701</v>
      </c>
      <c r="CZ158" s="58">
        <v>630</v>
      </c>
      <c r="DA158" s="53">
        <f t="shared" si="594"/>
        <v>40.566037735849058</v>
      </c>
      <c r="DB158" s="58">
        <v>50</v>
      </c>
      <c r="DC158" s="53">
        <f t="shared" si="595"/>
        <v>87.5</v>
      </c>
      <c r="DD158" s="58">
        <v>72</v>
      </c>
      <c r="DE158" s="53">
        <f t="shared" si="596"/>
        <v>74.551971326164875</v>
      </c>
      <c r="DF158" s="58">
        <v>48</v>
      </c>
      <c r="DG158" s="53">
        <f t="shared" si="597"/>
        <v>80.3347280334728</v>
      </c>
      <c r="DH158" s="58">
        <v>700</v>
      </c>
      <c r="DI158" s="53">
        <f t="shared" si="598"/>
        <v>41.666666666666671</v>
      </c>
      <c r="DJ158" s="58">
        <v>80</v>
      </c>
      <c r="DK158" s="51">
        <f t="shared" si="599"/>
        <v>88.571428571428569</v>
      </c>
      <c r="DL158" s="53">
        <f t="shared" si="551"/>
        <v>71.252702056285969</v>
      </c>
      <c r="DM158" s="53">
        <f t="shared" si="619"/>
        <v>71.252702056285969</v>
      </c>
      <c r="DN158" s="98">
        <f t="shared" si="552"/>
        <v>71.3</v>
      </c>
      <c r="DO158" s="54" t="e">
        <f t="shared" si="620"/>
        <v>#N/A</v>
      </c>
      <c r="DP158" s="52">
        <v>478</v>
      </c>
      <c r="DQ158" s="51">
        <f t="shared" si="600"/>
        <v>70.655737704918025</v>
      </c>
      <c r="DR158" s="52">
        <v>41.2</v>
      </c>
      <c r="DS158" s="51">
        <f t="shared" si="601"/>
        <v>53.768278965129355</v>
      </c>
      <c r="DT158" s="52">
        <v>9.5</v>
      </c>
      <c r="DU158" s="51">
        <f t="shared" si="602"/>
        <v>52.777777777777779</v>
      </c>
      <c r="DV158" s="53">
        <f t="shared" si="553"/>
        <v>59.067264815941719</v>
      </c>
      <c r="DW158" s="53">
        <f t="shared" si="621"/>
        <v>59.067264815941719</v>
      </c>
      <c r="DX158" s="98">
        <f t="shared" si="554"/>
        <v>59.1</v>
      </c>
      <c r="DY158" s="54" t="e">
        <f t="shared" si="622"/>
        <v>#N/A</v>
      </c>
      <c r="DZ158" s="52">
        <v>31.342811078703399</v>
      </c>
      <c r="EA158" s="53">
        <f t="shared" si="603"/>
        <v>33.738225057807746</v>
      </c>
      <c r="EB158" s="52">
        <v>9.5</v>
      </c>
      <c r="EC158" s="51">
        <f t="shared" si="604"/>
        <v>59.375</v>
      </c>
      <c r="ED158" s="53">
        <f t="shared" si="555"/>
        <v>46.556612528903869</v>
      </c>
      <c r="EE158" s="53">
        <f t="shared" si="623"/>
        <v>46.556612528903869</v>
      </c>
      <c r="EF158" s="98">
        <f t="shared" si="556"/>
        <v>46.6</v>
      </c>
      <c r="EG158" s="54" t="e">
        <f t="shared" si="624"/>
        <v>#N/A</v>
      </c>
      <c r="EH158" s="64"/>
      <c r="EI158" s="64"/>
      <c r="EJ158" s="64"/>
      <c r="EK158" s="66" t="e">
        <f t="shared" si="625"/>
        <v>#N/A</v>
      </c>
      <c r="EL158" s="116">
        <f t="shared" si="557"/>
        <v>68.7</v>
      </c>
      <c r="EM158" s="139">
        <f t="shared" si="558"/>
        <v>68.696581164332486</v>
      </c>
      <c r="EN158" s="120">
        <f t="shared" si="626"/>
        <v>68.696581164332486</v>
      </c>
      <c r="EO158" s="67"/>
      <c r="EP158" s="68"/>
      <c r="EQ158" s="44"/>
    </row>
    <row r="159" spans="1:149" ht="14.5" customHeight="1" x14ac:dyDescent="0.35">
      <c r="A159" s="49" t="s">
        <v>154</v>
      </c>
      <c r="B159" s="137" t="str">
        <f>INDEX('Economy Names'!$A$2:$H$213,'Economy Names'!L153,'Economy Names'!$K$1)</f>
        <v>Philippines</v>
      </c>
      <c r="C159" s="50">
        <v>13</v>
      </c>
      <c r="D159" s="51">
        <f t="shared" si="560"/>
        <v>29.411764705882355</v>
      </c>
      <c r="E159" s="50">
        <v>33</v>
      </c>
      <c r="F159" s="51">
        <f t="shared" si="561"/>
        <v>67.336683417085425</v>
      </c>
      <c r="G159" s="52">
        <v>23.275329063119301</v>
      </c>
      <c r="H159" s="51">
        <f t="shared" si="562"/>
        <v>88.362335468440349</v>
      </c>
      <c r="I159" s="50">
        <v>13</v>
      </c>
      <c r="J159" s="51">
        <f t="shared" si="563"/>
        <v>29.411764705882355</v>
      </c>
      <c r="K159" s="50">
        <v>33</v>
      </c>
      <c r="L159" s="51">
        <f t="shared" si="564"/>
        <v>67.336683417085425</v>
      </c>
      <c r="M159" s="52">
        <v>23.275329063119301</v>
      </c>
      <c r="N159" s="53">
        <f t="shared" si="565"/>
        <v>88.362335468440349</v>
      </c>
      <c r="O159" s="52">
        <v>0</v>
      </c>
      <c r="P159" s="51">
        <f t="shared" si="566"/>
        <v>100</v>
      </c>
      <c r="Q159" s="53">
        <f t="shared" si="534"/>
        <v>71.277695897852041</v>
      </c>
      <c r="R159" s="53">
        <f t="shared" si="605"/>
        <v>71.277695897852041</v>
      </c>
      <c r="S159" s="98">
        <f t="shared" si="535"/>
        <v>71.3</v>
      </c>
      <c r="T159" s="54" t="e">
        <f t="shared" si="606"/>
        <v>#N/A</v>
      </c>
      <c r="U159" s="55">
        <v>22</v>
      </c>
      <c r="V159" s="51">
        <f t="shared" si="567"/>
        <v>32</v>
      </c>
      <c r="W159" s="55">
        <v>120</v>
      </c>
      <c r="X159" s="51">
        <f t="shared" si="568"/>
        <v>72.910662824207492</v>
      </c>
      <c r="Y159" s="56">
        <v>2.3486656471507401</v>
      </c>
      <c r="Z159" s="53">
        <f t="shared" si="569"/>
        <v>88.256671764246306</v>
      </c>
      <c r="AA159" s="55">
        <v>13</v>
      </c>
      <c r="AB159" s="51">
        <f t="shared" si="570"/>
        <v>86.666666666666671</v>
      </c>
      <c r="AC159" s="53">
        <f t="shared" si="536"/>
        <v>69.958500313780121</v>
      </c>
      <c r="AD159" s="53">
        <f t="shared" si="607"/>
        <v>69.958500313780121</v>
      </c>
      <c r="AE159" s="98">
        <f t="shared" si="537"/>
        <v>70</v>
      </c>
      <c r="AF159" s="57" t="e">
        <f t="shared" si="608"/>
        <v>#N/A</v>
      </c>
      <c r="AG159" s="55">
        <v>4</v>
      </c>
      <c r="AH159" s="51">
        <f t="shared" si="571"/>
        <v>83.333333333333343</v>
      </c>
      <c r="AI159" s="55">
        <v>37</v>
      </c>
      <c r="AJ159" s="51">
        <f t="shared" si="572"/>
        <v>91.739130434782609</v>
      </c>
      <c r="AK159" s="56">
        <v>24.2627312448043</v>
      </c>
      <c r="AL159" s="51">
        <f t="shared" si="573"/>
        <v>99.700460108088834</v>
      </c>
      <c r="AM159" s="55">
        <v>6</v>
      </c>
      <c r="AN159" s="51">
        <f t="shared" si="574"/>
        <v>75</v>
      </c>
      <c r="AO159" s="51">
        <f t="shared" si="538"/>
        <v>87.4432309690512</v>
      </c>
      <c r="AP159" s="53">
        <f t="shared" si="609"/>
        <v>87.4432309690512</v>
      </c>
      <c r="AQ159" s="98">
        <f t="shared" si="539"/>
        <v>87.4</v>
      </c>
      <c r="AR159" s="54" t="e">
        <f t="shared" si="610"/>
        <v>#N/A</v>
      </c>
      <c r="AS159" s="59">
        <v>9</v>
      </c>
      <c r="AT159" s="51">
        <f t="shared" si="575"/>
        <v>33.333333333333329</v>
      </c>
      <c r="AU159" s="59">
        <v>35</v>
      </c>
      <c r="AV159" s="51">
        <f t="shared" si="576"/>
        <v>83.732057416267949</v>
      </c>
      <c r="AW159" s="59">
        <v>4.26987251214151</v>
      </c>
      <c r="AX159" s="53">
        <f t="shared" si="577"/>
        <v>71.534183252389923</v>
      </c>
      <c r="AY159" s="59">
        <v>12.5</v>
      </c>
      <c r="AZ159" s="51">
        <f t="shared" si="578"/>
        <v>41.666666666666671</v>
      </c>
      <c r="BA159" s="60">
        <f t="shared" si="540"/>
        <v>57.566560167164468</v>
      </c>
      <c r="BB159" s="53">
        <f t="shared" si="611"/>
        <v>57.566560167164468</v>
      </c>
      <c r="BC159" s="98">
        <f t="shared" si="541"/>
        <v>57.6</v>
      </c>
      <c r="BD159" s="54" t="e">
        <f t="shared" si="612"/>
        <v>#N/A</v>
      </c>
      <c r="BE159" s="58">
        <v>7</v>
      </c>
      <c r="BF159" s="58">
        <v>1</v>
      </c>
      <c r="BG159" s="61">
        <f t="shared" si="542"/>
        <v>8</v>
      </c>
      <c r="BH159" s="60">
        <f t="shared" si="543"/>
        <v>40</v>
      </c>
      <c r="BI159" s="101">
        <f t="shared" si="613"/>
        <v>40</v>
      </c>
      <c r="BJ159" s="98">
        <f t="shared" si="544"/>
        <v>40</v>
      </c>
      <c r="BK159" s="54" t="e">
        <f t="shared" si="614"/>
        <v>#N/A</v>
      </c>
      <c r="BL159" s="58">
        <v>9</v>
      </c>
      <c r="BM159" s="53">
        <f t="shared" si="579"/>
        <v>90</v>
      </c>
      <c r="BN159" s="58">
        <v>4</v>
      </c>
      <c r="BO159" s="53">
        <f t="shared" si="580"/>
        <v>40</v>
      </c>
      <c r="BP159" s="58">
        <v>7</v>
      </c>
      <c r="BQ159" s="53">
        <f t="shared" si="581"/>
        <v>70</v>
      </c>
      <c r="BR159" s="58">
        <v>1</v>
      </c>
      <c r="BS159" s="53">
        <f t="shared" si="582"/>
        <v>16.666666666666664</v>
      </c>
      <c r="BT159" s="58">
        <v>5</v>
      </c>
      <c r="BU159" s="53">
        <f t="shared" si="583"/>
        <v>71.428571428571431</v>
      </c>
      <c r="BV159" s="58">
        <v>4</v>
      </c>
      <c r="BW159" s="51">
        <f t="shared" si="584"/>
        <v>57.142857142857139</v>
      </c>
      <c r="BX159" s="61">
        <f t="shared" si="545"/>
        <v>30</v>
      </c>
      <c r="BY159" s="63">
        <f t="shared" si="546"/>
        <v>60</v>
      </c>
      <c r="BZ159" s="53">
        <f t="shared" si="615"/>
        <v>60</v>
      </c>
      <c r="CA159" s="98">
        <f t="shared" si="547"/>
        <v>60</v>
      </c>
      <c r="CB159" s="57" t="e">
        <f t="shared" si="616"/>
        <v>#N/A</v>
      </c>
      <c r="CC159" s="58">
        <v>13</v>
      </c>
      <c r="CD159" s="53">
        <f t="shared" si="585"/>
        <v>83.333333333333343</v>
      </c>
      <c r="CE159" s="58">
        <v>171</v>
      </c>
      <c r="CF159" s="51">
        <f t="shared" si="586"/>
        <v>81.143740340030917</v>
      </c>
      <c r="CG159" s="58">
        <v>43.082347818186101</v>
      </c>
      <c r="CH159" s="51">
        <f t="shared" si="587"/>
        <v>75.750536678269825</v>
      </c>
      <c r="CI159" s="58" t="s">
        <v>1974</v>
      </c>
      <c r="CJ159" s="53">
        <f t="shared" si="588"/>
        <v>0</v>
      </c>
      <c r="CK159" s="58" t="s">
        <v>1974</v>
      </c>
      <c r="CL159" s="53">
        <f t="shared" si="589"/>
        <v>0</v>
      </c>
      <c r="CM159" s="58">
        <v>1.5</v>
      </c>
      <c r="CN159" s="53">
        <f t="shared" si="590"/>
        <v>100</v>
      </c>
      <c r="CO159" s="58">
        <v>0</v>
      </c>
      <c r="CP159" s="51">
        <f t="shared" si="591"/>
        <v>100</v>
      </c>
      <c r="CQ159" s="138">
        <f t="shared" si="548"/>
        <v>50</v>
      </c>
      <c r="CR159" s="110">
        <f t="shared" si="549"/>
        <v>72.556902587908525</v>
      </c>
      <c r="CS159" s="53">
        <f t="shared" si="617"/>
        <v>72.556902587908525</v>
      </c>
      <c r="CT159" s="98">
        <f t="shared" si="550"/>
        <v>72.599999999999994</v>
      </c>
      <c r="CU159" s="54" t="e">
        <f t="shared" si="618"/>
        <v>#N/A</v>
      </c>
      <c r="CV159" s="58">
        <v>42.461538461538503</v>
      </c>
      <c r="CW159" s="53">
        <f t="shared" si="592"/>
        <v>73.923560716013512</v>
      </c>
      <c r="CX159" s="58">
        <v>36</v>
      </c>
      <c r="CY159" s="53">
        <f t="shared" si="593"/>
        <v>79.289940828402365</v>
      </c>
      <c r="CZ159" s="58">
        <v>456.00480769230802</v>
      </c>
      <c r="DA159" s="53">
        <f t="shared" si="594"/>
        <v>56.980678519593575</v>
      </c>
      <c r="DB159" s="58">
        <v>52.5</v>
      </c>
      <c r="DC159" s="53">
        <f t="shared" si="595"/>
        <v>86.875</v>
      </c>
      <c r="DD159" s="58">
        <v>120</v>
      </c>
      <c r="DE159" s="53">
        <f t="shared" si="596"/>
        <v>57.347670250896051</v>
      </c>
      <c r="DF159" s="58">
        <v>96</v>
      </c>
      <c r="DG159" s="53">
        <f t="shared" si="597"/>
        <v>60.251046025104607</v>
      </c>
      <c r="DH159" s="58">
        <v>689.5</v>
      </c>
      <c r="DI159" s="53">
        <f t="shared" si="598"/>
        <v>42.541666666666664</v>
      </c>
      <c r="DJ159" s="58">
        <v>67.5</v>
      </c>
      <c r="DK159" s="51">
        <f t="shared" si="599"/>
        <v>90.357142857142861</v>
      </c>
      <c r="DL159" s="53">
        <f t="shared" si="551"/>
        <v>68.445838232977451</v>
      </c>
      <c r="DM159" s="53">
        <f t="shared" si="619"/>
        <v>68.445838232977451</v>
      </c>
      <c r="DN159" s="98">
        <f t="shared" si="552"/>
        <v>68.400000000000006</v>
      </c>
      <c r="DO159" s="54" t="e">
        <f t="shared" si="620"/>
        <v>#N/A</v>
      </c>
      <c r="DP159" s="52">
        <v>962</v>
      </c>
      <c r="DQ159" s="51">
        <f t="shared" si="600"/>
        <v>30.983606557377048</v>
      </c>
      <c r="DR159" s="52">
        <v>31</v>
      </c>
      <c r="DS159" s="51">
        <f t="shared" si="601"/>
        <v>65.241844769403826</v>
      </c>
      <c r="DT159" s="52">
        <v>7.5</v>
      </c>
      <c r="DU159" s="51">
        <f t="shared" si="602"/>
        <v>41.666666666666671</v>
      </c>
      <c r="DV159" s="53">
        <f t="shared" si="553"/>
        <v>45.964039331149174</v>
      </c>
      <c r="DW159" s="53">
        <f t="shared" si="621"/>
        <v>45.964039331149174</v>
      </c>
      <c r="DX159" s="98">
        <f t="shared" si="554"/>
        <v>46</v>
      </c>
      <c r="DY159" s="54" t="e">
        <f t="shared" si="622"/>
        <v>#N/A</v>
      </c>
      <c r="DZ159" s="52">
        <v>21.053979298320801</v>
      </c>
      <c r="EA159" s="53">
        <f t="shared" si="603"/>
        <v>22.663056295286115</v>
      </c>
      <c r="EB159" s="52">
        <v>14</v>
      </c>
      <c r="EC159" s="51">
        <f t="shared" si="604"/>
        <v>87.5</v>
      </c>
      <c r="ED159" s="53">
        <f t="shared" si="555"/>
        <v>55.081528147643056</v>
      </c>
      <c r="EE159" s="53">
        <f t="shared" si="623"/>
        <v>55.081528147643056</v>
      </c>
      <c r="EF159" s="98">
        <f t="shared" si="556"/>
        <v>55.1</v>
      </c>
      <c r="EG159" s="54" t="e">
        <f t="shared" si="624"/>
        <v>#N/A</v>
      </c>
      <c r="EH159" s="64"/>
      <c r="EI159" s="64"/>
      <c r="EJ159" s="64"/>
      <c r="EK159" s="66" t="e">
        <f t="shared" si="625"/>
        <v>#N/A</v>
      </c>
      <c r="EL159" s="116">
        <f t="shared" si="557"/>
        <v>62.8</v>
      </c>
      <c r="EM159" s="139">
        <f t="shared" si="558"/>
        <v>62.829429564752616</v>
      </c>
      <c r="EN159" s="120">
        <f t="shared" si="626"/>
        <v>62.829429564752616</v>
      </c>
      <c r="EO159" s="67"/>
      <c r="EP159" s="68"/>
      <c r="EQ159" s="44"/>
    </row>
    <row r="160" spans="1:149" ht="14.5" customHeight="1" x14ac:dyDescent="0.35">
      <c r="A160" s="49" t="s">
        <v>155</v>
      </c>
      <c r="B160" s="137" t="str">
        <f>INDEX('Economy Names'!$A$2:$H$213,'Economy Names'!L154,'Economy Names'!$K$1)</f>
        <v>Poland</v>
      </c>
      <c r="C160" s="50">
        <v>5</v>
      </c>
      <c r="D160" s="51">
        <f t="shared" si="560"/>
        <v>76.470588235294116</v>
      </c>
      <c r="E160" s="50">
        <v>37</v>
      </c>
      <c r="F160" s="51">
        <f t="shared" si="561"/>
        <v>63.316582914572862</v>
      </c>
      <c r="G160" s="52">
        <v>11.6372267282013</v>
      </c>
      <c r="H160" s="51">
        <f t="shared" si="562"/>
        <v>94.181386635899344</v>
      </c>
      <c r="I160" s="50">
        <v>5</v>
      </c>
      <c r="J160" s="51">
        <f t="shared" si="563"/>
        <v>76.470588235294116</v>
      </c>
      <c r="K160" s="50">
        <v>37</v>
      </c>
      <c r="L160" s="51">
        <f t="shared" si="564"/>
        <v>63.316582914572862</v>
      </c>
      <c r="M160" s="52">
        <v>11.6372267282013</v>
      </c>
      <c r="N160" s="53">
        <f t="shared" si="565"/>
        <v>94.181386635899344</v>
      </c>
      <c r="O160" s="52">
        <v>9.3368692426749291</v>
      </c>
      <c r="P160" s="51">
        <f t="shared" si="566"/>
        <v>97.665782689331266</v>
      </c>
      <c r="Q160" s="53">
        <f t="shared" si="534"/>
        <v>82.908585118774397</v>
      </c>
      <c r="R160" s="53">
        <f t="shared" si="605"/>
        <v>82.908585118774397</v>
      </c>
      <c r="S160" s="98">
        <f t="shared" si="535"/>
        <v>82.9</v>
      </c>
      <c r="T160" s="54" t="e">
        <f t="shared" si="606"/>
        <v>#N/A</v>
      </c>
      <c r="U160" s="55">
        <v>12</v>
      </c>
      <c r="V160" s="51">
        <f t="shared" si="567"/>
        <v>72</v>
      </c>
      <c r="W160" s="55">
        <v>137</v>
      </c>
      <c r="X160" s="51">
        <f t="shared" si="568"/>
        <v>68.011527377521617</v>
      </c>
      <c r="Y160" s="56">
        <v>0.25295446152255002</v>
      </c>
      <c r="Z160" s="53">
        <f t="shared" si="569"/>
        <v>98.735227692387255</v>
      </c>
      <c r="AA160" s="55">
        <v>10</v>
      </c>
      <c r="AB160" s="51">
        <f t="shared" si="570"/>
        <v>66.666666666666657</v>
      </c>
      <c r="AC160" s="53">
        <f t="shared" si="536"/>
        <v>76.353355434143879</v>
      </c>
      <c r="AD160" s="53">
        <f t="shared" si="607"/>
        <v>76.353355434143879</v>
      </c>
      <c r="AE160" s="98">
        <f t="shared" si="537"/>
        <v>76.400000000000006</v>
      </c>
      <c r="AF160" s="57" t="e">
        <f t="shared" si="608"/>
        <v>#N/A</v>
      </c>
      <c r="AG160" s="55">
        <v>4</v>
      </c>
      <c r="AH160" s="51">
        <f t="shared" si="571"/>
        <v>83.333333333333343</v>
      </c>
      <c r="AI160" s="55">
        <v>113</v>
      </c>
      <c r="AJ160" s="51">
        <f t="shared" si="572"/>
        <v>58.695652173913047</v>
      </c>
      <c r="AK160" s="56">
        <v>16.268934443206501</v>
      </c>
      <c r="AL160" s="51">
        <f t="shared" si="573"/>
        <v>99.799148957491283</v>
      </c>
      <c r="AM160" s="55">
        <v>7</v>
      </c>
      <c r="AN160" s="51">
        <f t="shared" si="574"/>
        <v>87.5</v>
      </c>
      <c r="AO160" s="51">
        <f t="shared" si="538"/>
        <v>82.332033616184418</v>
      </c>
      <c r="AP160" s="53">
        <f t="shared" si="609"/>
        <v>82.332033616184418</v>
      </c>
      <c r="AQ160" s="98">
        <f t="shared" si="539"/>
        <v>82.3</v>
      </c>
      <c r="AR160" s="54" t="e">
        <f t="shared" si="610"/>
        <v>#N/A</v>
      </c>
      <c r="AS160" s="59">
        <v>6</v>
      </c>
      <c r="AT160" s="51">
        <f t="shared" si="575"/>
        <v>58.333333333333336</v>
      </c>
      <c r="AU160" s="59">
        <v>135</v>
      </c>
      <c r="AV160" s="51">
        <f t="shared" si="576"/>
        <v>35.885167464114829</v>
      </c>
      <c r="AW160" s="59">
        <v>0.29633368101404001</v>
      </c>
      <c r="AX160" s="53">
        <f t="shared" si="577"/>
        <v>98.024442126573064</v>
      </c>
      <c r="AY160" s="59">
        <v>19</v>
      </c>
      <c r="AZ160" s="51">
        <f t="shared" si="578"/>
        <v>63.333333333333329</v>
      </c>
      <c r="BA160" s="60">
        <f t="shared" si="540"/>
        <v>63.894069064338638</v>
      </c>
      <c r="BB160" s="53">
        <f t="shared" si="611"/>
        <v>63.894069064338638</v>
      </c>
      <c r="BC160" s="98">
        <f t="shared" si="541"/>
        <v>63.9</v>
      </c>
      <c r="BD160" s="54" t="e">
        <f t="shared" si="612"/>
        <v>#N/A</v>
      </c>
      <c r="BE160" s="58">
        <v>8</v>
      </c>
      <c r="BF160" s="58">
        <v>7</v>
      </c>
      <c r="BG160" s="61">
        <f t="shared" si="542"/>
        <v>15</v>
      </c>
      <c r="BH160" s="60">
        <f t="shared" si="543"/>
        <v>75</v>
      </c>
      <c r="BI160" s="101">
        <f t="shared" si="613"/>
        <v>75</v>
      </c>
      <c r="BJ160" s="98">
        <f t="shared" si="544"/>
        <v>75</v>
      </c>
      <c r="BK160" s="54" t="e">
        <f t="shared" si="614"/>
        <v>#N/A</v>
      </c>
      <c r="BL160" s="58">
        <v>7</v>
      </c>
      <c r="BM160" s="53">
        <f t="shared" si="579"/>
        <v>70</v>
      </c>
      <c r="BN160" s="58">
        <v>2</v>
      </c>
      <c r="BO160" s="53">
        <f t="shared" si="580"/>
        <v>20</v>
      </c>
      <c r="BP160" s="58">
        <v>9</v>
      </c>
      <c r="BQ160" s="53">
        <f t="shared" si="581"/>
        <v>90</v>
      </c>
      <c r="BR160" s="58">
        <v>5</v>
      </c>
      <c r="BS160" s="53">
        <f t="shared" si="582"/>
        <v>83.333333333333343</v>
      </c>
      <c r="BT160" s="58">
        <v>4</v>
      </c>
      <c r="BU160" s="53">
        <f t="shared" si="583"/>
        <v>57.142857142857139</v>
      </c>
      <c r="BV160" s="58">
        <v>6</v>
      </c>
      <c r="BW160" s="51">
        <f t="shared" si="584"/>
        <v>85.714285714285708</v>
      </c>
      <c r="BX160" s="61">
        <f t="shared" si="545"/>
        <v>33</v>
      </c>
      <c r="BY160" s="63">
        <f t="shared" si="546"/>
        <v>66</v>
      </c>
      <c r="BZ160" s="53">
        <f t="shared" si="615"/>
        <v>66</v>
      </c>
      <c r="CA160" s="98">
        <f t="shared" si="547"/>
        <v>66</v>
      </c>
      <c r="CB160" s="57" t="e">
        <f t="shared" si="616"/>
        <v>#N/A</v>
      </c>
      <c r="CC160" s="58">
        <v>7</v>
      </c>
      <c r="CD160" s="53">
        <f t="shared" si="585"/>
        <v>93.333333333333329</v>
      </c>
      <c r="CE160" s="58">
        <v>334</v>
      </c>
      <c r="CF160" s="51">
        <f t="shared" si="586"/>
        <v>55.950540958268938</v>
      </c>
      <c r="CG160" s="58">
        <v>40.821729545574698</v>
      </c>
      <c r="CH160" s="51">
        <f t="shared" si="587"/>
        <v>79.080488399066297</v>
      </c>
      <c r="CI160" s="58">
        <v>8</v>
      </c>
      <c r="CJ160" s="53">
        <f t="shared" si="588"/>
        <v>84</v>
      </c>
      <c r="CK160" s="58">
        <v>8.1666666666666696</v>
      </c>
      <c r="CL160" s="53">
        <f t="shared" si="589"/>
        <v>90.411840411840402</v>
      </c>
      <c r="CM160" s="58">
        <v>6</v>
      </c>
      <c r="CN160" s="53">
        <f t="shared" si="590"/>
        <v>91.743119266055047</v>
      </c>
      <c r="CO160" s="58">
        <v>18.1428571428571</v>
      </c>
      <c r="CP160" s="51">
        <f t="shared" si="591"/>
        <v>43.303571428571566</v>
      </c>
      <c r="CQ160" s="138">
        <f t="shared" si="548"/>
        <v>77.364632776616745</v>
      </c>
      <c r="CR160" s="110">
        <f t="shared" si="549"/>
        <v>76.432248866821325</v>
      </c>
      <c r="CS160" s="53">
        <f t="shared" si="617"/>
        <v>76.432248866821325</v>
      </c>
      <c r="CT160" s="98">
        <f t="shared" si="550"/>
        <v>76.400000000000006</v>
      </c>
      <c r="CU160" s="54" t="e">
        <f t="shared" si="618"/>
        <v>#N/A</v>
      </c>
      <c r="CV160" s="58">
        <v>0</v>
      </c>
      <c r="CW160" s="53">
        <f t="shared" si="592"/>
        <v>100</v>
      </c>
      <c r="CX160" s="58">
        <v>0.5</v>
      </c>
      <c r="CY160" s="53">
        <f t="shared" si="593"/>
        <v>100</v>
      </c>
      <c r="CZ160" s="58">
        <v>0</v>
      </c>
      <c r="DA160" s="53">
        <f t="shared" si="594"/>
        <v>100</v>
      </c>
      <c r="DB160" s="58">
        <v>0</v>
      </c>
      <c r="DC160" s="53">
        <f t="shared" si="595"/>
        <v>100</v>
      </c>
      <c r="DD160" s="58">
        <v>0</v>
      </c>
      <c r="DE160" s="53">
        <f t="shared" si="596"/>
        <v>100</v>
      </c>
      <c r="DF160" s="58">
        <v>0.5</v>
      </c>
      <c r="DG160" s="53">
        <f t="shared" si="597"/>
        <v>100</v>
      </c>
      <c r="DH160" s="58">
        <v>0</v>
      </c>
      <c r="DI160" s="53">
        <f t="shared" si="598"/>
        <v>100</v>
      </c>
      <c r="DJ160" s="58">
        <v>0</v>
      </c>
      <c r="DK160" s="51">
        <f t="shared" si="599"/>
        <v>100</v>
      </c>
      <c r="DL160" s="53">
        <f t="shared" si="551"/>
        <v>100</v>
      </c>
      <c r="DM160" s="53">
        <f t="shared" si="619"/>
        <v>100</v>
      </c>
      <c r="DN160" s="98">
        <f t="shared" si="552"/>
        <v>100</v>
      </c>
      <c r="DO160" s="54" t="e">
        <f t="shared" si="620"/>
        <v>#N/A</v>
      </c>
      <c r="DP160" s="52">
        <v>685</v>
      </c>
      <c r="DQ160" s="51">
        <f t="shared" si="600"/>
        <v>53.688524590163937</v>
      </c>
      <c r="DR160" s="52">
        <v>19.399999999999999</v>
      </c>
      <c r="DS160" s="51">
        <f t="shared" si="601"/>
        <v>78.29021372328458</v>
      </c>
      <c r="DT160" s="52">
        <v>11</v>
      </c>
      <c r="DU160" s="51">
        <f t="shared" si="602"/>
        <v>61.111111111111114</v>
      </c>
      <c r="DV160" s="53">
        <f t="shared" si="553"/>
        <v>64.363283141519886</v>
      </c>
      <c r="DW160" s="53">
        <f t="shared" si="621"/>
        <v>64.363283141519886</v>
      </c>
      <c r="DX160" s="98">
        <f t="shared" si="554"/>
        <v>64.400000000000006</v>
      </c>
      <c r="DY160" s="54" t="e">
        <f t="shared" si="622"/>
        <v>#N/A</v>
      </c>
      <c r="DZ160" s="52">
        <v>60.902615643633403</v>
      </c>
      <c r="EA160" s="53">
        <f t="shared" si="603"/>
        <v>65.557175073878796</v>
      </c>
      <c r="EB160" s="52">
        <v>14</v>
      </c>
      <c r="EC160" s="51">
        <f t="shared" si="604"/>
        <v>87.5</v>
      </c>
      <c r="ED160" s="53">
        <f t="shared" si="555"/>
        <v>76.528587536939398</v>
      </c>
      <c r="EE160" s="53">
        <f t="shared" si="623"/>
        <v>76.528587536939398</v>
      </c>
      <c r="EF160" s="98">
        <f t="shared" si="556"/>
        <v>76.5</v>
      </c>
      <c r="EG160" s="54" t="e">
        <f t="shared" si="624"/>
        <v>#N/A</v>
      </c>
      <c r="EH160" s="64"/>
      <c r="EI160" s="64"/>
      <c r="EJ160" s="64"/>
      <c r="EK160" s="66" t="e">
        <f t="shared" si="625"/>
        <v>#N/A</v>
      </c>
      <c r="EL160" s="116">
        <f t="shared" si="557"/>
        <v>76.400000000000006</v>
      </c>
      <c r="EM160" s="139">
        <f t="shared" si="558"/>
        <v>76.381216277872198</v>
      </c>
      <c r="EN160" s="120">
        <f t="shared" si="626"/>
        <v>76.381216277872198</v>
      </c>
      <c r="EO160" s="67"/>
      <c r="EP160" s="68"/>
      <c r="EQ160" s="44"/>
    </row>
    <row r="161" spans="1:149" ht="14.5" customHeight="1" x14ac:dyDescent="0.35">
      <c r="A161" s="49" t="s">
        <v>156</v>
      </c>
      <c r="B161" s="137" t="str">
        <f>INDEX('Economy Names'!$A$2:$H$213,'Economy Names'!L155,'Economy Names'!$K$1)</f>
        <v>Portugal</v>
      </c>
      <c r="C161" s="50">
        <v>6</v>
      </c>
      <c r="D161" s="51">
        <f t="shared" si="560"/>
        <v>70.588235294117652</v>
      </c>
      <c r="E161" s="50">
        <v>6.5</v>
      </c>
      <c r="F161" s="51">
        <f t="shared" si="561"/>
        <v>93.969849246231149</v>
      </c>
      <c r="G161" s="52">
        <v>1.8843425305036099</v>
      </c>
      <c r="H161" s="51">
        <f t="shared" si="562"/>
        <v>99.057828734748199</v>
      </c>
      <c r="I161" s="50">
        <v>6</v>
      </c>
      <c r="J161" s="51">
        <f t="shared" si="563"/>
        <v>70.588235294117652</v>
      </c>
      <c r="K161" s="50">
        <v>6.5</v>
      </c>
      <c r="L161" s="51">
        <f t="shared" si="564"/>
        <v>93.969849246231149</v>
      </c>
      <c r="M161" s="52">
        <v>1.8843425305036099</v>
      </c>
      <c r="N161" s="53">
        <f t="shared" si="565"/>
        <v>99.057828734748199</v>
      </c>
      <c r="O161" s="52">
        <v>0</v>
      </c>
      <c r="P161" s="51">
        <f t="shared" si="566"/>
        <v>100</v>
      </c>
      <c r="Q161" s="53">
        <f t="shared" si="534"/>
        <v>90.90397831877425</v>
      </c>
      <c r="R161" s="53">
        <f t="shared" si="605"/>
        <v>90.90397831877425</v>
      </c>
      <c r="S161" s="98">
        <f t="shared" si="535"/>
        <v>90.9</v>
      </c>
      <c r="T161" s="54" t="e">
        <f t="shared" si="606"/>
        <v>#N/A</v>
      </c>
      <c r="U161" s="55">
        <v>14</v>
      </c>
      <c r="V161" s="51">
        <f t="shared" si="567"/>
        <v>64</v>
      </c>
      <c r="W161" s="55">
        <v>160</v>
      </c>
      <c r="X161" s="51">
        <f t="shared" si="568"/>
        <v>61.383285302593663</v>
      </c>
      <c r="Y161" s="56">
        <v>1.1602839005950001</v>
      </c>
      <c r="Z161" s="53">
        <f t="shared" si="569"/>
        <v>94.198580497024992</v>
      </c>
      <c r="AA161" s="55">
        <v>11</v>
      </c>
      <c r="AB161" s="51">
        <f t="shared" si="570"/>
        <v>73.333333333333329</v>
      </c>
      <c r="AC161" s="53">
        <f t="shared" si="536"/>
        <v>73.228799783237989</v>
      </c>
      <c r="AD161" s="53">
        <f t="shared" si="607"/>
        <v>73.228799783237989</v>
      </c>
      <c r="AE161" s="98">
        <f t="shared" si="537"/>
        <v>73.2</v>
      </c>
      <c r="AF161" s="57" t="e">
        <f t="shared" si="608"/>
        <v>#N/A</v>
      </c>
      <c r="AG161" s="55">
        <v>5</v>
      </c>
      <c r="AH161" s="51">
        <f t="shared" si="571"/>
        <v>66.666666666666657</v>
      </c>
      <c r="AI161" s="55">
        <v>65</v>
      </c>
      <c r="AJ161" s="51">
        <f t="shared" si="572"/>
        <v>79.565217391304344</v>
      </c>
      <c r="AK161" s="56">
        <v>33.649280338531803</v>
      </c>
      <c r="AL161" s="51">
        <f t="shared" si="573"/>
        <v>99.584576785944051</v>
      </c>
      <c r="AM161" s="55">
        <v>7</v>
      </c>
      <c r="AN161" s="51">
        <f t="shared" si="574"/>
        <v>87.5</v>
      </c>
      <c r="AO161" s="51">
        <f t="shared" si="538"/>
        <v>83.329115210978756</v>
      </c>
      <c r="AP161" s="53">
        <f t="shared" si="609"/>
        <v>83.329115210978756</v>
      </c>
      <c r="AQ161" s="98">
        <f t="shared" si="539"/>
        <v>83.3</v>
      </c>
      <c r="AR161" s="54" t="e">
        <f t="shared" si="610"/>
        <v>#N/A</v>
      </c>
      <c r="AS161" s="59">
        <v>1</v>
      </c>
      <c r="AT161" s="51">
        <f t="shared" si="575"/>
        <v>100</v>
      </c>
      <c r="AU161" s="59">
        <v>10</v>
      </c>
      <c r="AV161" s="51">
        <f t="shared" si="576"/>
        <v>95.693779904306226</v>
      </c>
      <c r="AW161" s="59">
        <v>7.3261714240347704</v>
      </c>
      <c r="AX161" s="53">
        <f t="shared" si="577"/>
        <v>51.158857173101538</v>
      </c>
      <c r="AY161" s="59">
        <v>20</v>
      </c>
      <c r="AZ161" s="51">
        <f t="shared" si="578"/>
        <v>66.666666666666657</v>
      </c>
      <c r="BA161" s="60">
        <f t="shared" si="540"/>
        <v>78.379825936018591</v>
      </c>
      <c r="BB161" s="53">
        <f t="shared" si="611"/>
        <v>78.379825936018591</v>
      </c>
      <c r="BC161" s="98">
        <f t="shared" si="541"/>
        <v>78.400000000000006</v>
      </c>
      <c r="BD161" s="54" t="e">
        <f t="shared" si="612"/>
        <v>#N/A</v>
      </c>
      <c r="BE161" s="58">
        <v>7</v>
      </c>
      <c r="BF161" s="58">
        <v>2</v>
      </c>
      <c r="BG161" s="61">
        <f t="shared" si="542"/>
        <v>9</v>
      </c>
      <c r="BH161" s="60">
        <f t="shared" si="543"/>
        <v>45</v>
      </c>
      <c r="BI161" s="101">
        <f t="shared" si="613"/>
        <v>45</v>
      </c>
      <c r="BJ161" s="98">
        <f t="shared" si="544"/>
        <v>45</v>
      </c>
      <c r="BK161" s="54" t="e">
        <f t="shared" si="614"/>
        <v>#N/A</v>
      </c>
      <c r="BL161" s="58">
        <v>6</v>
      </c>
      <c r="BM161" s="53">
        <f t="shared" si="579"/>
        <v>60</v>
      </c>
      <c r="BN161" s="58">
        <v>5</v>
      </c>
      <c r="BO161" s="53">
        <f t="shared" si="580"/>
        <v>50</v>
      </c>
      <c r="BP161" s="58">
        <v>7</v>
      </c>
      <c r="BQ161" s="53">
        <f t="shared" si="581"/>
        <v>70</v>
      </c>
      <c r="BR161" s="58">
        <v>3</v>
      </c>
      <c r="BS161" s="53">
        <f t="shared" si="582"/>
        <v>50</v>
      </c>
      <c r="BT161" s="58">
        <v>4</v>
      </c>
      <c r="BU161" s="53">
        <f t="shared" si="583"/>
        <v>57.142857142857139</v>
      </c>
      <c r="BV161" s="58">
        <v>6</v>
      </c>
      <c r="BW161" s="51">
        <f t="shared" si="584"/>
        <v>85.714285714285708</v>
      </c>
      <c r="BX161" s="61">
        <f t="shared" si="545"/>
        <v>31</v>
      </c>
      <c r="BY161" s="63">
        <f t="shared" si="546"/>
        <v>62</v>
      </c>
      <c r="BZ161" s="53">
        <f t="shared" si="615"/>
        <v>62</v>
      </c>
      <c r="CA161" s="98">
        <f t="shared" si="547"/>
        <v>62</v>
      </c>
      <c r="CB161" s="57" t="e">
        <f t="shared" si="616"/>
        <v>#N/A</v>
      </c>
      <c r="CC161" s="58">
        <v>8</v>
      </c>
      <c r="CD161" s="53">
        <f t="shared" si="585"/>
        <v>91.666666666666657</v>
      </c>
      <c r="CE161" s="58">
        <v>243</v>
      </c>
      <c r="CF161" s="51">
        <f t="shared" si="586"/>
        <v>70.015455950540968</v>
      </c>
      <c r="CG161" s="58">
        <v>39.776590853423798</v>
      </c>
      <c r="CH161" s="51">
        <f t="shared" si="587"/>
        <v>80.608144467683047</v>
      </c>
      <c r="CI161" s="58">
        <v>4</v>
      </c>
      <c r="CJ161" s="53">
        <f t="shared" si="588"/>
        <v>92</v>
      </c>
      <c r="CK161" s="58">
        <v>14.1666666666667</v>
      </c>
      <c r="CL161" s="53">
        <f t="shared" si="589"/>
        <v>78.828828828828762</v>
      </c>
      <c r="CM161" s="58">
        <v>1</v>
      </c>
      <c r="CN161" s="53">
        <f t="shared" si="590"/>
        <v>100</v>
      </c>
      <c r="CO161" s="58">
        <v>0</v>
      </c>
      <c r="CP161" s="51">
        <f t="shared" si="591"/>
        <v>100</v>
      </c>
      <c r="CQ161" s="138">
        <f t="shared" si="548"/>
        <v>92.70720720720719</v>
      </c>
      <c r="CR161" s="110">
        <f t="shared" si="549"/>
        <v>83.749368573024469</v>
      </c>
      <c r="CS161" s="53">
        <f t="shared" si="617"/>
        <v>83.749368573024469</v>
      </c>
      <c r="CT161" s="98">
        <f t="shared" si="550"/>
        <v>83.7</v>
      </c>
      <c r="CU161" s="54" t="e">
        <f t="shared" si="618"/>
        <v>#N/A</v>
      </c>
      <c r="CV161" s="58">
        <v>0</v>
      </c>
      <c r="CW161" s="53">
        <f t="shared" si="592"/>
        <v>100</v>
      </c>
      <c r="CX161" s="58">
        <v>0.5</v>
      </c>
      <c r="CY161" s="53">
        <f t="shared" si="593"/>
        <v>100</v>
      </c>
      <c r="CZ161" s="58">
        <v>0</v>
      </c>
      <c r="DA161" s="53">
        <f t="shared" si="594"/>
        <v>100</v>
      </c>
      <c r="DB161" s="58">
        <v>0</v>
      </c>
      <c r="DC161" s="53">
        <f t="shared" si="595"/>
        <v>100</v>
      </c>
      <c r="DD161" s="58">
        <v>0</v>
      </c>
      <c r="DE161" s="53">
        <f t="shared" si="596"/>
        <v>100</v>
      </c>
      <c r="DF161" s="58">
        <v>0.5</v>
      </c>
      <c r="DG161" s="53">
        <f t="shared" si="597"/>
        <v>100</v>
      </c>
      <c r="DH161" s="58">
        <v>0</v>
      </c>
      <c r="DI161" s="53">
        <f t="shared" si="598"/>
        <v>100</v>
      </c>
      <c r="DJ161" s="58">
        <v>0</v>
      </c>
      <c r="DK161" s="51">
        <f t="shared" si="599"/>
        <v>100</v>
      </c>
      <c r="DL161" s="53">
        <f t="shared" si="551"/>
        <v>100</v>
      </c>
      <c r="DM161" s="53">
        <f t="shared" si="619"/>
        <v>100</v>
      </c>
      <c r="DN161" s="98">
        <f t="shared" si="552"/>
        <v>100</v>
      </c>
      <c r="DO161" s="54" t="e">
        <f t="shared" si="620"/>
        <v>#N/A</v>
      </c>
      <c r="DP161" s="52">
        <v>755</v>
      </c>
      <c r="DQ161" s="51">
        <f t="shared" si="600"/>
        <v>47.950819672131146</v>
      </c>
      <c r="DR161" s="52">
        <v>17.2</v>
      </c>
      <c r="DS161" s="51">
        <f t="shared" si="601"/>
        <v>80.764904386951613</v>
      </c>
      <c r="DT161" s="52">
        <v>13.5</v>
      </c>
      <c r="DU161" s="51">
        <f t="shared" si="602"/>
        <v>75</v>
      </c>
      <c r="DV161" s="53">
        <f t="shared" si="553"/>
        <v>67.905241353027591</v>
      </c>
      <c r="DW161" s="53">
        <f t="shared" si="621"/>
        <v>67.905241353027591</v>
      </c>
      <c r="DX161" s="98">
        <f t="shared" si="554"/>
        <v>67.900000000000006</v>
      </c>
      <c r="DY161" s="54" t="e">
        <f t="shared" si="622"/>
        <v>#N/A</v>
      </c>
      <c r="DZ161" s="52">
        <v>64.756391868196999</v>
      </c>
      <c r="EA161" s="53">
        <f t="shared" si="603"/>
        <v>69.705481020664152</v>
      </c>
      <c r="EB161" s="52">
        <v>14.5</v>
      </c>
      <c r="EC161" s="51">
        <f t="shared" si="604"/>
        <v>90.625</v>
      </c>
      <c r="ED161" s="53">
        <f t="shared" si="555"/>
        <v>80.165240510332069</v>
      </c>
      <c r="EE161" s="53">
        <f t="shared" si="623"/>
        <v>80.165240510332069</v>
      </c>
      <c r="EF161" s="98">
        <f t="shared" si="556"/>
        <v>80.2</v>
      </c>
      <c r="EG161" s="54" t="e">
        <f t="shared" si="624"/>
        <v>#N/A</v>
      </c>
      <c r="EH161" s="64"/>
      <c r="EI161" s="64"/>
      <c r="EJ161" s="64"/>
      <c r="EK161" s="66" t="e">
        <f t="shared" si="625"/>
        <v>#N/A</v>
      </c>
      <c r="EL161" s="116">
        <f t="shared" si="557"/>
        <v>76.5</v>
      </c>
      <c r="EM161" s="139">
        <f t="shared" si="558"/>
        <v>76.46615696853938</v>
      </c>
      <c r="EN161" s="120">
        <f t="shared" si="626"/>
        <v>76.46615696853938</v>
      </c>
      <c r="EO161" s="67"/>
      <c r="EP161" s="68"/>
      <c r="EQ161" s="44"/>
    </row>
    <row r="162" spans="1:149" ht="14.5" customHeight="1" x14ac:dyDescent="0.35">
      <c r="A162" s="49" t="s">
        <v>1877</v>
      </c>
      <c r="B162" s="137" t="str">
        <f>INDEX('Economy Names'!$A$2:$H$213,'Economy Names'!L156,'Economy Names'!$K$1)</f>
        <v>Puerto Rico (U.S.)</v>
      </c>
      <c r="C162" s="50">
        <v>6</v>
      </c>
      <c r="D162" s="51">
        <f t="shared" si="560"/>
        <v>70.588235294117652</v>
      </c>
      <c r="E162" s="50">
        <v>5.5</v>
      </c>
      <c r="F162" s="51">
        <f t="shared" si="561"/>
        <v>94.9748743718593</v>
      </c>
      <c r="G162" s="52">
        <v>1.17374977434754</v>
      </c>
      <c r="H162" s="51">
        <f t="shared" si="562"/>
        <v>99.413125112826236</v>
      </c>
      <c r="I162" s="50">
        <v>6</v>
      </c>
      <c r="J162" s="51">
        <f t="shared" si="563"/>
        <v>70.588235294117652</v>
      </c>
      <c r="K162" s="50">
        <v>5.5</v>
      </c>
      <c r="L162" s="51">
        <f t="shared" si="564"/>
        <v>94.9748743718593</v>
      </c>
      <c r="M162" s="52">
        <v>1.17374977434754</v>
      </c>
      <c r="N162" s="53">
        <f t="shared" si="565"/>
        <v>99.413125112826236</v>
      </c>
      <c r="O162" s="52">
        <v>0</v>
      </c>
      <c r="P162" s="51">
        <f t="shared" si="566"/>
        <v>100</v>
      </c>
      <c r="Q162" s="53">
        <f t="shared" si="534"/>
        <v>91.244058694700811</v>
      </c>
      <c r="R162" s="53">
        <f t="shared" si="605"/>
        <v>91.244058694700811</v>
      </c>
      <c r="S162" s="98">
        <f t="shared" si="535"/>
        <v>91.2</v>
      </c>
      <c r="T162" s="54" t="e">
        <f t="shared" si="606"/>
        <v>#N/A</v>
      </c>
      <c r="U162" s="55">
        <v>22</v>
      </c>
      <c r="V162" s="51">
        <f t="shared" si="567"/>
        <v>32</v>
      </c>
      <c r="W162" s="55">
        <v>165</v>
      </c>
      <c r="X162" s="51">
        <f t="shared" si="568"/>
        <v>59.942363112391931</v>
      </c>
      <c r="Y162" s="56">
        <v>6.7108541903145502</v>
      </c>
      <c r="Z162" s="53">
        <f t="shared" si="569"/>
        <v>66.445729048427253</v>
      </c>
      <c r="AA162" s="55">
        <v>12</v>
      </c>
      <c r="AB162" s="51">
        <f t="shared" si="570"/>
        <v>80</v>
      </c>
      <c r="AC162" s="53">
        <f t="shared" si="536"/>
        <v>59.597023040204796</v>
      </c>
      <c r="AD162" s="53">
        <f t="shared" si="607"/>
        <v>59.597023040204796</v>
      </c>
      <c r="AE162" s="98">
        <f t="shared" si="537"/>
        <v>59.6</v>
      </c>
      <c r="AF162" s="57" t="e">
        <f t="shared" si="608"/>
        <v>#N/A</v>
      </c>
      <c r="AG162" s="55">
        <v>5</v>
      </c>
      <c r="AH162" s="51">
        <f t="shared" si="571"/>
        <v>66.666666666666657</v>
      </c>
      <c r="AI162" s="55">
        <v>32</v>
      </c>
      <c r="AJ162" s="51">
        <f t="shared" si="572"/>
        <v>93.913043478260875</v>
      </c>
      <c r="AK162" s="56">
        <v>318.32093880305098</v>
      </c>
      <c r="AL162" s="51">
        <f t="shared" si="573"/>
        <v>96.070111866629006</v>
      </c>
      <c r="AM162" s="55">
        <v>3</v>
      </c>
      <c r="AN162" s="51">
        <f t="shared" si="574"/>
        <v>37.5</v>
      </c>
      <c r="AO162" s="51">
        <f t="shared" si="538"/>
        <v>73.537455502889131</v>
      </c>
      <c r="AP162" s="53">
        <f t="shared" si="609"/>
        <v>73.537455502889131</v>
      </c>
      <c r="AQ162" s="98">
        <f t="shared" si="539"/>
        <v>73.5</v>
      </c>
      <c r="AR162" s="54" t="e">
        <f t="shared" si="610"/>
        <v>#N/A</v>
      </c>
      <c r="AS162" s="59">
        <v>8</v>
      </c>
      <c r="AT162" s="51">
        <f t="shared" si="575"/>
        <v>41.666666666666671</v>
      </c>
      <c r="AU162" s="59">
        <v>190</v>
      </c>
      <c r="AV162" s="51">
        <f t="shared" si="576"/>
        <v>9.5693779904306222</v>
      </c>
      <c r="AW162" s="59">
        <v>1.64782467739392</v>
      </c>
      <c r="AX162" s="53">
        <f t="shared" si="577"/>
        <v>89.014502150707202</v>
      </c>
      <c r="AY162" s="59">
        <v>13.5</v>
      </c>
      <c r="AZ162" s="51">
        <f t="shared" si="578"/>
        <v>45</v>
      </c>
      <c r="BA162" s="60">
        <f t="shared" si="540"/>
        <v>46.312636701951121</v>
      </c>
      <c r="BB162" s="53">
        <f t="shared" si="611"/>
        <v>46.312636701951121</v>
      </c>
      <c r="BC162" s="98">
        <f t="shared" si="541"/>
        <v>46.3</v>
      </c>
      <c r="BD162" s="54" t="e">
        <f t="shared" si="612"/>
        <v>#N/A</v>
      </c>
      <c r="BE162" s="58">
        <v>7</v>
      </c>
      <c r="BF162" s="58">
        <v>12</v>
      </c>
      <c r="BG162" s="61">
        <f t="shared" si="542"/>
        <v>19</v>
      </c>
      <c r="BH162" s="60">
        <f t="shared" si="543"/>
        <v>95</v>
      </c>
      <c r="BI162" s="101">
        <f t="shared" si="613"/>
        <v>95</v>
      </c>
      <c r="BJ162" s="98">
        <f t="shared" si="544"/>
        <v>95</v>
      </c>
      <c r="BK162" s="54" t="e">
        <f t="shared" si="614"/>
        <v>#N/A</v>
      </c>
      <c r="BL162" s="58">
        <v>7</v>
      </c>
      <c r="BM162" s="53">
        <f t="shared" si="579"/>
        <v>70</v>
      </c>
      <c r="BN162" s="58">
        <v>6</v>
      </c>
      <c r="BO162" s="53">
        <f t="shared" si="580"/>
        <v>60</v>
      </c>
      <c r="BP162" s="58">
        <v>8</v>
      </c>
      <c r="BQ162" s="53">
        <f t="shared" si="581"/>
        <v>80</v>
      </c>
      <c r="BR162" s="58">
        <v>1</v>
      </c>
      <c r="BS162" s="53">
        <f t="shared" si="582"/>
        <v>16.666666666666664</v>
      </c>
      <c r="BT162" s="58">
        <v>1</v>
      </c>
      <c r="BU162" s="53">
        <f t="shared" si="583"/>
        <v>14.285714285714285</v>
      </c>
      <c r="BV162" s="58">
        <v>5</v>
      </c>
      <c r="BW162" s="51">
        <f t="shared" si="584"/>
        <v>71.428571428571431</v>
      </c>
      <c r="BX162" s="61">
        <f t="shared" si="545"/>
        <v>28</v>
      </c>
      <c r="BY162" s="63">
        <f t="shared" si="546"/>
        <v>56.000000000000007</v>
      </c>
      <c r="BZ162" s="53">
        <f t="shared" si="615"/>
        <v>56.000000000000007</v>
      </c>
      <c r="CA162" s="98">
        <f t="shared" si="547"/>
        <v>56</v>
      </c>
      <c r="CB162" s="57" t="e">
        <f t="shared" si="616"/>
        <v>#N/A</v>
      </c>
      <c r="CC162" s="58">
        <v>16</v>
      </c>
      <c r="CD162" s="53">
        <f t="shared" si="585"/>
        <v>78.333333333333329</v>
      </c>
      <c r="CE162" s="58">
        <v>218</v>
      </c>
      <c r="CF162" s="51">
        <f t="shared" si="586"/>
        <v>73.879443585780521</v>
      </c>
      <c r="CG162" s="58">
        <v>64.388556875879502</v>
      </c>
      <c r="CH162" s="51">
        <f t="shared" si="587"/>
        <v>42.059566407331417</v>
      </c>
      <c r="CI162" s="58" t="s">
        <v>1975</v>
      </c>
      <c r="CJ162" s="53" t="str">
        <f t="shared" si="588"/>
        <v>No VAT</v>
      </c>
      <c r="CK162" s="58" t="s">
        <v>1975</v>
      </c>
      <c r="CL162" s="53" t="str">
        <f t="shared" si="589"/>
        <v>No VAT</v>
      </c>
      <c r="CM162" s="58">
        <v>41</v>
      </c>
      <c r="CN162" s="53">
        <f t="shared" si="590"/>
        <v>27.522935779816514</v>
      </c>
      <c r="CO162" s="58">
        <v>104.857142857143</v>
      </c>
      <c r="CP162" s="51">
        <f t="shared" si="591"/>
        <v>0</v>
      </c>
      <c r="CQ162" s="138">
        <f t="shared" si="548"/>
        <v>13.761467889908257</v>
      </c>
      <c r="CR162" s="110">
        <f t="shared" si="549"/>
        <v>52.008452804088378</v>
      </c>
      <c r="CS162" s="53">
        <f t="shared" si="617"/>
        <v>52.008452804088378</v>
      </c>
      <c r="CT162" s="98">
        <f t="shared" si="550"/>
        <v>52</v>
      </c>
      <c r="CU162" s="54" t="e">
        <f t="shared" si="618"/>
        <v>#N/A</v>
      </c>
      <c r="CV162" s="58">
        <v>48</v>
      </c>
      <c r="CW162" s="53">
        <f t="shared" si="592"/>
        <v>70.440251572327043</v>
      </c>
      <c r="CX162" s="58">
        <v>1.71428571428571</v>
      </c>
      <c r="CY162" s="53">
        <f t="shared" si="593"/>
        <v>99.577345731191883</v>
      </c>
      <c r="CZ162" s="58">
        <v>385.71428571428601</v>
      </c>
      <c r="DA162" s="53">
        <f t="shared" si="594"/>
        <v>63.61185983827491</v>
      </c>
      <c r="DB162" s="58">
        <v>75</v>
      </c>
      <c r="DC162" s="53">
        <f t="shared" si="595"/>
        <v>81.25</v>
      </c>
      <c r="DD162" s="58">
        <v>48</v>
      </c>
      <c r="DE162" s="53">
        <f t="shared" si="596"/>
        <v>83.154121863799276</v>
      </c>
      <c r="DF162" s="58">
        <v>1.71428571428571</v>
      </c>
      <c r="DG162" s="53">
        <f t="shared" si="597"/>
        <v>99.701135684399276</v>
      </c>
      <c r="DH162" s="58">
        <v>385.71428571428601</v>
      </c>
      <c r="DI162" s="53">
        <f t="shared" si="598"/>
        <v>67.857142857142833</v>
      </c>
      <c r="DJ162" s="58">
        <v>75</v>
      </c>
      <c r="DK162" s="51">
        <f t="shared" si="599"/>
        <v>89.285714285714292</v>
      </c>
      <c r="DL162" s="53">
        <f t="shared" si="551"/>
        <v>81.859696479106205</v>
      </c>
      <c r="DM162" s="53">
        <f t="shared" si="619"/>
        <v>81.859696479106205</v>
      </c>
      <c r="DN162" s="98">
        <f t="shared" si="552"/>
        <v>81.900000000000006</v>
      </c>
      <c r="DO162" s="54" t="e">
        <f t="shared" si="620"/>
        <v>#N/A</v>
      </c>
      <c r="DP162" s="52">
        <v>630</v>
      </c>
      <c r="DQ162" s="51">
        <f t="shared" si="600"/>
        <v>58.196721311475407</v>
      </c>
      <c r="DR162" s="52">
        <v>30.2</v>
      </c>
      <c r="DS162" s="51">
        <f t="shared" si="601"/>
        <v>66.141732283464563</v>
      </c>
      <c r="DT162" s="52">
        <v>11</v>
      </c>
      <c r="DU162" s="51">
        <f t="shared" si="602"/>
        <v>61.111111111111114</v>
      </c>
      <c r="DV162" s="53">
        <f t="shared" si="553"/>
        <v>61.816521568683697</v>
      </c>
      <c r="DW162" s="53">
        <f t="shared" si="621"/>
        <v>61.816521568683697</v>
      </c>
      <c r="DX162" s="98">
        <f t="shared" si="554"/>
        <v>61.8</v>
      </c>
      <c r="DY162" s="54" t="e">
        <f t="shared" si="622"/>
        <v>#N/A</v>
      </c>
      <c r="DZ162" s="52">
        <v>67.715515265816606</v>
      </c>
      <c r="EA162" s="53">
        <f t="shared" si="603"/>
        <v>72.89075916664865</v>
      </c>
      <c r="EB162" s="52">
        <v>15</v>
      </c>
      <c r="EC162" s="51">
        <f t="shared" si="604"/>
        <v>93.75</v>
      </c>
      <c r="ED162" s="53">
        <f t="shared" si="555"/>
        <v>83.320379583324325</v>
      </c>
      <c r="EE162" s="53">
        <f t="shared" si="623"/>
        <v>83.320379583324325</v>
      </c>
      <c r="EF162" s="98">
        <f t="shared" si="556"/>
        <v>83.3</v>
      </c>
      <c r="EG162" s="54" t="e">
        <f t="shared" si="624"/>
        <v>#N/A</v>
      </c>
      <c r="EH162" s="64"/>
      <c r="EI162" s="64"/>
      <c r="EJ162" s="64"/>
      <c r="EK162" s="66" t="e">
        <f t="shared" si="625"/>
        <v>#N/A</v>
      </c>
      <c r="EL162" s="116">
        <f t="shared" si="557"/>
        <v>70.099999999999994</v>
      </c>
      <c r="EM162" s="139">
        <f t="shared" si="558"/>
        <v>70.069622437494843</v>
      </c>
      <c r="EN162" s="120">
        <f t="shared" si="626"/>
        <v>70.069622437494843</v>
      </c>
      <c r="EO162" s="67"/>
      <c r="EP162" s="68"/>
      <c r="EQ162" s="44"/>
    </row>
    <row r="163" spans="1:149" ht="14.5" customHeight="1" x14ac:dyDescent="0.35">
      <c r="A163" s="49" t="s">
        <v>157</v>
      </c>
      <c r="B163" s="137" t="str">
        <f>INDEX('Economy Names'!$A$2:$H$213,'Economy Names'!L157,'Economy Names'!$K$1)</f>
        <v>Qatar</v>
      </c>
      <c r="C163" s="50">
        <v>8</v>
      </c>
      <c r="D163" s="51">
        <f t="shared" si="560"/>
        <v>58.82352941176471</v>
      </c>
      <c r="E163" s="50">
        <v>8.5</v>
      </c>
      <c r="F163" s="51">
        <f t="shared" si="561"/>
        <v>91.959798994974875</v>
      </c>
      <c r="G163" s="52">
        <v>6.25759886646998</v>
      </c>
      <c r="H163" s="51">
        <f t="shared" si="562"/>
        <v>96.871200566765012</v>
      </c>
      <c r="I163" s="50">
        <v>9</v>
      </c>
      <c r="J163" s="51">
        <f t="shared" si="563"/>
        <v>52.941176470588239</v>
      </c>
      <c r="K163" s="50">
        <v>9.5</v>
      </c>
      <c r="L163" s="51">
        <f t="shared" si="564"/>
        <v>90.954773869346738</v>
      </c>
      <c r="M163" s="52">
        <v>6.25759886646998</v>
      </c>
      <c r="N163" s="53">
        <f t="shared" si="565"/>
        <v>96.871200566765012</v>
      </c>
      <c r="O163" s="52">
        <v>0</v>
      </c>
      <c r="P163" s="51">
        <f t="shared" si="566"/>
        <v>100</v>
      </c>
      <c r="Q163" s="53">
        <f t="shared" si="534"/>
        <v>86.052709985025558</v>
      </c>
      <c r="R163" s="53">
        <f t="shared" si="605"/>
        <v>86.052709985025558</v>
      </c>
      <c r="S163" s="98">
        <f t="shared" si="535"/>
        <v>86.1</v>
      </c>
      <c r="T163" s="54" t="e">
        <f t="shared" si="606"/>
        <v>#N/A</v>
      </c>
      <c r="U163" s="55">
        <v>13</v>
      </c>
      <c r="V163" s="51">
        <f t="shared" si="567"/>
        <v>68</v>
      </c>
      <c r="W163" s="56">
        <v>87.5</v>
      </c>
      <c r="X163" s="51">
        <f t="shared" si="568"/>
        <v>82.27665706051873</v>
      </c>
      <c r="Y163" s="56">
        <v>6.2714000056000002E-2</v>
      </c>
      <c r="Z163" s="53">
        <f t="shared" si="569"/>
        <v>99.686429999719991</v>
      </c>
      <c r="AA163" s="55">
        <v>13</v>
      </c>
      <c r="AB163" s="51">
        <f t="shared" si="570"/>
        <v>86.666666666666671</v>
      </c>
      <c r="AC163" s="53">
        <f t="shared" si="536"/>
        <v>84.157438431726348</v>
      </c>
      <c r="AD163" s="53">
        <f t="shared" si="607"/>
        <v>84.157438431726348</v>
      </c>
      <c r="AE163" s="98">
        <f t="shared" si="537"/>
        <v>84.2</v>
      </c>
      <c r="AF163" s="57" t="e">
        <f t="shared" si="608"/>
        <v>#N/A</v>
      </c>
      <c r="AG163" s="55">
        <v>4</v>
      </c>
      <c r="AH163" s="51">
        <f t="shared" si="571"/>
        <v>83.333333333333343</v>
      </c>
      <c r="AI163" s="55">
        <v>44</v>
      </c>
      <c r="AJ163" s="51">
        <f t="shared" si="572"/>
        <v>88.695652173913047</v>
      </c>
      <c r="AK163" s="56">
        <v>9.2004888367545803</v>
      </c>
      <c r="AL163" s="51">
        <f t="shared" si="573"/>
        <v>99.886413718064759</v>
      </c>
      <c r="AM163" s="55">
        <v>5</v>
      </c>
      <c r="AN163" s="51">
        <f t="shared" si="574"/>
        <v>62.5</v>
      </c>
      <c r="AO163" s="51">
        <f t="shared" si="538"/>
        <v>83.603849806327787</v>
      </c>
      <c r="AP163" s="53">
        <f t="shared" si="609"/>
        <v>83.603849806327787</v>
      </c>
      <c r="AQ163" s="98">
        <f t="shared" si="539"/>
        <v>83.6</v>
      </c>
      <c r="AR163" s="54" t="e">
        <f t="shared" si="610"/>
        <v>#N/A</v>
      </c>
      <c r="AS163" s="59">
        <v>1</v>
      </c>
      <c r="AT163" s="51">
        <f t="shared" si="575"/>
        <v>100</v>
      </c>
      <c r="AU163" s="59">
        <v>1</v>
      </c>
      <c r="AV163" s="51">
        <f t="shared" si="576"/>
        <v>100</v>
      </c>
      <c r="AW163" s="59">
        <v>0.25243549514781999</v>
      </c>
      <c r="AX163" s="53">
        <f t="shared" si="577"/>
        <v>98.317096699014542</v>
      </c>
      <c r="AY163" s="59">
        <v>26</v>
      </c>
      <c r="AZ163" s="51">
        <f t="shared" si="578"/>
        <v>86.666666666666671</v>
      </c>
      <c r="BA163" s="60">
        <f t="shared" si="540"/>
        <v>96.245940841420307</v>
      </c>
      <c r="BB163" s="53">
        <f t="shared" si="611"/>
        <v>96.245940841420307</v>
      </c>
      <c r="BC163" s="98">
        <f t="shared" si="541"/>
        <v>96.2</v>
      </c>
      <c r="BD163" s="54" t="e">
        <f t="shared" si="612"/>
        <v>#N/A</v>
      </c>
      <c r="BE163" s="58">
        <v>8</v>
      </c>
      <c r="BF163" s="58">
        <v>1</v>
      </c>
      <c r="BG163" s="61">
        <f t="shared" si="542"/>
        <v>9</v>
      </c>
      <c r="BH163" s="60">
        <f t="shared" si="543"/>
        <v>45</v>
      </c>
      <c r="BI163" s="101">
        <f t="shared" si="613"/>
        <v>45</v>
      </c>
      <c r="BJ163" s="98">
        <f t="shared" si="544"/>
        <v>45</v>
      </c>
      <c r="BK163" s="54" t="e">
        <f t="shared" si="614"/>
        <v>#N/A</v>
      </c>
      <c r="BL163" s="58">
        <v>2</v>
      </c>
      <c r="BM163" s="53">
        <f t="shared" si="579"/>
        <v>20</v>
      </c>
      <c r="BN163" s="58">
        <v>2</v>
      </c>
      <c r="BO163" s="53">
        <f t="shared" si="580"/>
        <v>20</v>
      </c>
      <c r="BP163" s="58">
        <v>2</v>
      </c>
      <c r="BQ163" s="53">
        <f t="shared" si="581"/>
        <v>20</v>
      </c>
      <c r="BR163" s="58">
        <v>3</v>
      </c>
      <c r="BS163" s="53">
        <f t="shared" si="582"/>
        <v>50</v>
      </c>
      <c r="BT163" s="58">
        <v>2</v>
      </c>
      <c r="BU163" s="53">
        <f t="shared" si="583"/>
        <v>28.571428571428569</v>
      </c>
      <c r="BV163" s="58">
        <v>3</v>
      </c>
      <c r="BW163" s="51">
        <f t="shared" si="584"/>
        <v>42.857142857142854</v>
      </c>
      <c r="BX163" s="61">
        <f t="shared" si="545"/>
        <v>14</v>
      </c>
      <c r="BY163" s="63">
        <f t="shared" si="546"/>
        <v>28.000000000000004</v>
      </c>
      <c r="BZ163" s="53">
        <f t="shared" si="615"/>
        <v>28.000000000000004</v>
      </c>
      <c r="CA163" s="98">
        <f t="shared" si="547"/>
        <v>28</v>
      </c>
      <c r="CB163" s="57" t="e">
        <f t="shared" si="616"/>
        <v>#N/A</v>
      </c>
      <c r="CC163" s="58">
        <v>4</v>
      </c>
      <c r="CD163" s="53">
        <f t="shared" si="585"/>
        <v>98.333333333333329</v>
      </c>
      <c r="CE163" s="58">
        <v>41</v>
      </c>
      <c r="CF163" s="51">
        <f t="shared" si="586"/>
        <v>100</v>
      </c>
      <c r="CG163" s="58">
        <v>11.285162456886701</v>
      </c>
      <c r="CH163" s="51">
        <f t="shared" si="587"/>
        <v>100</v>
      </c>
      <c r="CI163" s="58" t="s">
        <v>1975</v>
      </c>
      <c r="CJ163" s="53" t="str">
        <f t="shared" si="588"/>
        <v>No VAT</v>
      </c>
      <c r="CK163" s="58" t="s">
        <v>1975</v>
      </c>
      <c r="CL163" s="53" t="str">
        <f t="shared" si="589"/>
        <v>No VAT</v>
      </c>
      <c r="CM163" s="58" t="s">
        <v>1976</v>
      </c>
      <c r="CN163" s="53" t="str">
        <f t="shared" si="590"/>
        <v>No CIT</v>
      </c>
      <c r="CO163" s="58" t="s">
        <v>1976</v>
      </c>
      <c r="CP163" s="51" t="str">
        <f t="shared" si="591"/>
        <v>No CIT</v>
      </c>
      <c r="CQ163" s="138" t="str">
        <f t="shared" si="548"/>
        <v/>
      </c>
      <c r="CR163" s="110">
        <f t="shared" si="549"/>
        <v>99.444444444444443</v>
      </c>
      <c r="CS163" s="53">
        <f t="shared" si="617"/>
        <v>99.444444444444443</v>
      </c>
      <c r="CT163" s="98">
        <f t="shared" si="550"/>
        <v>99.4</v>
      </c>
      <c r="CU163" s="54" t="e">
        <f t="shared" si="618"/>
        <v>#N/A</v>
      </c>
      <c r="CV163" s="58">
        <v>24.5</v>
      </c>
      <c r="CW163" s="53">
        <f t="shared" si="592"/>
        <v>85.220125786163521</v>
      </c>
      <c r="CX163" s="58">
        <v>9.7777777777777803</v>
      </c>
      <c r="CY163" s="53">
        <f t="shared" si="593"/>
        <v>94.806048652202506</v>
      </c>
      <c r="CZ163" s="58">
        <v>381.66666666666703</v>
      </c>
      <c r="DA163" s="53">
        <f t="shared" si="594"/>
        <v>63.993710691823871</v>
      </c>
      <c r="DB163" s="58">
        <v>150</v>
      </c>
      <c r="DC163" s="53">
        <f t="shared" si="595"/>
        <v>62.5</v>
      </c>
      <c r="DD163" s="58">
        <v>48</v>
      </c>
      <c r="DE163" s="53">
        <f t="shared" si="596"/>
        <v>83.154121863799276</v>
      </c>
      <c r="DF163" s="58">
        <v>72</v>
      </c>
      <c r="DG163" s="53">
        <f t="shared" si="597"/>
        <v>70.292887029288693</v>
      </c>
      <c r="DH163" s="58">
        <v>557.77777777777703</v>
      </c>
      <c r="DI163" s="53">
        <f t="shared" si="598"/>
        <v>53.518518518518576</v>
      </c>
      <c r="DJ163" s="58">
        <v>290</v>
      </c>
      <c r="DK163" s="51">
        <f t="shared" si="599"/>
        <v>58.571428571428577</v>
      </c>
      <c r="DL163" s="53">
        <f t="shared" si="551"/>
        <v>71.507105139153126</v>
      </c>
      <c r="DM163" s="53">
        <f t="shared" si="619"/>
        <v>71.507105139153126</v>
      </c>
      <c r="DN163" s="98">
        <f t="shared" si="552"/>
        <v>71.5</v>
      </c>
      <c r="DO163" s="54" t="e">
        <f t="shared" si="620"/>
        <v>#N/A</v>
      </c>
      <c r="DP163" s="52">
        <v>570</v>
      </c>
      <c r="DQ163" s="51">
        <f t="shared" si="600"/>
        <v>63.114754098360656</v>
      </c>
      <c r="DR163" s="52">
        <v>21.6</v>
      </c>
      <c r="DS163" s="51">
        <f t="shared" si="601"/>
        <v>75.815523059617547</v>
      </c>
      <c r="DT163" s="52">
        <v>4.5</v>
      </c>
      <c r="DU163" s="51">
        <f t="shared" si="602"/>
        <v>25</v>
      </c>
      <c r="DV163" s="53">
        <f t="shared" si="553"/>
        <v>54.643425719326068</v>
      </c>
      <c r="DW163" s="53">
        <f t="shared" si="621"/>
        <v>54.643425719326068</v>
      </c>
      <c r="DX163" s="98">
        <f t="shared" si="554"/>
        <v>54.6</v>
      </c>
      <c r="DY163" s="54" t="e">
        <f t="shared" si="622"/>
        <v>#N/A</v>
      </c>
      <c r="DZ163" s="52">
        <v>29.964718466072899</v>
      </c>
      <c r="EA163" s="53">
        <f t="shared" si="603"/>
        <v>32.254809974244239</v>
      </c>
      <c r="EB163" s="52">
        <v>7</v>
      </c>
      <c r="EC163" s="51">
        <f t="shared" si="604"/>
        <v>43.75</v>
      </c>
      <c r="ED163" s="53">
        <f t="shared" si="555"/>
        <v>38.002404987122119</v>
      </c>
      <c r="EE163" s="53">
        <f t="shared" si="623"/>
        <v>38.002404987122119</v>
      </c>
      <c r="EF163" s="98">
        <f t="shared" si="556"/>
        <v>38</v>
      </c>
      <c r="EG163" s="54" t="e">
        <f t="shared" si="624"/>
        <v>#N/A</v>
      </c>
      <c r="EH163" s="64"/>
      <c r="EI163" s="64"/>
      <c r="EJ163" s="64"/>
      <c r="EK163" s="66" t="e">
        <f t="shared" si="625"/>
        <v>#N/A</v>
      </c>
      <c r="EL163" s="116">
        <f t="shared" si="557"/>
        <v>68.7</v>
      </c>
      <c r="EM163" s="139">
        <f t="shared" si="558"/>
        <v>68.665731935454573</v>
      </c>
      <c r="EN163" s="120">
        <f t="shared" si="626"/>
        <v>68.665731935454573</v>
      </c>
      <c r="EO163" s="67"/>
      <c r="EP163" s="68"/>
      <c r="EQ163" s="44"/>
    </row>
    <row r="164" spans="1:149" ht="14.5" customHeight="1" x14ac:dyDescent="0.35">
      <c r="A164" s="49" t="s">
        <v>158</v>
      </c>
      <c r="B164" s="137" t="str">
        <f>INDEX('Economy Names'!$A$2:$H$213,'Economy Names'!L158,'Economy Names'!$K$1)</f>
        <v>Romania</v>
      </c>
      <c r="C164" s="50">
        <v>6</v>
      </c>
      <c r="D164" s="51">
        <f t="shared" si="560"/>
        <v>70.588235294117652</v>
      </c>
      <c r="E164" s="50">
        <v>20</v>
      </c>
      <c r="F164" s="51">
        <f t="shared" si="561"/>
        <v>80.402010050251263</v>
      </c>
      <c r="G164" s="52">
        <v>0.32355385655768998</v>
      </c>
      <c r="H164" s="51">
        <f t="shared" si="562"/>
        <v>99.83822307172116</v>
      </c>
      <c r="I164" s="50">
        <v>6</v>
      </c>
      <c r="J164" s="51">
        <f t="shared" si="563"/>
        <v>70.588235294117652</v>
      </c>
      <c r="K164" s="50">
        <v>20</v>
      </c>
      <c r="L164" s="51">
        <f t="shared" si="564"/>
        <v>80.402010050251263</v>
      </c>
      <c r="M164" s="52">
        <v>0.32355385655768998</v>
      </c>
      <c r="N164" s="53">
        <f t="shared" si="565"/>
        <v>99.83822307172116</v>
      </c>
      <c r="O164" s="52">
        <v>0.42294621772246999</v>
      </c>
      <c r="P164" s="51">
        <f t="shared" si="566"/>
        <v>99.894263445569379</v>
      </c>
      <c r="Q164" s="53">
        <f t="shared" si="534"/>
        <v>87.680682965414874</v>
      </c>
      <c r="R164" s="53">
        <f t="shared" si="605"/>
        <v>87.680682965414874</v>
      </c>
      <c r="S164" s="98">
        <f t="shared" si="535"/>
        <v>87.7</v>
      </c>
      <c r="T164" s="54" t="e">
        <f t="shared" si="606"/>
        <v>#N/A</v>
      </c>
      <c r="U164" s="55">
        <v>24</v>
      </c>
      <c r="V164" s="51">
        <f t="shared" si="567"/>
        <v>24</v>
      </c>
      <c r="W164" s="55">
        <v>260</v>
      </c>
      <c r="X164" s="51">
        <f t="shared" si="568"/>
        <v>32.564841498559076</v>
      </c>
      <c r="Y164" s="56">
        <v>1.9627058438989999</v>
      </c>
      <c r="Z164" s="53">
        <f t="shared" si="569"/>
        <v>90.186470780505019</v>
      </c>
      <c r="AA164" s="55">
        <v>13</v>
      </c>
      <c r="AB164" s="51">
        <f t="shared" si="570"/>
        <v>86.666666666666671</v>
      </c>
      <c r="AC164" s="53">
        <f t="shared" si="536"/>
        <v>58.354494736432699</v>
      </c>
      <c r="AD164" s="53">
        <f t="shared" si="607"/>
        <v>58.354494736432699</v>
      </c>
      <c r="AE164" s="98">
        <f t="shared" si="537"/>
        <v>58.4</v>
      </c>
      <c r="AF164" s="57" t="e">
        <f t="shared" si="608"/>
        <v>#N/A</v>
      </c>
      <c r="AG164" s="55">
        <v>9</v>
      </c>
      <c r="AH164" s="51">
        <f t="shared" si="571"/>
        <v>0</v>
      </c>
      <c r="AI164" s="55">
        <v>174</v>
      </c>
      <c r="AJ164" s="51">
        <f t="shared" si="572"/>
        <v>32.173913043478258</v>
      </c>
      <c r="AK164" s="56">
        <v>405.75979816531998</v>
      </c>
      <c r="AL164" s="51">
        <f t="shared" si="573"/>
        <v>94.990619775736789</v>
      </c>
      <c r="AM164" s="55">
        <v>7</v>
      </c>
      <c r="AN164" s="51">
        <f t="shared" si="574"/>
        <v>87.5</v>
      </c>
      <c r="AO164" s="51">
        <f t="shared" si="538"/>
        <v>53.666133204803764</v>
      </c>
      <c r="AP164" s="53">
        <f t="shared" si="609"/>
        <v>53.666133204803764</v>
      </c>
      <c r="AQ164" s="98">
        <f t="shared" si="539"/>
        <v>53.7</v>
      </c>
      <c r="AR164" s="54" t="e">
        <f t="shared" si="610"/>
        <v>#N/A</v>
      </c>
      <c r="AS164" s="59">
        <v>6</v>
      </c>
      <c r="AT164" s="51">
        <f t="shared" si="575"/>
        <v>58.333333333333336</v>
      </c>
      <c r="AU164" s="59">
        <v>14.5</v>
      </c>
      <c r="AV164" s="51">
        <f t="shared" si="576"/>
        <v>93.540669856459331</v>
      </c>
      <c r="AW164" s="59">
        <v>1.26017010071958</v>
      </c>
      <c r="AX164" s="53">
        <f t="shared" si="577"/>
        <v>91.5988659952028</v>
      </c>
      <c r="AY164" s="59">
        <v>17</v>
      </c>
      <c r="AZ164" s="51">
        <f t="shared" si="578"/>
        <v>56.666666666666664</v>
      </c>
      <c r="BA164" s="60">
        <f t="shared" si="540"/>
        <v>75.034883962915529</v>
      </c>
      <c r="BB164" s="53">
        <f t="shared" si="611"/>
        <v>75.034883962915529</v>
      </c>
      <c r="BC164" s="98">
        <f t="shared" si="541"/>
        <v>75</v>
      </c>
      <c r="BD164" s="54" t="e">
        <f t="shared" si="612"/>
        <v>#N/A</v>
      </c>
      <c r="BE164" s="58">
        <v>7</v>
      </c>
      <c r="BF164" s="58">
        <v>9</v>
      </c>
      <c r="BG164" s="61">
        <f t="shared" si="542"/>
        <v>16</v>
      </c>
      <c r="BH164" s="60">
        <f t="shared" si="543"/>
        <v>80</v>
      </c>
      <c r="BI164" s="101">
        <f t="shared" si="613"/>
        <v>80</v>
      </c>
      <c r="BJ164" s="98">
        <f t="shared" si="544"/>
        <v>80</v>
      </c>
      <c r="BK164" s="54" t="e">
        <f t="shared" si="614"/>
        <v>#N/A</v>
      </c>
      <c r="BL164" s="58">
        <v>9</v>
      </c>
      <c r="BM164" s="53">
        <f t="shared" si="579"/>
        <v>90</v>
      </c>
      <c r="BN164" s="58">
        <v>4</v>
      </c>
      <c r="BO164" s="53">
        <f t="shared" si="580"/>
        <v>40</v>
      </c>
      <c r="BP164" s="58">
        <v>5</v>
      </c>
      <c r="BQ164" s="53">
        <f t="shared" si="581"/>
        <v>50</v>
      </c>
      <c r="BR164" s="58">
        <v>5</v>
      </c>
      <c r="BS164" s="53">
        <f t="shared" si="582"/>
        <v>83.333333333333343</v>
      </c>
      <c r="BT164" s="58">
        <v>3</v>
      </c>
      <c r="BU164" s="53">
        <f t="shared" si="583"/>
        <v>42.857142857142854</v>
      </c>
      <c r="BV164" s="58">
        <v>5</v>
      </c>
      <c r="BW164" s="51">
        <f t="shared" si="584"/>
        <v>71.428571428571431</v>
      </c>
      <c r="BX164" s="61">
        <f t="shared" si="545"/>
        <v>31</v>
      </c>
      <c r="BY164" s="63">
        <f t="shared" si="546"/>
        <v>62</v>
      </c>
      <c r="BZ164" s="53">
        <f t="shared" si="615"/>
        <v>62</v>
      </c>
      <c r="CA164" s="98">
        <f t="shared" si="547"/>
        <v>62</v>
      </c>
      <c r="CB164" s="57" t="e">
        <f t="shared" si="616"/>
        <v>#N/A</v>
      </c>
      <c r="CC164" s="58">
        <v>14</v>
      </c>
      <c r="CD164" s="53">
        <f t="shared" si="585"/>
        <v>81.666666666666671</v>
      </c>
      <c r="CE164" s="58">
        <v>163</v>
      </c>
      <c r="CF164" s="51">
        <f t="shared" si="586"/>
        <v>82.38021638330757</v>
      </c>
      <c r="CG164" s="58">
        <v>20.038510636155301</v>
      </c>
      <c r="CH164" s="51">
        <f t="shared" si="587"/>
        <v>100</v>
      </c>
      <c r="CI164" s="58">
        <v>22.5</v>
      </c>
      <c r="CJ164" s="53">
        <f t="shared" si="588"/>
        <v>55.000000000000007</v>
      </c>
      <c r="CK164" s="58">
        <v>27.452380952380999</v>
      </c>
      <c r="CL164" s="53">
        <f t="shared" si="589"/>
        <v>53.180731752160234</v>
      </c>
      <c r="CM164" s="58">
        <v>2</v>
      </c>
      <c r="CN164" s="53">
        <f t="shared" si="590"/>
        <v>99.082568807339456</v>
      </c>
      <c r="CO164" s="58">
        <v>0</v>
      </c>
      <c r="CP164" s="51">
        <f t="shared" si="591"/>
        <v>100</v>
      </c>
      <c r="CQ164" s="138">
        <f t="shared" si="548"/>
        <v>76.815825139874931</v>
      </c>
      <c r="CR164" s="110">
        <f t="shared" si="549"/>
        <v>85.215677047462293</v>
      </c>
      <c r="CS164" s="53">
        <f t="shared" si="617"/>
        <v>85.215677047462293</v>
      </c>
      <c r="CT164" s="98">
        <f t="shared" si="550"/>
        <v>85.2</v>
      </c>
      <c r="CU164" s="54" t="e">
        <f t="shared" si="618"/>
        <v>#N/A</v>
      </c>
      <c r="CV164" s="58">
        <v>0.375</v>
      </c>
      <c r="CW164" s="53">
        <f t="shared" si="592"/>
        <v>100</v>
      </c>
      <c r="CX164" s="58">
        <v>0.5</v>
      </c>
      <c r="CY164" s="53">
        <f t="shared" si="593"/>
        <v>100</v>
      </c>
      <c r="CZ164" s="58">
        <v>0</v>
      </c>
      <c r="DA164" s="53">
        <f t="shared" si="594"/>
        <v>100</v>
      </c>
      <c r="DB164" s="58">
        <v>0</v>
      </c>
      <c r="DC164" s="53">
        <f t="shared" si="595"/>
        <v>100</v>
      </c>
      <c r="DD164" s="58">
        <v>0.375</v>
      </c>
      <c r="DE164" s="53">
        <f t="shared" si="596"/>
        <v>100</v>
      </c>
      <c r="DF164" s="58">
        <v>0.5</v>
      </c>
      <c r="DG164" s="53">
        <f t="shared" si="597"/>
        <v>100</v>
      </c>
      <c r="DH164" s="58">
        <v>0</v>
      </c>
      <c r="DI164" s="53">
        <f t="shared" si="598"/>
        <v>100</v>
      </c>
      <c r="DJ164" s="58">
        <v>0</v>
      </c>
      <c r="DK164" s="51">
        <f t="shared" si="599"/>
        <v>100</v>
      </c>
      <c r="DL164" s="53">
        <f t="shared" si="551"/>
        <v>100</v>
      </c>
      <c r="DM164" s="53">
        <f t="shared" si="619"/>
        <v>100</v>
      </c>
      <c r="DN164" s="98">
        <f t="shared" si="552"/>
        <v>100</v>
      </c>
      <c r="DO164" s="54" t="e">
        <f t="shared" si="620"/>
        <v>#N/A</v>
      </c>
      <c r="DP164" s="52">
        <v>512</v>
      </c>
      <c r="DQ164" s="51">
        <f t="shared" si="600"/>
        <v>67.868852459016395</v>
      </c>
      <c r="DR164" s="52">
        <v>25.8</v>
      </c>
      <c r="DS164" s="51">
        <f t="shared" si="601"/>
        <v>71.091113610798658</v>
      </c>
      <c r="DT164" s="52">
        <v>14</v>
      </c>
      <c r="DU164" s="51">
        <f t="shared" si="602"/>
        <v>77.777777777777786</v>
      </c>
      <c r="DV164" s="53">
        <f t="shared" si="553"/>
        <v>72.24591461586428</v>
      </c>
      <c r="DW164" s="53">
        <f t="shared" si="621"/>
        <v>72.24591461586428</v>
      </c>
      <c r="DX164" s="98">
        <f t="shared" si="554"/>
        <v>72.2</v>
      </c>
      <c r="DY164" s="54" t="e">
        <f t="shared" si="622"/>
        <v>#N/A</v>
      </c>
      <c r="DZ164" s="52">
        <v>34.390080165028401</v>
      </c>
      <c r="EA164" s="53">
        <f t="shared" si="603"/>
        <v>37.018385538243706</v>
      </c>
      <c r="EB164" s="52">
        <v>13</v>
      </c>
      <c r="EC164" s="51">
        <f t="shared" si="604"/>
        <v>81.25</v>
      </c>
      <c r="ED164" s="53">
        <f t="shared" si="555"/>
        <v>59.134192769121853</v>
      </c>
      <c r="EE164" s="53">
        <f t="shared" si="623"/>
        <v>59.134192769121853</v>
      </c>
      <c r="EF164" s="98">
        <f t="shared" si="556"/>
        <v>59.1</v>
      </c>
      <c r="EG164" s="54" t="e">
        <f t="shared" si="624"/>
        <v>#N/A</v>
      </c>
      <c r="EH164" s="64"/>
      <c r="EI164" s="64"/>
      <c r="EJ164" s="64"/>
      <c r="EK164" s="66" t="e">
        <f t="shared" si="625"/>
        <v>#N/A</v>
      </c>
      <c r="EL164" s="116">
        <f t="shared" si="557"/>
        <v>73.3</v>
      </c>
      <c r="EM164" s="139">
        <f t="shared" si="558"/>
        <v>73.333197930201521</v>
      </c>
      <c r="EN164" s="120">
        <f t="shared" si="626"/>
        <v>73.333197930201521</v>
      </c>
      <c r="EO164" s="67"/>
      <c r="EP164" s="68"/>
      <c r="EQ164" s="44"/>
    </row>
    <row r="165" spans="1:149" ht="14.5" customHeight="1" x14ac:dyDescent="0.35">
      <c r="A165" s="49" t="s">
        <v>159</v>
      </c>
      <c r="B165" s="137" t="str">
        <f>INDEX('Economy Names'!$A$2:$H$213,'Economy Names'!L159,'Economy Names'!$K$1)</f>
        <v>Russian Federation</v>
      </c>
      <c r="C165" s="69" t="e">
        <f>VLOOKUP($C$241,$A$7:$EH$220,C$221,0)*$D$241+VLOOKUP($C$242,$A$7:$EH$220,C$221,0)*$D$242</f>
        <v>#N/A</v>
      </c>
      <c r="D165" s="70" t="e">
        <f>VLOOKUP($C$241,$A$7:$EG$220,D$221,0)*$D$241+VLOOKUP($C$242,$A$7:$EG$220,D$221,0)*$D$242</f>
        <v>#N/A</v>
      </c>
      <c r="E165" s="71" t="e">
        <f>VLOOKUP($C$241,$A$7:$EH$220,E$221,0)*$D$241+VLOOKUP($C$242,$A$7:$EH$220,E$221,0)*$D$242</f>
        <v>#N/A</v>
      </c>
      <c r="F165" s="70" t="e">
        <f>VLOOKUP($C$241,$A$7:$EG$220,F$221,0)*$D$241+VLOOKUP($C$242,$A$7:$EG$220,F$221,0)*$D$242</f>
        <v>#N/A</v>
      </c>
      <c r="G165" s="73" t="e">
        <f>VLOOKUP($C$241,$A$7:$EH$220,G$221,0)*$D$241+VLOOKUP($C$242,$A$7:$EH$220,G$221,0)*$D$242</f>
        <v>#N/A</v>
      </c>
      <c r="H165" s="70" t="e">
        <f>VLOOKUP($C$241,$A$7:$EG$220,H$221,0)*$D$241+VLOOKUP($C$242,$A$7:$EG$220,H$221,0)*$D$242</f>
        <v>#N/A</v>
      </c>
      <c r="I165" s="69" t="e">
        <f>VLOOKUP($C$241,$A$7:$EH$220,I$221,0)*$D$241+VLOOKUP($C$242,$A$7:$EH$220,I$221,0)*$D$242</f>
        <v>#N/A</v>
      </c>
      <c r="J165" s="70" t="e">
        <f>VLOOKUP($C$241,$A$7:$EG$220,J$221,0)*$D$241+VLOOKUP($C$242,$A$7:$EG$220,J$221,0)*$D$242</f>
        <v>#N/A</v>
      </c>
      <c r="K165" s="71" t="e">
        <f>VLOOKUP($C$241,$A$7:$EH$220,K$221,0)*$D$241+VLOOKUP($C$242,$A$7:$EH$220,K$221,0)*$D$242</f>
        <v>#N/A</v>
      </c>
      <c r="L165" s="70" t="e">
        <f>VLOOKUP($C$241,$A$7:$EG$220,L$221,0)*$D$241+VLOOKUP($C$242,$A$7:$EG$220,L$221,0)*$D$242</f>
        <v>#N/A</v>
      </c>
      <c r="M165" s="73" t="e">
        <f>VLOOKUP($C$241,$A$7:$EH$220,M$221,0)*$D$241+VLOOKUP($C$242,$A$7:$EH$220,M$221,0)*$D$242</f>
        <v>#N/A</v>
      </c>
      <c r="N165" s="72" t="e">
        <f>VLOOKUP($C$241,$A$7:$EG$220,N$221,0)*$D$241+VLOOKUP($C$242,$A$7:$EG$220,N$221,0)*$D$242</f>
        <v>#N/A</v>
      </c>
      <c r="O165" s="73" t="e">
        <f>VLOOKUP($C$241,$A$7:$EH$220,O$221,0)*$D$241+VLOOKUP($C$242,$A$7:$EH$220,O$221,0)*$D$242</f>
        <v>#N/A</v>
      </c>
      <c r="P165" s="70" t="e">
        <f>VLOOKUP($C$241,$A$7:$EG$220,P$221,0)*$D$241+VLOOKUP($C$242,$A$7:$EG$220,P$221,0)*$D$242</f>
        <v>#N/A</v>
      </c>
      <c r="Q165" s="53" t="e">
        <f t="shared" si="534"/>
        <v>#N/A</v>
      </c>
      <c r="R165" s="53" t="e">
        <f t="shared" si="605"/>
        <v>#N/A</v>
      </c>
      <c r="S165" s="98" t="e">
        <f t="shared" si="535"/>
        <v>#N/A</v>
      </c>
      <c r="T165" s="54" t="e">
        <f t="shared" si="606"/>
        <v>#N/A</v>
      </c>
      <c r="U165" s="71" t="e">
        <f>VLOOKUP($C$241,$A$7:$EH$220,U$221,0)*$D$241+VLOOKUP($C$242,$A$7:$EH$220,U$221,0)*$D$242</f>
        <v>#N/A</v>
      </c>
      <c r="V165" s="70" t="e">
        <f>VLOOKUP($C$241,$A$7:$EG$220,V$221,0)*$D$241+VLOOKUP($C$242,$A$7:$EG$220,V$221,0)*$D$242</f>
        <v>#N/A</v>
      </c>
      <c r="W165" s="73" t="e">
        <f>VLOOKUP($C$241,$A$7:$EH$220,W$221,0)*$D$241+VLOOKUP($C$242,$A$7:$EH$220,W$221,0)*$D$242</f>
        <v>#N/A</v>
      </c>
      <c r="X165" s="70" t="e">
        <f>VLOOKUP($C$241,$A$7:$EG$220,X$221,0)*$D$241+VLOOKUP($C$242,$A$7:$EG$220,X$221,0)*$D$242</f>
        <v>#N/A</v>
      </c>
      <c r="Y165" s="73" t="e">
        <f>VLOOKUP($C$241,$A$7:$EH$220,Y$221,0)*$D$241+VLOOKUP($C$242,$A$7:$EH$220,Y$221,0)*$D$242</f>
        <v>#N/A</v>
      </c>
      <c r="Z165" s="72" t="e">
        <f>VLOOKUP($C$241,$A$7:$EG$220,Z$221,0)*$D$241+VLOOKUP($C$242,$A$7:$EG$220,Z$221,0)*$D$242</f>
        <v>#N/A</v>
      </c>
      <c r="AA165" s="74" t="e">
        <f>VLOOKUP($C$241,$A$7:$EH$220,AA$221,0)*$D$241+VLOOKUP($C$242,$A$7:$EH$220,AA$221,0)*$D$242</f>
        <v>#N/A</v>
      </c>
      <c r="AB165" s="70" t="e">
        <f>VLOOKUP($C$241,$A$7:$EG$220,AB$221,0)*$D$241+VLOOKUP($C$242,$A$7:$EG$220,AB$221,0)*$D$242</f>
        <v>#N/A</v>
      </c>
      <c r="AC165" s="53" t="e">
        <f t="shared" si="536"/>
        <v>#N/A</v>
      </c>
      <c r="AD165" s="53" t="e">
        <f t="shared" si="607"/>
        <v>#N/A</v>
      </c>
      <c r="AE165" s="98" t="e">
        <f t="shared" si="537"/>
        <v>#N/A</v>
      </c>
      <c r="AF165" s="57" t="e">
        <f t="shared" si="608"/>
        <v>#N/A</v>
      </c>
      <c r="AG165" s="69" t="e">
        <f>VLOOKUP($C$241,$A$7:$EH$220,AG$221,0)*$D$241+VLOOKUP($C$242,$A$7:$EH$220,AG$221,0)*$D$242</f>
        <v>#N/A</v>
      </c>
      <c r="AH165" s="70" t="e">
        <f>VLOOKUP($C$241,$A$7:$EG$220,AH$221,0)*$D$241+VLOOKUP($C$242,$A$7:$EG$220,AH$221,0)*$D$242</f>
        <v>#N/A</v>
      </c>
      <c r="AI165" s="69" t="e">
        <f>VLOOKUP($C$241,$A$7:$EH$220,AI$221,0)*$D$241+VLOOKUP($C$242,$A$7:$EH$220,AI$221,0)*$D$242</f>
        <v>#N/A</v>
      </c>
      <c r="AJ165" s="70" t="e">
        <f>VLOOKUP($C$241,$A$7:$EG$220,AJ$221,0)*$D$241+VLOOKUP($C$242,$A$7:$EG$220,AJ$221,0)*$D$242</f>
        <v>#N/A</v>
      </c>
      <c r="AK165" s="73" t="e">
        <f>VLOOKUP($C$241,$A$7:$EH$220,AK$221,0)*$D$241+VLOOKUP($C$242,$A$7:$EH$220,AK$221,0)*$D$242</f>
        <v>#N/A</v>
      </c>
      <c r="AL165" s="70" t="e">
        <f>VLOOKUP($C$241,$A$7:$EG$220,AL$221,0)*$D$241+VLOOKUP($C$242,$A$7:$EG$220,AL$221,0)*$D$242</f>
        <v>#N/A</v>
      </c>
      <c r="AM165" s="69" t="e">
        <f>VLOOKUP($C$241,$A$7:$EH$220,AM$221,0)*$D$241+VLOOKUP($C$242,$A$7:$EH$220,AM$221,0)*$D$242</f>
        <v>#N/A</v>
      </c>
      <c r="AN165" s="70" t="e">
        <f>VLOOKUP($C$241,$A$7:$EG$220,AN$221,0)*$D$241+VLOOKUP($C$242,$A$7:$EG$220,AN$221,0)*$D$242</f>
        <v>#N/A</v>
      </c>
      <c r="AO165" s="51" t="e">
        <f t="shared" si="538"/>
        <v>#N/A</v>
      </c>
      <c r="AP165" s="53" t="e">
        <f t="shared" si="609"/>
        <v>#N/A</v>
      </c>
      <c r="AQ165" s="98" t="e">
        <f t="shared" si="539"/>
        <v>#N/A</v>
      </c>
      <c r="AR165" s="54" t="e">
        <f t="shared" si="610"/>
        <v>#N/A</v>
      </c>
      <c r="AS165" s="69" t="e">
        <f>VLOOKUP($C$241,$A$7:$EH$220,AS$221,0)*$D$241+VLOOKUP($C$242,$A$7:$EH$220,AS$221,0)*$D$242</f>
        <v>#N/A</v>
      </c>
      <c r="AT165" s="70" t="e">
        <f>VLOOKUP($C$241,$A$7:$EG$220,AT$221,0)*$D$241+VLOOKUP($C$242,$A$7:$EG$220,AT$221,0)*$D$242</f>
        <v>#N/A</v>
      </c>
      <c r="AU165" s="69" t="e">
        <f>VLOOKUP($C$241,$A$7:$EH$220,AU$221,0)*$D$241+VLOOKUP($C$242,$A$7:$EH$220,AU$221,0)*$D$242</f>
        <v>#N/A</v>
      </c>
      <c r="AV165" s="70" t="e">
        <f>VLOOKUP($C$241,$A$7:$EG$220,AV$221,0)*$D$241+VLOOKUP($C$242,$A$7:$EG$220,AV$221,0)*$D$242</f>
        <v>#N/A</v>
      </c>
      <c r="AW165" s="71" t="e">
        <f>VLOOKUP($C$241,$A$7:$EH$220,AW$221,0)*$D$241+VLOOKUP($C$242,$A$7:$EH$220,AW$221,0)*$D$242</f>
        <v>#N/A</v>
      </c>
      <c r="AX165" s="72" t="e">
        <f>VLOOKUP($C$241,$A$7:$EG$220,AX$221,0)*$D$241+VLOOKUP($C$242,$A$7:$EG$220,AX$221,0)*$D$242</f>
        <v>#N/A</v>
      </c>
      <c r="AY165" s="69" t="e">
        <f>VLOOKUP($C$241,$A$7:$EH$220,AY$221,0)*$D$241+VLOOKUP($C$242,$A$7:$EH$220,AY$221,0)*$D$242</f>
        <v>#N/A</v>
      </c>
      <c r="AZ165" s="70" t="e">
        <f>VLOOKUP($C$241,$A$7:$EG$220,AZ$221,0)*$D$241+VLOOKUP($C$242,$A$7:$EG$220,AZ$221,0)*$D$242</f>
        <v>#N/A</v>
      </c>
      <c r="BA165" s="60" t="e">
        <f t="shared" si="540"/>
        <v>#N/A</v>
      </c>
      <c r="BB165" s="53" t="e">
        <f t="shared" si="611"/>
        <v>#N/A</v>
      </c>
      <c r="BC165" s="98" t="e">
        <f t="shared" si="541"/>
        <v>#N/A</v>
      </c>
      <c r="BD165" s="54" t="e">
        <f t="shared" si="612"/>
        <v>#N/A</v>
      </c>
      <c r="BE165" s="69" t="e">
        <f>VLOOKUP($C$241,$A$7:$EH$220,BE$221,0)*$D$241+VLOOKUP($C$242,$A$7:$EH$220,BE$221,0)*$D$242</f>
        <v>#N/A</v>
      </c>
      <c r="BF165" s="69" t="e">
        <f>VLOOKUP($C$241,$A$7:$EH$220,BF$221,0)*$D$241+VLOOKUP($C$242,$A$7:$EH$220,BF$221,0)*$D$242</f>
        <v>#N/A</v>
      </c>
      <c r="BG165" s="61" t="e">
        <f t="shared" si="542"/>
        <v>#N/A</v>
      </c>
      <c r="BH165" s="60" t="e">
        <f t="shared" si="543"/>
        <v>#N/A</v>
      </c>
      <c r="BI165" s="101" t="e">
        <f t="shared" si="613"/>
        <v>#N/A</v>
      </c>
      <c r="BJ165" s="98" t="e">
        <f t="shared" si="544"/>
        <v>#N/A</v>
      </c>
      <c r="BK165" s="54" t="e">
        <f t="shared" si="614"/>
        <v>#N/A</v>
      </c>
      <c r="BL165" s="69" t="e">
        <f>VLOOKUP($C$241,$A$7:$EH$220,BL$221,0)*$D$241+VLOOKUP($C$242,$A$7:$EH$220,BL$221,0)*$D$242</f>
        <v>#N/A</v>
      </c>
      <c r="BM165" s="72" t="e">
        <f>VLOOKUP($C$241,$A$7:$EG$220,BM$221,0)*$D$241+VLOOKUP($C$242,$A$7:$EG$220,BM$221,0)*$D$242</f>
        <v>#N/A</v>
      </c>
      <c r="BN165" s="69" t="e">
        <f>VLOOKUP($C$241,$A$7:$EH$220,BN$221,0)*$D$241+VLOOKUP($C$242,$A$7:$EH$220,BN$221,0)*$D$242</f>
        <v>#N/A</v>
      </c>
      <c r="BO165" s="72" t="e">
        <f>VLOOKUP($C$241,$A$7:$EG$220,BO$221,0)*$D$241+VLOOKUP($C$242,$A$7:$EG$220,BO$221,0)*$D$242</f>
        <v>#N/A</v>
      </c>
      <c r="BP165" s="69" t="e">
        <f>VLOOKUP($C$241,$A$7:$EH$220,BP$221,0)*$D$241+VLOOKUP($C$242,$A$7:$EH$220,BP$221,0)*$D$242</f>
        <v>#N/A</v>
      </c>
      <c r="BQ165" s="72" t="e">
        <f>VLOOKUP($C$241,$A$7:$EG$220,BQ$221,0)*$D$241+VLOOKUP($C$242,$A$7:$EG$220,BQ$221,0)*$D$242</f>
        <v>#N/A</v>
      </c>
      <c r="BR165" s="69" t="e">
        <f>VLOOKUP($C$241,$A$7:$EH$220,BR$221,0)*$D$241+VLOOKUP($C$242,$A$7:$EH$220,BR$221,0)*$D$242</f>
        <v>#N/A</v>
      </c>
      <c r="BS165" s="72" t="e">
        <f>VLOOKUP($C$241,$A$7:$EG$220,BS$221,0)*$D$241+VLOOKUP($C$242,$A$7:$EG$220,BS$221,0)*$D$242</f>
        <v>#N/A</v>
      </c>
      <c r="BT165" s="69" t="e">
        <f>VLOOKUP($C$241,$A$7:$EH$220,BT$221,0)*$D$241+VLOOKUP($C$242,$A$7:$EH$220,BT$221,0)*$D$242</f>
        <v>#N/A</v>
      </c>
      <c r="BU165" s="72" t="e">
        <f>VLOOKUP($C$241,$A$7:$EG$220,BU$221,0)*$D$241+VLOOKUP($C$242,$A$7:$EG$220,BU$221,0)*$D$242</f>
        <v>#N/A</v>
      </c>
      <c r="BV165" s="69" t="e">
        <f>VLOOKUP($C$241,$A$7:$EH$220,BV$221,0)*$D$241+VLOOKUP($C$242,$A$7:$EH$220,BV$221,0)*$D$242</f>
        <v>#N/A</v>
      </c>
      <c r="BW165" s="70" t="e">
        <f>VLOOKUP($C$241,$A$7:$EG$220,BW$221,0)*$D$241+VLOOKUP($C$242,$A$7:$EG$220,BW$221,0)*$D$242</f>
        <v>#N/A</v>
      </c>
      <c r="BX165" s="61" t="e">
        <f t="shared" si="545"/>
        <v>#N/A</v>
      </c>
      <c r="BY165" s="63" t="e">
        <f t="shared" si="546"/>
        <v>#N/A</v>
      </c>
      <c r="BZ165" s="53" t="e">
        <f t="shared" si="615"/>
        <v>#N/A</v>
      </c>
      <c r="CA165" s="98" t="e">
        <f t="shared" si="547"/>
        <v>#N/A</v>
      </c>
      <c r="CB165" s="57" t="e">
        <f t="shared" si="616"/>
        <v>#N/A</v>
      </c>
      <c r="CC165" s="69" t="e">
        <f t="shared" ref="CC165:CH165" si="627">VLOOKUP($C$241,$A$7:$EH$220,CC$221,0)*$D$241+VLOOKUP($C$242,$A$7:$EH$220,CC$221,0)*$D$242</f>
        <v>#N/A</v>
      </c>
      <c r="CD165" s="72" t="e">
        <f t="shared" si="627"/>
        <v>#N/A</v>
      </c>
      <c r="CE165" s="69" t="e">
        <f t="shared" si="627"/>
        <v>#N/A</v>
      </c>
      <c r="CF165" s="70" t="e">
        <f t="shared" si="627"/>
        <v>#N/A</v>
      </c>
      <c r="CG165" s="71" t="e">
        <f t="shared" si="627"/>
        <v>#N/A</v>
      </c>
      <c r="CH165" s="70" t="e">
        <f t="shared" si="627"/>
        <v>#N/A</v>
      </c>
      <c r="CI165" s="73" t="e">
        <f>IF(OR(VLOOKUP($C$241,$A$7:$EH$220,CI$221,0)="NO VAT",VLOOKUP($C$242,$A$7:$EH$220,CI$221,0)="NO VAT"), "NO VAT", (IF(OR(VLOOKUP($C$241,$A$7:$EH$220,CI$221,0)="NO REFUND", VLOOKUP($C$242,$A$7:$EH$220,CI$221,0)="NO REFUND"), "NO REFUND", VLOOKUP($C$241,$A$7:$EH$220,CI$221,0)*$D$241+VLOOKUP($C$242,$A$7:$EH$220,CI$221,0)*$D$242)))</f>
        <v>#N/A</v>
      </c>
      <c r="CJ165" s="72" t="e">
        <f>IF(OR(VLOOKUP($C$241,$A$7:$EH$220,CJ$221,0)="NO VAT",VLOOKUP($C$242,$A$7:$EH$220,CJ$221,0)="NO VAT"), "NO VAT", (IF(OR(VLOOKUP($C$241,$A$7:$EH$220,CJ$221,0)="NO REFUND", VLOOKUP($C$242,$A$7:$EH$220,CJ$221,0)="NO REFUND"), "NO REFUND", VLOOKUP($C$241,$A$7:$EH$220,CJ$221,0)*$D$241+VLOOKUP($C$242,$A$7:$EH$220,CJ$221,0)*$D$242)))</f>
        <v>#N/A</v>
      </c>
      <c r="CK165" s="73" t="e">
        <f>IF(OR(VLOOKUP($C$241,$A$7:$EH$220,CK$221,0)="NO VAT",VLOOKUP($C$242,$A$7:$EH$220,CK$221,0)="NO VAT"), "NO VAT", (IF(OR(VLOOKUP($C$241,$A$7:$EH$220,CK$221,0)="NO REFUND", VLOOKUP($C$242,$A$7:$EH$220,CK$221,0)="NO REFUND"), "NO REFUND", VLOOKUP($C$241,$A$7:$EH$220,CK$221,0)*$D$241+VLOOKUP($C$242,$A$7:$EH$220,CK$221,0)*$D$242)))</f>
        <v>#N/A</v>
      </c>
      <c r="CL165" s="72" t="e">
        <f>IF(OR(VLOOKUP($C$241,$A$7:$EH$220,CL$221,0)="NO VAT",VLOOKUP($C$242,$A$7:$EH$220,CL$221,0)="NO VAT"), "NO VAT", (IF(OR(VLOOKUP($C$241,$A$7:$EH$220,CL$221,0)="NO REFUND", VLOOKUP($C$242,$A$7:$EH$220,CL$221,0)="NO REFUND"), "NO REFUND", VLOOKUP($C$241,$A$7:$EH$220,CL$221,0)*$D$241+VLOOKUP($C$242,$A$7:$EH$220,CL$221,0)*$D$242)))</f>
        <v>#N/A</v>
      </c>
      <c r="CM165" s="73" t="e">
        <f>IF(OR(VLOOKUP($C$241,$A$7:$EH$220,CM$221,0)="NO CIT",VLOOKUP($C$242,$A$7:$EH$220,CM$221,0)="NO CIT"), "NO CIT",VLOOKUP($C$241,$A$7:$EH$220,CM$221,0)*$D$241+VLOOKUP($C$242,$A$7:$EH$220,CM$221,0)*$D$242)</f>
        <v>#N/A</v>
      </c>
      <c r="CN165" s="72" t="e">
        <f>IF(OR(VLOOKUP($C$241,$A$7:$EH$220,CN$221,0)="NO CIT",VLOOKUP($C$242,$A$7:$EH$220,CN$221,0)="NO CIT"), "NO CIT",VLOOKUP($C$241,$A$7:$EH$220,CN$221,0)*$D$241+VLOOKUP($C$242,$A$7:$EH$220,CN$221,0)*$D$242)</f>
        <v>#N/A</v>
      </c>
      <c r="CO165" s="73" t="e">
        <f>IF(OR(VLOOKUP($C$241,$A$7:$EH$220,CO$221,0)="NO CIT",VLOOKUP($C$242,$A$7:$EH$220,CO$221,0)="NO CIT"), "NO CIT",VLOOKUP($C$241,$A$7:$EH$220,CO$221,0)*$D$241+VLOOKUP($C$242,$A$7:$EH$220,CO$221,0)*$D$242)</f>
        <v>#N/A</v>
      </c>
      <c r="CP165" s="73" t="e">
        <f>IF(OR(VLOOKUP($C$241,$A$7:$EH$220,CP$221,0)="NO CIT",VLOOKUP($C$242,$A$7:$EH$220,CP$221,0)="NO CIT"), "NO CIT",VLOOKUP($C$241,$A$7:$EH$220,CP$221,0)*$D$241+VLOOKUP($C$242,$A$7:$EH$220,CP$221,0)*$D$242)</f>
        <v>#N/A</v>
      </c>
      <c r="CQ165" s="138" t="str">
        <f t="shared" si="548"/>
        <v/>
      </c>
      <c r="CR165" s="110" t="e">
        <f t="shared" si="549"/>
        <v>#N/A</v>
      </c>
      <c r="CS165" s="53" t="e">
        <f t="shared" si="617"/>
        <v>#N/A</v>
      </c>
      <c r="CT165" s="98" t="e">
        <f t="shared" si="550"/>
        <v>#N/A</v>
      </c>
      <c r="CU165" s="54" t="e">
        <f t="shared" si="618"/>
        <v>#N/A</v>
      </c>
      <c r="CV165" s="69" t="e">
        <f>VLOOKUP($C$241,$A$7:$EH$220,CV$221,0)*$D$241+VLOOKUP($C$242,$A$7:$EH$220,CV$221,0)*$D$242</f>
        <v>#N/A</v>
      </c>
      <c r="CW165" s="72" t="e">
        <f>VLOOKUP($C$241,$A$7:$EG$220,CW$221,0)*$D$241+VLOOKUP($C$242,$A$7:$EG$220,CW$221,0)*$D$242</f>
        <v>#N/A</v>
      </c>
      <c r="CX165" s="71" t="e">
        <f>VLOOKUP($C$241,$A$7:$EH$220,CX$221,0)*$D$241+VLOOKUP($C$242,$A$7:$EH$220,CX$221,0)*$D$242</f>
        <v>#N/A</v>
      </c>
      <c r="CY165" s="72" t="e">
        <f>VLOOKUP($C$241,$A$7:$EG$220,CY$221,0)*$D$241+VLOOKUP($C$242,$A$7:$EG$220,CY$221,0)*$D$242</f>
        <v>#N/A</v>
      </c>
      <c r="CZ165" s="69" t="e">
        <f>VLOOKUP($C$241,$A$7:$EH$220,CZ$221,0)*$D$241+VLOOKUP($C$242,$A$7:$EH$220,CZ$221,0)*$D$242</f>
        <v>#N/A</v>
      </c>
      <c r="DA165" s="72" t="e">
        <f>VLOOKUP($C$241,$A$7:$EG$220,DA$221,0)*$D$241+VLOOKUP($C$242,$A$7:$EG$220,DA$221,0)*$D$242</f>
        <v>#N/A</v>
      </c>
      <c r="DB165" s="69" t="e">
        <f>VLOOKUP($C$241,$A$7:$EH$220,DB$221,0)*$D$241+VLOOKUP($C$242,$A$7:$EH$220,DB$221,0)*$D$242</f>
        <v>#N/A</v>
      </c>
      <c r="DC165" s="72" t="e">
        <f>VLOOKUP($C$241,$A$7:$EG$220,DC$221,0)*$D$241+VLOOKUP($C$242,$A$7:$EG$220,DC$221,0)*$D$242</f>
        <v>#N/A</v>
      </c>
      <c r="DD165" s="69" t="e">
        <f>VLOOKUP($C$241,$A$7:$EH$220,DD$221,0)*$D$241+VLOOKUP($C$242,$A$7:$EH$220,DD$221,0)*$D$242</f>
        <v>#N/A</v>
      </c>
      <c r="DE165" s="72" t="e">
        <f>VLOOKUP($C$241,$A$7:$EG$220,DE$221,0)*$D$241+VLOOKUP($C$242,$A$7:$EG$220,DE$221,0)*$D$242</f>
        <v>#N/A</v>
      </c>
      <c r="DF165" s="71" t="e">
        <f>VLOOKUP($C$241,$A$7:$EH$220,DF$221,0)*$D$241+VLOOKUP($C$242,$A$7:$EH$220,DF$221,0)*$D$242</f>
        <v>#N/A</v>
      </c>
      <c r="DG165" s="72" t="e">
        <f>VLOOKUP($C$241,$A$7:$EG$220,DG$221,0)*$D$241+VLOOKUP($C$242,$A$7:$EG$220,DG$221,0)*$D$242</f>
        <v>#N/A</v>
      </c>
      <c r="DH165" s="73" t="e">
        <f>VLOOKUP($C$241,$A$7:$EH$220,DH$221,0)*$D$241+VLOOKUP($C$242,$A$7:$EH$220,DH$221,0)*$D$242</f>
        <v>#N/A</v>
      </c>
      <c r="DI165" s="72" t="e">
        <f>VLOOKUP($C$241,$A$7:$EG$220,DI$221,0)*$D$241+VLOOKUP($C$242,$A$7:$EG$220,DI$221,0)*$D$242</f>
        <v>#N/A</v>
      </c>
      <c r="DJ165" s="69" t="e">
        <f>VLOOKUP($C$241,$A$7:$EH$220,DJ$221,0)*$D$241+VLOOKUP($C$242,$A$7:$EH$220,DJ$221,0)*$D$242</f>
        <v>#N/A</v>
      </c>
      <c r="DK165" s="70" t="e">
        <f>VLOOKUP($C$241,$A$7:$EG$220,DK$221,0)*$D$241+VLOOKUP($C$242,$A$7:$EG$220,DK$221,0)*$D$242</f>
        <v>#N/A</v>
      </c>
      <c r="DL165" s="53" t="e">
        <f t="shared" si="551"/>
        <v>#N/A</v>
      </c>
      <c r="DM165" s="53" t="e">
        <f t="shared" si="619"/>
        <v>#N/A</v>
      </c>
      <c r="DN165" s="98" t="e">
        <f t="shared" si="552"/>
        <v>#N/A</v>
      </c>
      <c r="DO165" s="54" t="e">
        <f t="shared" si="620"/>
        <v>#N/A</v>
      </c>
      <c r="DP165" s="73" t="e">
        <f>VLOOKUP($C$241,$A$7:$EH$220,DP$221,0)*$D$241+VLOOKUP($C$242,$A$7:$EH$220,DP$221,0)*$D$242</f>
        <v>#N/A</v>
      </c>
      <c r="DQ165" s="70" t="e">
        <f>VLOOKUP($C$241,$A$7:$EG$220,DQ$221,0)*$D$241+VLOOKUP($C$242,$A$7:$EG$220,DQ$221,0)*$D$242</f>
        <v>#N/A</v>
      </c>
      <c r="DR165" s="71" t="e">
        <f>VLOOKUP($C$241,$A$7:$EH$220,DR$221,0)*$D$241+VLOOKUP($C$242,$A$7:$EH$220,DR$221,0)*$D$242</f>
        <v>#N/A</v>
      </c>
      <c r="DS165" s="70" t="e">
        <f>VLOOKUP($C$241,$A$7:$EG$220,DS$221,0)*$D$241+VLOOKUP($C$242,$A$7:$EG$220,DS$221,0)*$D$242</f>
        <v>#N/A</v>
      </c>
      <c r="DT165" s="71" t="e">
        <f>VLOOKUP($C$241,$A$7:$EH$220,DT$221,0)*$D$241+VLOOKUP($C$242,$A$7:$EH$220,DT$221,0)*$D$242</f>
        <v>#N/A</v>
      </c>
      <c r="DU165" s="70" t="e">
        <f>VLOOKUP($C$241,$A$7:$EG$220,DU$221,0)*$D$241+VLOOKUP($C$242,$A$7:$EG$220,DU$221,0)*$D$242</f>
        <v>#N/A</v>
      </c>
      <c r="DV165" s="53" t="e">
        <f t="shared" si="553"/>
        <v>#N/A</v>
      </c>
      <c r="DW165" s="53" t="e">
        <f t="shared" si="621"/>
        <v>#N/A</v>
      </c>
      <c r="DX165" s="98" t="e">
        <f t="shared" si="554"/>
        <v>#N/A</v>
      </c>
      <c r="DY165" s="54" t="e">
        <f t="shared" si="622"/>
        <v>#N/A</v>
      </c>
      <c r="DZ165" s="71" t="e">
        <f>VLOOKUP($C$241,$A$7:$EH$220,DZ$221,0)*$D$241+VLOOKUP($C$242,$A$7:$EH$220,DZ$221,0)*$D$242</f>
        <v>#N/A</v>
      </c>
      <c r="EA165" s="72" t="e">
        <f>VLOOKUP($C$241,$A$7:$EG$220,EA$221,0)*$D$241+VLOOKUP($C$242,$A$7:$EG$220,EA$221,0)*$D$242</f>
        <v>#N/A</v>
      </c>
      <c r="EB165" s="73" t="e">
        <f>VLOOKUP($C$241,$A$7:$EG$219,EB$221,FALSE)*$D$241+VLOOKUP($C$242,$A$7:$EG$219,EB$221,FALSE)*$D$242</f>
        <v>#N/A</v>
      </c>
      <c r="EC165" s="70" t="e">
        <f>VLOOKUP($C$241,$A$7:$EG$220,EC$221,0)*$D$241+VLOOKUP($C$242,$A$7:$EG$220,EC$221,0)*$D$242</f>
        <v>#N/A</v>
      </c>
      <c r="ED165" s="53" t="e">
        <f t="shared" si="555"/>
        <v>#N/A</v>
      </c>
      <c r="EE165" s="53" t="e">
        <f t="shared" si="623"/>
        <v>#N/A</v>
      </c>
      <c r="EF165" s="98" t="e">
        <f t="shared" si="556"/>
        <v>#N/A</v>
      </c>
      <c r="EG165" s="54" t="e">
        <f t="shared" si="624"/>
        <v>#N/A</v>
      </c>
      <c r="EH165" s="64"/>
      <c r="EI165" s="75">
        <v>2</v>
      </c>
      <c r="EJ165" s="64"/>
      <c r="EK165" s="66" t="e">
        <f t="shared" si="625"/>
        <v>#N/A</v>
      </c>
      <c r="EL165" s="116" t="e">
        <f t="shared" si="557"/>
        <v>#N/A</v>
      </c>
      <c r="EM165" s="139" t="e">
        <f t="shared" si="558"/>
        <v>#N/A</v>
      </c>
      <c r="EN165" s="120" t="e">
        <f t="shared" si="626"/>
        <v>#N/A</v>
      </c>
      <c r="EO165" s="67">
        <v>1</v>
      </c>
      <c r="EP165" s="68"/>
      <c r="EQ165" s="44"/>
      <c r="ES165" s="67">
        <v>1</v>
      </c>
    </row>
    <row r="166" spans="1:149" ht="14.5" customHeight="1" x14ac:dyDescent="0.35">
      <c r="A166" s="49" t="s">
        <v>1896</v>
      </c>
      <c r="B166" s="137" t="str">
        <f>INDEX('Economy Names'!$A$2:$H$213,'Economy Names'!L160,'Economy Names'!$K$1)</f>
        <v>Russian Federation Moscow</v>
      </c>
      <c r="C166" s="50">
        <v>4</v>
      </c>
      <c r="D166" s="51">
        <f t="shared" ref="D166:D207" si="628">(IF(C166=-1,0,(IF(C166&gt;C$4,0,IF(C166&lt;C$3,1,((C$4-C166)/C$5))))))*100</f>
        <v>82.35294117647058</v>
      </c>
      <c r="E166" s="50">
        <v>11</v>
      </c>
      <c r="F166" s="51">
        <f t="shared" ref="F166:F207" si="629">(IF(E166=-1,0,(IF(E166&gt;E$4,0,IF(E166&lt;E$3,1,((E$4-E166)/E$5))))))*100</f>
        <v>89.447236180904525</v>
      </c>
      <c r="G166" s="52">
        <v>0.94201100846074004</v>
      </c>
      <c r="H166" s="51">
        <f t="shared" ref="H166:H207" si="630">(IF(G166=-1,0,(IF(G166&gt;G$4,0,IF(G166&lt;G$3,1,((G$4-G166)/G$5))))))*100</f>
        <v>99.528994495769624</v>
      </c>
      <c r="I166" s="50">
        <v>4</v>
      </c>
      <c r="J166" s="51">
        <f t="shared" ref="J166:J207" si="631">(IF(I166=-1,0,(IF(I166&gt;I$4,0,IF(I166&lt;I$3,1,((I$4-I166)/I$5))))))*100</f>
        <v>82.35294117647058</v>
      </c>
      <c r="K166" s="50">
        <v>11</v>
      </c>
      <c r="L166" s="51">
        <f t="shared" ref="L166:L207" si="632">(IF(K166=-1,0,(IF(K166&gt;K$4,0,IF(K166&lt;K$3,1,((K$4-K166)/K$5))))))*100</f>
        <v>89.447236180904525</v>
      </c>
      <c r="M166" s="52">
        <v>0.94201100846074004</v>
      </c>
      <c r="N166" s="53">
        <f t="shared" ref="N166:N207" si="633">(IF(M166=-1,0,(IF(M166&gt;M$4,0,IF(M166&lt;M$3,1,((M$4-M166)/M$5))))))*100</f>
        <v>99.528994495769624</v>
      </c>
      <c r="O166" s="52">
        <v>0</v>
      </c>
      <c r="P166" s="51">
        <f t="shared" ref="P166:P207" si="634">(IF(O166=-1,0,(IF(O166&gt;O$4,0,IF(O166&lt;O$3,1,((O$4-O166)/O$5))))))*100</f>
        <v>100</v>
      </c>
      <c r="Q166" s="53">
        <f t="shared" si="534"/>
        <v>92.832292963286179</v>
      </c>
      <c r="R166" s="53"/>
      <c r="S166" s="98">
        <f t="shared" si="535"/>
        <v>92.8</v>
      </c>
      <c r="T166" s="54" t="e">
        <f>+VLOOKUP($F$232,$A$8:$DI$219,T$221,0)</f>
        <v>#N/A</v>
      </c>
      <c r="U166" s="55">
        <v>14</v>
      </c>
      <c r="V166" s="51">
        <f t="shared" ref="V166:V207" si="635">(IF(U166=-1,0,(IF(U166&gt;U$4,0,IF(U166&lt;U$3,1,((U$4-U166)/U$5))))))*100</f>
        <v>64</v>
      </c>
      <c r="W166" s="55">
        <v>160</v>
      </c>
      <c r="X166" s="51">
        <f t="shared" ref="X166:X207" si="636">(IF(W166=-1,0,(IF(W166&gt;W$4,0,IF(W166&lt;W$3,1,((W$4-W166)/W$5))))))*100</f>
        <v>61.383285302593663</v>
      </c>
      <c r="Y166" s="56">
        <v>1.16304854358217</v>
      </c>
      <c r="Z166" s="53">
        <f t="shared" ref="Z166:Z207" si="637">(IF(Y166=-1,0,(IF(Y166&gt;Y$4,0,IF(Y166&lt;Y$3,1,((Y$4-Y166)/Y$5))))))*100</f>
        <v>94.184757282089151</v>
      </c>
      <c r="AA166" s="55">
        <v>14</v>
      </c>
      <c r="AB166" s="51">
        <f t="shared" ref="AB166:AB207" si="638">IF(AA166="No Practice", 0, AA166/15*100)</f>
        <v>93.333333333333329</v>
      </c>
      <c r="AC166" s="53">
        <f t="shared" si="536"/>
        <v>78.225343979504032</v>
      </c>
      <c r="AD166" s="53"/>
      <c r="AE166" s="98">
        <f t="shared" si="537"/>
        <v>78.2</v>
      </c>
      <c r="AF166" s="57" t="e">
        <f>+VLOOKUP($F$232,$A$8:$DI$219,AF$221,0)</f>
        <v>#N/A</v>
      </c>
      <c r="AG166" s="55">
        <v>2</v>
      </c>
      <c r="AH166" s="51">
        <f t="shared" ref="AH166:AH207" si="639">(IF(AG166=-1,0,(IF(AG166&gt;AG$4,0,IF(AG166&lt;AG$3,1,((AG$4-AG166)/AG$5))))))*100</f>
        <v>100</v>
      </c>
      <c r="AI166" s="55">
        <v>38</v>
      </c>
      <c r="AJ166" s="51">
        <f t="shared" ref="AJ166:AJ207" si="640">(IF(AI166=-1,0,(IF(AI166&gt;AI$4,0,IF(AI166&lt;AI$3,1,((AI$4-AI166)/AI$5))))))*100</f>
        <v>91.304347826086953</v>
      </c>
      <c r="AK166" s="56">
        <v>4.7067594530217702</v>
      </c>
      <c r="AL166" s="51">
        <f t="shared" ref="AL166:AL207" si="641">(IF(AK166=-1,0,(IF(AK166&gt;AK$4,0,IF(AK166&lt;AK$3,1,((AK$4-AK166)/AK$5))))))*100</f>
        <v>99.941891858604663</v>
      </c>
      <c r="AM166" s="55">
        <v>8</v>
      </c>
      <c r="AN166" s="51">
        <f t="shared" ref="AN166:AN207" si="642">+IF(AM166="No Practice",0,AM166/8)*100</f>
        <v>100</v>
      </c>
      <c r="AO166" s="51">
        <f t="shared" si="538"/>
        <v>97.811559921172901</v>
      </c>
      <c r="AP166" s="53"/>
      <c r="AQ166" s="98">
        <f t="shared" si="539"/>
        <v>97.8</v>
      </c>
      <c r="AR166" s="54" t="e">
        <f>+VLOOKUP($F$232,$A$8:$DI$219,AR$221,0)</f>
        <v>#N/A</v>
      </c>
      <c r="AS166" s="59">
        <v>4</v>
      </c>
      <c r="AT166" s="51">
        <f t="shared" ref="AT166:AT207" si="643">(IF(AS166=-1,0,(IF(AS166&gt;AS$4,0,IF(AS166&lt;AS$3,1,((AS$4-AS166)/AS$5))))))*100</f>
        <v>75</v>
      </c>
      <c r="AU166" s="59">
        <v>14</v>
      </c>
      <c r="AV166" s="51">
        <f t="shared" ref="AV166:AV207" si="644">(IF(AU166=-1,0,(IF(AU166&gt;AU$4,0,IF(AU166&lt;AU$3,1,((AU$4-AU166)/AU$5))))))*100</f>
        <v>93.779904306220089</v>
      </c>
      <c r="AW166" s="59">
        <v>0.12927289531492001</v>
      </c>
      <c r="AX166" s="53">
        <f t="shared" ref="AX166:AX207" si="645">(IF(AW166=-1,0,(IF(AW166&gt;AW$4,0,IF(AW166&lt;AW$3,1,((AW$4-AW166)/AW$5))))))*100</f>
        <v>99.138180697900538</v>
      </c>
      <c r="AY166" s="59">
        <v>26</v>
      </c>
      <c r="AZ166" s="51">
        <f t="shared" ref="AZ166:AZ207" si="646">+IF(AY166="No Practice",0,AY166/30)*100</f>
        <v>86.666666666666671</v>
      </c>
      <c r="BA166" s="60">
        <f t="shared" si="540"/>
        <v>88.646187917696821</v>
      </c>
      <c r="BB166" s="53"/>
      <c r="BC166" s="98">
        <f t="shared" si="541"/>
        <v>88.6</v>
      </c>
      <c r="BD166" s="54" t="e">
        <f>+VLOOKUP($F$232,$A$8:$DI$219,BD$221,0)</f>
        <v>#N/A</v>
      </c>
      <c r="BE166" s="58">
        <v>7</v>
      </c>
      <c r="BF166" s="58">
        <v>9</v>
      </c>
      <c r="BG166" s="61">
        <f t="shared" si="542"/>
        <v>16</v>
      </c>
      <c r="BH166" s="60">
        <f t="shared" si="543"/>
        <v>80</v>
      </c>
      <c r="BI166" s="101"/>
      <c r="BJ166" s="98">
        <f t="shared" si="544"/>
        <v>80</v>
      </c>
      <c r="BK166" s="54" t="e">
        <f>+VLOOKUP($F$232,$A$8:$DI$219,BK$221,0)</f>
        <v>#N/A</v>
      </c>
      <c r="BL166" s="58">
        <v>6</v>
      </c>
      <c r="BM166" s="53">
        <f t="shared" ref="BM166:BM207" si="647">(IF(BL166=-1,0,(IF(BL166&lt;BL$4,0,IF(BL166&gt;BL$3,1,((-BL$4+BL166)/BL$5))))))*100</f>
        <v>60</v>
      </c>
      <c r="BN166" s="58">
        <v>2</v>
      </c>
      <c r="BO166" s="53">
        <f t="shared" ref="BO166:BO207" si="648">(IF(BN166=-1,0,(IF(BN166&lt;BN$4,0,IF(BN166&gt;BN$3,1,((-BN$4+BN166)/BN$5))))))*100</f>
        <v>20</v>
      </c>
      <c r="BP166" s="58">
        <v>7</v>
      </c>
      <c r="BQ166" s="53">
        <f t="shared" ref="BQ166:BQ207" si="649">(IF(BP166=-1,0,(IF(BP166&lt;BP$4,0,IF(BP166&gt;BP$3,1,((-BP$4+BP166)/BP$5))))))*100</f>
        <v>70</v>
      </c>
      <c r="BR166" s="58">
        <v>5</v>
      </c>
      <c r="BS166" s="53">
        <f t="shared" ref="BS166:BS207" si="650">(IF(BR166=-1,0,(IF(BR166&lt;BR$4,0,IF(BR166&gt;BR$3,1,((-BR$4+BR166)/BR$5))))))*100</f>
        <v>83.333333333333343</v>
      </c>
      <c r="BT166" s="58">
        <v>4</v>
      </c>
      <c r="BU166" s="53">
        <f t="shared" ref="BU166:BU207" si="651">(IF(BT166=-1,0,(IF(BT166&lt;BT$4,0,IF(BT166&gt;BT$3,1,((-BT$4+BT166)/BT$5))))))*100</f>
        <v>57.142857142857139</v>
      </c>
      <c r="BV166" s="58">
        <v>6</v>
      </c>
      <c r="BW166" s="51">
        <f t="shared" ref="BW166:BW207" si="652">(IF(BV166=-1,0,(IF(BV166&lt;BV$4,0,IF(BV166&gt;BV$3,1,((-BV$4+BV166)/BV$5))))))*100</f>
        <v>85.714285714285708</v>
      </c>
      <c r="BX166" s="61">
        <f t="shared" si="545"/>
        <v>30</v>
      </c>
      <c r="BY166" s="63">
        <f t="shared" si="546"/>
        <v>60</v>
      </c>
      <c r="BZ166" s="53"/>
      <c r="CA166" s="98">
        <f t="shared" si="547"/>
        <v>60</v>
      </c>
      <c r="CB166" s="57" t="e">
        <f>+VLOOKUP($F$232,$A$8:$DI$219,CB$221,0)</f>
        <v>#N/A</v>
      </c>
      <c r="CC166" s="58">
        <v>9</v>
      </c>
      <c r="CD166" s="53">
        <f t="shared" ref="CD166:CD207" si="653">(IF(CC166=-1,0,(IF(CC166&gt;CC$4,0,IF(CC166&lt;CC$3,1,((CC$4-CC166)/CC$5))))))*100</f>
        <v>90</v>
      </c>
      <c r="CE166" s="58">
        <v>159</v>
      </c>
      <c r="CF166" s="51">
        <f t="shared" ref="CF166:CF207" si="654">(IF(CE166=-1,0,(IF(CE166&gt;CE$4,0,IF(CE166&lt;CE$3,1,((CE$4-CE166)/CE$5))))))*100</f>
        <v>82.998454404945903</v>
      </c>
      <c r="CG166" s="58">
        <v>46.177117121168401</v>
      </c>
      <c r="CH166" s="51">
        <f t="shared" ref="CH166:CH207" si="655">(IF(CG166=-1,0,(IF(CG166&gt;CG$4,0,IF(CG166&lt;CG$3,1,((CG$4-CG166)/CG$5)^$CH$3)))))*100</f>
        <v>71.131317260358955</v>
      </c>
      <c r="CI166" s="58">
        <v>7.2</v>
      </c>
      <c r="CJ166" s="53">
        <f t="shared" ref="CJ166:CJ207" si="656">IF(CI166="NO VAT","No VAT",(IF(CI166="NO REFUND",0,(IF(CI166&gt;CI$5,0,IF(CI166&lt;CI$3,1,((CI$5-CI166)/CI$5))))))*100)</f>
        <v>85.6</v>
      </c>
      <c r="CK166" s="58">
        <v>19.3571428571429</v>
      </c>
      <c r="CL166" s="53">
        <f t="shared" ref="CL166:CL207" si="657">IF(CK166="NO VAT","No VAT",(IF(CK166="NO REFUND",0,(IF(CK166&gt;CK$4,0,IF(CK166&lt;CK$3,1,((CK$4-CK166)/CK$5))))))*100)</f>
        <v>68.80860452289015</v>
      </c>
      <c r="CM166" s="58">
        <v>7.5</v>
      </c>
      <c r="CN166" s="53">
        <f t="shared" ref="CN166:CN207" si="658">IF(CM166="NO CIT","No CIT",IF(CM166&gt;CM$4,0,IF(CM166&lt;CM$3,1,((CM$4-CM166)/CM$5)))*100)</f>
        <v>88.9908256880734</v>
      </c>
      <c r="CO166" s="58">
        <v>16</v>
      </c>
      <c r="CP166" s="51">
        <f t="shared" ref="CP166:CP207" si="659">IF(CO166="NO CIT","No CIT",IF(CO166&gt;CO$4,0,IF(CO166&lt;CO$3,1,((CO$5-CO166)/CO$5)))*100)</f>
        <v>50</v>
      </c>
      <c r="CQ166" s="138">
        <f t="shared" si="548"/>
        <v>73.349857552740886</v>
      </c>
      <c r="CR166" s="110">
        <f t="shared" si="549"/>
        <v>79.369907304511443</v>
      </c>
      <c r="CS166" s="53"/>
      <c r="CT166" s="98">
        <f t="shared" si="550"/>
        <v>79.400000000000006</v>
      </c>
      <c r="CU166" s="54" t="e">
        <f>+VLOOKUP($F$232,$A$8:$EL$219,CU$221,0)</f>
        <v>#N/A</v>
      </c>
      <c r="CV166" s="58">
        <v>66</v>
      </c>
      <c r="CW166" s="53">
        <f t="shared" ref="CW166:CW207" si="660">(IF(CV166=-1,0,(IF(CV166&gt;CV$4,0,IF(CV166&lt;CV$3,1,((CV$4-CV166)/CV$5))))))*100</f>
        <v>59.119496855345908</v>
      </c>
      <c r="CX166" s="58">
        <v>26</v>
      </c>
      <c r="CY166" s="53">
        <f t="shared" ref="CY166:CY207" si="661">(IF(CX166=-1,0,(IF(CX166&gt;CX$4,0,IF(CX166&lt;CX$3,1,((CX$4-CX166)/CX$5))))))*100</f>
        <v>85.207100591715985</v>
      </c>
      <c r="CZ166" s="58">
        <v>580</v>
      </c>
      <c r="DA166" s="53">
        <f t="shared" ref="DA166:DA207" si="662">(IF(CZ166=-1,0,(IF(CZ166&gt;CZ$4,0,IF(CZ166&lt;CZ$3,1,((CZ$4-CZ166)/CZ$5))))))*100</f>
        <v>45.283018867924532</v>
      </c>
      <c r="DB166" s="58">
        <v>80</v>
      </c>
      <c r="DC166" s="53">
        <f t="shared" ref="DC166:DC207" si="663">(IF(DB166=-1,0,(IF(DB166&gt;DB$4,0,IF(DB166&lt;DB$3,1,((DB$4-DB166)/DB$5))))))*100</f>
        <v>80</v>
      </c>
      <c r="DD166" s="58">
        <v>12</v>
      </c>
      <c r="DE166" s="53">
        <f t="shared" ref="DE166:DE207" si="664">(IF(DD166=-1,0,(IF(DD166&gt;DD$4,0,IF(DD166&lt;DD$3,1,((DD$4-DD166)/DD$5))))))*100</f>
        <v>96.057347670250891</v>
      </c>
      <c r="DF166" s="58">
        <v>42.5</v>
      </c>
      <c r="DG166" s="53">
        <f t="shared" ref="DG166:DG207" si="665">(IF(DF166=-1,0,(IF(DF166&gt;DF$4,0,IF(DF166&lt;DF$3,1,((DF$4-DF166)/DF$5))))))*100</f>
        <v>82.63598326359832</v>
      </c>
      <c r="DH166" s="58">
        <v>400</v>
      </c>
      <c r="DI166" s="53">
        <f t="shared" ref="DI166:DI207" si="666">(IF(DH166=-1,0,(IF(DH166&gt;DH$4,0,IF(DH166&lt;DH$3,1,((DH$4-DH166)/DH$5))))))*100</f>
        <v>66.666666666666657</v>
      </c>
      <c r="DJ166" s="58">
        <v>160</v>
      </c>
      <c r="DK166" s="51">
        <f t="shared" ref="DK166:DK207" si="667">(IF(DJ166=-1,0,(IF(DJ166&gt;DJ$4,0,IF(DJ166&lt;DJ$3,1,((DJ$4-DJ166)/DJ$5))))))*100</f>
        <v>77.142857142857153</v>
      </c>
      <c r="DL166" s="53">
        <f t="shared" si="551"/>
        <v>74.014058882294918</v>
      </c>
      <c r="DM166" s="53"/>
      <c r="DN166" s="98">
        <f t="shared" si="552"/>
        <v>74</v>
      </c>
      <c r="DO166" s="54" t="e">
        <f>+VLOOKUP($F$232,$A$8:$EL$219,DO$221,0)</f>
        <v>#N/A</v>
      </c>
      <c r="DP166" s="52">
        <v>340</v>
      </c>
      <c r="DQ166" s="51">
        <f t="shared" ref="DQ166:DQ207" si="668">(IF(DP166=-1,0,(IF(DP166&gt;DP$4,0,IF(DP166&lt;DP$3,1,((DP$4-DP166)/DP$5))))))*100</f>
        <v>81.967213114754102</v>
      </c>
      <c r="DR166" s="52">
        <v>15</v>
      </c>
      <c r="DS166" s="51">
        <f t="shared" ref="DS166:DS207" si="669">(IF(DR166=-1,0,(IF(DR166&gt;DR$4,0,IF(DR166&lt;DR$3,1,((DR$4-DR166)/DR$5))))))*100</f>
        <v>83.239595050618661</v>
      </c>
      <c r="DT166" s="52">
        <v>9.5</v>
      </c>
      <c r="DU166" s="51">
        <f t="shared" ref="DU166:DU207" si="670">DT166/18*100</f>
        <v>52.777777777777779</v>
      </c>
      <c r="DV166" s="53">
        <f t="shared" si="553"/>
        <v>72.66152864771685</v>
      </c>
      <c r="DW166" s="53"/>
      <c r="DX166" s="98">
        <f t="shared" si="554"/>
        <v>72.7</v>
      </c>
      <c r="DY166" s="54" t="e">
        <f>+VLOOKUP($F$232,$A$8:$EL$219,DY$221,0)</f>
        <v>#N/A</v>
      </c>
      <c r="DZ166" s="52">
        <v>43.030889616299497</v>
      </c>
      <c r="EA166" s="53">
        <f t="shared" ref="EA166:EA207" si="671">(IF(DZ166=-1,0,(IF(DZ166&lt;DZ$4,0,IF(DZ166&gt;DZ$3,1,((-DZ$4+DZ166)/DZ$5))))))*100</f>
        <v>46.319579780731424</v>
      </c>
      <c r="EB166" s="52">
        <v>11.5</v>
      </c>
      <c r="EC166" s="51">
        <f t="shared" ref="EC166:EC207" si="672">(IF(EB166=-1,0,(IF(EB166&lt;EB$4,0,IF(EB166&gt;EB$3,1,((-EB$4+EB166)/EB$5))))))*100</f>
        <v>71.875</v>
      </c>
      <c r="ED166" s="53">
        <f t="shared" si="555"/>
        <v>59.097289890365715</v>
      </c>
      <c r="EE166" s="53"/>
      <c r="EF166" s="98">
        <f t="shared" si="556"/>
        <v>59.1</v>
      </c>
      <c r="EG166" s="54" t="e">
        <f>+VLOOKUP($F$232,$A$8:$EL$219,EG$221,0)</f>
        <v>#N/A</v>
      </c>
      <c r="EH166" s="64"/>
      <c r="EI166" s="75">
        <v>1</v>
      </c>
      <c r="EJ166" s="64"/>
      <c r="EK166" s="66" t="e">
        <f>+VLOOKUP($F$232,$A$8:$EL$219,EK$221,0)</f>
        <v>#N/A</v>
      </c>
      <c r="EL166" s="116">
        <f t="shared" si="557"/>
        <v>78.3</v>
      </c>
      <c r="EM166" s="139">
        <f t="shared" si="558"/>
        <v>78.265816950654894</v>
      </c>
      <c r="EN166" s="120"/>
      <c r="EO166" s="67"/>
      <c r="EP166" s="68">
        <v>1</v>
      </c>
      <c r="EQ166" s="49" t="s">
        <v>1387</v>
      </c>
      <c r="ES166" s="76">
        <v>1</v>
      </c>
    </row>
    <row r="167" spans="1:149" ht="14.5" customHeight="1" x14ac:dyDescent="0.35">
      <c r="A167" s="49" t="s">
        <v>1897</v>
      </c>
      <c r="B167" s="137" t="str">
        <f>INDEX('Economy Names'!$A$2:$H$213,'Economy Names'!L161,'Economy Names'!$K$1)</f>
        <v>Russian Federation Saint Petersburg</v>
      </c>
      <c r="C167" s="50">
        <v>4</v>
      </c>
      <c r="D167" s="51">
        <f t="shared" si="628"/>
        <v>82.35294117647058</v>
      </c>
      <c r="E167" s="50">
        <v>8</v>
      </c>
      <c r="F167" s="51">
        <f t="shared" si="629"/>
        <v>92.462311557788951</v>
      </c>
      <c r="G167" s="52">
        <v>0.97099596256721998</v>
      </c>
      <c r="H167" s="51">
        <f t="shared" si="630"/>
        <v>99.514502018716385</v>
      </c>
      <c r="I167" s="50">
        <v>4</v>
      </c>
      <c r="J167" s="51">
        <f t="shared" si="631"/>
        <v>82.35294117647058</v>
      </c>
      <c r="K167" s="50">
        <v>8</v>
      </c>
      <c r="L167" s="51">
        <f t="shared" si="632"/>
        <v>92.462311557788951</v>
      </c>
      <c r="M167" s="52">
        <v>0.97099596256721998</v>
      </c>
      <c r="N167" s="53">
        <f t="shared" si="633"/>
        <v>99.514502018716385</v>
      </c>
      <c r="O167" s="52">
        <v>0</v>
      </c>
      <c r="P167" s="51">
        <f t="shared" si="634"/>
        <v>100</v>
      </c>
      <c r="Q167" s="53">
        <f t="shared" si="534"/>
        <v>93.582438688243982</v>
      </c>
      <c r="R167" s="53"/>
      <c r="S167" s="98">
        <f t="shared" si="535"/>
        <v>93.6</v>
      </c>
      <c r="T167" s="54" t="e">
        <f>+VLOOKUP($F$232,$A$8:$DI$219,T$221,0)</f>
        <v>#N/A</v>
      </c>
      <c r="U167" s="55">
        <v>11</v>
      </c>
      <c r="V167" s="51">
        <f t="shared" si="635"/>
        <v>76</v>
      </c>
      <c r="W167" s="55">
        <v>175</v>
      </c>
      <c r="X167" s="51">
        <f t="shared" si="636"/>
        <v>57.060518731988473</v>
      </c>
      <c r="Y167" s="56">
        <v>0.91059276745701001</v>
      </c>
      <c r="Z167" s="53">
        <f t="shared" si="637"/>
        <v>95.447036162714952</v>
      </c>
      <c r="AA167" s="55">
        <v>14</v>
      </c>
      <c r="AB167" s="51">
        <f t="shared" si="638"/>
        <v>93.333333333333329</v>
      </c>
      <c r="AC167" s="53">
        <f t="shared" si="536"/>
        <v>80.46022205700919</v>
      </c>
      <c r="AD167" s="53"/>
      <c r="AE167" s="98">
        <f t="shared" si="537"/>
        <v>80.5</v>
      </c>
      <c r="AF167" s="57" t="e">
        <f>+VLOOKUP($F$232,$A$8:$DI$219,AF$221,0)</f>
        <v>#N/A</v>
      </c>
      <c r="AG167" s="55">
        <v>2</v>
      </c>
      <c r="AH167" s="51">
        <f t="shared" si="639"/>
        <v>100</v>
      </c>
      <c r="AI167" s="55">
        <v>47</v>
      </c>
      <c r="AJ167" s="51">
        <f t="shared" si="640"/>
        <v>87.391304347826079</v>
      </c>
      <c r="AK167" s="56">
        <v>5.7129344543880398</v>
      </c>
      <c r="AL167" s="51">
        <f t="shared" si="641"/>
        <v>99.929469945007554</v>
      </c>
      <c r="AM167" s="55">
        <v>8</v>
      </c>
      <c r="AN167" s="51">
        <f t="shared" si="642"/>
        <v>100</v>
      </c>
      <c r="AO167" s="51">
        <f t="shared" si="538"/>
        <v>96.830193573208405</v>
      </c>
      <c r="AP167" s="53"/>
      <c r="AQ167" s="98">
        <f t="shared" si="539"/>
        <v>96.8</v>
      </c>
      <c r="AR167" s="54" t="e">
        <f>+VLOOKUP($F$232,$A$8:$DI$219,AR$221,0)</f>
        <v>#N/A</v>
      </c>
      <c r="AS167" s="59">
        <v>4</v>
      </c>
      <c r="AT167" s="51">
        <f t="shared" si="643"/>
        <v>75</v>
      </c>
      <c r="AU167" s="59">
        <v>14</v>
      </c>
      <c r="AV167" s="51">
        <f t="shared" si="644"/>
        <v>93.779904306220089</v>
      </c>
      <c r="AW167" s="59">
        <v>0.12927289531492001</v>
      </c>
      <c r="AX167" s="53">
        <f t="shared" si="645"/>
        <v>99.138180697900538</v>
      </c>
      <c r="AY167" s="59">
        <v>26</v>
      </c>
      <c r="AZ167" s="51">
        <f t="shared" si="646"/>
        <v>86.666666666666671</v>
      </c>
      <c r="BA167" s="60">
        <f t="shared" si="540"/>
        <v>88.646187917696821</v>
      </c>
      <c r="BB167" s="53"/>
      <c r="BC167" s="98">
        <f t="shared" si="541"/>
        <v>88.6</v>
      </c>
      <c r="BD167" s="54" t="e">
        <f>+VLOOKUP($F$232,$A$8:$DI$219,BD$221,0)</f>
        <v>#N/A</v>
      </c>
      <c r="BE167" s="58">
        <v>7</v>
      </c>
      <c r="BF167" s="58">
        <v>9</v>
      </c>
      <c r="BG167" s="61">
        <f t="shared" si="542"/>
        <v>16</v>
      </c>
      <c r="BH167" s="60">
        <f t="shared" si="543"/>
        <v>80</v>
      </c>
      <c r="BI167" s="101"/>
      <c r="BJ167" s="98">
        <f t="shared" si="544"/>
        <v>80</v>
      </c>
      <c r="BK167" s="54" t="e">
        <f>+VLOOKUP($F$232,$A$8:$DI$219,BK$221,0)</f>
        <v>#N/A</v>
      </c>
      <c r="BL167" s="58">
        <v>6</v>
      </c>
      <c r="BM167" s="53">
        <f t="shared" si="647"/>
        <v>60</v>
      </c>
      <c r="BN167" s="58">
        <v>2</v>
      </c>
      <c r="BO167" s="53">
        <f t="shared" si="648"/>
        <v>20</v>
      </c>
      <c r="BP167" s="58">
        <v>7</v>
      </c>
      <c r="BQ167" s="53">
        <f t="shared" si="649"/>
        <v>70</v>
      </c>
      <c r="BR167" s="58">
        <v>5</v>
      </c>
      <c r="BS167" s="53">
        <f t="shared" si="650"/>
        <v>83.333333333333343</v>
      </c>
      <c r="BT167" s="58">
        <v>4</v>
      </c>
      <c r="BU167" s="53">
        <f t="shared" si="651"/>
        <v>57.142857142857139</v>
      </c>
      <c r="BV167" s="58">
        <v>6</v>
      </c>
      <c r="BW167" s="51">
        <f t="shared" si="652"/>
        <v>85.714285714285708</v>
      </c>
      <c r="BX167" s="61">
        <f t="shared" si="545"/>
        <v>30</v>
      </c>
      <c r="BY167" s="63">
        <f t="shared" si="546"/>
        <v>60</v>
      </c>
      <c r="BZ167" s="53"/>
      <c r="CA167" s="98">
        <f t="shared" si="547"/>
        <v>60</v>
      </c>
      <c r="CB167" s="57" t="e">
        <f>+VLOOKUP($F$232,$A$8:$DI$219,CB$221,0)</f>
        <v>#N/A</v>
      </c>
      <c r="CC167" s="58">
        <v>9</v>
      </c>
      <c r="CD167" s="53">
        <f t="shared" si="653"/>
        <v>90</v>
      </c>
      <c r="CE167" s="58">
        <v>159</v>
      </c>
      <c r="CF167" s="51">
        <f t="shared" si="654"/>
        <v>82.998454404945903</v>
      </c>
      <c r="CG167" s="58">
        <v>46.237097508103403</v>
      </c>
      <c r="CH167" s="51">
        <f t="shared" si="655"/>
        <v>71.041061613492218</v>
      </c>
      <c r="CI167" s="58">
        <v>7.2</v>
      </c>
      <c r="CJ167" s="53">
        <f t="shared" si="656"/>
        <v>85.6</v>
      </c>
      <c r="CK167" s="58">
        <v>19.3571428571429</v>
      </c>
      <c r="CL167" s="53">
        <f t="shared" si="657"/>
        <v>68.80860452289015</v>
      </c>
      <c r="CM167" s="58">
        <v>2.5</v>
      </c>
      <c r="CN167" s="53">
        <f t="shared" si="658"/>
        <v>98.165137614678898</v>
      </c>
      <c r="CO167" s="58">
        <v>0</v>
      </c>
      <c r="CP167" s="51">
        <f t="shared" si="659"/>
        <v>100</v>
      </c>
      <c r="CQ167" s="138">
        <f t="shared" si="548"/>
        <v>88.143435534392253</v>
      </c>
      <c r="CR167" s="110">
        <f t="shared" si="549"/>
        <v>83.045737888207597</v>
      </c>
      <c r="CS167" s="53"/>
      <c r="CT167" s="98">
        <f t="shared" si="550"/>
        <v>83</v>
      </c>
      <c r="CU167" s="54" t="e">
        <f>+VLOOKUP($F$232,$A$8:$EL$219,CU$221,0)</f>
        <v>#N/A</v>
      </c>
      <c r="CV167" s="58">
        <v>66</v>
      </c>
      <c r="CW167" s="53">
        <f t="shared" si="660"/>
        <v>59.119496855345908</v>
      </c>
      <c r="CX167" s="58">
        <v>24</v>
      </c>
      <c r="CY167" s="53">
        <f t="shared" si="661"/>
        <v>86.390532544378701</v>
      </c>
      <c r="CZ167" s="58">
        <v>580</v>
      </c>
      <c r="DA167" s="53">
        <f t="shared" si="662"/>
        <v>45.283018867924532</v>
      </c>
      <c r="DB167" s="58">
        <v>120</v>
      </c>
      <c r="DC167" s="53">
        <f t="shared" si="663"/>
        <v>70</v>
      </c>
      <c r="DD167" s="58">
        <v>72</v>
      </c>
      <c r="DE167" s="53">
        <f t="shared" si="664"/>
        <v>74.551971326164875</v>
      </c>
      <c r="DF167" s="58">
        <v>42.5</v>
      </c>
      <c r="DG167" s="53">
        <f t="shared" si="665"/>
        <v>82.63598326359832</v>
      </c>
      <c r="DH167" s="58">
        <v>800</v>
      </c>
      <c r="DI167" s="53">
        <f t="shared" si="666"/>
        <v>33.333333333333329</v>
      </c>
      <c r="DJ167" s="58">
        <v>135</v>
      </c>
      <c r="DK167" s="51">
        <f t="shared" si="667"/>
        <v>80.714285714285722</v>
      </c>
      <c r="DL167" s="53">
        <f t="shared" si="551"/>
        <v>66.503577738128925</v>
      </c>
      <c r="DM167" s="53"/>
      <c r="DN167" s="98">
        <f t="shared" si="552"/>
        <v>66.5</v>
      </c>
      <c r="DO167" s="54" t="e">
        <f>+VLOOKUP($F$232,$A$8:$EL$219,DO$221,0)</f>
        <v>#N/A</v>
      </c>
      <c r="DP167" s="52">
        <v>330</v>
      </c>
      <c r="DQ167" s="51">
        <f t="shared" si="668"/>
        <v>82.786885245901644</v>
      </c>
      <c r="DR167" s="52">
        <v>20</v>
      </c>
      <c r="DS167" s="51">
        <f t="shared" si="669"/>
        <v>77.615298087739021</v>
      </c>
      <c r="DT167" s="52">
        <v>9.5</v>
      </c>
      <c r="DU167" s="51">
        <f t="shared" si="670"/>
        <v>52.777777777777779</v>
      </c>
      <c r="DV167" s="53">
        <f t="shared" si="553"/>
        <v>71.059987037139479</v>
      </c>
      <c r="DW167" s="53"/>
      <c r="DX167" s="98">
        <f t="shared" si="554"/>
        <v>71.099999999999994</v>
      </c>
      <c r="DY167" s="54" t="e">
        <f>+VLOOKUP($F$232,$A$8:$EL$219,DY$221,0)</f>
        <v>#N/A</v>
      </c>
      <c r="DZ167" s="52">
        <v>43.030889616299497</v>
      </c>
      <c r="EA167" s="53">
        <f t="shared" si="671"/>
        <v>46.319579780731424</v>
      </c>
      <c r="EB167" s="52">
        <v>11.5</v>
      </c>
      <c r="EC167" s="51">
        <f t="shared" si="672"/>
        <v>71.875</v>
      </c>
      <c r="ED167" s="53">
        <f t="shared" si="555"/>
        <v>59.097289890365715</v>
      </c>
      <c r="EE167" s="53"/>
      <c r="EF167" s="98">
        <f t="shared" si="556"/>
        <v>59.1</v>
      </c>
      <c r="EG167" s="54" t="e">
        <f>+VLOOKUP($F$232,$A$8:$EL$219,EG$221,0)</f>
        <v>#N/A</v>
      </c>
      <c r="EH167" s="64"/>
      <c r="EI167" s="75">
        <v>1</v>
      </c>
      <c r="EJ167" s="64"/>
      <c r="EK167" s="66" t="e">
        <f>+VLOOKUP($F$232,$A$8:$EL$219,EK$221,0)</f>
        <v>#N/A</v>
      </c>
      <c r="EL167" s="116">
        <f t="shared" si="557"/>
        <v>77.900000000000006</v>
      </c>
      <c r="EM167" s="139">
        <f t="shared" si="558"/>
        <v>77.922563479000004</v>
      </c>
      <c r="EN167" s="120"/>
      <c r="EO167" s="67"/>
      <c r="EP167" s="68">
        <v>1</v>
      </c>
      <c r="EQ167" s="49" t="s">
        <v>1388</v>
      </c>
      <c r="ES167" s="76">
        <v>1</v>
      </c>
    </row>
    <row r="168" spans="1:149" ht="14.5" customHeight="1" x14ac:dyDescent="0.35">
      <c r="A168" s="49" t="s">
        <v>160</v>
      </c>
      <c r="B168" s="137" t="str">
        <f>INDEX('Economy Names'!$A$2:$H$213,'Economy Names'!L162,'Economy Names'!$K$1)</f>
        <v>Rwanda</v>
      </c>
      <c r="C168" s="50">
        <v>5</v>
      </c>
      <c r="D168" s="51">
        <f t="shared" si="628"/>
        <v>76.470588235294116</v>
      </c>
      <c r="E168" s="50">
        <v>4</v>
      </c>
      <c r="F168" s="51">
        <f t="shared" si="629"/>
        <v>96.482412060301499</v>
      </c>
      <c r="G168" s="52">
        <v>0</v>
      </c>
      <c r="H168" s="51">
        <f t="shared" si="630"/>
        <v>100</v>
      </c>
      <c r="I168" s="50">
        <v>5</v>
      </c>
      <c r="J168" s="51">
        <f t="shared" si="631"/>
        <v>76.470588235294116</v>
      </c>
      <c r="K168" s="50">
        <v>4</v>
      </c>
      <c r="L168" s="51">
        <f t="shared" si="632"/>
        <v>96.482412060301499</v>
      </c>
      <c r="M168" s="52">
        <v>0</v>
      </c>
      <c r="N168" s="53">
        <f t="shared" si="633"/>
        <v>100</v>
      </c>
      <c r="O168" s="52">
        <v>0</v>
      </c>
      <c r="P168" s="51">
        <f t="shared" si="634"/>
        <v>100</v>
      </c>
      <c r="Q168" s="53">
        <f t="shared" si="534"/>
        <v>93.238250073898911</v>
      </c>
      <c r="R168" s="53">
        <f t="shared" ref="R168:R208" si="673">+Q168</f>
        <v>93.238250073898911</v>
      </c>
      <c r="S168" s="98">
        <f t="shared" si="535"/>
        <v>93.2</v>
      </c>
      <c r="T168" s="54" t="e">
        <f t="shared" ref="T168:T208" si="674">RANK(R168,R$8:R$219)</f>
        <v>#N/A</v>
      </c>
      <c r="U168" s="55">
        <v>15</v>
      </c>
      <c r="V168" s="51">
        <f t="shared" si="635"/>
        <v>60</v>
      </c>
      <c r="W168" s="55">
        <v>97</v>
      </c>
      <c r="X168" s="51">
        <f t="shared" si="636"/>
        <v>79.538904899135446</v>
      </c>
      <c r="Y168" s="56">
        <v>11.397091752551001</v>
      </c>
      <c r="Z168" s="53">
        <f t="shared" si="637"/>
        <v>43.014541237244998</v>
      </c>
      <c r="AA168" s="55">
        <v>15</v>
      </c>
      <c r="AB168" s="51">
        <f t="shared" si="638"/>
        <v>100</v>
      </c>
      <c r="AC168" s="53">
        <f t="shared" si="536"/>
        <v>70.638361534095111</v>
      </c>
      <c r="AD168" s="53">
        <f t="shared" ref="AD168:AD208" si="675">+AC168</f>
        <v>70.638361534095111</v>
      </c>
      <c r="AE168" s="98">
        <f t="shared" si="537"/>
        <v>70.599999999999994</v>
      </c>
      <c r="AF168" s="57" t="e">
        <f t="shared" ref="AF168:AF208" si="676">RANK(AD168,AD$8:AD$219)</f>
        <v>#N/A</v>
      </c>
      <c r="AG168" s="55">
        <v>4</v>
      </c>
      <c r="AH168" s="51">
        <f t="shared" si="639"/>
        <v>83.333333333333343</v>
      </c>
      <c r="AI168" s="55">
        <v>30</v>
      </c>
      <c r="AJ168" s="51">
        <f t="shared" si="640"/>
        <v>94.782608695652172</v>
      </c>
      <c r="AK168" s="56">
        <v>1923.0769230769199</v>
      </c>
      <c r="AL168" s="51">
        <f t="shared" si="641"/>
        <v>76.258309591642956</v>
      </c>
      <c r="AM168" s="55">
        <v>6</v>
      </c>
      <c r="AN168" s="51">
        <f t="shared" si="642"/>
        <v>75</v>
      </c>
      <c r="AO168" s="51">
        <f t="shared" si="538"/>
        <v>82.343562905157114</v>
      </c>
      <c r="AP168" s="53">
        <f t="shared" ref="AP168:AP208" si="677">+AO168</f>
        <v>82.343562905157114</v>
      </c>
      <c r="AQ168" s="98">
        <f t="shared" si="539"/>
        <v>82.3</v>
      </c>
      <c r="AR168" s="54" t="e">
        <f t="shared" ref="AR168:AR208" si="678">RANK(AP168,AP$8:AP$219)</f>
        <v>#N/A</v>
      </c>
      <c r="AS168" s="59">
        <v>3</v>
      </c>
      <c r="AT168" s="51">
        <f t="shared" si="643"/>
        <v>83.333333333333343</v>
      </c>
      <c r="AU168" s="59">
        <v>7</v>
      </c>
      <c r="AV168" s="51">
        <f t="shared" si="644"/>
        <v>97.129186602870803</v>
      </c>
      <c r="AW168" s="59">
        <v>9.2567001564630005E-2</v>
      </c>
      <c r="AX168" s="53">
        <f t="shared" si="645"/>
        <v>99.382886656235797</v>
      </c>
      <c r="AY168" s="59">
        <v>28.5</v>
      </c>
      <c r="AZ168" s="51">
        <f t="shared" si="646"/>
        <v>95</v>
      </c>
      <c r="BA168" s="60">
        <f t="shared" si="540"/>
        <v>93.711351648109996</v>
      </c>
      <c r="BB168" s="53">
        <f t="shared" ref="BB168:BB208" si="679">+BA168</f>
        <v>93.711351648109996</v>
      </c>
      <c r="BC168" s="98">
        <f t="shared" si="541"/>
        <v>93.7</v>
      </c>
      <c r="BD168" s="54" t="e">
        <f t="shared" ref="BD168:BD208" si="680">RANK(BB168,BB$8:BB$219)</f>
        <v>#N/A</v>
      </c>
      <c r="BE168" s="58">
        <v>8</v>
      </c>
      <c r="BF168" s="58">
        <v>11</v>
      </c>
      <c r="BG168" s="61">
        <f t="shared" si="542"/>
        <v>19</v>
      </c>
      <c r="BH168" s="60">
        <f t="shared" si="543"/>
        <v>95</v>
      </c>
      <c r="BI168" s="101">
        <f t="shared" ref="BI168:BI208" si="681">+BH168</f>
        <v>95</v>
      </c>
      <c r="BJ168" s="98">
        <f t="shared" si="544"/>
        <v>95</v>
      </c>
      <c r="BK168" s="54" t="e">
        <f t="shared" ref="BK168:BK208" si="682">RANK(BI168,BI$8:BI$219)</f>
        <v>#N/A</v>
      </c>
      <c r="BL168" s="58">
        <v>8</v>
      </c>
      <c r="BM168" s="53">
        <f t="shared" si="647"/>
        <v>80</v>
      </c>
      <c r="BN168" s="58">
        <v>9</v>
      </c>
      <c r="BO168" s="53">
        <f t="shared" si="648"/>
        <v>90</v>
      </c>
      <c r="BP168" s="58">
        <v>5</v>
      </c>
      <c r="BQ168" s="53">
        <f t="shared" si="649"/>
        <v>50</v>
      </c>
      <c r="BR168" s="58">
        <v>0</v>
      </c>
      <c r="BS168" s="53">
        <f t="shared" si="650"/>
        <v>0</v>
      </c>
      <c r="BT168" s="58">
        <v>0</v>
      </c>
      <c r="BU168" s="53">
        <f t="shared" si="651"/>
        <v>0</v>
      </c>
      <c r="BV168" s="58">
        <v>0</v>
      </c>
      <c r="BW168" s="51">
        <f t="shared" si="652"/>
        <v>0</v>
      </c>
      <c r="BX168" s="61">
        <f t="shared" si="545"/>
        <v>22</v>
      </c>
      <c r="BY168" s="63">
        <f t="shared" si="546"/>
        <v>44</v>
      </c>
      <c r="BZ168" s="53">
        <f t="shared" ref="BZ168:BZ208" si="683">+BY168</f>
        <v>44</v>
      </c>
      <c r="CA168" s="98">
        <f t="shared" si="547"/>
        <v>44</v>
      </c>
      <c r="CB168" s="57" t="e">
        <f t="shared" ref="CB168:CB208" si="684">RANK(BZ168,BZ$8:BZ$219)</f>
        <v>#N/A</v>
      </c>
      <c r="CC168" s="58">
        <v>9</v>
      </c>
      <c r="CD168" s="53">
        <f t="shared" si="653"/>
        <v>90</v>
      </c>
      <c r="CE168" s="58">
        <v>90.5</v>
      </c>
      <c r="CF168" s="51">
        <f t="shared" si="654"/>
        <v>93.585780525502315</v>
      </c>
      <c r="CG168" s="58">
        <v>33.213997164131101</v>
      </c>
      <c r="CH168" s="51">
        <f t="shared" si="655"/>
        <v>90.043501525506926</v>
      </c>
      <c r="CI168" s="58">
        <v>9</v>
      </c>
      <c r="CJ168" s="53">
        <f t="shared" si="656"/>
        <v>82</v>
      </c>
      <c r="CK168" s="58">
        <v>39.1666666666667</v>
      </c>
      <c r="CL168" s="53">
        <f t="shared" si="657"/>
        <v>30.566280566280501</v>
      </c>
      <c r="CM168" s="58">
        <v>19</v>
      </c>
      <c r="CN168" s="53">
        <f t="shared" si="658"/>
        <v>67.889908256880744</v>
      </c>
      <c r="CO168" s="58">
        <v>7</v>
      </c>
      <c r="CP168" s="51">
        <f t="shared" si="659"/>
        <v>78.125</v>
      </c>
      <c r="CQ168" s="138">
        <f t="shared" si="548"/>
        <v>64.645297205790314</v>
      </c>
      <c r="CR168" s="110">
        <f t="shared" si="549"/>
        <v>84.568644814199885</v>
      </c>
      <c r="CS168" s="53">
        <f t="shared" ref="CS168:CS208" si="685">+CR168</f>
        <v>84.568644814199885</v>
      </c>
      <c r="CT168" s="98">
        <f t="shared" si="550"/>
        <v>84.6</v>
      </c>
      <c r="CU168" s="54" t="e">
        <f t="shared" ref="CU168:CU208" si="686">RANK(CS168,CS$8:CS$219)</f>
        <v>#N/A</v>
      </c>
      <c r="CV168" s="58">
        <v>83.3333333333333</v>
      </c>
      <c r="CW168" s="53">
        <f t="shared" si="660"/>
        <v>48.218029350104842</v>
      </c>
      <c r="CX168" s="58">
        <v>30</v>
      </c>
      <c r="CY168" s="53">
        <f t="shared" si="661"/>
        <v>82.84023668639054</v>
      </c>
      <c r="CZ168" s="58">
        <v>183.333333333333</v>
      </c>
      <c r="DA168" s="53">
        <f t="shared" si="662"/>
        <v>82.704402515723302</v>
      </c>
      <c r="DB168" s="58">
        <v>110</v>
      </c>
      <c r="DC168" s="53">
        <f t="shared" si="663"/>
        <v>72.5</v>
      </c>
      <c r="DD168" s="58">
        <v>73.5</v>
      </c>
      <c r="DE168" s="53">
        <f t="shared" si="664"/>
        <v>74.01433691756273</v>
      </c>
      <c r="DF168" s="58">
        <v>48</v>
      </c>
      <c r="DG168" s="53">
        <f t="shared" si="665"/>
        <v>80.3347280334728</v>
      </c>
      <c r="DH168" s="58">
        <v>282.142857142857</v>
      </c>
      <c r="DI168" s="53">
        <f t="shared" si="666"/>
        <v>76.488095238095255</v>
      </c>
      <c r="DJ168" s="58">
        <v>121.071428571429</v>
      </c>
      <c r="DK168" s="51">
        <f t="shared" si="667"/>
        <v>82.704081632653001</v>
      </c>
      <c r="DL168" s="53">
        <f t="shared" si="551"/>
        <v>74.975488796750312</v>
      </c>
      <c r="DM168" s="53">
        <f t="shared" ref="DM168:DM208" si="687">+DL168</f>
        <v>74.975488796750312</v>
      </c>
      <c r="DN168" s="98">
        <f t="shared" si="552"/>
        <v>75</v>
      </c>
      <c r="DO168" s="54" t="e">
        <f t="shared" ref="DO168:DO208" si="688">RANK(DM168,DM$8:DM$219)</f>
        <v>#N/A</v>
      </c>
      <c r="DP168" s="52">
        <v>230</v>
      </c>
      <c r="DQ168" s="51">
        <f t="shared" si="668"/>
        <v>90.983606557377044</v>
      </c>
      <c r="DR168" s="52">
        <v>64.599999999999994</v>
      </c>
      <c r="DS168" s="51">
        <f t="shared" si="669"/>
        <v>27.446569178852648</v>
      </c>
      <c r="DT168" s="52">
        <v>16</v>
      </c>
      <c r="DU168" s="51">
        <f t="shared" si="670"/>
        <v>88.888888888888886</v>
      </c>
      <c r="DV168" s="53">
        <f t="shared" si="553"/>
        <v>69.106354875039528</v>
      </c>
      <c r="DW168" s="53">
        <f t="shared" ref="DW168:DW208" si="689">+DV168</f>
        <v>69.106354875039528</v>
      </c>
      <c r="DX168" s="98">
        <f t="shared" si="554"/>
        <v>69.099999999999994</v>
      </c>
      <c r="DY168" s="54" t="e">
        <f t="shared" ref="DY168:DY208" si="690">RANK(DW168,DW$8:DW$219)</f>
        <v>#N/A</v>
      </c>
      <c r="DZ168" s="52">
        <v>19.2697127592984</v>
      </c>
      <c r="EA168" s="53">
        <f t="shared" si="671"/>
        <v>20.742424929277071</v>
      </c>
      <c r="EB168" s="52">
        <v>15</v>
      </c>
      <c r="EC168" s="51">
        <f t="shared" si="672"/>
        <v>93.75</v>
      </c>
      <c r="ED168" s="53">
        <f t="shared" si="555"/>
        <v>57.246212464638532</v>
      </c>
      <c r="EE168" s="53">
        <f t="shared" ref="EE168:EE208" si="691">+ED168</f>
        <v>57.246212464638532</v>
      </c>
      <c r="EF168" s="98">
        <f t="shared" si="556"/>
        <v>57.2</v>
      </c>
      <c r="EG168" s="54" t="e">
        <f t="shared" ref="EG168:EG208" si="692">RANK(EE168,EE$8:EE$219)</f>
        <v>#N/A</v>
      </c>
      <c r="EH168" s="64"/>
      <c r="EI168" s="64"/>
      <c r="EJ168" s="64"/>
      <c r="EK168" s="66" t="e">
        <f t="shared" ref="EK168:EK208" si="693">RANK(EN168,EN$8:EN$219)</f>
        <v>#N/A</v>
      </c>
      <c r="EL168" s="116">
        <f t="shared" si="557"/>
        <v>76.5</v>
      </c>
      <c r="EM168" s="139">
        <f t="shared" si="558"/>
        <v>76.482822711188945</v>
      </c>
      <c r="EN168" s="120">
        <f t="shared" ref="EN168:EN208" si="694">AVERAGE(Q168,AC168,BA168,BH168,BY168,CR168,DL168,DV168,ED168,AO168)</f>
        <v>76.482822711188945</v>
      </c>
      <c r="EO168" s="67"/>
      <c r="EP168" s="68"/>
      <c r="EQ168" s="44"/>
    </row>
    <row r="169" spans="1:149" ht="14.5" customHeight="1" x14ac:dyDescent="0.35">
      <c r="A169" s="49" t="s">
        <v>161</v>
      </c>
      <c r="B169" s="137" t="str">
        <f>INDEX('Economy Names'!$A$2:$H$213,'Economy Names'!L163,'Economy Names'!$K$1)</f>
        <v>Samoa</v>
      </c>
      <c r="C169" s="50">
        <v>4</v>
      </c>
      <c r="D169" s="51">
        <f t="shared" si="628"/>
        <v>82.35294117647058</v>
      </c>
      <c r="E169" s="50">
        <v>9</v>
      </c>
      <c r="F169" s="51">
        <f t="shared" si="629"/>
        <v>91.457286432160799</v>
      </c>
      <c r="G169" s="52">
        <v>6.8917872859420104</v>
      </c>
      <c r="H169" s="51">
        <f t="shared" si="630"/>
        <v>96.554106357028999</v>
      </c>
      <c r="I169" s="50">
        <v>4</v>
      </c>
      <c r="J169" s="51">
        <f t="shared" si="631"/>
        <v>82.35294117647058</v>
      </c>
      <c r="K169" s="50">
        <v>9</v>
      </c>
      <c r="L169" s="51">
        <f t="shared" si="632"/>
        <v>91.457286432160799</v>
      </c>
      <c r="M169" s="52">
        <v>6.8917872859420104</v>
      </c>
      <c r="N169" s="53">
        <f t="shared" si="633"/>
        <v>96.554106357028999</v>
      </c>
      <c r="O169" s="52">
        <v>0</v>
      </c>
      <c r="P169" s="51">
        <f t="shared" si="634"/>
        <v>100</v>
      </c>
      <c r="Q169" s="53">
        <f t="shared" si="534"/>
        <v>92.591083491415105</v>
      </c>
      <c r="R169" s="53">
        <f t="shared" si="673"/>
        <v>92.591083491415105</v>
      </c>
      <c r="S169" s="98">
        <f t="shared" si="535"/>
        <v>92.6</v>
      </c>
      <c r="T169" s="54" t="e">
        <f t="shared" si="674"/>
        <v>#N/A</v>
      </c>
      <c r="U169" s="55">
        <v>18</v>
      </c>
      <c r="V169" s="51">
        <f t="shared" si="635"/>
        <v>48</v>
      </c>
      <c r="W169" s="55">
        <v>57</v>
      </c>
      <c r="X169" s="51">
        <f t="shared" si="636"/>
        <v>91.066282420749275</v>
      </c>
      <c r="Y169" s="56">
        <v>0.76361003128238003</v>
      </c>
      <c r="Z169" s="53">
        <f t="shared" si="637"/>
        <v>96.1819498435881</v>
      </c>
      <c r="AA169" s="55">
        <v>6</v>
      </c>
      <c r="AB169" s="51">
        <f t="shared" si="638"/>
        <v>40</v>
      </c>
      <c r="AC169" s="53">
        <f t="shared" si="536"/>
        <v>68.812058066084347</v>
      </c>
      <c r="AD169" s="53">
        <f t="shared" si="675"/>
        <v>68.812058066084347</v>
      </c>
      <c r="AE169" s="98">
        <f t="shared" si="537"/>
        <v>68.8</v>
      </c>
      <c r="AF169" s="57" t="e">
        <f t="shared" si="676"/>
        <v>#N/A</v>
      </c>
      <c r="AG169" s="55">
        <v>4</v>
      </c>
      <c r="AH169" s="51">
        <f t="shared" si="639"/>
        <v>83.333333333333343</v>
      </c>
      <c r="AI169" s="55">
        <v>34</v>
      </c>
      <c r="AJ169" s="51">
        <f t="shared" si="640"/>
        <v>93.043478260869563</v>
      </c>
      <c r="AK169" s="56">
        <v>601.81928153689705</v>
      </c>
      <c r="AL169" s="51">
        <f t="shared" si="641"/>
        <v>92.570132326704979</v>
      </c>
      <c r="AM169" s="55">
        <v>4</v>
      </c>
      <c r="AN169" s="51">
        <f t="shared" si="642"/>
        <v>50</v>
      </c>
      <c r="AO169" s="51">
        <f t="shared" si="538"/>
        <v>79.736735980226968</v>
      </c>
      <c r="AP169" s="53">
        <f t="shared" si="677"/>
        <v>79.736735980226968</v>
      </c>
      <c r="AQ169" s="98">
        <f t="shared" si="539"/>
        <v>79.7</v>
      </c>
      <c r="AR169" s="54" t="e">
        <f t="shared" si="678"/>
        <v>#N/A</v>
      </c>
      <c r="AS169" s="59">
        <v>5</v>
      </c>
      <c r="AT169" s="51">
        <f t="shared" si="643"/>
        <v>66.666666666666657</v>
      </c>
      <c r="AU169" s="59">
        <v>15</v>
      </c>
      <c r="AV169" s="51">
        <f t="shared" si="644"/>
        <v>93.301435406698559</v>
      </c>
      <c r="AW169" s="59">
        <v>3.7987598112504899</v>
      </c>
      <c r="AX169" s="53">
        <f t="shared" si="645"/>
        <v>74.674934591663401</v>
      </c>
      <c r="AY169" s="59">
        <v>12.5</v>
      </c>
      <c r="AZ169" s="51">
        <f t="shared" si="646"/>
        <v>41.666666666666671</v>
      </c>
      <c r="BA169" s="60">
        <f t="shared" si="540"/>
        <v>69.077425832923822</v>
      </c>
      <c r="BB169" s="53">
        <f t="shared" si="679"/>
        <v>69.077425832923822</v>
      </c>
      <c r="BC169" s="98">
        <f t="shared" si="541"/>
        <v>69.099999999999994</v>
      </c>
      <c r="BD169" s="54" t="e">
        <f t="shared" si="680"/>
        <v>#N/A</v>
      </c>
      <c r="BE169" s="58">
        <v>0</v>
      </c>
      <c r="BF169" s="58">
        <v>9</v>
      </c>
      <c r="BG169" s="61">
        <f t="shared" si="542"/>
        <v>9</v>
      </c>
      <c r="BH169" s="60">
        <f t="shared" si="543"/>
        <v>45</v>
      </c>
      <c r="BI169" s="101">
        <f t="shared" si="681"/>
        <v>45</v>
      </c>
      <c r="BJ169" s="98">
        <f t="shared" si="544"/>
        <v>45</v>
      </c>
      <c r="BK169" s="54" t="e">
        <f t="shared" si="682"/>
        <v>#N/A</v>
      </c>
      <c r="BL169" s="58">
        <v>5</v>
      </c>
      <c r="BM169" s="53">
        <f t="shared" si="647"/>
        <v>50</v>
      </c>
      <c r="BN169" s="58">
        <v>6</v>
      </c>
      <c r="BO169" s="53">
        <f t="shared" si="648"/>
        <v>60</v>
      </c>
      <c r="BP169" s="58">
        <v>9</v>
      </c>
      <c r="BQ169" s="53">
        <f t="shared" si="649"/>
        <v>90</v>
      </c>
      <c r="BR169" s="58">
        <v>0</v>
      </c>
      <c r="BS169" s="53">
        <f t="shared" si="650"/>
        <v>0</v>
      </c>
      <c r="BT169" s="58">
        <v>0</v>
      </c>
      <c r="BU169" s="53">
        <f t="shared" si="651"/>
        <v>0</v>
      </c>
      <c r="BV169" s="58">
        <v>0</v>
      </c>
      <c r="BW169" s="51">
        <f t="shared" si="652"/>
        <v>0</v>
      </c>
      <c r="BX169" s="61">
        <f t="shared" si="545"/>
        <v>20</v>
      </c>
      <c r="BY169" s="63">
        <f t="shared" si="546"/>
        <v>40</v>
      </c>
      <c r="BZ169" s="53">
        <f t="shared" si="683"/>
        <v>40</v>
      </c>
      <c r="CA169" s="98">
        <f t="shared" si="547"/>
        <v>40</v>
      </c>
      <c r="CB169" s="57" t="e">
        <f t="shared" si="684"/>
        <v>#N/A</v>
      </c>
      <c r="CC169" s="58">
        <v>37</v>
      </c>
      <c r="CD169" s="53">
        <f t="shared" si="653"/>
        <v>43.333333333333336</v>
      </c>
      <c r="CE169" s="58">
        <v>224</v>
      </c>
      <c r="CF169" s="51">
        <f t="shared" si="654"/>
        <v>72.952086553323028</v>
      </c>
      <c r="CG169" s="58">
        <v>19.3451458300135</v>
      </c>
      <c r="CH169" s="51">
        <f t="shared" si="655"/>
        <v>100</v>
      </c>
      <c r="CI169" s="58">
        <v>10</v>
      </c>
      <c r="CJ169" s="53">
        <f t="shared" si="656"/>
        <v>80</v>
      </c>
      <c r="CK169" s="58">
        <v>14.047619047618999</v>
      </c>
      <c r="CL169" s="53">
        <f t="shared" si="657"/>
        <v>79.05865048722201</v>
      </c>
      <c r="CM169" s="58">
        <v>8.5</v>
      </c>
      <c r="CN169" s="53">
        <f t="shared" si="658"/>
        <v>87.155963302752298</v>
      </c>
      <c r="CO169" s="58">
        <v>0</v>
      </c>
      <c r="CP169" s="51">
        <f t="shared" si="659"/>
        <v>100</v>
      </c>
      <c r="CQ169" s="138">
        <f t="shared" si="548"/>
        <v>86.553653447493573</v>
      </c>
      <c r="CR169" s="110">
        <f t="shared" si="549"/>
        <v>75.709768333537482</v>
      </c>
      <c r="CS169" s="53">
        <f t="shared" si="685"/>
        <v>75.709768333537482</v>
      </c>
      <c r="CT169" s="98">
        <f t="shared" si="550"/>
        <v>75.7</v>
      </c>
      <c r="CU169" s="54" t="e">
        <f t="shared" si="686"/>
        <v>#N/A</v>
      </c>
      <c r="CV169" s="58">
        <v>51</v>
      </c>
      <c r="CW169" s="53">
        <f t="shared" si="660"/>
        <v>68.55345911949685</v>
      </c>
      <c r="CX169" s="58">
        <v>24</v>
      </c>
      <c r="CY169" s="53">
        <f t="shared" si="661"/>
        <v>86.390532544378701</v>
      </c>
      <c r="CZ169" s="58">
        <v>1400</v>
      </c>
      <c r="DA169" s="53">
        <f t="shared" si="662"/>
        <v>0</v>
      </c>
      <c r="DB169" s="58">
        <v>180</v>
      </c>
      <c r="DC169" s="53">
        <f t="shared" si="663"/>
        <v>55.000000000000007</v>
      </c>
      <c r="DD169" s="58">
        <v>84</v>
      </c>
      <c r="DE169" s="53">
        <f t="shared" si="664"/>
        <v>70.25089605734766</v>
      </c>
      <c r="DF169" s="58">
        <v>24.5</v>
      </c>
      <c r="DG169" s="53">
        <f t="shared" si="665"/>
        <v>90.1673640167364</v>
      </c>
      <c r="DH169" s="58">
        <v>900</v>
      </c>
      <c r="DI169" s="53">
        <f t="shared" si="666"/>
        <v>25</v>
      </c>
      <c r="DJ169" s="58">
        <v>230</v>
      </c>
      <c r="DK169" s="51">
        <f t="shared" si="667"/>
        <v>67.142857142857139</v>
      </c>
      <c r="DL169" s="53">
        <f t="shared" si="551"/>
        <v>57.813138610102087</v>
      </c>
      <c r="DM169" s="53">
        <f t="shared" si="687"/>
        <v>57.813138610102087</v>
      </c>
      <c r="DN169" s="98">
        <f t="shared" si="552"/>
        <v>57.8</v>
      </c>
      <c r="DO169" s="54" t="e">
        <f t="shared" si="688"/>
        <v>#N/A</v>
      </c>
      <c r="DP169" s="52">
        <v>455</v>
      </c>
      <c r="DQ169" s="51">
        <f t="shared" si="668"/>
        <v>72.540983606557376</v>
      </c>
      <c r="DR169" s="52">
        <v>24.4</v>
      </c>
      <c r="DS169" s="51">
        <f t="shared" si="669"/>
        <v>72.66591676040494</v>
      </c>
      <c r="DT169" s="52">
        <v>5.5</v>
      </c>
      <c r="DU169" s="51">
        <f t="shared" si="670"/>
        <v>30.555555555555557</v>
      </c>
      <c r="DV169" s="53">
        <f t="shared" si="553"/>
        <v>58.587485307505951</v>
      </c>
      <c r="DW169" s="53">
        <f t="shared" si="689"/>
        <v>58.587485307505951</v>
      </c>
      <c r="DX169" s="98">
        <f t="shared" si="554"/>
        <v>58.6</v>
      </c>
      <c r="DY169" s="54" t="e">
        <f t="shared" si="690"/>
        <v>#N/A</v>
      </c>
      <c r="DZ169" s="52">
        <v>18.533925300517701</v>
      </c>
      <c r="EA169" s="53">
        <f t="shared" si="671"/>
        <v>19.950403983334446</v>
      </c>
      <c r="EB169" s="52">
        <v>7.5</v>
      </c>
      <c r="EC169" s="51">
        <f t="shared" si="672"/>
        <v>46.875</v>
      </c>
      <c r="ED169" s="53">
        <f t="shared" si="555"/>
        <v>33.41270199166722</v>
      </c>
      <c r="EE169" s="53">
        <f t="shared" si="691"/>
        <v>33.41270199166722</v>
      </c>
      <c r="EF169" s="98">
        <f t="shared" si="556"/>
        <v>33.4</v>
      </c>
      <c r="EG169" s="54" t="e">
        <f t="shared" si="692"/>
        <v>#N/A</v>
      </c>
      <c r="EH169" s="64"/>
      <c r="EI169" s="64"/>
      <c r="EJ169" s="64"/>
      <c r="EK169" s="66" t="e">
        <f t="shared" si="693"/>
        <v>#N/A</v>
      </c>
      <c r="EL169" s="116">
        <f t="shared" si="557"/>
        <v>62.1</v>
      </c>
      <c r="EM169" s="139">
        <f t="shared" si="558"/>
        <v>62.074039761346299</v>
      </c>
      <c r="EN169" s="120">
        <f t="shared" si="694"/>
        <v>62.074039761346299</v>
      </c>
      <c r="EO169" s="67"/>
      <c r="EP169" s="68"/>
      <c r="EQ169" s="44"/>
    </row>
    <row r="170" spans="1:149" ht="14.5" customHeight="1" x14ac:dyDescent="0.35">
      <c r="A170" s="49" t="s">
        <v>1331</v>
      </c>
      <c r="B170" s="137" t="str">
        <f>INDEX('Economy Names'!$A$2:$H$213,'Economy Names'!L164,'Economy Names'!$K$1)</f>
        <v>San Marino</v>
      </c>
      <c r="C170" s="50">
        <v>7</v>
      </c>
      <c r="D170" s="51">
        <f t="shared" si="628"/>
        <v>64.705882352941174</v>
      </c>
      <c r="E170" s="50">
        <v>11.5</v>
      </c>
      <c r="F170" s="51">
        <f t="shared" si="629"/>
        <v>88.94472361809045</v>
      </c>
      <c r="G170" s="52">
        <v>8.8131787318817594</v>
      </c>
      <c r="H170" s="51">
        <f t="shared" si="630"/>
        <v>95.593410634059126</v>
      </c>
      <c r="I170" s="50">
        <v>7</v>
      </c>
      <c r="J170" s="51">
        <f t="shared" si="631"/>
        <v>64.705882352941174</v>
      </c>
      <c r="K170" s="50">
        <v>11.5</v>
      </c>
      <c r="L170" s="51">
        <f t="shared" si="632"/>
        <v>88.94472361809045</v>
      </c>
      <c r="M170" s="52">
        <v>8.8131787318817594</v>
      </c>
      <c r="N170" s="53">
        <f t="shared" si="633"/>
        <v>95.593410634059126</v>
      </c>
      <c r="O170" s="52">
        <v>0</v>
      </c>
      <c r="P170" s="51">
        <f t="shared" si="634"/>
        <v>100</v>
      </c>
      <c r="Q170" s="53">
        <f t="shared" si="534"/>
        <v>87.311004151272698</v>
      </c>
      <c r="R170" s="53">
        <f t="shared" si="673"/>
        <v>87.311004151272698</v>
      </c>
      <c r="S170" s="98">
        <f t="shared" si="535"/>
        <v>87.3</v>
      </c>
      <c r="T170" s="54" t="e">
        <f t="shared" si="674"/>
        <v>#N/A</v>
      </c>
      <c r="U170" s="55">
        <v>15</v>
      </c>
      <c r="V170" s="51">
        <f t="shared" si="635"/>
        <v>60</v>
      </c>
      <c r="W170" s="56">
        <v>145.5</v>
      </c>
      <c r="X170" s="51">
        <f t="shared" si="636"/>
        <v>65.561959654178665</v>
      </c>
      <c r="Y170" s="56">
        <v>7.3175070020869999</v>
      </c>
      <c r="Z170" s="53">
        <f t="shared" si="637"/>
        <v>63.412464989564995</v>
      </c>
      <c r="AA170" s="55">
        <v>13</v>
      </c>
      <c r="AB170" s="51">
        <f t="shared" si="638"/>
        <v>86.666666666666671</v>
      </c>
      <c r="AC170" s="53">
        <f t="shared" si="536"/>
        <v>68.910272827602583</v>
      </c>
      <c r="AD170" s="53">
        <f t="shared" si="675"/>
        <v>68.910272827602583</v>
      </c>
      <c r="AE170" s="98">
        <f t="shared" si="537"/>
        <v>68.900000000000006</v>
      </c>
      <c r="AF170" s="57" t="e">
        <f t="shared" si="676"/>
        <v>#N/A</v>
      </c>
      <c r="AG170" s="55">
        <v>3</v>
      </c>
      <c r="AH170" s="51">
        <f t="shared" si="639"/>
        <v>100</v>
      </c>
      <c r="AI170" s="55">
        <v>38</v>
      </c>
      <c r="AJ170" s="51">
        <f t="shared" si="640"/>
        <v>91.304347826086953</v>
      </c>
      <c r="AK170" s="56">
        <v>40.4158440154891</v>
      </c>
      <c r="AL170" s="51">
        <f t="shared" si="641"/>
        <v>99.501038962771744</v>
      </c>
      <c r="AM170" s="55">
        <v>5</v>
      </c>
      <c r="AN170" s="51">
        <f t="shared" si="642"/>
        <v>62.5</v>
      </c>
      <c r="AO170" s="51">
        <f t="shared" si="538"/>
        <v>88.326346697214674</v>
      </c>
      <c r="AP170" s="53">
        <f t="shared" si="677"/>
        <v>88.326346697214674</v>
      </c>
      <c r="AQ170" s="98">
        <f t="shared" si="539"/>
        <v>88.3</v>
      </c>
      <c r="AR170" s="54" t="e">
        <f t="shared" si="678"/>
        <v>#N/A</v>
      </c>
      <c r="AS170" s="59">
        <v>9</v>
      </c>
      <c r="AT170" s="51">
        <f t="shared" si="643"/>
        <v>33.333333333333329</v>
      </c>
      <c r="AU170" s="59">
        <v>42.5</v>
      </c>
      <c r="AV170" s="51">
        <f t="shared" si="644"/>
        <v>80.143540669856463</v>
      </c>
      <c r="AW170" s="59">
        <v>6.6080277396504599</v>
      </c>
      <c r="AX170" s="53">
        <f t="shared" si="645"/>
        <v>55.946481735663603</v>
      </c>
      <c r="AY170" s="59">
        <v>23</v>
      </c>
      <c r="AZ170" s="51">
        <f t="shared" si="646"/>
        <v>76.666666666666671</v>
      </c>
      <c r="BA170" s="60">
        <f t="shared" si="540"/>
        <v>61.522505601380018</v>
      </c>
      <c r="BB170" s="53">
        <f t="shared" si="679"/>
        <v>61.522505601380018</v>
      </c>
      <c r="BC170" s="98">
        <f t="shared" si="541"/>
        <v>61.5</v>
      </c>
      <c r="BD170" s="54" t="e">
        <f t="shared" si="680"/>
        <v>#N/A</v>
      </c>
      <c r="BE170" s="58">
        <v>5</v>
      </c>
      <c r="BF170" s="58">
        <v>1</v>
      </c>
      <c r="BG170" s="61">
        <f t="shared" si="542"/>
        <v>6</v>
      </c>
      <c r="BH170" s="60">
        <f t="shared" si="543"/>
        <v>30</v>
      </c>
      <c r="BI170" s="101">
        <f t="shared" si="681"/>
        <v>30</v>
      </c>
      <c r="BJ170" s="98">
        <f t="shared" si="544"/>
        <v>30</v>
      </c>
      <c r="BK170" s="54" t="e">
        <f t="shared" si="682"/>
        <v>#N/A</v>
      </c>
      <c r="BL170" s="58">
        <v>3</v>
      </c>
      <c r="BM170" s="53">
        <f t="shared" si="647"/>
        <v>30</v>
      </c>
      <c r="BN170" s="58">
        <v>2</v>
      </c>
      <c r="BO170" s="53">
        <f t="shared" si="648"/>
        <v>20</v>
      </c>
      <c r="BP170" s="58">
        <v>8</v>
      </c>
      <c r="BQ170" s="53">
        <f t="shared" si="649"/>
        <v>80</v>
      </c>
      <c r="BR170" s="58">
        <v>0</v>
      </c>
      <c r="BS170" s="53">
        <f t="shared" si="650"/>
        <v>0</v>
      </c>
      <c r="BT170" s="58">
        <v>0</v>
      </c>
      <c r="BU170" s="53">
        <f t="shared" si="651"/>
        <v>0</v>
      </c>
      <c r="BV170" s="58">
        <v>0</v>
      </c>
      <c r="BW170" s="51">
        <f t="shared" si="652"/>
        <v>0</v>
      </c>
      <c r="BX170" s="61">
        <f t="shared" si="545"/>
        <v>13</v>
      </c>
      <c r="BY170" s="63">
        <f t="shared" si="546"/>
        <v>26</v>
      </c>
      <c r="BZ170" s="53">
        <f t="shared" si="683"/>
        <v>26</v>
      </c>
      <c r="CA170" s="98">
        <f t="shared" si="547"/>
        <v>26</v>
      </c>
      <c r="CB170" s="57" t="e">
        <f t="shared" si="684"/>
        <v>#N/A</v>
      </c>
      <c r="CC170" s="58">
        <v>18</v>
      </c>
      <c r="CD170" s="53">
        <f t="shared" si="653"/>
        <v>75</v>
      </c>
      <c r="CE170" s="58">
        <v>52</v>
      </c>
      <c r="CF170" s="51">
        <f t="shared" si="654"/>
        <v>99.536321483771246</v>
      </c>
      <c r="CG170" s="58">
        <v>36.218615489712398</v>
      </c>
      <c r="CH170" s="51">
        <f t="shared" si="655"/>
        <v>85.755924404674843</v>
      </c>
      <c r="CI170" s="58" t="s">
        <v>1975</v>
      </c>
      <c r="CJ170" s="53" t="str">
        <f t="shared" si="656"/>
        <v>No VAT</v>
      </c>
      <c r="CK170" s="58" t="s">
        <v>1975</v>
      </c>
      <c r="CL170" s="53" t="str">
        <f t="shared" si="657"/>
        <v>No VAT</v>
      </c>
      <c r="CM170" s="58">
        <v>13</v>
      </c>
      <c r="CN170" s="53">
        <f t="shared" si="658"/>
        <v>78.899082568807344</v>
      </c>
      <c r="CO170" s="58">
        <v>13.8571428571429</v>
      </c>
      <c r="CP170" s="51">
        <f t="shared" si="659"/>
        <v>56.696428571428434</v>
      </c>
      <c r="CQ170" s="138">
        <f t="shared" si="548"/>
        <v>67.797755570117886</v>
      </c>
      <c r="CR170" s="110">
        <f t="shared" si="549"/>
        <v>82.02250036464099</v>
      </c>
      <c r="CS170" s="53">
        <f t="shared" si="685"/>
        <v>82.02250036464099</v>
      </c>
      <c r="CT170" s="98">
        <f t="shared" si="550"/>
        <v>82</v>
      </c>
      <c r="CU170" s="54" t="e">
        <f t="shared" si="686"/>
        <v>#N/A</v>
      </c>
      <c r="CV170" s="58">
        <v>0</v>
      </c>
      <c r="CW170" s="53">
        <f t="shared" si="660"/>
        <v>100</v>
      </c>
      <c r="CX170" s="58">
        <v>0.5</v>
      </c>
      <c r="CY170" s="53">
        <f t="shared" si="661"/>
        <v>100</v>
      </c>
      <c r="CZ170" s="58">
        <v>0</v>
      </c>
      <c r="DA170" s="53">
        <f t="shared" si="662"/>
        <v>100</v>
      </c>
      <c r="DB170" s="58">
        <v>0</v>
      </c>
      <c r="DC170" s="53">
        <f t="shared" si="663"/>
        <v>100</v>
      </c>
      <c r="DD170" s="58">
        <v>4</v>
      </c>
      <c r="DE170" s="53">
        <f t="shared" si="664"/>
        <v>98.924731182795696</v>
      </c>
      <c r="DF170" s="58">
        <v>2.5</v>
      </c>
      <c r="DG170" s="53">
        <f t="shared" si="665"/>
        <v>99.372384937238493</v>
      </c>
      <c r="DH170" s="58">
        <v>50</v>
      </c>
      <c r="DI170" s="53">
        <f t="shared" si="666"/>
        <v>95.833333333333343</v>
      </c>
      <c r="DJ170" s="58">
        <v>100</v>
      </c>
      <c r="DK170" s="51">
        <f t="shared" si="667"/>
        <v>85.714285714285708</v>
      </c>
      <c r="DL170" s="53">
        <f t="shared" si="551"/>
        <v>97.48059189595665</v>
      </c>
      <c r="DM170" s="53">
        <f t="shared" si="687"/>
        <v>97.48059189595665</v>
      </c>
      <c r="DN170" s="98">
        <f t="shared" si="552"/>
        <v>97.5</v>
      </c>
      <c r="DO170" s="54" t="e">
        <f t="shared" si="688"/>
        <v>#N/A</v>
      </c>
      <c r="DP170" s="52">
        <v>575</v>
      </c>
      <c r="DQ170" s="51">
        <f t="shared" si="668"/>
        <v>62.704918032786885</v>
      </c>
      <c r="DR170" s="52">
        <v>13.9</v>
      </c>
      <c r="DS170" s="51">
        <f t="shared" si="669"/>
        <v>84.476940382452185</v>
      </c>
      <c r="DT170" s="52">
        <v>5.5</v>
      </c>
      <c r="DU170" s="51">
        <f t="shared" si="670"/>
        <v>30.555555555555557</v>
      </c>
      <c r="DV170" s="53">
        <f t="shared" si="553"/>
        <v>59.245804656931547</v>
      </c>
      <c r="DW170" s="53">
        <f t="shared" si="689"/>
        <v>59.245804656931547</v>
      </c>
      <c r="DX170" s="98">
        <f t="shared" si="554"/>
        <v>59.2</v>
      </c>
      <c r="DY170" s="54" t="e">
        <f t="shared" si="690"/>
        <v>#N/A</v>
      </c>
      <c r="DZ170" s="52">
        <v>50.225073925838103</v>
      </c>
      <c r="EA170" s="53">
        <f t="shared" si="671"/>
        <v>54.063588725337027</v>
      </c>
      <c r="EB170" s="52">
        <v>4.5</v>
      </c>
      <c r="EC170" s="51">
        <f t="shared" si="672"/>
        <v>28.125</v>
      </c>
      <c r="ED170" s="53">
        <f t="shared" si="555"/>
        <v>41.094294362668514</v>
      </c>
      <c r="EE170" s="53">
        <f t="shared" si="691"/>
        <v>41.094294362668514</v>
      </c>
      <c r="EF170" s="98">
        <f t="shared" si="556"/>
        <v>41.1</v>
      </c>
      <c r="EG170" s="54" t="e">
        <f t="shared" si="692"/>
        <v>#N/A</v>
      </c>
      <c r="EH170" s="64"/>
      <c r="EI170" s="64"/>
      <c r="EJ170" s="64"/>
      <c r="EK170" s="66" t="e">
        <f t="shared" si="693"/>
        <v>#N/A</v>
      </c>
      <c r="EL170" s="116">
        <f t="shared" si="557"/>
        <v>64.2</v>
      </c>
      <c r="EM170" s="139">
        <f t="shared" si="558"/>
        <v>64.191332055766765</v>
      </c>
      <c r="EN170" s="120">
        <f t="shared" si="694"/>
        <v>64.191332055766765</v>
      </c>
      <c r="EO170" s="67"/>
      <c r="EP170" s="68"/>
      <c r="EQ170" s="44"/>
    </row>
    <row r="171" spans="1:149" ht="14.5" customHeight="1" x14ac:dyDescent="0.35">
      <c r="A171" s="49" t="s">
        <v>1878</v>
      </c>
      <c r="B171" s="137" t="str">
        <f>INDEX('Economy Names'!$A$2:$H$213,'Economy Names'!L165,'Economy Names'!$K$1)</f>
        <v>São Tomé and Príncipe</v>
      </c>
      <c r="C171" s="50">
        <v>6</v>
      </c>
      <c r="D171" s="51">
        <f t="shared" si="628"/>
        <v>70.588235294117652</v>
      </c>
      <c r="E171" s="50">
        <v>7</v>
      </c>
      <c r="F171" s="51">
        <f t="shared" si="629"/>
        <v>93.467336683417088</v>
      </c>
      <c r="G171" s="52">
        <v>12.362442504517301</v>
      </c>
      <c r="H171" s="51">
        <f t="shared" si="630"/>
        <v>93.818778747741348</v>
      </c>
      <c r="I171" s="50">
        <v>6</v>
      </c>
      <c r="J171" s="51">
        <f t="shared" si="631"/>
        <v>70.588235294117652</v>
      </c>
      <c r="K171" s="50">
        <v>7</v>
      </c>
      <c r="L171" s="51">
        <f t="shared" si="632"/>
        <v>93.467336683417088</v>
      </c>
      <c r="M171" s="52">
        <v>12.362442504517301</v>
      </c>
      <c r="N171" s="53">
        <f t="shared" si="633"/>
        <v>93.818778747741348</v>
      </c>
      <c r="O171" s="52">
        <v>179.59617011559999</v>
      </c>
      <c r="P171" s="51">
        <f t="shared" si="634"/>
        <v>55.100957471099996</v>
      </c>
      <c r="Q171" s="53">
        <f t="shared" si="534"/>
        <v>78.243827049094023</v>
      </c>
      <c r="R171" s="53">
        <f t="shared" si="673"/>
        <v>78.243827049094023</v>
      </c>
      <c r="S171" s="98">
        <f t="shared" si="535"/>
        <v>78.2</v>
      </c>
      <c r="T171" s="54" t="e">
        <f t="shared" si="674"/>
        <v>#N/A</v>
      </c>
      <c r="U171" s="55">
        <v>16</v>
      </c>
      <c r="V171" s="51">
        <f t="shared" si="635"/>
        <v>56.000000000000007</v>
      </c>
      <c r="W171" s="55">
        <v>67</v>
      </c>
      <c r="X171" s="51">
        <f t="shared" si="636"/>
        <v>88.184438040345825</v>
      </c>
      <c r="Y171" s="56">
        <v>2.1911871223741399</v>
      </c>
      <c r="Z171" s="53">
        <f t="shared" si="637"/>
        <v>89.0440643881293</v>
      </c>
      <c r="AA171" s="55">
        <v>5</v>
      </c>
      <c r="AB171" s="51">
        <f t="shared" si="638"/>
        <v>33.333333333333329</v>
      </c>
      <c r="AC171" s="53">
        <f t="shared" si="536"/>
        <v>66.64045894045212</v>
      </c>
      <c r="AD171" s="53">
        <f t="shared" si="675"/>
        <v>66.64045894045212</v>
      </c>
      <c r="AE171" s="98">
        <f t="shared" si="537"/>
        <v>66.599999999999994</v>
      </c>
      <c r="AF171" s="57" t="e">
        <f t="shared" si="676"/>
        <v>#N/A</v>
      </c>
      <c r="AG171" s="55">
        <v>4</v>
      </c>
      <c r="AH171" s="51">
        <f t="shared" si="639"/>
        <v>83.333333333333343</v>
      </c>
      <c r="AI171" s="55">
        <v>89</v>
      </c>
      <c r="AJ171" s="51">
        <f t="shared" si="640"/>
        <v>69.130434782608702</v>
      </c>
      <c r="AK171" s="56">
        <v>339.41534883645602</v>
      </c>
      <c r="AL171" s="51">
        <f t="shared" si="641"/>
        <v>95.809687051401767</v>
      </c>
      <c r="AM171" s="55">
        <v>0</v>
      </c>
      <c r="AN171" s="51">
        <f t="shared" si="642"/>
        <v>0</v>
      </c>
      <c r="AO171" s="51">
        <f t="shared" si="538"/>
        <v>62.068363791835957</v>
      </c>
      <c r="AP171" s="53">
        <f t="shared" si="677"/>
        <v>62.068363791835957</v>
      </c>
      <c r="AQ171" s="98">
        <f t="shared" si="539"/>
        <v>62.1</v>
      </c>
      <c r="AR171" s="54" t="e">
        <f t="shared" si="678"/>
        <v>#N/A</v>
      </c>
      <c r="AS171" s="59">
        <v>8</v>
      </c>
      <c r="AT171" s="51">
        <f t="shared" si="643"/>
        <v>41.666666666666671</v>
      </c>
      <c r="AU171" s="59">
        <v>52</v>
      </c>
      <c r="AV171" s="51">
        <f t="shared" si="644"/>
        <v>75.598086124401902</v>
      </c>
      <c r="AW171" s="59">
        <v>10.192287824443399</v>
      </c>
      <c r="AX171" s="53">
        <f t="shared" si="645"/>
        <v>32.051414503710674</v>
      </c>
      <c r="AY171" s="59">
        <v>4.5</v>
      </c>
      <c r="AZ171" s="51">
        <f t="shared" si="646"/>
        <v>15</v>
      </c>
      <c r="BA171" s="60">
        <f t="shared" si="540"/>
        <v>41.079041823694808</v>
      </c>
      <c r="BB171" s="53">
        <f t="shared" si="679"/>
        <v>41.079041823694808</v>
      </c>
      <c r="BC171" s="98">
        <f t="shared" si="541"/>
        <v>41.1</v>
      </c>
      <c r="BD171" s="54" t="e">
        <f t="shared" si="680"/>
        <v>#N/A</v>
      </c>
      <c r="BE171" s="58">
        <v>5</v>
      </c>
      <c r="BF171" s="58">
        <v>0</v>
      </c>
      <c r="BG171" s="61">
        <f t="shared" si="542"/>
        <v>5</v>
      </c>
      <c r="BH171" s="60">
        <f t="shared" si="543"/>
        <v>25</v>
      </c>
      <c r="BI171" s="101">
        <f t="shared" si="681"/>
        <v>25</v>
      </c>
      <c r="BJ171" s="98">
        <f t="shared" si="544"/>
        <v>25</v>
      </c>
      <c r="BK171" s="54" t="e">
        <f t="shared" si="682"/>
        <v>#N/A</v>
      </c>
      <c r="BL171" s="58">
        <v>3</v>
      </c>
      <c r="BM171" s="53">
        <f t="shared" si="647"/>
        <v>30</v>
      </c>
      <c r="BN171" s="58">
        <v>1</v>
      </c>
      <c r="BO171" s="53">
        <f t="shared" si="648"/>
        <v>10</v>
      </c>
      <c r="BP171" s="58">
        <v>6</v>
      </c>
      <c r="BQ171" s="53">
        <f t="shared" si="649"/>
        <v>60</v>
      </c>
      <c r="BR171" s="58">
        <v>0</v>
      </c>
      <c r="BS171" s="53">
        <f t="shared" si="650"/>
        <v>0</v>
      </c>
      <c r="BT171" s="58">
        <v>0</v>
      </c>
      <c r="BU171" s="53">
        <f t="shared" si="651"/>
        <v>0</v>
      </c>
      <c r="BV171" s="58">
        <v>0</v>
      </c>
      <c r="BW171" s="51">
        <f t="shared" si="652"/>
        <v>0</v>
      </c>
      <c r="BX171" s="61">
        <f t="shared" si="545"/>
        <v>10</v>
      </c>
      <c r="BY171" s="63">
        <f t="shared" si="546"/>
        <v>20</v>
      </c>
      <c r="BZ171" s="53">
        <f t="shared" si="683"/>
        <v>20</v>
      </c>
      <c r="CA171" s="98">
        <f t="shared" si="547"/>
        <v>20</v>
      </c>
      <c r="CB171" s="57" t="e">
        <f t="shared" si="684"/>
        <v>#N/A</v>
      </c>
      <c r="CC171" s="58">
        <v>46</v>
      </c>
      <c r="CD171" s="53">
        <f t="shared" si="653"/>
        <v>28.333333333333332</v>
      </c>
      <c r="CE171" s="58">
        <v>424</v>
      </c>
      <c r="CF171" s="51">
        <f t="shared" si="654"/>
        <v>42.040185471406495</v>
      </c>
      <c r="CG171" s="58">
        <v>36.995752010171501</v>
      </c>
      <c r="CH171" s="51">
        <f t="shared" si="655"/>
        <v>84.638281362080107</v>
      </c>
      <c r="CI171" s="58" t="s">
        <v>1975</v>
      </c>
      <c r="CJ171" s="53" t="str">
        <f t="shared" si="656"/>
        <v>No VAT</v>
      </c>
      <c r="CK171" s="58" t="s">
        <v>1975</v>
      </c>
      <c r="CL171" s="53" t="str">
        <f t="shared" si="657"/>
        <v>No VAT</v>
      </c>
      <c r="CM171" s="58">
        <v>10</v>
      </c>
      <c r="CN171" s="53">
        <f t="shared" si="658"/>
        <v>84.403669724770651</v>
      </c>
      <c r="CO171" s="58">
        <v>0</v>
      </c>
      <c r="CP171" s="51">
        <f t="shared" si="659"/>
        <v>100</v>
      </c>
      <c r="CQ171" s="138">
        <f t="shared" si="548"/>
        <v>92.201834862385326</v>
      </c>
      <c r="CR171" s="110">
        <f t="shared" si="549"/>
        <v>61.803408757301312</v>
      </c>
      <c r="CS171" s="53">
        <f t="shared" si="685"/>
        <v>61.803408757301312</v>
      </c>
      <c r="CT171" s="98">
        <f t="shared" si="550"/>
        <v>61.8</v>
      </c>
      <c r="CU171" s="54" t="e">
        <f t="shared" si="686"/>
        <v>#N/A</v>
      </c>
      <c r="CV171" s="58">
        <v>83.125</v>
      </c>
      <c r="CW171" s="53">
        <f t="shared" si="660"/>
        <v>48.349056603773583</v>
      </c>
      <c r="CX171" s="58">
        <v>46.25</v>
      </c>
      <c r="CY171" s="53">
        <f t="shared" si="661"/>
        <v>73.224852071005913</v>
      </c>
      <c r="CZ171" s="58">
        <v>426.25</v>
      </c>
      <c r="DA171" s="53">
        <f t="shared" si="662"/>
        <v>59.787735849056602</v>
      </c>
      <c r="DB171" s="58">
        <v>193.75</v>
      </c>
      <c r="DC171" s="53">
        <f t="shared" si="663"/>
        <v>51.5625</v>
      </c>
      <c r="DD171" s="58">
        <v>150</v>
      </c>
      <c r="DE171" s="53">
        <f t="shared" si="664"/>
        <v>46.59498207885305</v>
      </c>
      <c r="DF171" s="58">
        <v>17</v>
      </c>
      <c r="DG171" s="53">
        <f t="shared" si="665"/>
        <v>93.305439330543933</v>
      </c>
      <c r="DH171" s="58">
        <v>406</v>
      </c>
      <c r="DI171" s="53">
        <f t="shared" si="666"/>
        <v>66.166666666666657</v>
      </c>
      <c r="DJ171" s="58">
        <v>75</v>
      </c>
      <c r="DK171" s="51">
        <f t="shared" si="667"/>
        <v>89.285714285714292</v>
      </c>
      <c r="DL171" s="53">
        <f t="shared" si="551"/>
        <v>66.034618360701757</v>
      </c>
      <c r="DM171" s="53">
        <f t="shared" si="687"/>
        <v>66.034618360701757</v>
      </c>
      <c r="DN171" s="98">
        <f t="shared" si="552"/>
        <v>66</v>
      </c>
      <c r="DO171" s="54" t="e">
        <f t="shared" si="688"/>
        <v>#N/A</v>
      </c>
      <c r="DP171" s="52">
        <v>1185</v>
      </c>
      <c r="DQ171" s="51">
        <f t="shared" si="668"/>
        <v>12.704918032786885</v>
      </c>
      <c r="DR171" s="52">
        <v>45.6</v>
      </c>
      <c r="DS171" s="51">
        <f t="shared" si="669"/>
        <v>48.818897637795274</v>
      </c>
      <c r="DT171" s="52">
        <v>4.5</v>
      </c>
      <c r="DU171" s="51">
        <f t="shared" si="670"/>
        <v>25</v>
      </c>
      <c r="DV171" s="53">
        <f t="shared" si="553"/>
        <v>28.841271890194054</v>
      </c>
      <c r="DW171" s="53">
        <f t="shared" si="689"/>
        <v>28.841271890194054</v>
      </c>
      <c r="DX171" s="98">
        <f t="shared" si="554"/>
        <v>28.8</v>
      </c>
      <c r="DY171" s="54" t="e">
        <f t="shared" si="690"/>
        <v>#N/A</v>
      </c>
      <c r="DZ171" s="52">
        <v>0</v>
      </c>
      <c r="EA171" s="53">
        <f t="shared" si="671"/>
        <v>0</v>
      </c>
      <c r="EB171" s="52">
        <v>0</v>
      </c>
      <c r="EC171" s="51">
        <f t="shared" si="672"/>
        <v>0</v>
      </c>
      <c r="ED171" s="53">
        <f t="shared" si="555"/>
        <v>0</v>
      </c>
      <c r="EE171" s="53">
        <f t="shared" si="691"/>
        <v>0</v>
      </c>
      <c r="EF171" s="98">
        <f t="shared" si="556"/>
        <v>0</v>
      </c>
      <c r="EG171" s="54" t="e">
        <f t="shared" si="692"/>
        <v>#N/A</v>
      </c>
      <c r="EH171" s="64"/>
      <c r="EI171" s="64"/>
      <c r="EJ171" s="64"/>
      <c r="EK171" s="66" t="e">
        <f t="shared" si="693"/>
        <v>#N/A</v>
      </c>
      <c r="EL171" s="116">
        <f t="shared" si="557"/>
        <v>45</v>
      </c>
      <c r="EM171" s="139">
        <f t="shared" si="558"/>
        <v>44.971099061327401</v>
      </c>
      <c r="EN171" s="120">
        <f t="shared" si="694"/>
        <v>44.971099061327401</v>
      </c>
      <c r="EO171" s="67"/>
      <c r="EP171" s="68"/>
      <c r="EQ171" s="44"/>
    </row>
    <row r="172" spans="1:149" ht="14.5" customHeight="1" x14ac:dyDescent="0.35">
      <c r="A172" s="49" t="s">
        <v>162</v>
      </c>
      <c r="B172" s="137" t="str">
        <f>INDEX('Economy Names'!$A$2:$H$213,'Economy Names'!L166,'Economy Names'!$K$1)</f>
        <v>Saudi Arabia</v>
      </c>
      <c r="C172" s="50">
        <v>3</v>
      </c>
      <c r="D172" s="51">
        <f t="shared" si="628"/>
        <v>88.235294117647058</v>
      </c>
      <c r="E172" s="50">
        <v>10</v>
      </c>
      <c r="F172" s="51">
        <f t="shared" si="629"/>
        <v>90.452261306532662</v>
      </c>
      <c r="G172" s="52">
        <v>5.4039786681005699</v>
      </c>
      <c r="H172" s="51">
        <f t="shared" si="630"/>
        <v>97.298010665949718</v>
      </c>
      <c r="I172" s="50">
        <v>4</v>
      </c>
      <c r="J172" s="51">
        <f t="shared" si="631"/>
        <v>82.35294117647058</v>
      </c>
      <c r="K172" s="50">
        <v>11</v>
      </c>
      <c r="L172" s="51">
        <f t="shared" si="632"/>
        <v>89.447236180904525</v>
      </c>
      <c r="M172" s="52">
        <v>5.4039786681005699</v>
      </c>
      <c r="N172" s="53">
        <f t="shared" si="633"/>
        <v>97.298010665949718</v>
      </c>
      <c r="O172" s="52">
        <v>0</v>
      </c>
      <c r="P172" s="51">
        <f t="shared" si="634"/>
        <v>100</v>
      </c>
      <c r="Q172" s="53">
        <f t="shared" si="534"/>
        <v>93.135469264181779</v>
      </c>
      <c r="R172" s="53">
        <f t="shared" si="673"/>
        <v>93.135469264181779</v>
      </c>
      <c r="S172" s="98">
        <f t="shared" si="535"/>
        <v>93.1</v>
      </c>
      <c r="T172" s="54" t="e">
        <f t="shared" si="674"/>
        <v>#N/A</v>
      </c>
      <c r="U172" s="55">
        <v>14</v>
      </c>
      <c r="V172" s="51">
        <f t="shared" si="635"/>
        <v>64</v>
      </c>
      <c r="W172" s="55">
        <v>100</v>
      </c>
      <c r="X172" s="51">
        <f t="shared" si="636"/>
        <v>78.674351585014406</v>
      </c>
      <c r="Y172" s="56">
        <v>1.8561836218730099</v>
      </c>
      <c r="Z172" s="53">
        <f t="shared" si="637"/>
        <v>90.719081890634939</v>
      </c>
      <c r="AA172" s="55">
        <v>12</v>
      </c>
      <c r="AB172" s="51">
        <f t="shared" si="638"/>
        <v>80</v>
      </c>
      <c r="AC172" s="53">
        <f t="shared" si="536"/>
        <v>78.348358368912329</v>
      </c>
      <c r="AD172" s="53">
        <f t="shared" si="675"/>
        <v>78.348358368912329</v>
      </c>
      <c r="AE172" s="98">
        <f t="shared" si="537"/>
        <v>78.3</v>
      </c>
      <c r="AF172" s="57" t="e">
        <f t="shared" si="676"/>
        <v>#N/A</v>
      </c>
      <c r="AG172" s="55">
        <v>2</v>
      </c>
      <c r="AH172" s="51">
        <f t="shared" si="639"/>
        <v>100</v>
      </c>
      <c r="AI172" s="55">
        <v>35</v>
      </c>
      <c r="AJ172" s="51">
        <f t="shared" si="640"/>
        <v>92.608695652173907</v>
      </c>
      <c r="AK172" s="56">
        <v>27.873153130202802</v>
      </c>
      <c r="AL172" s="51">
        <f t="shared" si="641"/>
        <v>99.65588699839256</v>
      </c>
      <c r="AM172" s="55">
        <v>6</v>
      </c>
      <c r="AN172" s="51">
        <f t="shared" si="642"/>
        <v>75</v>
      </c>
      <c r="AO172" s="51">
        <f t="shared" si="538"/>
        <v>91.816145662641617</v>
      </c>
      <c r="AP172" s="53">
        <f t="shared" si="677"/>
        <v>91.816145662641617</v>
      </c>
      <c r="AQ172" s="98">
        <f t="shared" si="539"/>
        <v>91.8</v>
      </c>
      <c r="AR172" s="54" t="e">
        <f t="shared" si="678"/>
        <v>#N/A</v>
      </c>
      <c r="AS172" s="59">
        <v>2</v>
      </c>
      <c r="AT172" s="51">
        <f t="shared" si="643"/>
        <v>91.666666666666657</v>
      </c>
      <c r="AU172" s="59">
        <v>1.5</v>
      </c>
      <c r="AV172" s="51">
        <f t="shared" si="644"/>
        <v>99.760765550239242</v>
      </c>
      <c r="AW172" s="59">
        <v>0</v>
      </c>
      <c r="AX172" s="53">
        <f t="shared" si="645"/>
        <v>100</v>
      </c>
      <c r="AY172" s="59">
        <v>14</v>
      </c>
      <c r="AZ172" s="51">
        <f t="shared" si="646"/>
        <v>46.666666666666664</v>
      </c>
      <c r="BA172" s="60">
        <f t="shared" si="540"/>
        <v>84.52352472089315</v>
      </c>
      <c r="BB172" s="53">
        <f t="shared" si="679"/>
        <v>84.52352472089315</v>
      </c>
      <c r="BC172" s="98">
        <f t="shared" si="541"/>
        <v>84.5</v>
      </c>
      <c r="BD172" s="54" t="e">
        <f t="shared" si="680"/>
        <v>#N/A</v>
      </c>
      <c r="BE172" s="58">
        <v>8</v>
      </c>
      <c r="BF172" s="58">
        <v>4</v>
      </c>
      <c r="BG172" s="61">
        <f t="shared" si="542"/>
        <v>12</v>
      </c>
      <c r="BH172" s="60">
        <f t="shared" si="543"/>
        <v>60</v>
      </c>
      <c r="BI172" s="101">
        <f t="shared" si="681"/>
        <v>60</v>
      </c>
      <c r="BJ172" s="98">
        <f t="shared" si="544"/>
        <v>60</v>
      </c>
      <c r="BK172" s="54" t="e">
        <f t="shared" si="682"/>
        <v>#N/A</v>
      </c>
      <c r="BL172" s="58">
        <v>9</v>
      </c>
      <c r="BM172" s="53">
        <f t="shared" si="647"/>
        <v>90</v>
      </c>
      <c r="BN172" s="58">
        <v>9</v>
      </c>
      <c r="BO172" s="53">
        <f t="shared" si="648"/>
        <v>90</v>
      </c>
      <c r="BP172" s="58">
        <v>7</v>
      </c>
      <c r="BQ172" s="53">
        <f t="shared" si="649"/>
        <v>70</v>
      </c>
      <c r="BR172" s="58">
        <v>5</v>
      </c>
      <c r="BS172" s="53">
        <f t="shared" si="650"/>
        <v>83.333333333333343</v>
      </c>
      <c r="BT172" s="58">
        <v>6</v>
      </c>
      <c r="BU172" s="53">
        <f t="shared" si="651"/>
        <v>85.714285714285708</v>
      </c>
      <c r="BV172" s="58">
        <v>7</v>
      </c>
      <c r="BW172" s="51">
        <f t="shared" si="652"/>
        <v>100</v>
      </c>
      <c r="BX172" s="61">
        <f t="shared" si="545"/>
        <v>43</v>
      </c>
      <c r="BY172" s="63">
        <f t="shared" si="546"/>
        <v>86</v>
      </c>
      <c r="BZ172" s="53">
        <f t="shared" si="683"/>
        <v>86</v>
      </c>
      <c r="CA172" s="98">
        <f t="shared" si="547"/>
        <v>86</v>
      </c>
      <c r="CB172" s="57" t="e">
        <f t="shared" si="684"/>
        <v>#N/A</v>
      </c>
      <c r="CC172" s="58">
        <v>4</v>
      </c>
      <c r="CD172" s="53">
        <f t="shared" si="653"/>
        <v>98.333333333333329</v>
      </c>
      <c r="CE172" s="58">
        <v>104</v>
      </c>
      <c r="CF172" s="51">
        <f t="shared" si="654"/>
        <v>91.499227202472952</v>
      </c>
      <c r="CG172" s="58">
        <v>15.718189724423</v>
      </c>
      <c r="CH172" s="51">
        <f t="shared" si="655"/>
        <v>100</v>
      </c>
      <c r="CI172" s="58">
        <v>16.5</v>
      </c>
      <c r="CJ172" s="53">
        <f t="shared" si="656"/>
        <v>67</v>
      </c>
      <c r="CK172" s="58">
        <v>22.952380952380999</v>
      </c>
      <c r="CL172" s="53">
        <f t="shared" si="657"/>
        <v>61.867990439418932</v>
      </c>
      <c r="CM172" s="58">
        <v>69</v>
      </c>
      <c r="CN172" s="53">
        <f t="shared" si="658"/>
        <v>0</v>
      </c>
      <c r="CO172" s="58">
        <v>33.571428571428598</v>
      </c>
      <c r="CP172" s="51">
        <f t="shared" si="659"/>
        <v>0</v>
      </c>
      <c r="CQ172" s="138">
        <f t="shared" si="548"/>
        <v>32.216997609854729</v>
      </c>
      <c r="CR172" s="110">
        <f t="shared" si="549"/>
        <v>80.512389536415256</v>
      </c>
      <c r="CS172" s="53">
        <f t="shared" si="685"/>
        <v>80.512389536415256</v>
      </c>
      <c r="CT172" s="98">
        <f t="shared" si="550"/>
        <v>80.5</v>
      </c>
      <c r="CU172" s="54" t="e">
        <f t="shared" si="686"/>
        <v>#N/A</v>
      </c>
      <c r="CV172" s="58">
        <v>37</v>
      </c>
      <c r="CW172" s="53">
        <f t="shared" si="660"/>
        <v>77.358490566037744</v>
      </c>
      <c r="CX172" s="58">
        <v>11</v>
      </c>
      <c r="CY172" s="53">
        <f t="shared" si="661"/>
        <v>94.082840236686394</v>
      </c>
      <c r="CZ172" s="58">
        <v>319</v>
      </c>
      <c r="DA172" s="53">
        <f t="shared" si="662"/>
        <v>69.905660377358487</v>
      </c>
      <c r="DB172" s="58">
        <v>73</v>
      </c>
      <c r="DC172" s="53">
        <f t="shared" si="663"/>
        <v>81.75</v>
      </c>
      <c r="DD172" s="58">
        <v>72</v>
      </c>
      <c r="DE172" s="53">
        <f t="shared" si="664"/>
        <v>74.551971326164875</v>
      </c>
      <c r="DF172" s="58">
        <v>32</v>
      </c>
      <c r="DG172" s="53">
        <f t="shared" si="665"/>
        <v>87.029288702928881</v>
      </c>
      <c r="DH172" s="58">
        <v>464.461538461538</v>
      </c>
      <c r="DI172" s="53">
        <f t="shared" si="666"/>
        <v>61.294871794871831</v>
      </c>
      <c r="DJ172" s="58">
        <v>267</v>
      </c>
      <c r="DK172" s="51">
        <f t="shared" si="667"/>
        <v>61.857142857142854</v>
      </c>
      <c r="DL172" s="53">
        <f t="shared" si="551"/>
        <v>75.97878323264888</v>
      </c>
      <c r="DM172" s="53">
        <f t="shared" si="687"/>
        <v>75.97878323264888</v>
      </c>
      <c r="DN172" s="98">
        <f t="shared" si="552"/>
        <v>76</v>
      </c>
      <c r="DO172" s="54" t="e">
        <f t="shared" si="688"/>
        <v>#N/A</v>
      </c>
      <c r="DP172" s="52">
        <v>575</v>
      </c>
      <c r="DQ172" s="51">
        <f t="shared" si="668"/>
        <v>62.704918032786885</v>
      </c>
      <c r="DR172" s="52">
        <v>27.5</v>
      </c>
      <c r="DS172" s="51">
        <f t="shared" si="669"/>
        <v>69.17885264341956</v>
      </c>
      <c r="DT172" s="52">
        <v>11.5</v>
      </c>
      <c r="DU172" s="51">
        <f t="shared" si="670"/>
        <v>63.888888888888886</v>
      </c>
      <c r="DV172" s="53">
        <f t="shared" si="553"/>
        <v>65.257553188365108</v>
      </c>
      <c r="DW172" s="53">
        <f t="shared" si="689"/>
        <v>65.257553188365108</v>
      </c>
      <c r="DX172" s="98">
        <f t="shared" si="554"/>
        <v>65.3</v>
      </c>
      <c r="DY172" s="54" t="e">
        <f t="shared" si="690"/>
        <v>#N/A</v>
      </c>
      <c r="DZ172" s="52">
        <v>0</v>
      </c>
      <c r="EA172" s="53">
        <f t="shared" si="671"/>
        <v>0</v>
      </c>
      <c r="EB172" s="52">
        <v>0</v>
      </c>
      <c r="EC172" s="51">
        <f t="shared" si="672"/>
        <v>0</v>
      </c>
      <c r="ED172" s="53">
        <f t="shared" si="555"/>
        <v>0</v>
      </c>
      <c r="EE172" s="53">
        <f t="shared" si="691"/>
        <v>0</v>
      </c>
      <c r="EF172" s="98">
        <f t="shared" si="556"/>
        <v>0</v>
      </c>
      <c r="EG172" s="54" t="e">
        <f t="shared" si="692"/>
        <v>#N/A</v>
      </c>
      <c r="EH172" s="64"/>
      <c r="EI172" s="64"/>
      <c r="EJ172" s="64"/>
      <c r="EK172" s="66" t="e">
        <f t="shared" si="693"/>
        <v>#N/A</v>
      </c>
      <c r="EL172" s="116">
        <f t="shared" si="557"/>
        <v>71.599999999999994</v>
      </c>
      <c r="EM172" s="139">
        <f t="shared" si="558"/>
        <v>71.557222397405809</v>
      </c>
      <c r="EN172" s="120">
        <f t="shared" si="694"/>
        <v>71.557222397405809</v>
      </c>
      <c r="EO172" s="67"/>
      <c r="EP172" s="68"/>
      <c r="EQ172" s="44"/>
    </row>
    <row r="173" spans="1:149" ht="14.5" customHeight="1" x14ac:dyDescent="0.35">
      <c r="A173" s="49" t="s">
        <v>163</v>
      </c>
      <c r="B173" s="137" t="str">
        <f>INDEX('Economy Names'!$A$2:$H$213,'Economy Names'!L167,'Economy Names'!$K$1)</f>
        <v>Senegal</v>
      </c>
      <c r="C173" s="50">
        <v>4</v>
      </c>
      <c r="D173" s="51">
        <f t="shared" si="628"/>
        <v>82.35294117647058</v>
      </c>
      <c r="E173" s="50">
        <v>6</v>
      </c>
      <c r="F173" s="51">
        <f t="shared" si="629"/>
        <v>94.472361809045225</v>
      </c>
      <c r="G173" s="52">
        <v>22.643218479534699</v>
      </c>
      <c r="H173" s="51">
        <f t="shared" si="630"/>
        <v>88.678390760232645</v>
      </c>
      <c r="I173" s="50">
        <v>4</v>
      </c>
      <c r="J173" s="51">
        <f t="shared" si="631"/>
        <v>82.35294117647058</v>
      </c>
      <c r="K173" s="50">
        <v>6</v>
      </c>
      <c r="L173" s="51">
        <f t="shared" si="632"/>
        <v>94.472361809045225</v>
      </c>
      <c r="M173" s="52">
        <v>22.643218479534699</v>
      </c>
      <c r="N173" s="53">
        <f t="shared" si="633"/>
        <v>88.678390760232645</v>
      </c>
      <c r="O173" s="52">
        <v>3.0480317789595501</v>
      </c>
      <c r="P173" s="51">
        <f t="shared" si="634"/>
        <v>99.237992055260108</v>
      </c>
      <c r="Q173" s="53">
        <f t="shared" si="534"/>
        <v>91.18542145025215</v>
      </c>
      <c r="R173" s="53">
        <f t="shared" si="673"/>
        <v>91.18542145025215</v>
      </c>
      <c r="S173" s="98">
        <f t="shared" si="535"/>
        <v>91.2</v>
      </c>
      <c r="T173" s="54" t="e">
        <f t="shared" si="674"/>
        <v>#N/A</v>
      </c>
      <c r="U173" s="55">
        <v>14</v>
      </c>
      <c r="V173" s="51">
        <f t="shared" si="635"/>
        <v>64</v>
      </c>
      <c r="W173" s="55">
        <v>177</v>
      </c>
      <c r="X173" s="51">
        <f t="shared" si="636"/>
        <v>56.484149855907781</v>
      </c>
      <c r="Y173" s="56">
        <v>7.7786798307678602</v>
      </c>
      <c r="Z173" s="53">
        <f t="shared" si="637"/>
        <v>61.106600846160696</v>
      </c>
      <c r="AA173" s="55">
        <v>10</v>
      </c>
      <c r="AB173" s="51">
        <f t="shared" si="638"/>
        <v>66.666666666666657</v>
      </c>
      <c r="AC173" s="53">
        <f t="shared" si="536"/>
        <v>62.064354342183783</v>
      </c>
      <c r="AD173" s="53">
        <f t="shared" si="675"/>
        <v>62.064354342183783</v>
      </c>
      <c r="AE173" s="98">
        <f t="shared" si="537"/>
        <v>62.1</v>
      </c>
      <c r="AF173" s="57" t="e">
        <f t="shared" si="676"/>
        <v>#N/A</v>
      </c>
      <c r="AG173" s="55">
        <v>6</v>
      </c>
      <c r="AH173" s="51">
        <f t="shared" si="639"/>
        <v>50</v>
      </c>
      <c r="AI173" s="55">
        <v>68</v>
      </c>
      <c r="AJ173" s="51">
        <f t="shared" si="640"/>
        <v>78.260869565217391</v>
      </c>
      <c r="AK173" s="56">
        <v>2421.0525871873701</v>
      </c>
      <c r="AL173" s="51">
        <f t="shared" si="641"/>
        <v>70.110461886575663</v>
      </c>
      <c r="AM173" s="55">
        <v>5</v>
      </c>
      <c r="AN173" s="51">
        <f t="shared" si="642"/>
        <v>62.5</v>
      </c>
      <c r="AO173" s="51">
        <f t="shared" si="538"/>
        <v>65.217832862948256</v>
      </c>
      <c r="AP173" s="53">
        <f t="shared" si="677"/>
        <v>65.217832862948256</v>
      </c>
      <c r="AQ173" s="98">
        <f t="shared" si="539"/>
        <v>65.2</v>
      </c>
      <c r="AR173" s="54" t="e">
        <f t="shared" si="678"/>
        <v>#N/A</v>
      </c>
      <c r="AS173" s="59">
        <v>5</v>
      </c>
      <c r="AT173" s="51">
        <f t="shared" si="643"/>
        <v>66.666666666666657</v>
      </c>
      <c r="AU173" s="59">
        <v>41</v>
      </c>
      <c r="AV173" s="51">
        <f t="shared" si="644"/>
        <v>80.861244019138752</v>
      </c>
      <c r="AW173" s="59">
        <v>7.1362816895459904</v>
      </c>
      <c r="AX173" s="53">
        <f t="shared" si="645"/>
        <v>52.424788736360064</v>
      </c>
      <c r="AY173" s="59">
        <v>10</v>
      </c>
      <c r="AZ173" s="51">
        <f t="shared" si="646"/>
        <v>33.333333333333329</v>
      </c>
      <c r="BA173" s="60">
        <f t="shared" si="540"/>
        <v>58.321508188874702</v>
      </c>
      <c r="BB173" s="53">
        <f t="shared" si="679"/>
        <v>58.321508188874702</v>
      </c>
      <c r="BC173" s="98">
        <f t="shared" si="541"/>
        <v>58.3</v>
      </c>
      <c r="BD173" s="54" t="e">
        <f t="shared" si="680"/>
        <v>#N/A</v>
      </c>
      <c r="BE173" s="58">
        <v>7</v>
      </c>
      <c r="BF173" s="58">
        <v>6</v>
      </c>
      <c r="BG173" s="61">
        <f t="shared" si="542"/>
        <v>13</v>
      </c>
      <c r="BH173" s="60">
        <f t="shared" si="543"/>
        <v>65</v>
      </c>
      <c r="BI173" s="101">
        <f t="shared" si="681"/>
        <v>65</v>
      </c>
      <c r="BJ173" s="98">
        <f t="shared" si="544"/>
        <v>65</v>
      </c>
      <c r="BK173" s="54" t="e">
        <f t="shared" si="682"/>
        <v>#N/A</v>
      </c>
      <c r="BL173" s="58">
        <v>7</v>
      </c>
      <c r="BM173" s="53">
        <f t="shared" si="647"/>
        <v>70</v>
      </c>
      <c r="BN173" s="58">
        <v>1</v>
      </c>
      <c r="BO173" s="53">
        <f t="shared" si="648"/>
        <v>10</v>
      </c>
      <c r="BP173" s="58">
        <v>6</v>
      </c>
      <c r="BQ173" s="53">
        <f t="shared" si="649"/>
        <v>60</v>
      </c>
      <c r="BR173" s="58">
        <v>4</v>
      </c>
      <c r="BS173" s="53">
        <f t="shared" si="650"/>
        <v>66.666666666666657</v>
      </c>
      <c r="BT173" s="58">
        <v>2</v>
      </c>
      <c r="BU173" s="53">
        <f t="shared" si="651"/>
        <v>28.571428571428569</v>
      </c>
      <c r="BV173" s="58">
        <v>2</v>
      </c>
      <c r="BW173" s="51">
        <f t="shared" si="652"/>
        <v>28.571428571428569</v>
      </c>
      <c r="BX173" s="61">
        <f t="shared" si="545"/>
        <v>22</v>
      </c>
      <c r="BY173" s="63">
        <f t="shared" si="546"/>
        <v>44</v>
      </c>
      <c r="BZ173" s="53">
        <f t="shared" si="683"/>
        <v>44</v>
      </c>
      <c r="CA173" s="98">
        <f t="shared" si="547"/>
        <v>44</v>
      </c>
      <c r="CB173" s="57" t="e">
        <f t="shared" si="684"/>
        <v>#N/A</v>
      </c>
      <c r="CC173" s="58">
        <v>53</v>
      </c>
      <c r="CD173" s="53">
        <f t="shared" si="653"/>
        <v>16.666666666666664</v>
      </c>
      <c r="CE173" s="58">
        <v>416</v>
      </c>
      <c r="CF173" s="51">
        <f t="shared" si="654"/>
        <v>43.276661514683148</v>
      </c>
      <c r="CG173" s="58">
        <v>44.797179034970299</v>
      </c>
      <c r="CH173" s="51">
        <f t="shared" si="655"/>
        <v>73.199987075684604</v>
      </c>
      <c r="CI173" s="58">
        <v>34</v>
      </c>
      <c r="CJ173" s="53">
        <f t="shared" si="656"/>
        <v>32</v>
      </c>
      <c r="CK173" s="58">
        <v>16.880952380952401</v>
      </c>
      <c r="CL173" s="53">
        <f t="shared" si="657"/>
        <v>73.588895017466413</v>
      </c>
      <c r="CM173" s="58">
        <v>11.5</v>
      </c>
      <c r="CN173" s="53">
        <f t="shared" si="658"/>
        <v>81.651376146788991</v>
      </c>
      <c r="CO173" s="58">
        <v>0</v>
      </c>
      <c r="CP173" s="51">
        <f t="shared" si="659"/>
        <v>100</v>
      </c>
      <c r="CQ173" s="138">
        <f t="shared" si="548"/>
        <v>71.810067791063858</v>
      </c>
      <c r="CR173" s="110">
        <f t="shared" si="549"/>
        <v>51.238345762024572</v>
      </c>
      <c r="CS173" s="53">
        <f t="shared" si="685"/>
        <v>51.238345762024572</v>
      </c>
      <c r="CT173" s="98">
        <f t="shared" si="550"/>
        <v>51.2</v>
      </c>
      <c r="CU173" s="54" t="e">
        <f t="shared" si="686"/>
        <v>#N/A</v>
      </c>
      <c r="CV173" s="58">
        <v>61.454545454545503</v>
      </c>
      <c r="CW173" s="53">
        <f t="shared" si="660"/>
        <v>61.97827329902799</v>
      </c>
      <c r="CX173" s="58">
        <v>26</v>
      </c>
      <c r="CY173" s="53">
        <f t="shared" si="661"/>
        <v>85.207100591715985</v>
      </c>
      <c r="CZ173" s="58">
        <v>546.72727272727298</v>
      </c>
      <c r="DA173" s="53">
        <f t="shared" si="662"/>
        <v>48.421955403087459</v>
      </c>
      <c r="DB173" s="58">
        <v>96</v>
      </c>
      <c r="DC173" s="53">
        <f t="shared" si="663"/>
        <v>76</v>
      </c>
      <c r="DD173" s="58">
        <v>53.3333333333333</v>
      </c>
      <c r="DE173" s="53">
        <f t="shared" si="664"/>
        <v>81.242532855436096</v>
      </c>
      <c r="DF173" s="58">
        <v>72</v>
      </c>
      <c r="DG173" s="53">
        <f t="shared" si="665"/>
        <v>70.292887029288693</v>
      </c>
      <c r="DH173" s="58">
        <v>701.66666666666697</v>
      </c>
      <c r="DI173" s="53">
        <f t="shared" si="666"/>
        <v>41.52777777777775</v>
      </c>
      <c r="DJ173" s="58">
        <v>545</v>
      </c>
      <c r="DK173" s="51">
        <f t="shared" si="667"/>
        <v>22.142857142857142</v>
      </c>
      <c r="DL173" s="53">
        <f t="shared" si="551"/>
        <v>60.851673012398891</v>
      </c>
      <c r="DM173" s="53">
        <f t="shared" si="687"/>
        <v>60.851673012398891</v>
      </c>
      <c r="DN173" s="98">
        <f t="shared" si="552"/>
        <v>60.9</v>
      </c>
      <c r="DO173" s="54" t="e">
        <f t="shared" si="688"/>
        <v>#N/A</v>
      </c>
      <c r="DP173" s="52">
        <v>650</v>
      </c>
      <c r="DQ173" s="51">
        <f t="shared" si="668"/>
        <v>56.557377049180324</v>
      </c>
      <c r="DR173" s="52">
        <v>36.4</v>
      </c>
      <c r="DS173" s="51">
        <f t="shared" si="669"/>
        <v>59.167604049493818</v>
      </c>
      <c r="DT173" s="52">
        <v>6.5</v>
      </c>
      <c r="DU173" s="51">
        <f t="shared" si="670"/>
        <v>36.111111111111107</v>
      </c>
      <c r="DV173" s="53">
        <f t="shared" si="553"/>
        <v>50.612030736595081</v>
      </c>
      <c r="DW173" s="53">
        <f t="shared" si="689"/>
        <v>50.612030736595081</v>
      </c>
      <c r="DX173" s="98">
        <f t="shared" si="554"/>
        <v>50.6</v>
      </c>
      <c r="DY173" s="54" t="e">
        <f t="shared" si="690"/>
        <v>#N/A</v>
      </c>
      <c r="DZ173" s="52">
        <v>29.9766385118626</v>
      </c>
      <c r="EA173" s="53">
        <f t="shared" si="671"/>
        <v>32.267641024609901</v>
      </c>
      <c r="EB173" s="52">
        <v>9</v>
      </c>
      <c r="EC173" s="51">
        <f t="shared" si="672"/>
        <v>56.25</v>
      </c>
      <c r="ED173" s="53">
        <f t="shared" si="555"/>
        <v>44.258820512304951</v>
      </c>
      <c r="EE173" s="53">
        <f t="shared" si="691"/>
        <v>44.258820512304951</v>
      </c>
      <c r="EF173" s="98">
        <f t="shared" si="556"/>
        <v>44.3</v>
      </c>
      <c r="EG173" s="54" t="e">
        <f t="shared" si="692"/>
        <v>#N/A</v>
      </c>
      <c r="EH173" s="64"/>
      <c r="EI173" s="64"/>
      <c r="EJ173" s="64"/>
      <c r="EK173" s="66" t="e">
        <f t="shared" si="693"/>
        <v>#N/A</v>
      </c>
      <c r="EL173" s="116">
        <f t="shared" si="557"/>
        <v>59.3</v>
      </c>
      <c r="EM173" s="139">
        <f t="shared" si="558"/>
        <v>59.274998686758252</v>
      </c>
      <c r="EN173" s="120">
        <f t="shared" si="694"/>
        <v>59.274998686758252</v>
      </c>
      <c r="EO173" s="67"/>
      <c r="EP173" s="68"/>
      <c r="EQ173" s="44"/>
    </row>
    <row r="174" spans="1:149" ht="14.5" customHeight="1" x14ac:dyDescent="0.35">
      <c r="A174" s="49" t="s">
        <v>164</v>
      </c>
      <c r="B174" s="137" t="str">
        <f>INDEX('Economy Names'!$A$2:$H$213,'Economy Names'!L168,'Economy Names'!$K$1)</f>
        <v>Serbia</v>
      </c>
      <c r="C174" s="50">
        <v>7</v>
      </c>
      <c r="D174" s="51">
        <f t="shared" si="628"/>
        <v>64.705882352941174</v>
      </c>
      <c r="E174" s="50">
        <v>7</v>
      </c>
      <c r="F174" s="51">
        <f t="shared" si="629"/>
        <v>93.467336683417088</v>
      </c>
      <c r="G174" s="52">
        <v>2.3119441041637101</v>
      </c>
      <c r="H174" s="51">
        <f t="shared" si="630"/>
        <v>98.84402794791815</v>
      </c>
      <c r="I174" s="50">
        <v>7</v>
      </c>
      <c r="J174" s="51">
        <f t="shared" si="631"/>
        <v>64.705882352941174</v>
      </c>
      <c r="K174" s="50">
        <v>7</v>
      </c>
      <c r="L174" s="51">
        <f t="shared" si="632"/>
        <v>93.467336683417088</v>
      </c>
      <c r="M174" s="52">
        <v>2.3119441041637101</v>
      </c>
      <c r="N174" s="53">
        <f t="shared" si="633"/>
        <v>98.84402794791815</v>
      </c>
      <c r="O174" s="52">
        <v>0</v>
      </c>
      <c r="P174" s="51">
        <f t="shared" si="634"/>
        <v>100</v>
      </c>
      <c r="Q174" s="53">
        <f t="shared" si="534"/>
        <v>89.254311746069106</v>
      </c>
      <c r="R174" s="53">
        <f t="shared" si="673"/>
        <v>89.254311746069106</v>
      </c>
      <c r="S174" s="98">
        <f t="shared" si="535"/>
        <v>89.3</v>
      </c>
      <c r="T174" s="54" t="e">
        <f t="shared" si="674"/>
        <v>#N/A</v>
      </c>
      <c r="U174" s="55">
        <v>11</v>
      </c>
      <c r="V174" s="51">
        <f t="shared" si="635"/>
        <v>76</v>
      </c>
      <c r="W174" s="56">
        <v>99.5</v>
      </c>
      <c r="X174" s="51">
        <f t="shared" si="636"/>
        <v>78.818443804034573</v>
      </c>
      <c r="Y174" s="56">
        <v>1.39894115019914</v>
      </c>
      <c r="Z174" s="53">
        <f t="shared" si="637"/>
        <v>93.005294249004294</v>
      </c>
      <c r="AA174" s="55">
        <v>14</v>
      </c>
      <c r="AB174" s="51">
        <f t="shared" si="638"/>
        <v>93.333333333333329</v>
      </c>
      <c r="AC174" s="53">
        <f t="shared" si="536"/>
        <v>85.289267846593049</v>
      </c>
      <c r="AD174" s="53">
        <f t="shared" si="675"/>
        <v>85.289267846593049</v>
      </c>
      <c r="AE174" s="98">
        <f t="shared" si="537"/>
        <v>85.3</v>
      </c>
      <c r="AF174" s="57" t="e">
        <f t="shared" si="676"/>
        <v>#N/A</v>
      </c>
      <c r="AG174" s="55">
        <v>5</v>
      </c>
      <c r="AH174" s="51">
        <f t="shared" si="639"/>
        <v>66.666666666666657</v>
      </c>
      <c r="AI174" s="55">
        <v>125</v>
      </c>
      <c r="AJ174" s="51">
        <f t="shared" si="640"/>
        <v>53.478260869565219</v>
      </c>
      <c r="AK174" s="56">
        <v>182.399114315579</v>
      </c>
      <c r="AL174" s="51">
        <f t="shared" si="641"/>
        <v>97.748159082523713</v>
      </c>
      <c r="AM174" s="55">
        <v>6</v>
      </c>
      <c r="AN174" s="51">
        <f t="shared" si="642"/>
        <v>75</v>
      </c>
      <c r="AO174" s="51">
        <f t="shared" si="538"/>
        <v>73.223271654688901</v>
      </c>
      <c r="AP174" s="53">
        <f t="shared" si="677"/>
        <v>73.223271654688901</v>
      </c>
      <c r="AQ174" s="98">
        <f t="shared" si="539"/>
        <v>73.2</v>
      </c>
      <c r="AR174" s="54" t="e">
        <f t="shared" si="678"/>
        <v>#N/A</v>
      </c>
      <c r="AS174" s="59">
        <v>6</v>
      </c>
      <c r="AT174" s="51">
        <f t="shared" si="643"/>
        <v>58.333333333333336</v>
      </c>
      <c r="AU174" s="59">
        <v>33</v>
      </c>
      <c r="AV174" s="51">
        <f t="shared" si="644"/>
        <v>84.688995215310996</v>
      </c>
      <c r="AW174" s="59">
        <v>2.6464522076549502</v>
      </c>
      <c r="AX174" s="53">
        <f t="shared" si="645"/>
        <v>82.356985282300343</v>
      </c>
      <c r="AY174" s="59">
        <v>18.5</v>
      </c>
      <c r="AZ174" s="51">
        <f t="shared" si="646"/>
        <v>61.666666666666671</v>
      </c>
      <c r="BA174" s="60">
        <f t="shared" si="540"/>
        <v>71.761495124402842</v>
      </c>
      <c r="BB174" s="53">
        <f t="shared" si="679"/>
        <v>71.761495124402842</v>
      </c>
      <c r="BC174" s="98">
        <f t="shared" si="541"/>
        <v>71.8</v>
      </c>
      <c r="BD174" s="54" t="e">
        <f t="shared" si="680"/>
        <v>#N/A</v>
      </c>
      <c r="BE174" s="58">
        <v>7</v>
      </c>
      <c r="BF174" s="58">
        <v>6</v>
      </c>
      <c r="BG174" s="61">
        <f t="shared" si="542"/>
        <v>13</v>
      </c>
      <c r="BH174" s="60">
        <f t="shared" si="543"/>
        <v>65</v>
      </c>
      <c r="BI174" s="101">
        <f t="shared" si="681"/>
        <v>65</v>
      </c>
      <c r="BJ174" s="98">
        <f t="shared" si="544"/>
        <v>65</v>
      </c>
      <c r="BK174" s="54" t="e">
        <f t="shared" si="682"/>
        <v>#N/A</v>
      </c>
      <c r="BL174" s="58">
        <v>6</v>
      </c>
      <c r="BM174" s="53">
        <f t="shared" si="647"/>
        <v>60</v>
      </c>
      <c r="BN174" s="58">
        <v>6</v>
      </c>
      <c r="BO174" s="53">
        <f t="shared" si="648"/>
        <v>60</v>
      </c>
      <c r="BP174" s="58">
        <v>5</v>
      </c>
      <c r="BQ174" s="53">
        <f t="shared" si="649"/>
        <v>50</v>
      </c>
      <c r="BR174" s="58">
        <v>5</v>
      </c>
      <c r="BS174" s="53">
        <f t="shared" si="650"/>
        <v>83.333333333333343</v>
      </c>
      <c r="BT174" s="58">
        <v>7</v>
      </c>
      <c r="BU174" s="53">
        <f t="shared" si="651"/>
        <v>100</v>
      </c>
      <c r="BV174" s="58">
        <v>6</v>
      </c>
      <c r="BW174" s="51">
        <f t="shared" si="652"/>
        <v>85.714285714285708</v>
      </c>
      <c r="BX174" s="61">
        <f t="shared" si="545"/>
        <v>35</v>
      </c>
      <c r="BY174" s="63">
        <f t="shared" si="546"/>
        <v>70</v>
      </c>
      <c r="BZ174" s="53">
        <f t="shared" si="683"/>
        <v>70</v>
      </c>
      <c r="CA174" s="98">
        <f t="shared" si="547"/>
        <v>70</v>
      </c>
      <c r="CB174" s="57" t="e">
        <f t="shared" si="684"/>
        <v>#N/A</v>
      </c>
      <c r="CC174" s="58">
        <v>33</v>
      </c>
      <c r="CD174" s="53">
        <f t="shared" si="653"/>
        <v>50</v>
      </c>
      <c r="CE174" s="58">
        <v>225.5</v>
      </c>
      <c r="CF174" s="51">
        <f t="shared" si="654"/>
        <v>72.720247295208651</v>
      </c>
      <c r="CG174" s="58">
        <v>36.578636794651899</v>
      </c>
      <c r="CH174" s="51">
        <f t="shared" si="655"/>
        <v>85.238613433948402</v>
      </c>
      <c r="CI174" s="58">
        <v>4</v>
      </c>
      <c r="CJ174" s="53">
        <f t="shared" si="656"/>
        <v>92</v>
      </c>
      <c r="CK174" s="58">
        <v>10.2380952380952</v>
      </c>
      <c r="CL174" s="53">
        <f t="shared" si="657"/>
        <v>86.41294355580078</v>
      </c>
      <c r="CM174" s="58">
        <v>4.5</v>
      </c>
      <c r="CN174" s="53">
        <f t="shared" si="658"/>
        <v>94.495412844036693</v>
      </c>
      <c r="CO174" s="58">
        <v>0</v>
      </c>
      <c r="CP174" s="51">
        <f t="shared" si="659"/>
        <v>100</v>
      </c>
      <c r="CQ174" s="138">
        <f t="shared" si="548"/>
        <v>93.227089099959372</v>
      </c>
      <c r="CR174" s="110">
        <f t="shared" si="549"/>
        <v>75.296487457279099</v>
      </c>
      <c r="CS174" s="53">
        <f t="shared" si="685"/>
        <v>75.296487457279099</v>
      </c>
      <c r="CT174" s="98">
        <f t="shared" si="550"/>
        <v>75.3</v>
      </c>
      <c r="CU174" s="54" t="e">
        <f t="shared" si="686"/>
        <v>#N/A</v>
      </c>
      <c r="CV174" s="58">
        <v>4.13</v>
      </c>
      <c r="CW174" s="53">
        <f t="shared" si="660"/>
        <v>98.031446540880509</v>
      </c>
      <c r="CX174" s="58">
        <v>2.3333333333333299</v>
      </c>
      <c r="CY174" s="53">
        <f t="shared" si="661"/>
        <v>99.211045364891518</v>
      </c>
      <c r="CZ174" s="58">
        <v>47.25</v>
      </c>
      <c r="DA174" s="53">
        <f t="shared" si="662"/>
        <v>95.54245283018868</v>
      </c>
      <c r="DB174" s="58">
        <v>35</v>
      </c>
      <c r="DC174" s="53">
        <f t="shared" si="663"/>
        <v>91.25</v>
      </c>
      <c r="DD174" s="58">
        <v>4.5999999999999996</v>
      </c>
      <c r="DE174" s="53">
        <f t="shared" si="664"/>
        <v>98.709677419354833</v>
      </c>
      <c r="DF174" s="58">
        <v>3</v>
      </c>
      <c r="DG174" s="53">
        <f t="shared" si="665"/>
        <v>99.163179916317986</v>
      </c>
      <c r="DH174" s="58">
        <v>52</v>
      </c>
      <c r="DI174" s="53">
        <f t="shared" si="666"/>
        <v>95.666666666666671</v>
      </c>
      <c r="DJ174" s="58">
        <v>35</v>
      </c>
      <c r="DK174" s="51">
        <f t="shared" si="667"/>
        <v>95</v>
      </c>
      <c r="DL174" s="53">
        <f t="shared" si="551"/>
        <v>96.571808592287525</v>
      </c>
      <c r="DM174" s="53">
        <f t="shared" si="687"/>
        <v>96.571808592287525</v>
      </c>
      <c r="DN174" s="98">
        <f t="shared" si="552"/>
        <v>96.6</v>
      </c>
      <c r="DO174" s="54" t="e">
        <f t="shared" si="688"/>
        <v>#N/A</v>
      </c>
      <c r="DP174" s="52">
        <v>622</v>
      </c>
      <c r="DQ174" s="51">
        <f t="shared" si="668"/>
        <v>58.852459016393446</v>
      </c>
      <c r="DR174" s="52">
        <v>39.6</v>
      </c>
      <c r="DS174" s="51">
        <f t="shared" si="669"/>
        <v>55.568053993250842</v>
      </c>
      <c r="DT174" s="52">
        <v>13.5</v>
      </c>
      <c r="DU174" s="51">
        <f t="shared" si="670"/>
        <v>75</v>
      </c>
      <c r="DV174" s="53">
        <f t="shared" si="553"/>
        <v>63.140171003214768</v>
      </c>
      <c r="DW174" s="53">
        <f t="shared" si="689"/>
        <v>63.140171003214768</v>
      </c>
      <c r="DX174" s="98">
        <f t="shared" si="554"/>
        <v>63.1</v>
      </c>
      <c r="DY174" s="54" t="e">
        <f t="shared" si="690"/>
        <v>#N/A</v>
      </c>
      <c r="DZ174" s="52">
        <v>34.484869332519501</v>
      </c>
      <c r="EA174" s="53">
        <f t="shared" si="671"/>
        <v>37.120419087749731</v>
      </c>
      <c r="EB174" s="52">
        <v>15.5</v>
      </c>
      <c r="EC174" s="51">
        <f t="shared" si="672"/>
        <v>96.875</v>
      </c>
      <c r="ED174" s="53">
        <f t="shared" si="555"/>
        <v>66.997709543874862</v>
      </c>
      <c r="EE174" s="53">
        <f t="shared" si="691"/>
        <v>66.997709543874862</v>
      </c>
      <c r="EF174" s="98">
        <f t="shared" si="556"/>
        <v>67</v>
      </c>
      <c r="EG174" s="54" t="e">
        <f t="shared" si="692"/>
        <v>#N/A</v>
      </c>
      <c r="EH174" s="64"/>
      <c r="EI174" s="64"/>
      <c r="EJ174" s="64"/>
      <c r="EK174" s="66" t="e">
        <f t="shared" si="693"/>
        <v>#N/A</v>
      </c>
      <c r="EL174" s="116">
        <f t="shared" si="557"/>
        <v>75.7</v>
      </c>
      <c r="EM174" s="139">
        <f t="shared" si="558"/>
        <v>75.65345229684101</v>
      </c>
      <c r="EN174" s="120">
        <f t="shared" si="694"/>
        <v>75.65345229684101</v>
      </c>
      <c r="EO174" s="67"/>
      <c r="EP174" s="68"/>
      <c r="EQ174" s="44"/>
      <c r="ER174" s="40"/>
    </row>
    <row r="175" spans="1:149" s="40" customFormat="1" ht="14.5" customHeight="1" x14ac:dyDescent="0.35">
      <c r="A175" s="49" t="s">
        <v>165</v>
      </c>
      <c r="B175" s="137" t="str">
        <f>INDEX('Economy Names'!$A$2:$H$213,'Economy Names'!L169,'Economy Names'!$K$1)</f>
        <v>Seychelles</v>
      </c>
      <c r="C175" s="50">
        <v>9</v>
      </c>
      <c r="D175" s="51">
        <f t="shared" si="628"/>
        <v>52.941176470588239</v>
      </c>
      <c r="E175" s="50">
        <v>32</v>
      </c>
      <c r="F175" s="51">
        <f t="shared" si="629"/>
        <v>68.341708542713562</v>
      </c>
      <c r="G175" s="52">
        <v>12.5256865001703</v>
      </c>
      <c r="H175" s="51">
        <f t="shared" si="630"/>
        <v>93.737156749914845</v>
      </c>
      <c r="I175" s="50">
        <v>9</v>
      </c>
      <c r="J175" s="51">
        <f t="shared" si="631"/>
        <v>52.941176470588239</v>
      </c>
      <c r="K175" s="50">
        <v>32</v>
      </c>
      <c r="L175" s="51">
        <f t="shared" si="632"/>
        <v>68.341708542713562</v>
      </c>
      <c r="M175" s="52">
        <v>12.5256865001703</v>
      </c>
      <c r="N175" s="53">
        <f t="shared" si="633"/>
        <v>93.737156749914845</v>
      </c>
      <c r="O175" s="52">
        <v>0</v>
      </c>
      <c r="P175" s="51">
        <f t="shared" si="634"/>
        <v>100</v>
      </c>
      <c r="Q175" s="53">
        <f t="shared" si="534"/>
        <v>78.75501044080417</v>
      </c>
      <c r="R175" s="53">
        <f t="shared" si="673"/>
        <v>78.75501044080417</v>
      </c>
      <c r="S175" s="98">
        <f t="shared" si="535"/>
        <v>78.8</v>
      </c>
      <c r="T175" s="54" t="e">
        <f t="shared" si="674"/>
        <v>#N/A</v>
      </c>
      <c r="U175" s="55">
        <v>16</v>
      </c>
      <c r="V175" s="51">
        <f t="shared" si="635"/>
        <v>56.000000000000007</v>
      </c>
      <c r="W175" s="55">
        <v>113</v>
      </c>
      <c r="X175" s="51">
        <f t="shared" si="636"/>
        <v>74.927953890489917</v>
      </c>
      <c r="Y175" s="56">
        <v>0.31383030472355999</v>
      </c>
      <c r="Z175" s="53">
        <f t="shared" si="637"/>
        <v>98.430848476382209</v>
      </c>
      <c r="AA175" s="55">
        <v>6</v>
      </c>
      <c r="AB175" s="51">
        <f t="shared" si="638"/>
        <v>40</v>
      </c>
      <c r="AC175" s="53">
        <f t="shared" si="536"/>
        <v>67.339700591718042</v>
      </c>
      <c r="AD175" s="53">
        <f t="shared" si="675"/>
        <v>67.339700591718042</v>
      </c>
      <c r="AE175" s="98">
        <f t="shared" si="537"/>
        <v>67.3</v>
      </c>
      <c r="AF175" s="57" t="e">
        <f t="shared" si="676"/>
        <v>#N/A</v>
      </c>
      <c r="AG175" s="55">
        <v>5</v>
      </c>
      <c r="AH175" s="51">
        <f t="shared" si="639"/>
        <v>66.666666666666657</v>
      </c>
      <c r="AI175" s="55">
        <v>52</v>
      </c>
      <c r="AJ175" s="51">
        <f t="shared" si="640"/>
        <v>85.217391304347828</v>
      </c>
      <c r="AK175" s="56">
        <v>343.82320749723903</v>
      </c>
      <c r="AL175" s="51">
        <f t="shared" si="641"/>
        <v>95.755269043243956</v>
      </c>
      <c r="AM175" s="55">
        <v>3</v>
      </c>
      <c r="AN175" s="51">
        <f t="shared" si="642"/>
        <v>37.5</v>
      </c>
      <c r="AO175" s="51">
        <f t="shared" si="538"/>
        <v>71.284831753564617</v>
      </c>
      <c r="AP175" s="53">
        <f t="shared" si="677"/>
        <v>71.284831753564617</v>
      </c>
      <c r="AQ175" s="98">
        <f t="shared" si="539"/>
        <v>71.3</v>
      </c>
      <c r="AR175" s="54" t="e">
        <f t="shared" si="678"/>
        <v>#N/A</v>
      </c>
      <c r="AS175" s="59">
        <v>4</v>
      </c>
      <c r="AT175" s="51">
        <f t="shared" si="643"/>
        <v>75</v>
      </c>
      <c r="AU175" s="59">
        <v>33</v>
      </c>
      <c r="AV175" s="51">
        <f t="shared" si="644"/>
        <v>84.688995215310996</v>
      </c>
      <c r="AW175" s="59">
        <v>7.00183553329276</v>
      </c>
      <c r="AX175" s="53">
        <f t="shared" si="645"/>
        <v>53.321096444714932</v>
      </c>
      <c r="AY175" s="59">
        <v>21</v>
      </c>
      <c r="AZ175" s="51">
        <f t="shared" si="646"/>
        <v>70</v>
      </c>
      <c r="BA175" s="60">
        <f t="shared" si="540"/>
        <v>70.75252291500648</v>
      </c>
      <c r="BB175" s="53">
        <f t="shared" si="679"/>
        <v>70.75252291500648</v>
      </c>
      <c r="BC175" s="98">
        <f t="shared" si="541"/>
        <v>70.8</v>
      </c>
      <c r="BD175" s="54" t="e">
        <f t="shared" si="680"/>
        <v>#N/A</v>
      </c>
      <c r="BE175" s="58">
        <v>5</v>
      </c>
      <c r="BF175" s="58">
        <v>2</v>
      </c>
      <c r="BG175" s="61">
        <f t="shared" si="542"/>
        <v>7</v>
      </c>
      <c r="BH175" s="60">
        <f t="shared" si="543"/>
        <v>35</v>
      </c>
      <c r="BI175" s="101">
        <f t="shared" si="681"/>
        <v>35</v>
      </c>
      <c r="BJ175" s="98">
        <f t="shared" si="544"/>
        <v>35</v>
      </c>
      <c r="BK175" s="54" t="e">
        <f t="shared" si="682"/>
        <v>#N/A</v>
      </c>
      <c r="BL175" s="58">
        <v>4</v>
      </c>
      <c r="BM175" s="53">
        <f t="shared" si="647"/>
        <v>40</v>
      </c>
      <c r="BN175" s="58">
        <v>8</v>
      </c>
      <c r="BO175" s="53">
        <f t="shared" si="648"/>
        <v>80</v>
      </c>
      <c r="BP175" s="58">
        <v>5</v>
      </c>
      <c r="BQ175" s="53">
        <f t="shared" si="649"/>
        <v>50</v>
      </c>
      <c r="BR175" s="58">
        <v>0</v>
      </c>
      <c r="BS175" s="53">
        <f t="shared" si="650"/>
        <v>0</v>
      </c>
      <c r="BT175" s="58">
        <v>0</v>
      </c>
      <c r="BU175" s="53">
        <f t="shared" si="651"/>
        <v>0</v>
      </c>
      <c r="BV175" s="58">
        <v>0</v>
      </c>
      <c r="BW175" s="51">
        <f t="shared" si="652"/>
        <v>0</v>
      </c>
      <c r="BX175" s="61">
        <f t="shared" si="545"/>
        <v>17</v>
      </c>
      <c r="BY175" s="63">
        <f t="shared" si="546"/>
        <v>34</v>
      </c>
      <c r="BZ175" s="53">
        <f t="shared" si="683"/>
        <v>34</v>
      </c>
      <c r="CA175" s="98">
        <f t="shared" si="547"/>
        <v>34</v>
      </c>
      <c r="CB175" s="57" t="e">
        <f t="shared" si="684"/>
        <v>#N/A</v>
      </c>
      <c r="CC175" s="58">
        <v>29</v>
      </c>
      <c r="CD175" s="53">
        <f t="shared" si="653"/>
        <v>56.666666666666664</v>
      </c>
      <c r="CE175" s="58">
        <v>85</v>
      </c>
      <c r="CF175" s="51">
        <f t="shared" si="654"/>
        <v>94.435857805255026</v>
      </c>
      <c r="CG175" s="58">
        <v>30.1496082827212</v>
      </c>
      <c r="CH175" s="51">
        <f t="shared" si="655"/>
        <v>94.364412945788374</v>
      </c>
      <c r="CI175" s="58">
        <v>0</v>
      </c>
      <c r="CJ175" s="53">
        <f t="shared" si="656"/>
        <v>100</v>
      </c>
      <c r="CK175" s="58">
        <v>16.8333333333333</v>
      </c>
      <c r="CL175" s="53">
        <f t="shared" si="657"/>
        <v>73.68082368082375</v>
      </c>
      <c r="CM175" s="58">
        <v>1.5</v>
      </c>
      <c r="CN175" s="53">
        <f t="shared" si="658"/>
        <v>100</v>
      </c>
      <c r="CO175" s="58">
        <v>0</v>
      </c>
      <c r="CP175" s="51">
        <f t="shared" si="659"/>
        <v>100</v>
      </c>
      <c r="CQ175" s="138">
        <f t="shared" si="548"/>
        <v>93.420205920205944</v>
      </c>
      <c r="CR175" s="110">
        <f t="shared" si="549"/>
        <v>84.721785834479007</v>
      </c>
      <c r="CS175" s="53">
        <f t="shared" si="685"/>
        <v>84.721785834479007</v>
      </c>
      <c r="CT175" s="98">
        <f t="shared" si="550"/>
        <v>84.7</v>
      </c>
      <c r="CU175" s="54" t="e">
        <f t="shared" si="686"/>
        <v>#N/A</v>
      </c>
      <c r="CV175" s="58">
        <v>82</v>
      </c>
      <c r="CW175" s="53">
        <f t="shared" si="660"/>
        <v>49.056603773584904</v>
      </c>
      <c r="CX175" s="58">
        <v>43.636363636363598</v>
      </c>
      <c r="CY175" s="53">
        <f t="shared" si="661"/>
        <v>74.771382463690188</v>
      </c>
      <c r="CZ175" s="58">
        <v>332.27272727272799</v>
      </c>
      <c r="DA175" s="53">
        <f t="shared" si="662"/>
        <v>68.653516295025668</v>
      </c>
      <c r="DB175" s="58">
        <v>115</v>
      </c>
      <c r="DC175" s="53">
        <f t="shared" si="663"/>
        <v>71.25</v>
      </c>
      <c r="DD175" s="58">
        <v>97</v>
      </c>
      <c r="DE175" s="53">
        <f t="shared" si="664"/>
        <v>65.591397849462368</v>
      </c>
      <c r="DF175" s="58">
        <v>33</v>
      </c>
      <c r="DG175" s="53">
        <f t="shared" si="665"/>
        <v>86.610878661087867</v>
      </c>
      <c r="DH175" s="58">
        <v>340.625</v>
      </c>
      <c r="DI175" s="53">
        <f t="shared" si="666"/>
        <v>71.614583333333343</v>
      </c>
      <c r="DJ175" s="58">
        <v>92.5</v>
      </c>
      <c r="DK175" s="51">
        <f t="shared" si="667"/>
        <v>86.785714285714292</v>
      </c>
      <c r="DL175" s="53">
        <f t="shared" si="551"/>
        <v>71.791759582737342</v>
      </c>
      <c r="DM175" s="53">
        <f t="shared" si="687"/>
        <v>71.791759582737342</v>
      </c>
      <c r="DN175" s="98">
        <f t="shared" si="552"/>
        <v>71.8</v>
      </c>
      <c r="DO175" s="54" t="e">
        <f t="shared" si="688"/>
        <v>#N/A</v>
      </c>
      <c r="DP175" s="52">
        <v>915</v>
      </c>
      <c r="DQ175" s="51">
        <f t="shared" si="668"/>
        <v>34.83606557377049</v>
      </c>
      <c r="DR175" s="52">
        <v>15.4</v>
      </c>
      <c r="DS175" s="51">
        <f t="shared" si="669"/>
        <v>82.789651293588278</v>
      </c>
      <c r="DT175" s="52">
        <v>6.5</v>
      </c>
      <c r="DU175" s="51">
        <f t="shared" si="670"/>
        <v>36.111111111111107</v>
      </c>
      <c r="DV175" s="53">
        <f t="shared" si="553"/>
        <v>51.245609326156625</v>
      </c>
      <c r="DW175" s="53">
        <f t="shared" si="689"/>
        <v>51.245609326156625</v>
      </c>
      <c r="DX175" s="98">
        <f t="shared" si="554"/>
        <v>51.2</v>
      </c>
      <c r="DY175" s="54" t="e">
        <f t="shared" si="690"/>
        <v>#N/A</v>
      </c>
      <c r="DZ175" s="52">
        <v>38.8479777903597</v>
      </c>
      <c r="EA175" s="53">
        <f t="shared" si="671"/>
        <v>41.816983627943699</v>
      </c>
      <c r="EB175" s="52">
        <v>10</v>
      </c>
      <c r="EC175" s="51">
        <f t="shared" si="672"/>
        <v>62.5</v>
      </c>
      <c r="ED175" s="53">
        <f t="shared" si="555"/>
        <v>52.15849181397185</v>
      </c>
      <c r="EE175" s="53">
        <f t="shared" si="691"/>
        <v>52.15849181397185</v>
      </c>
      <c r="EF175" s="98">
        <f t="shared" si="556"/>
        <v>52.2</v>
      </c>
      <c r="EG175" s="54" t="e">
        <f t="shared" si="692"/>
        <v>#N/A</v>
      </c>
      <c r="EH175" s="64"/>
      <c r="EI175" s="64"/>
      <c r="EJ175" s="64"/>
      <c r="EK175" s="66" t="e">
        <f t="shared" si="693"/>
        <v>#N/A</v>
      </c>
      <c r="EL175" s="116">
        <f t="shared" si="557"/>
        <v>61.7</v>
      </c>
      <c r="EM175" s="139">
        <f t="shared" si="558"/>
        <v>61.704971225843813</v>
      </c>
      <c r="EN175" s="120">
        <f t="shared" si="694"/>
        <v>61.704971225843813</v>
      </c>
      <c r="EO175" s="67"/>
      <c r="EP175" s="68"/>
      <c r="EQ175" s="44"/>
      <c r="ER175" s="44"/>
      <c r="ES175" s="44"/>
    </row>
    <row r="176" spans="1:149" ht="14.5" customHeight="1" x14ac:dyDescent="0.35">
      <c r="A176" s="49" t="s">
        <v>166</v>
      </c>
      <c r="B176" s="137" t="str">
        <f>INDEX('Economy Names'!$A$2:$H$213,'Economy Names'!L170,'Economy Names'!$K$1)</f>
        <v>Sierra Leone</v>
      </c>
      <c r="C176" s="50">
        <v>5</v>
      </c>
      <c r="D176" s="51">
        <f t="shared" si="628"/>
        <v>76.470588235294116</v>
      </c>
      <c r="E176" s="50">
        <v>8</v>
      </c>
      <c r="F176" s="51">
        <f t="shared" si="629"/>
        <v>92.462311557788951</v>
      </c>
      <c r="G176" s="52">
        <v>7.5660826622991602</v>
      </c>
      <c r="H176" s="51">
        <f t="shared" si="630"/>
        <v>96.216958668850424</v>
      </c>
      <c r="I176" s="50">
        <v>5</v>
      </c>
      <c r="J176" s="51">
        <f t="shared" si="631"/>
        <v>76.470588235294116</v>
      </c>
      <c r="K176" s="50">
        <v>8</v>
      </c>
      <c r="L176" s="51">
        <f t="shared" si="632"/>
        <v>92.462311557788951</v>
      </c>
      <c r="M176" s="52">
        <v>7.5660826622991602</v>
      </c>
      <c r="N176" s="53">
        <f t="shared" si="633"/>
        <v>96.216958668850424</v>
      </c>
      <c r="O176" s="52">
        <v>0</v>
      </c>
      <c r="P176" s="51">
        <f t="shared" si="634"/>
        <v>100</v>
      </c>
      <c r="Q176" s="53">
        <f t="shared" si="534"/>
        <v>91.287464615483387</v>
      </c>
      <c r="R176" s="53">
        <f t="shared" si="673"/>
        <v>91.287464615483387</v>
      </c>
      <c r="S176" s="98">
        <f t="shared" si="535"/>
        <v>91.3</v>
      </c>
      <c r="T176" s="54" t="e">
        <f t="shared" si="674"/>
        <v>#N/A</v>
      </c>
      <c r="U176" s="55">
        <v>17</v>
      </c>
      <c r="V176" s="51">
        <f t="shared" si="635"/>
        <v>52</v>
      </c>
      <c r="W176" s="55">
        <v>182</v>
      </c>
      <c r="X176" s="51">
        <f t="shared" si="636"/>
        <v>55.043227665706048</v>
      </c>
      <c r="Y176" s="56">
        <v>21.466542947909499</v>
      </c>
      <c r="Z176" s="53">
        <f t="shared" si="637"/>
        <v>0</v>
      </c>
      <c r="AA176" s="55">
        <v>7</v>
      </c>
      <c r="AB176" s="51">
        <f t="shared" si="638"/>
        <v>46.666666666666664</v>
      </c>
      <c r="AC176" s="53">
        <f t="shared" si="536"/>
        <v>38.427473583093175</v>
      </c>
      <c r="AD176" s="53">
        <f t="shared" si="675"/>
        <v>38.427473583093175</v>
      </c>
      <c r="AE176" s="98">
        <f t="shared" si="537"/>
        <v>38.4</v>
      </c>
      <c r="AF176" s="57" t="e">
        <f t="shared" si="676"/>
        <v>#N/A</v>
      </c>
      <c r="AG176" s="55">
        <v>8</v>
      </c>
      <c r="AH176" s="51">
        <f t="shared" si="639"/>
        <v>16.666666666666664</v>
      </c>
      <c r="AI176" s="55">
        <v>82</v>
      </c>
      <c r="AJ176" s="51">
        <f t="shared" si="640"/>
        <v>72.173913043478265</v>
      </c>
      <c r="AK176" s="56">
        <v>5057.1647197717602</v>
      </c>
      <c r="AL176" s="51">
        <f t="shared" si="641"/>
        <v>37.56586765713876</v>
      </c>
      <c r="AM176" s="55">
        <v>0</v>
      </c>
      <c r="AN176" s="51">
        <f t="shared" si="642"/>
        <v>0</v>
      </c>
      <c r="AO176" s="51">
        <f t="shared" si="538"/>
        <v>31.601611841820926</v>
      </c>
      <c r="AP176" s="53">
        <f t="shared" si="677"/>
        <v>31.601611841820926</v>
      </c>
      <c r="AQ176" s="98">
        <f t="shared" si="539"/>
        <v>31.6</v>
      </c>
      <c r="AR176" s="54" t="e">
        <f t="shared" si="678"/>
        <v>#N/A</v>
      </c>
      <c r="AS176" s="59">
        <v>7</v>
      </c>
      <c r="AT176" s="51">
        <f t="shared" si="643"/>
        <v>50</v>
      </c>
      <c r="AU176" s="59">
        <v>56</v>
      </c>
      <c r="AV176" s="51">
        <f t="shared" si="644"/>
        <v>73.68421052631578</v>
      </c>
      <c r="AW176" s="59">
        <v>10.6422359241314</v>
      </c>
      <c r="AX176" s="53">
        <f t="shared" si="645"/>
        <v>29.051760505790664</v>
      </c>
      <c r="AY176" s="59">
        <v>5.5</v>
      </c>
      <c r="AZ176" s="51">
        <f t="shared" si="646"/>
        <v>18.333333333333332</v>
      </c>
      <c r="BA176" s="60">
        <f t="shared" si="540"/>
        <v>42.767326091359948</v>
      </c>
      <c r="BB176" s="53">
        <f t="shared" si="679"/>
        <v>42.767326091359948</v>
      </c>
      <c r="BC176" s="98">
        <f t="shared" si="541"/>
        <v>42.8</v>
      </c>
      <c r="BD176" s="54" t="e">
        <f t="shared" si="680"/>
        <v>#N/A</v>
      </c>
      <c r="BE176" s="58">
        <v>0</v>
      </c>
      <c r="BF176" s="58">
        <v>5</v>
      </c>
      <c r="BG176" s="61">
        <f t="shared" si="542"/>
        <v>5</v>
      </c>
      <c r="BH176" s="60">
        <f t="shared" si="543"/>
        <v>25</v>
      </c>
      <c r="BI176" s="101">
        <f t="shared" si="681"/>
        <v>25</v>
      </c>
      <c r="BJ176" s="98">
        <f t="shared" si="544"/>
        <v>25</v>
      </c>
      <c r="BK176" s="54" t="e">
        <f t="shared" si="682"/>
        <v>#N/A</v>
      </c>
      <c r="BL176" s="58">
        <v>6</v>
      </c>
      <c r="BM176" s="53">
        <f t="shared" si="647"/>
        <v>60</v>
      </c>
      <c r="BN176" s="58">
        <v>8</v>
      </c>
      <c r="BO176" s="53">
        <f t="shared" si="648"/>
        <v>80</v>
      </c>
      <c r="BP176" s="58">
        <v>6</v>
      </c>
      <c r="BQ176" s="53">
        <f t="shared" si="649"/>
        <v>60</v>
      </c>
      <c r="BR176" s="58">
        <v>0</v>
      </c>
      <c r="BS176" s="53">
        <f t="shared" si="650"/>
        <v>0</v>
      </c>
      <c r="BT176" s="58">
        <v>0</v>
      </c>
      <c r="BU176" s="53">
        <f t="shared" si="651"/>
        <v>0</v>
      </c>
      <c r="BV176" s="58">
        <v>0</v>
      </c>
      <c r="BW176" s="51">
        <f t="shared" si="652"/>
        <v>0</v>
      </c>
      <c r="BX176" s="61">
        <f t="shared" si="545"/>
        <v>20</v>
      </c>
      <c r="BY176" s="63">
        <f t="shared" si="546"/>
        <v>40</v>
      </c>
      <c r="BZ176" s="53">
        <f t="shared" si="683"/>
        <v>40</v>
      </c>
      <c r="CA176" s="98">
        <f t="shared" si="547"/>
        <v>40</v>
      </c>
      <c r="CB176" s="57" t="e">
        <f t="shared" si="684"/>
        <v>#N/A</v>
      </c>
      <c r="CC176" s="58">
        <v>34</v>
      </c>
      <c r="CD176" s="53">
        <f t="shared" si="653"/>
        <v>48.333333333333336</v>
      </c>
      <c r="CE176" s="58">
        <v>343</v>
      </c>
      <c r="CF176" s="51">
        <f t="shared" si="654"/>
        <v>54.559505409582684</v>
      </c>
      <c r="CG176" s="58">
        <v>30.701179567677801</v>
      </c>
      <c r="CH176" s="51">
        <f t="shared" si="655"/>
        <v>93.590383562252057</v>
      </c>
      <c r="CI176" s="58" t="s">
        <v>1975</v>
      </c>
      <c r="CJ176" s="53" t="str">
        <f t="shared" si="656"/>
        <v>No VAT</v>
      </c>
      <c r="CK176" s="58" t="s">
        <v>1975</v>
      </c>
      <c r="CL176" s="53" t="str">
        <f t="shared" si="657"/>
        <v>No VAT</v>
      </c>
      <c r="CM176" s="58">
        <v>6.5</v>
      </c>
      <c r="CN176" s="53">
        <f t="shared" si="658"/>
        <v>90.825688073394488</v>
      </c>
      <c r="CO176" s="58">
        <v>0</v>
      </c>
      <c r="CP176" s="51">
        <f t="shared" si="659"/>
        <v>100</v>
      </c>
      <c r="CQ176" s="138">
        <f t="shared" si="548"/>
        <v>95.412844036697237</v>
      </c>
      <c r="CR176" s="110">
        <f t="shared" si="549"/>
        <v>72.97401658546633</v>
      </c>
      <c r="CS176" s="53">
        <f t="shared" si="685"/>
        <v>72.97401658546633</v>
      </c>
      <c r="CT176" s="98">
        <f t="shared" si="550"/>
        <v>73</v>
      </c>
      <c r="CU176" s="54" t="e">
        <f t="shared" si="686"/>
        <v>#N/A</v>
      </c>
      <c r="CV176" s="58">
        <v>54.857142857142897</v>
      </c>
      <c r="CW176" s="53">
        <f t="shared" si="660"/>
        <v>66.127583108715157</v>
      </c>
      <c r="CX176" s="58">
        <v>72</v>
      </c>
      <c r="CY176" s="53">
        <f t="shared" si="661"/>
        <v>57.988165680473372</v>
      </c>
      <c r="CZ176" s="58">
        <v>551.85714285714198</v>
      </c>
      <c r="DA176" s="53">
        <f t="shared" si="662"/>
        <v>47.938005390835663</v>
      </c>
      <c r="DB176" s="58">
        <v>227.142857142857</v>
      </c>
      <c r="DC176" s="53">
        <f t="shared" si="663"/>
        <v>43.214285714285751</v>
      </c>
      <c r="DD176" s="58">
        <v>120</v>
      </c>
      <c r="DE176" s="53">
        <f t="shared" si="664"/>
        <v>57.347670250896051</v>
      </c>
      <c r="DF176" s="58">
        <v>82</v>
      </c>
      <c r="DG176" s="53">
        <f t="shared" si="665"/>
        <v>66.108786610878653</v>
      </c>
      <c r="DH176" s="58">
        <v>821</v>
      </c>
      <c r="DI176" s="53">
        <f t="shared" si="666"/>
        <v>31.583333333333336</v>
      </c>
      <c r="DJ176" s="58">
        <v>387.142857142857</v>
      </c>
      <c r="DK176" s="51">
        <f t="shared" si="667"/>
        <v>44.693877551020428</v>
      </c>
      <c r="DL176" s="53">
        <f t="shared" si="551"/>
        <v>51.875213455054798</v>
      </c>
      <c r="DM176" s="53">
        <f t="shared" si="687"/>
        <v>51.875213455054798</v>
      </c>
      <c r="DN176" s="98">
        <f t="shared" si="552"/>
        <v>51.9</v>
      </c>
      <c r="DO176" s="54" t="e">
        <f t="shared" si="688"/>
        <v>#N/A</v>
      </c>
      <c r="DP176" s="52">
        <v>515</v>
      </c>
      <c r="DQ176" s="51">
        <f t="shared" si="668"/>
        <v>67.622950819672127</v>
      </c>
      <c r="DR176" s="52">
        <v>39.5</v>
      </c>
      <c r="DS176" s="51">
        <f t="shared" si="669"/>
        <v>55.680539932508431</v>
      </c>
      <c r="DT176" s="52">
        <v>8</v>
      </c>
      <c r="DU176" s="51">
        <f t="shared" si="670"/>
        <v>44.444444444444443</v>
      </c>
      <c r="DV176" s="53">
        <f t="shared" si="553"/>
        <v>55.915978398875005</v>
      </c>
      <c r="DW176" s="53">
        <f t="shared" si="689"/>
        <v>55.915978398875005</v>
      </c>
      <c r="DX176" s="98">
        <f t="shared" si="554"/>
        <v>55.9</v>
      </c>
      <c r="DY176" s="54" t="e">
        <f t="shared" si="690"/>
        <v>#N/A</v>
      </c>
      <c r="DZ176" s="52">
        <v>11.1182745496629</v>
      </c>
      <c r="EA176" s="53">
        <f t="shared" si="671"/>
        <v>11.96800274452411</v>
      </c>
      <c r="EB176" s="52">
        <v>6</v>
      </c>
      <c r="EC176" s="51">
        <f t="shared" si="672"/>
        <v>37.5</v>
      </c>
      <c r="ED176" s="53">
        <f t="shared" si="555"/>
        <v>24.734001372262057</v>
      </c>
      <c r="EE176" s="53">
        <f t="shared" si="691"/>
        <v>24.734001372262057</v>
      </c>
      <c r="EF176" s="98">
        <f t="shared" si="556"/>
        <v>24.7</v>
      </c>
      <c r="EG176" s="54" t="e">
        <f t="shared" si="692"/>
        <v>#N/A</v>
      </c>
      <c r="EH176" s="64"/>
      <c r="EI176" s="64"/>
      <c r="EJ176" s="64"/>
      <c r="EK176" s="66" t="e">
        <f t="shared" si="693"/>
        <v>#N/A</v>
      </c>
      <c r="EL176" s="116">
        <f t="shared" si="557"/>
        <v>47.5</v>
      </c>
      <c r="EM176" s="139">
        <f t="shared" si="558"/>
        <v>47.458308594341567</v>
      </c>
      <c r="EN176" s="120">
        <f t="shared" si="694"/>
        <v>47.458308594341567</v>
      </c>
      <c r="EO176" s="67"/>
      <c r="EP176" s="68"/>
      <c r="EQ176" s="44"/>
    </row>
    <row r="177" spans="1:147" ht="14.5" customHeight="1" x14ac:dyDescent="0.35">
      <c r="A177" s="49" t="s">
        <v>167</v>
      </c>
      <c r="B177" s="137" t="str">
        <f>INDEX('Economy Names'!$A$2:$H$213,'Economy Names'!L171,'Economy Names'!$K$1)</f>
        <v>Singapore</v>
      </c>
      <c r="C177" s="50">
        <v>2</v>
      </c>
      <c r="D177" s="51">
        <f t="shared" si="628"/>
        <v>94.117647058823522</v>
      </c>
      <c r="E177" s="50">
        <v>1.5</v>
      </c>
      <c r="F177" s="51">
        <f t="shared" si="629"/>
        <v>98.994974874371849</v>
      </c>
      <c r="G177" s="52">
        <v>0.38781372554852001</v>
      </c>
      <c r="H177" s="51">
        <f t="shared" si="630"/>
        <v>99.806093137225744</v>
      </c>
      <c r="I177" s="50">
        <v>2</v>
      </c>
      <c r="J177" s="51">
        <f t="shared" si="631"/>
        <v>94.117647058823522</v>
      </c>
      <c r="K177" s="50">
        <v>1.5</v>
      </c>
      <c r="L177" s="51">
        <f t="shared" si="632"/>
        <v>98.994974874371849</v>
      </c>
      <c r="M177" s="52">
        <v>0.38781372554852001</v>
      </c>
      <c r="N177" s="53">
        <f t="shared" si="633"/>
        <v>99.806093137225744</v>
      </c>
      <c r="O177" s="52">
        <v>0</v>
      </c>
      <c r="P177" s="51">
        <f t="shared" si="634"/>
        <v>100</v>
      </c>
      <c r="Q177" s="53">
        <f t="shared" si="534"/>
        <v>98.229678767605279</v>
      </c>
      <c r="R177" s="53">
        <f t="shared" si="673"/>
        <v>98.229678767605279</v>
      </c>
      <c r="S177" s="98">
        <f t="shared" si="535"/>
        <v>98.2</v>
      </c>
      <c r="T177" s="54" t="e">
        <f t="shared" si="674"/>
        <v>#N/A</v>
      </c>
      <c r="U177" s="55">
        <v>9</v>
      </c>
      <c r="V177" s="51">
        <f t="shared" si="635"/>
        <v>84</v>
      </c>
      <c r="W177" s="56">
        <v>35.5</v>
      </c>
      <c r="X177" s="51">
        <f t="shared" si="636"/>
        <v>97.262247838616716</v>
      </c>
      <c r="Y177" s="56">
        <v>3.29459615595984</v>
      </c>
      <c r="Z177" s="53">
        <f t="shared" si="637"/>
        <v>83.527019220200799</v>
      </c>
      <c r="AA177" s="55">
        <v>13</v>
      </c>
      <c r="AB177" s="51">
        <f t="shared" si="638"/>
        <v>86.666666666666671</v>
      </c>
      <c r="AC177" s="53">
        <f t="shared" si="536"/>
        <v>87.86398343137104</v>
      </c>
      <c r="AD177" s="53">
        <f t="shared" si="675"/>
        <v>87.86398343137104</v>
      </c>
      <c r="AE177" s="98">
        <f t="shared" si="537"/>
        <v>87.9</v>
      </c>
      <c r="AF177" s="57" t="e">
        <f t="shared" si="676"/>
        <v>#N/A</v>
      </c>
      <c r="AG177" s="55">
        <v>4</v>
      </c>
      <c r="AH177" s="51">
        <f t="shared" si="639"/>
        <v>83.333333333333343</v>
      </c>
      <c r="AI177" s="55">
        <v>26</v>
      </c>
      <c r="AJ177" s="51">
        <f t="shared" si="640"/>
        <v>96.521739130434781</v>
      </c>
      <c r="AK177" s="56">
        <v>22.026733895641101</v>
      </c>
      <c r="AL177" s="51">
        <f t="shared" si="641"/>
        <v>99.728065013634065</v>
      </c>
      <c r="AM177" s="55">
        <v>7</v>
      </c>
      <c r="AN177" s="51">
        <f t="shared" si="642"/>
        <v>87.5</v>
      </c>
      <c r="AO177" s="51">
        <f t="shared" si="538"/>
        <v>91.770784369350551</v>
      </c>
      <c r="AP177" s="53">
        <f t="shared" si="677"/>
        <v>91.770784369350551</v>
      </c>
      <c r="AQ177" s="98">
        <f t="shared" si="539"/>
        <v>91.8</v>
      </c>
      <c r="AR177" s="54" t="e">
        <f t="shared" si="678"/>
        <v>#N/A</v>
      </c>
      <c r="AS177" s="59">
        <v>6</v>
      </c>
      <c r="AT177" s="51">
        <f t="shared" si="643"/>
        <v>58.333333333333336</v>
      </c>
      <c r="AU177" s="59">
        <v>4.5</v>
      </c>
      <c r="AV177" s="51">
        <f t="shared" si="644"/>
        <v>98.325358851674636</v>
      </c>
      <c r="AW177" s="59">
        <v>2.875943763705</v>
      </c>
      <c r="AX177" s="53">
        <f t="shared" si="645"/>
        <v>80.827041575300001</v>
      </c>
      <c r="AY177" s="59">
        <v>28.5</v>
      </c>
      <c r="AZ177" s="51">
        <f t="shared" si="646"/>
        <v>95</v>
      </c>
      <c r="BA177" s="60">
        <f t="shared" si="540"/>
        <v>83.121433440076999</v>
      </c>
      <c r="BB177" s="53">
        <f t="shared" si="679"/>
        <v>83.121433440076999</v>
      </c>
      <c r="BC177" s="98">
        <f t="shared" si="541"/>
        <v>83.1</v>
      </c>
      <c r="BD177" s="54" t="e">
        <f t="shared" si="680"/>
        <v>#N/A</v>
      </c>
      <c r="BE177" s="58">
        <v>7</v>
      </c>
      <c r="BF177" s="58">
        <v>8</v>
      </c>
      <c r="BG177" s="61">
        <f t="shared" si="542"/>
        <v>15</v>
      </c>
      <c r="BH177" s="60">
        <f t="shared" si="543"/>
        <v>75</v>
      </c>
      <c r="BI177" s="101">
        <f t="shared" si="681"/>
        <v>75</v>
      </c>
      <c r="BJ177" s="98">
        <f t="shared" si="544"/>
        <v>75</v>
      </c>
      <c r="BK177" s="54" t="e">
        <f t="shared" si="682"/>
        <v>#N/A</v>
      </c>
      <c r="BL177" s="58">
        <v>10</v>
      </c>
      <c r="BM177" s="53">
        <f t="shared" si="647"/>
        <v>100</v>
      </c>
      <c r="BN177" s="58">
        <v>9</v>
      </c>
      <c r="BO177" s="53">
        <f t="shared" si="648"/>
        <v>90</v>
      </c>
      <c r="BP177" s="58">
        <v>9</v>
      </c>
      <c r="BQ177" s="53">
        <f t="shared" si="649"/>
        <v>90</v>
      </c>
      <c r="BR177" s="58">
        <v>5</v>
      </c>
      <c r="BS177" s="53">
        <f t="shared" si="650"/>
        <v>83.333333333333343</v>
      </c>
      <c r="BT177" s="58">
        <v>5</v>
      </c>
      <c r="BU177" s="53">
        <f t="shared" si="651"/>
        <v>71.428571428571431</v>
      </c>
      <c r="BV177" s="58">
        <v>5</v>
      </c>
      <c r="BW177" s="51">
        <f t="shared" si="652"/>
        <v>71.428571428571431</v>
      </c>
      <c r="BX177" s="61">
        <f t="shared" si="545"/>
        <v>43</v>
      </c>
      <c r="BY177" s="63">
        <f t="shared" si="546"/>
        <v>86</v>
      </c>
      <c r="BZ177" s="53">
        <f t="shared" si="683"/>
        <v>86</v>
      </c>
      <c r="CA177" s="98">
        <f t="shared" si="547"/>
        <v>86</v>
      </c>
      <c r="CB177" s="57" t="e">
        <f t="shared" si="684"/>
        <v>#N/A</v>
      </c>
      <c r="CC177" s="58">
        <v>5</v>
      </c>
      <c r="CD177" s="53">
        <f t="shared" si="653"/>
        <v>96.666666666666671</v>
      </c>
      <c r="CE177" s="58">
        <v>64</v>
      </c>
      <c r="CF177" s="51">
        <f t="shared" si="654"/>
        <v>97.68160741885626</v>
      </c>
      <c r="CG177" s="58">
        <v>20.987626975686702</v>
      </c>
      <c r="CH177" s="51">
        <f t="shared" si="655"/>
        <v>100</v>
      </c>
      <c r="CI177" s="58">
        <v>4.5</v>
      </c>
      <c r="CJ177" s="53">
        <f t="shared" si="656"/>
        <v>91</v>
      </c>
      <c r="CK177" s="58">
        <v>21.071428571428601</v>
      </c>
      <c r="CL177" s="53">
        <f t="shared" si="657"/>
        <v>65.499172642029734</v>
      </c>
      <c r="CM177" s="58">
        <v>17</v>
      </c>
      <c r="CN177" s="53">
        <f t="shared" si="658"/>
        <v>71.559633027522935</v>
      </c>
      <c r="CO177" s="58">
        <v>12.8571428571429</v>
      </c>
      <c r="CP177" s="51">
        <f t="shared" si="659"/>
        <v>59.821428571428434</v>
      </c>
      <c r="CQ177" s="138">
        <f t="shared" si="548"/>
        <v>71.970058560245278</v>
      </c>
      <c r="CR177" s="110">
        <f t="shared" si="549"/>
        <v>91.579583161442045</v>
      </c>
      <c r="CS177" s="53">
        <f t="shared" si="685"/>
        <v>91.579583161442045</v>
      </c>
      <c r="CT177" s="98">
        <f t="shared" si="550"/>
        <v>91.6</v>
      </c>
      <c r="CU177" s="54" t="e">
        <f t="shared" si="686"/>
        <v>#N/A</v>
      </c>
      <c r="CV177" s="58">
        <v>10</v>
      </c>
      <c r="CW177" s="53">
        <f t="shared" si="660"/>
        <v>94.339622641509436</v>
      </c>
      <c r="CX177" s="58">
        <v>2</v>
      </c>
      <c r="CY177" s="53">
        <f t="shared" si="661"/>
        <v>99.408284023668642</v>
      </c>
      <c r="CZ177" s="58">
        <v>335</v>
      </c>
      <c r="DA177" s="53">
        <f t="shared" si="662"/>
        <v>68.396226415094347</v>
      </c>
      <c r="DB177" s="58">
        <v>37</v>
      </c>
      <c r="DC177" s="53">
        <f t="shared" si="663"/>
        <v>90.75</v>
      </c>
      <c r="DD177" s="58">
        <v>33</v>
      </c>
      <c r="DE177" s="53">
        <f t="shared" si="664"/>
        <v>88.530465949820794</v>
      </c>
      <c r="DF177" s="58">
        <v>3</v>
      </c>
      <c r="DG177" s="53">
        <f t="shared" si="665"/>
        <v>99.163179916317986</v>
      </c>
      <c r="DH177" s="58">
        <v>220</v>
      </c>
      <c r="DI177" s="53">
        <f t="shared" si="666"/>
        <v>81.666666666666671</v>
      </c>
      <c r="DJ177" s="58">
        <v>40</v>
      </c>
      <c r="DK177" s="51">
        <f t="shared" si="667"/>
        <v>94.285714285714278</v>
      </c>
      <c r="DL177" s="53">
        <f t="shared" si="551"/>
        <v>89.567519987349016</v>
      </c>
      <c r="DM177" s="53">
        <f t="shared" si="687"/>
        <v>89.567519987349016</v>
      </c>
      <c r="DN177" s="98">
        <f t="shared" si="552"/>
        <v>89.6</v>
      </c>
      <c r="DO177" s="54" t="e">
        <f t="shared" si="688"/>
        <v>#N/A</v>
      </c>
      <c r="DP177" s="52">
        <v>164</v>
      </c>
      <c r="DQ177" s="51">
        <f t="shared" si="668"/>
        <v>96.393442622950815</v>
      </c>
      <c r="DR177" s="52">
        <v>25.8</v>
      </c>
      <c r="DS177" s="51">
        <f t="shared" si="669"/>
        <v>71.091113610798658</v>
      </c>
      <c r="DT177" s="52">
        <v>15.5</v>
      </c>
      <c r="DU177" s="51">
        <f t="shared" si="670"/>
        <v>86.111111111111114</v>
      </c>
      <c r="DV177" s="53">
        <f t="shared" si="553"/>
        <v>84.531889114953529</v>
      </c>
      <c r="DW177" s="53">
        <f t="shared" si="689"/>
        <v>84.531889114953529</v>
      </c>
      <c r="DX177" s="98">
        <f t="shared" si="554"/>
        <v>84.5</v>
      </c>
      <c r="DY177" s="54" t="e">
        <f t="shared" si="690"/>
        <v>#N/A</v>
      </c>
      <c r="DZ177" s="52">
        <v>88.726287829901807</v>
      </c>
      <c r="EA177" s="53">
        <f t="shared" si="671"/>
        <v>95.507306598387302</v>
      </c>
      <c r="EB177" s="52">
        <v>8.5</v>
      </c>
      <c r="EC177" s="51">
        <f t="shared" si="672"/>
        <v>53.125</v>
      </c>
      <c r="ED177" s="53">
        <f t="shared" si="555"/>
        <v>74.316153299193644</v>
      </c>
      <c r="EE177" s="53">
        <f t="shared" si="691"/>
        <v>74.316153299193644</v>
      </c>
      <c r="EF177" s="98">
        <f t="shared" si="556"/>
        <v>74.3</v>
      </c>
      <c r="EG177" s="54" t="e">
        <f t="shared" si="692"/>
        <v>#N/A</v>
      </c>
      <c r="EH177" s="64"/>
      <c r="EI177" s="64"/>
      <c r="EJ177" s="64"/>
      <c r="EK177" s="66" t="e">
        <f t="shared" si="693"/>
        <v>#N/A</v>
      </c>
      <c r="EL177" s="116">
        <f t="shared" si="557"/>
        <v>86.2</v>
      </c>
      <c r="EM177" s="139">
        <f t="shared" si="558"/>
        <v>86.198102557134206</v>
      </c>
      <c r="EN177" s="120">
        <f t="shared" si="694"/>
        <v>86.198102557134206</v>
      </c>
      <c r="EO177" s="67"/>
      <c r="EP177" s="68"/>
      <c r="EQ177" s="44"/>
    </row>
    <row r="178" spans="1:147" ht="14.5" customHeight="1" x14ac:dyDescent="0.35">
      <c r="A178" s="49" t="s">
        <v>168</v>
      </c>
      <c r="B178" s="137" t="str">
        <f>INDEX('Economy Names'!$A$2:$H$213,'Economy Names'!L172,'Economy Names'!$K$1)</f>
        <v>Slovak Republic</v>
      </c>
      <c r="C178" s="50">
        <v>7</v>
      </c>
      <c r="D178" s="51">
        <f t="shared" si="628"/>
        <v>64.705882352941174</v>
      </c>
      <c r="E178" s="50">
        <v>21.5</v>
      </c>
      <c r="F178" s="51">
        <f t="shared" si="629"/>
        <v>78.894472361809036</v>
      </c>
      <c r="G178" s="52">
        <v>0.98697092665520003</v>
      </c>
      <c r="H178" s="51">
        <f t="shared" si="630"/>
        <v>99.506514536672398</v>
      </c>
      <c r="I178" s="50">
        <v>7</v>
      </c>
      <c r="J178" s="51">
        <f t="shared" si="631"/>
        <v>64.705882352941174</v>
      </c>
      <c r="K178" s="50">
        <v>21.5</v>
      </c>
      <c r="L178" s="51">
        <f t="shared" si="632"/>
        <v>78.894472361809036</v>
      </c>
      <c r="M178" s="52">
        <v>0.98697092665520003</v>
      </c>
      <c r="N178" s="53">
        <f t="shared" si="633"/>
        <v>99.506514536672398</v>
      </c>
      <c r="O178" s="52">
        <v>15.4214207289874</v>
      </c>
      <c r="P178" s="51">
        <f t="shared" si="634"/>
        <v>96.144644817753147</v>
      </c>
      <c r="Q178" s="53">
        <f t="shared" si="534"/>
        <v>84.812878517293939</v>
      </c>
      <c r="R178" s="53">
        <f t="shared" si="673"/>
        <v>84.812878517293939</v>
      </c>
      <c r="S178" s="98">
        <f t="shared" si="535"/>
        <v>84.8</v>
      </c>
      <c r="T178" s="54" t="e">
        <f t="shared" si="674"/>
        <v>#N/A</v>
      </c>
      <c r="U178" s="55">
        <v>14</v>
      </c>
      <c r="V178" s="51">
        <f t="shared" si="635"/>
        <v>64</v>
      </c>
      <c r="W178" s="55">
        <v>300</v>
      </c>
      <c r="X178" s="51">
        <f t="shared" si="636"/>
        <v>21.037463976945244</v>
      </c>
      <c r="Y178" s="56">
        <v>0.18703099060115999</v>
      </c>
      <c r="Z178" s="53">
        <f t="shared" si="637"/>
        <v>99.064845046994208</v>
      </c>
      <c r="AA178" s="55">
        <v>8</v>
      </c>
      <c r="AB178" s="51">
        <f t="shared" si="638"/>
        <v>53.333333333333336</v>
      </c>
      <c r="AC178" s="53">
        <f t="shared" si="536"/>
        <v>59.358910589318199</v>
      </c>
      <c r="AD178" s="53">
        <f t="shared" si="675"/>
        <v>59.358910589318199</v>
      </c>
      <c r="AE178" s="98">
        <f t="shared" si="537"/>
        <v>59.4</v>
      </c>
      <c r="AF178" s="57" t="e">
        <f t="shared" si="676"/>
        <v>#N/A</v>
      </c>
      <c r="AG178" s="55">
        <v>5</v>
      </c>
      <c r="AH178" s="51">
        <f t="shared" si="639"/>
        <v>66.666666666666657</v>
      </c>
      <c r="AI178" s="55">
        <v>89</v>
      </c>
      <c r="AJ178" s="51">
        <f t="shared" si="640"/>
        <v>69.130434782608702</v>
      </c>
      <c r="AK178" s="56">
        <v>219.639276304189</v>
      </c>
      <c r="AL178" s="51">
        <f t="shared" si="641"/>
        <v>97.288403996244583</v>
      </c>
      <c r="AM178" s="55">
        <v>8</v>
      </c>
      <c r="AN178" s="51">
        <f t="shared" si="642"/>
        <v>100</v>
      </c>
      <c r="AO178" s="51">
        <f t="shared" si="538"/>
        <v>83.271376361379993</v>
      </c>
      <c r="AP178" s="53">
        <f t="shared" si="677"/>
        <v>83.271376361379993</v>
      </c>
      <c r="AQ178" s="98">
        <f t="shared" si="539"/>
        <v>83.3</v>
      </c>
      <c r="AR178" s="54" t="e">
        <f t="shared" si="678"/>
        <v>#N/A</v>
      </c>
      <c r="AS178" s="59">
        <v>3</v>
      </c>
      <c r="AT178" s="51">
        <f t="shared" si="643"/>
        <v>83.333333333333343</v>
      </c>
      <c r="AU178" s="59">
        <v>16.5</v>
      </c>
      <c r="AV178" s="51">
        <f t="shared" si="644"/>
        <v>92.58373205741627</v>
      </c>
      <c r="AW178" s="59">
        <v>9.1294810715599993E-3</v>
      </c>
      <c r="AX178" s="53">
        <f t="shared" si="645"/>
        <v>99.939136792856274</v>
      </c>
      <c r="AY178" s="59">
        <v>25.5</v>
      </c>
      <c r="AZ178" s="51">
        <f t="shared" si="646"/>
        <v>85</v>
      </c>
      <c r="BA178" s="60">
        <f t="shared" si="540"/>
        <v>90.214050545901472</v>
      </c>
      <c r="BB178" s="53">
        <f t="shared" si="679"/>
        <v>90.214050545901472</v>
      </c>
      <c r="BC178" s="98">
        <f t="shared" si="541"/>
        <v>90.2</v>
      </c>
      <c r="BD178" s="54" t="e">
        <f t="shared" si="680"/>
        <v>#N/A</v>
      </c>
      <c r="BE178" s="58">
        <v>7</v>
      </c>
      <c r="BF178" s="58">
        <v>7</v>
      </c>
      <c r="BG178" s="61">
        <f t="shared" si="542"/>
        <v>14</v>
      </c>
      <c r="BH178" s="60">
        <f t="shared" si="543"/>
        <v>70</v>
      </c>
      <c r="BI178" s="101">
        <f t="shared" si="681"/>
        <v>70</v>
      </c>
      <c r="BJ178" s="98">
        <f t="shared" si="544"/>
        <v>70</v>
      </c>
      <c r="BK178" s="54" t="e">
        <f t="shared" si="682"/>
        <v>#N/A</v>
      </c>
      <c r="BL178" s="58">
        <v>3</v>
      </c>
      <c r="BM178" s="53">
        <f t="shared" si="647"/>
        <v>30</v>
      </c>
      <c r="BN178" s="58">
        <v>4</v>
      </c>
      <c r="BO178" s="53">
        <f t="shared" si="648"/>
        <v>40</v>
      </c>
      <c r="BP178" s="58">
        <v>7</v>
      </c>
      <c r="BQ178" s="53">
        <f t="shared" si="649"/>
        <v>70</v>
      </c>
      <c r="BR178" s="58">
        <v>5</v>
      </c>
      <c r="BS178" s="53">
        <f t="shared" si="650"/>
        <v>83.333333333333343</v>
      </c>
      <c r="BT178" s="58">
        <v>5</v>
      </c>
      <c r="BU178" s="53">
        <f t="shared" si="651"/>
        <v>71.428571428571431</v>
      </c>
      <c r="BV178" s="58">
        <v>4</v>
      </c>
      <c r="BW178" s="51">
        <f t="shared" si="652"/>
        <v>57.142857142857139</v>
      </c>
      <c r="BX178" s="61">
        <f t="shared" si="545"/>
        <v>28</v>
      </c>
      <c r="BY178" s="63">
        <f t="shared" si="546"/>
        <v>56.000000000000007</v>
      </c>
      <c r="BZ178" s="53">
        <f t="shared" si="683"/>
        <v>56.000000000000007</v>
      </c>
      <c r="CA178" s="98">
        <f t="shared" si="547"/>
        <v>56</v>
      </c>
      <c r="CB178" s="57" t="e">
        <f t="shared" si="684"/>
        <v>#N/A</v>
      </c>
      <c r="CC178" s="58">
        <v>8</v>
      </c>
      <c r="CD178" s="53">
        <f t="shared" si="653"/>
        <v>91.666666666666657</v>
      </c>
      <c r="CE178" s="58">
        <v>192</v>
      </c>
      <c r="CF178" s="51">
        <f t="shared" si="654"/>
        <v>77.897990726429683</v>
      </c>
      <c r="CG178" s="58">
        <v>49.710502936205899</v>
      </c>
      <c r="CH178" s="51">
        <f t="shared" si="655"/>
        <v>65.76366996805379</v>
      </c>
      <c r="CI178" s="58">
        <v>5</v>
      </c>
      <c r="CJ178" s="53">
        <f t="shared" si="656"/>
        <v>90</v>
      </c>
      <c r="CK178" s="58">
        <v>24.1380952380952</v>
      </c>
      <c r="CL178" s="53">
        <f t="shared" si="657"/>
        <v>59.578966721823946</v>
      </c>
      <c r="CM178" s="58">
        <v>2</v>
      </c>
      <c r="CN178" s="53">
        <f t="shared" si="658"/>
        <v>99.082568807339456</v>
      </c>
      <c r="CO178" s="58">
        <v>0</v>
      </c>
      <c r="CP178" s="51">
        <f t="shared" si="659"/>
        <v>100</v>
      </c>
      <c r="CQ178" s="138">
        <f t="shared" si="548"/>
        <v>87.165383882290854</v>
      </c>
      <c r="CR178" s="110">
        <f t="shared" si="549"/>
        <v>80.62342781086025</v>
      </c>
      <c r="CS178" s="53">
        <f t="shared" si="685"/>
        <v>80.62342781086025</v>
      </c>
      <c r="CT178" s="98">
        <f t="shared" si="550"/>
        <v>80.599999999999994</v>
      </c>
      <c r="CU178" s="54" t="e">
        <f t="shared" si="686"/>
        <v>#N/A</v>
      </c>
      <c r="CV178" s="58">
        <v>0</v>
      </c>
      <c r="CW178" s="53">
        <f t="shared" si="660"/>
        <v>100</v>
      </c>
      <c r="CX178" s="58">
        <v>0.5</v>
      </c>
      <c r="CY178" s="53">
        <f t="shared" si="661"/>
        <v>100</v>
      </c>
      <c r="CZ178" s="58">
        <v>0</v>
      </c>
      <c r="DA178" s="53">
        <f t="shared" si="662"/>
        <v>100</v>
      </c>
      <c r="DB178" s="58">
        <v>0</v>
      </c>
      <c r="DC178" s="53">
        <f t="shared" si="663"/>
        <v>100</v>
      </c>
      <c r="DD178" s="58">
        <v>0</v>
      </c>
      <c r="DE178" s="53">
        <f t="shared" si="664"/>
        <v>100</v>
      </c>
      <c r="DF178" s="58">
        <v>0.5</v>
      </c>
      <c r="DG178" s="53">
        <f t="shared" si="665"/>
        <v>100</v>
      </c>
      <c r="DH178" s="58">
        <v>0</v>
      </c>
      <c r="DI178" s="53">
        <f t="shared" si="666"/>
        <v>100</v>
      </c>
      <c r="DJ178" s="58">
        <v>0</v>
      </c>
      <c r="DK178" s="51">
        <f t="shared" si="667"/>
        <v>100</v>
      </c>
      <c r="DL178" s="53">
        <f t="shared" si="551"/>
        <v>100</v>
      </c>
      <c r="DM178" s="53">
        <f t="shared" si="687"/>
        <v>100</v>
      </c>
      <c r="DN178" s="98">
        <f t="shared" si="552"/>
        <v>100</v>
      </c>
      <c r="DO178" s="54" t="e">
        <f t="shared" si="688"/>
        <v>#N/A</v>
      </c>
      <c r="DP178" s="52">
        <v>775</v>
      </c>
      <c r="DQ178" s="51">
        <f t="shared" si="668"/>
        <v>46.311475409836063</v>
      </c>
      <c r="DR178" s="52">
        <v>20.5</v>
      </c>
      <c r="DS178" s="51">
        <f t="shared" si="669"/>
        <v>77.052868391451071</v>
      </c>
      <c r="DT178" s="52">
        <v>13.5</v>
      </c>
      <c r="DU178" s="51">
        <f t="shared" si="670"/>
        <v>75</v>
      </c>
      <c r="DV178" s="53">
        <f t="shared" si="553"/>
        <v>66.121447933762383</v>
      </c>
      <c r="DW178" s="53">
        <f t="shared" si="689"/>
        <v>66.121447933762383</v>
      </c>
      <c r="DX178" s="98">
        <f t="shared" si="554"/>
        <v>66.099999999999994</v>
      </c>
      <c r="DY178" s="54" t="e">
        <f t="shared" si="690"/>
        <v>#N/A</v>
      </c>
      <c r="DZ178" s="52">
        <v>46.128836653615799</v>
      </c>
      <c r="EA178" s="53">
        <f t="shared" si="671"/>
        <v>49.654291338660705</v>
      </c>
      <c r="EB178" s="52">
        <v>13</v>
      </c>
      <c r="EC178" s="51">
        <f t="shared" si="672"/>
        <v>81.25</v>
      </c>
      <c r="ED178" s="53">
        <f t="shared" si="555"/>
        <v>65.452145669330349</v>
      </c>
      <c r="EE178" s="53">
        <f t="shared" si="691"/>
        <v>65.452145669330349</v>
      </c>
      <c r="EF178" s="98">
        <f t="shared" si="556"/>
        <v>65.5</v>
      </c>
      <c r="EG178" s="54" t="e">
        <f t="shared" si="692"/>
        <v>#N/A</v>
      </c>
      <c r="EH178" s="64"/>
      <c r="EI178" s="64"/>
      <c r="EJ178" s="64"/>
      <c r="EK178" s="66" t="e">
        <f t="shared" si="693"/>
        <v>#N/A</v>
      </c>
      <c r="EL178" s="116">
        <f t="shared" si="557"/>
        <v>75.599999999999994</v>
      </c>
      <c r="EM178" s="139">
        <f t="shared" si="558"/>
        <v>75.585423742784656</v>
      </c>
      <c r="EN178" s="120">
        <f t="shared" si="694"/>
        <v>75.585423742784656</v>
      </c>
      <c r="EO178" s="67"/>
      <c r="EP178" s="68"/>
      <c r="EQ178" s="44"/>
    </row>
    <row r="179" spans="1:147" ht="14.5" customHeight="1" x14ac:dyDescent="0.35">
      <c r="A179" s="49" t="s">
        <v>169</v>
      </c>
      <c r="B179" s="137" t="str">
        <f>INDEX('Economy Names'!$A$2:$H$213,'Economy Names'!L173,'Economy Names'!$K$1)</f>
        <v>Slovenia</v>
      </c>
      <c r="C179" s="50">
        <v>3</v>
      </c>
      <c r="D179" s="51">
        <f t="shared" si="628"/>
        <v>88.235294117647058</v>
      </c>
      <c r="E179" s="50">
        <v>8</v>
      </c>
      <c r="F179" s="51">
        <f t="shared" si="629"/>
        <v>92.462311557788951</v>
      </c>
      <c r="G179" s="52">
        <v>0</v>
      </c>
      <c r="H179" s="51">
        <f t="shared" si="630"/>
        <v>100</v>
      </c>
      <c r="I179" s="50">
        <v>3</v>
      </c>
      <c r="J179" s="51">
        <f t="shared" si="631"/>
        <v>88.235294117647058</v>
      </c>
      <c r="K179" s="50">
        <v>8</v>
      </c>
      <c r="L179" s="51">
        <f t="shared" si="632"/>
        <v>92.462311557788951</v>
      </c>
      <c r="M179" s="52">
        <v>0</v>
      </c>
      <c r="N179" s="53">
        <f t="shared" si="633"/>
        <v>100</v>
      </c>
      <c r="O179" s="52">
        <v>34.297104203530999</v>
      </c>
      <c r="P179" s="51">
        <f t="shared" si="634"/>
        <v>91.425723949117256</v>
      </c>
      <c r="Q179" s="53">
        <f t="shared" si="534"/>
        <v>93.030832406138302</v>
      </c>
      <c r="R179" s="53">
        <f t="shared" si="673"/>
        <v>93.030832406138302</v>
      </c>
      <c r="S179" s="98">
        <f t="shared" si="535"/>
        <v>93</v>
      </c>
      <c r="T179" s="54" t="e">
        <f t="shared" si="674"/>
        <v>#N/A</v>
      </c>
      <c r="U179" s="55">
        <v>17</v>
      </c>
      <c r="V179" s="51">
        <f t="shared" si="635"/>
        <v>52</v>
      </c>
      <c r="W179" s="56">
        <v>247.5</v>
      </c>
      <c r="X179" s="51">
        <f t="shared" si="636"/>
        <v>36.1671469740634</v>
      </c>
      <c r="Y179" s="56">
        <v>2.70223319255481</v>
      </c>
      <c r="Z179" s="53">
        <f t="shared" si="637"/>
        <v>86.488834037225942</v>
      </c>
      <c r="AA179" s="55">
        <v>13</v>
      </c>
      <c r="AB179" s="51">
        <f t="shared" si="638"/>
        <v>86.666666666666671</v>
      </c>
      <c r="AC179" s="53">
        <f t="shared" si="536"/>
        <v>65.330661919489003</v>
      </c>
      <c r="AD179" s="53">
        <f t="shared" si="675"/>
        <v>65.330661919489003</v>
      </c>
      <c r="AE179" s="98">
        <f t="shared" si="537"/>
        <v>65.3</v>
      </c>
      <c r="AF179" s="57" t="e">
        <f t="shared" si="676"/>
        <v>#N/A</v>
      </c>
      <c r="AG179" s="55">
        <v>5</v>
      </c>
      <c r="AH179" s="51">
        <f t="shared" si="639"/>
        <v>66.666666666666657</v>
      </c>
      <c r="AI179" s="55">
        <v>38</v>
      </c>
      <c r="AJ179" s="51">
        <f t="shared" si="640"/>
        <v>91.304347826086953</v>
      </c>
      <c r="AK179" s="56">
        <v>92.855065331194496</v>
      </c>
      <c r="AL179" s="51">
        <f t="shared" si="641"/>
        <v>98.853641168750698</v>
      </c>
      <c r="AM179" s="55">
        <v>8</v>
      </c>
      <c r="AN179" s="51">
        <f t="shared" si="642"/>
        <v>100</v>
      </c>
      <c r="AO179" s="51">
        <f t="shared" si="538"/>
        <v>89.206163915376081</v>
      </c>
      <c r="AP179" s="53">
        <f t="shared" si="677"/>
        <v>89.206163915376081</v>
      </c>
      <c r="AQ179" s="98">
        <f t="shared" si="539"/>
        <v>89.2</v>
      </c>
      <c r="AR179" s="54" t="e">
        <f t="shared" si="678"/>
        <v>#N/A</v>
      </c>
      <c r="AS179" s="59">
        <v>7</v>
      </c>
      <c r="AT179" s="51">
        <f t="shared" si="643"/>
        <v>50</v>
      </c>
      <c r="AU179" s="59">
        <v>50.5</v>
      </c>
      <c r="AV179" s="51">
        <f t="shared" si="644"/>
        <v>76.31578947368422</v>
      </c>
      <c r="AW179" s="59">
        <v>2.1792320936204299</v>
      </c>
      <c r="AX179" s="53">
        <f t="shared" si="645"/>
        <v>85.471786042530468</v>
      </c>
      <c r="AY179" s="59">
        <v>23</v>
      </c>
      <c r="AZ179" s="51">
        <f t="shared" si="646"/>
        <v>76.666666666666671</v>
      </c>
      <c r="BA179" s="60">
        <f t="shared" si="540"/>
        <v>72.113560545720347</v>
      </c>
      <c r="BB179" s="53">
        <f t="shared" si="679"/>
        <v>72.113560545720347</v>
      </c>
      <c r="BC179" s="98">
        <f t="shared" si="541"/>
        <v>72.099999999999994</v>
      </c>
      <c r="BD179" s="54" t="e">
        <f t="shared" si="680"/>
        <v>#N/A</v>
      </c>
      <c r="BE179" s="58">
        <v>6</v>
      </c>
      <c r="BF179" s="58">
        <v>3</v>
      </c>
      <c r="BG179" s="61">
        <f t="shared" si="542"/>
        <v>9</v>
      </c>
      <c r="BH179" s="60">
        <f t="shared" si="543"/>
        <v>45</v>
      </c>
      <c r="BI179" s="101">
        <f t="shared" si="681"/>
        <v>45</v>
      </c>
      <c r="BJ179" s="98">
        <f t="shared" si="544"/>
        <v>45</v>
      </c>
      <c r="BK179" s="54" t="e">
        <f t="shared" si="682"/>
        <v>#N/A</v>
      </c>
      <c r="BL179" s="58">
        <v>5</v>
      </c>
      <c r="BM179" s="53">
        <f t="shared" si="647"/>
        <v>50</v>
      </c>
      <c r="BN179" s="58">
        <v>9</v>
      </c>
      <c r="BO179" s="53">
        <f t="shared" si="648"/>
        <v>90</v>
      </c>
      <c r="BP179" s="58">
        <v>8</v>
      </c>
      <c r="BQ179" s="53">
        <f t="shared" si="649"/>
        <v>80</v>
      </c>
      <c r="BR179" s="58">
        <v>6</v>
      </c>
      <c r="BS179" s="53">
        <f t="shared" si="650"/>
        <v>100</v>
      </c>
      <c r="BT179" s="58">
        <v>6</v>
      </c>
      <c r="BU179" s="53">
        <f t="shared" si="651"/>
        <v>85.714285714285708</v>
      </c>
      <c r="BV179" s="58">
        <v>5</v>
      </c>
      <c r="BW179" s="51">
        <f t="shared" si="652"/>
        <v>71.428571428571431</v>
      </c>
      <c r="BX179" s="61">
        <f t="shared" si="545"/>
        <v>39</v>
      </c>
      <c r="BY179" s="63">
        <f t="shared" si="546"/>
        <v>78</v>
      </c>
      <c r="BZ179" s="53">
        <f t="shared" si="683"/>
        <v>78</v>
      </c>
      <c r="CA179" s="98">
        <f t="shared" si="547"/>
        <v>78</v>
      </c>
      <c r="CB179" s="57" t="e">
        <f t="shared" si="684"/>
        <v>#N/A</v>
      </c>
      <c r="CC179" s="58">
        <v>10</v>
      </c>
      <c r="CD179" s="53">
        <f t="shared" si="653"/>
        <v>88.333333333333329</v>
      </c>
      <c r="CE179" s="58">
        <v>233</v>
      </c>
      <c r="CF179" s="51">
        <f t="shared" si="654"/>
        <v>71.561051004636795</v>
      </c>
      <c r="CG179" s="58">
        <v>31.014717174120701</v>
      </c>
      <c r="CH179" s="51">
        <f t="shared" si="655"/>
        <v>93.149677258707456</v>
      </c>
      <c r="CI179" s="58">
        <v>3</v>
      </c>
      <c r="CJ179" s="53">
        <f t="shared" si="656"/>
        <v>94</v>
      </c>
      <c r="CK179" s="58">
        <v>5.1666666666666696</v>
      </c>
      <c r="CL179" s="53">
        <f t="shared" si="657"/>
        <v>96.2033462033462</v>
      </c>
      <c r="CM179" s="58">
        <v>29</v>
      </c>
      <c r="CN179" s="53">
        <f t="shared" si="658"/>
        <v>49.541284403669728</v>
      </c>
      <c r="CO179" s="58">
        <v>6.28571428571429</v>
      </c>
      <c r="CP179" s="51">
        <f t="shared" si="659"/>
        <v>80.357142857142833</v>
      </c>
      <c r="CQ179" s="138">
        <f t="shared" si="548"/>
        <v>80.025443366039696</v>
      </c>
      <c r="CR179" s="110">
        <f t="shared" si="549"/>
        <v>83.267376240679312</v>
      </c>
      <c r="CS179" s="53">
        <f t="shared" si="685"/>
        <v>83.267376240679312</v>
      </c>
      <c r="CT179" s="98">
        <f t="shared" si="550"/>
        <v>83.3</v>
      </c>
      <c r="CU179" s="54" t="e">
        <f t="shared" si="686"/>
        <v>#N/A</v>
      </c>
      <c r="CV179" s="58">
        <v>0</v>
      </c>
      <c r="CW179" s="53">
        <f t="shared" si="660"/>
        <v>100</v>
      </c>
      <c r="CX179" s="58">
        <v>0.5</v>
      </c>
      <c r="CY179" s="53">
        <f t="shared" si="661"/>
        <v>100</v>
      </c>
      <c r="CZ179" s="58">
        <v>0</v>
      </c>
      <c r="DA179" s="53">
        <f t="shared" si="662"/>
        <v>100</v>
      </c>
      <c r="DB179" s="58">
        <v>0</v>
      </c>
      <c r="DC179" s="53">
        <f t="shared" si="663"/>
        <v>100</v>
      </c>
      <c r="DD179" s="58">
        <v>0</v>
      </c>
      <c r="DE179" s="53">
        <f t="shared" si="664"/>
        <v>100</v>
      </c>
      <c r="DF179" s="58">
        <v>0.5</v>
      </c>
      <c r="DG179" s="53">
        <f t="shared" si="665"/>
        <v>100</v>
      </c>
      <c r="DH179" s="58">
        <v>0</v>
      </c>
      <c r="DI179" s="53">
        <f t="shared" si="666"/>
        <v>100</v>
      </c>
      <c r="DJ179" s="58">
        <v>0</v>
      </c>
      <c r="DK179" s="51">
        <f t="shared" si="667"/>
        <v>100</v>
      </c>
      <c r="DL179" s="53">
        <f t="shared" si="551"/>
        <v>100</v>
      </c>
      <c r="DM179" s="53">
        <f t="shared" si="687"/>
        <v>100</v>
      </c>
      <c r="DN179" s="98">
        <f t="shared" si="552"/>
        <v>100</v>
      </c>
      <c r="DO179" s="54" t="e">
        <f t="shared" si="688"/>
        <v>#N/A</v>
      </c>
      <c r="DP179" s="52">
        <v>1160</v>
      </c>
      <c r="DQ179" s="51">
        <f t="shared" si="668"/>
        <v>14.754098360655737</v>
      </c>
      <c r="DR179" s="52">
        <v>12.7</v>
      </c>
      <c r="DS179" s="51">
        <f t="shared" si="669"/>
        <v>85.826771653543304</v>
      </c>
      <c r="DT179" s="52">
        <v>11.5</v>
      </c>
      <c r="DU179" s="51">
        <f t="shared" si="670"/>
        <v>63.888888888888886</v>
      </c>
      <c r="DV179" s="53">
        <f t="shared" si="553"/>
        <v>54.823252967695971</v>
      </c>
      <c r="DW179" s="53">
        <f t="shared" si="689"/>
        <v>54.823252967695971</v>
      </c>
      <c r="DX179" s="98">
        <f t="shared" si="554"/>
        <v>54.8</v>
      </c>
      <c r="DY179" s="54" t="e">
        <f t="shared" si="690"/>
        <v>#N/A</v>
      </c>
      <c r="DZ179" s="52">
        <v>90.049369055440906</v>
      </c>
      <c r="EA179" s="53">
        <f t="shared" si="671"/>
        <v>96.931505980022493</v>
      </c>
      <c r="EB179" s="52">
        <v>11.5</v>
      </c>
      <c r="EC179" s="51">
        <f t="shared" si="672"/>
        <v>71.875</v>
      </c>
      <c r="ED179" s="53">
        <f t="shared" si="555"/>
        <v>84.403252990011254</v>
      </c>
      <c r="EE179" s="53">
        <f t="shared" si="691"/>
        <v>84.403252990011254</v>
      </c>
      <c r="EF179" s="98">
        <f t="shared" si="556"/>
        <v>84.4</v>
      </c>
      <c r="EG179" s="54" t="e">
        <f t="shared" si="692"/>
        <v>#N/A</v>
      </c>
      <c r="EH179" s="64"/>
      <c r="EI179" s="64"/>
      <c r="EJ179" s="64"/>
      <c r="EK179" s="66" t="e">
        <f t="shared" si="693"/>
        <v>#N/A</v>
      </c>
      <c r="EL179" s="116">
        <f t="shared" si="557"/>
        <v>76.5</v>
      </c>
      <c r="EM179" s="139">
        <f t="shared" si="558"/>
        <v>76.517510098511039</v>
      </c>
      <c r="EN179" s="120">
        <f t="shared" si="694"/>
        <v>76.517510098511039</v>
      </c>
      <c r="EO179" s="67"/>
      <c r="EP179" s="68"/>
      <c r="EQ179" s="44"/>
    </row>
    <row r="180" spans="1:147" ht="14.5" customHeight="1" x14ac:dyDescent="0.35">
      <c r="A180" s="49" t="s">
        <v>170</v>
      </c>
      <c r="B180" s="137" t="str">
        <f>INDEX('Economy Names'!$A$2:$H$213,'Economy Names'!L174,'Economy Names'!$K$1)</f>
        <v>Solomon Islands</v>
      </c>
      <c r="C180" s="50">
        <v>7</v>
      </c>
      <c r="D180" s="51">
        <f t="shared" si="628"/>
        <v>64.705882352941174</v>
      </c>
      <c r="E180" s="50">
        <v>9</v>
      </c>
      <c r="F180" s="51">
        <f t="shared" si="629"/>
        <v>91.457286432160799</v>
      </c>
      <c r="G180" s="52">
        <v>27.392008316636499</v>
      </c>
      <c r="H180" s="51">
        <f t="shared" si="630"/>
        <v>86.303995841681754</v>
      </c>
      <c r="I180" s="50">
        <v>7</v>
      </c>
      <c r="J180" s="51">
        <f t="shared" si="631"/>
        <v>64.705882352941174</v>
      </c>
      <c r="K180" s="50">
        <v>9</v>
      </c>
      <c r="L180" s="51">
        <f t="shared" si="632"/>
        <v>91.457286432160799</v>
      </c>
      <c r="M180" s="52">
        <v>27.392008316636499</v>
      </c>
      <c r="N180" s="53">
        <f t="shared" si="633"/>
        <v>86.303995841681754</v>
      </c>
      <c r="O180" s="52">
        <v>0</v>
      </c>
      <c r="P180" s="51">
        <f t="shared" si="634"/>
        <v>100</v>
      </c>
      <c r="Q180" s="53">
        <f t="shared" si="534"/>
        <v>85.616791156695925</v>
      </c>
      <c r="R180" s="53">
        <f t="shared" si="673"/>
        <v>85.616791156695925</v>
      </c>
      <c r="S180" s="98">
        <f t="shared" si="535"/>
        <v>85.6</v>
      </c>
      <c r="T180" s="54" t="e">
        <f t="shared" si="674"/>
        <v>#N/A</v>
      </c>
      <c r="U180" s="55">
        <v>14</v>
      </c>
      <c r="V180" s="51">
        <f t="shared" si="635"/>
        <v>64</v>
      </c>
      <c r="W180" s="55">
        <v>99</v>
      </c>
      <c r="X180" s="51">
        <f t="shared" si="636"/>
        <v>78.962536023054753</v>
      </c>
      <c r="Y180" s="56">
        <v>19.684859385709</v>
      </c>
      <c r="Z180" s="53">
        <f t="shared" si="637"/>
        <v>1.5757030714549991</v>
      </c>
      <c r="AA180" s="55">
        <v>8</v>
      </c>
      <c r="AB180" s="51">
        <f t="shared" si="638"/>
        <v>53.333333333333336</v>
      </c>
      <c r="AC180" s="53">
        <f t="shared" si="536"/>
        <v>49.467893106960773</v>
      </c>
      <c r="AD180" s="53">
        <f t="shared" si="675"/>
        <v>49.467893106960773</v>
      </c>
      <c r="AE180" s="98">
        <f t="shared" si="537"/>
        <v>49.5</v>
      </c>
      <c r="AF180" s="57" t="e">
        <f t="shared" si="676"/>
        <v>#N/A</v>
      </c>
      <c r="AG180" s="55">
        <v>4</v>
      </c>
      <c r="AH180" s="51">
        <f t="shared" si="639"/>
        <v>83.333333333333343</v>
      </c>
      <c r="AI180" s="55">
        <v>53</v>
      </c>
      <c r="AJ180" s="51">
        <f t="shared" si="640"/>
        <v>84.782608695652172</v>
      </c>
      <c r="AK180" s="56">
        <v>1205.85592937151</v>
      </c>
      <c r="AL180" s="51">
        <f t="shared" si="641"/>
        <v>85.112889760845562</v>
      </c>
      <c r="AM180" s="55">
        <v>2</v>
      </c>
      <c r="AN180" s="51">
        <f t="shared" si="642"/>
        <v>25</v>
      </c>
      <c r="AO180" s="51">
        <f t="shared" si="538"/>
        <v>69.557207947457769</v>
      </c>
      <c r="AP180" s="53">
        <f t="shared" si="677"/>
        <v>69.557207947457769</v>
      </c>
      <c r="AQ180" s="98">
        <f t="shared" si="539"/>
        <v>69.599999999999994</v>
      </c>
      <c r="AR180" s="54" t="e">
        <f t="shared" si="678"/>
        <v>#N/A</v>
      </c>
      <c r="AS180" s="59">
        <v>10</v>
      </c>
      <c r="AT180" s="51">
        <f t="shared" si="643"/>
        <v>25</v>
      </c>
      <c r="AU180" s="59">
        <v>86.5</v>
      </c>
      <c r="AV180" s="51">
        <f t="shared" si="644"/>
        <v>59.090909090909093</v>
      </c>
      <c r="AW180" s="59">
        <v>4.6932829350881802</v>
      </c>
      <c r="AX180" s="53">
        <f t="shared" si="645"/>
        <v>68.711447099412126</v>
      </c>
      <c r="AY180" s="59">
        <v>11</v>
      </c>
      <c r="AZ180" s="51">
        <f t="shared" si="646"/>
        <v>36.666666666666664</v>
      </c>
      <c r="BA180" s="60">
        <f t="shared" si="540"/>
        <v>47.367255714246973</v>
      </c>
      <c r="BB180" s="53">
        <f t="shared" si="679"/>
        <v>47.367255714246973</v>
      </c>
      <c r="BC180" s="98">
        <f t="shared" si="541"/>
        <v>47.4</v>
      </c>
      <c r="BD180" s="54" t="e">
        <f t="shared" si="680"/>
        <v>#N/A</v>
      </c>
      <c r="BE180" s="58">
        <v>0</v>
      </c>
      <c r="BF180" s="58">
        <v>10</v>
      </c>
      <c r="BG180" s="61">
        <f t="shared" si="542"/>
        <v>10</v>
      </c>
      <c r="BH180" s="60">
        <f t="shared" si="543"/>
        <v>50</v>
      </c>
      <c r="BI180" s="101">
        <f t="shared" si="681"/>
        <v>50</v>
      </c>
      <c r="BJ180" s="98">
        <f t="shared" si="544"/>
        <v>50</v>
      </c>
      <c r="BK180" s="54" t="e">
        <f t="shared" si="682"/>
        <v>#N/A</v>
      </c>
      <c r="BL180" s="58">
        <v>3</v>
      </c>
      <c r="BM180" s="53">
        <f t="shared" si="647"/>
        <v>30</v>
      </c>
      <c r="BN180" s="58">
        <v>7</v>
      </c>
      <c r="BO180" s="53">
        <f t="shared" si="648"/>
        <v>70</v>
      </c>
      <c r="BP180" s="58">
        <v>9</v>
      </c>
      <c r="BQ180" s="53">
        <f t="shared" si="649"/>
        <v>90</v>
      </c>
      <c r="BR180" s="58">
        <v>0</v>
      </c>
      <c r="BS180" s="53">
        <f t="shared" si="650"/>
        <v>0</v>
      </c>
      <c r="BT180" s="58">
        <v>0</v>
      </c>
      <c r="BU180" s="53">
        <f t="shared" si="651"/>
        <v>0</v>
      </c>
      <c r="BV180" s="58">
        <v>0</v>
      </c>
      <c r="BW180" s="51">
        <f t="shared" si="652"/>
        <v>0</v>
      </c>
      <c r="BX180" s="61">
        <f t="shared" si="545"/>
        <v>19</v>
      </c>
      <c r="BY180" s="63">
        <f t="shared" si="546"/>
        <v>38</v>
      </c>
      <c r="BZ180" s="53">
        <f t="shared" si="683"/>
        <v>38</v>
      </c>
      <c r="CA180" s="98">
        <f t="shared" si="547"/>
        <v>38</v>
      </c>
      <c r="CB180" s="57" t="e">
        <f t="shared" si="684"/>
        <v>#N/A</v>
      </c>
      <c r="CC180" s="58">
        <v>34</v>
      </c>
      <c r="CD180" s="53">
        <f t="shared" si="653"/>
        <v>48.333333333333336</v>
      </c>
      <c r="CE180" s="58">
        <v>80</v>
      </c>
      <c r="CF180" s="51">
        <f t="shared" si="654"/>
        <v>95.208655332302939</v>
      </c>
      <c r="CG180" s="58">
        <v>32.035311578234797</v>
      </c>
      <c r="CH180" s="51">
        <f t="shared" si="655"/>
        <v>91.711503050453103</v>
      </c>
      <c r="CI180" s="58" t="s">
        <v>1975</v>
      </c>
      <c r="CJ180" s="53" t="str">
        <f t="shared" si="656"/>
        <v>No VAT</v>
      </c>
      <c r="CK180" s="58" t="s">
        <v>1975</v>
      </c>
      <c r="CL180" s="53" t="str">
        <f t="shared" si="657"/>
        <v>No VAT</v>
      </c>
      <c r="CM180" s="58">
        <v>1.5</v>
      </c>
      <c r="CN180" s="53">
        <f t="shared" si="658"/>
        <v>100</v>
      </c>
      <c r="CO180" s="58">
        <v>0</v>
      </c>
      <c r="CP180" s="51">
        <f t="shared" si="659"/>
        <v>100</v>
      </c>
      <c r="CQ180" s="138">
        <f t="shared" si="548"/>
        <v>100</v>
      </c>
      <c r="CR180" s="110">
        <f t="shared" si="549"/>
        <v>83.813372929022336</v>
      </c>
      <c r="CS180" s="53">
        <f t="shared" si="685"/>
        <v>83.813372929022336</v>
      </c>
      <c r="CT180" s="98">
        <f t="shared" si="550"/>
        <v>83.8</v>
      </c>
      <c r="CU180" s="54" t="e">
        <f t="shared" si="686"/>
        <v>#N/A</v>
      </c>
      <c r="CV180" s="58">
        <v>109.5</v>
      </c>
      <c r="CW180" s="53">
        <f t="shared" si="660"/>
        <v>31.761006289308174</v>
      </c>
      <c r="CX180" s="58">
        <v>60</v>
      </c>
      <c r="CY180" s="53">
        <f t="shared" si="661"/>
        <v>65.088757396449708</v>
      </c>
      <c r="CZ180" s="58">
        <v>630</v>
      </c>
      <c r="DA180" s="53">
        <f t="shared" si="662"/>
        <v>40.566037735849058</v>
      </c>
      <c r="DB180" s="58">
        <v>257</v>
      </c>
      <c r="DC180" s="53">
        <f t="shared" si="663"/>
        <v>35.75</v>
      </c>
      <c r="DD180" s="58">
        <v>108</v>
      </c>
      <c r="DE180" s="53">
        <f t="shared" si="664"/>
        <v>61.648745519713266</v>
      </c>
      <c r="DF180" s="58">
        <v>36.5</v>
      </c>
      <c r="DG180" s="53">
        <f t="shared" si="665"/>
        <v>85.146443514644361</v>
      </c>
      <c r="DH180" s="58">
        <v>740</v>
      </c>
      <c r="DI180" s="53">
        <f t="shared" si="666"/>
        <v>38.333333333333336</v>
      </c>
      <c r="DJ180" s="58">
        <v>215</v>
      </c>
      <c r="DK180" s="51">
        <f t="shared" si="667"/>
        <v>69.285714285714278</v>
      </c>
      <c r="DL180" s="53">
        <f t="shared" si="551"/>
        <v>53.447504759376521</v>
      </c>
      <c r="DM180" s="53">
        <f t="shared" si="687"/>
        <v>53.447504759376521</v>
      </c>
      <c r="DN180" s="98">
        <f t="shared" si="552"/>
        <v>53.4</v>
      </c>
      <c r="DO180" s="54" t="e">
        <f t="shared" si="688"/>
        <v>#N/A</v>
      </c>
      <c r="DP180" s="52">
        <v>497</v>
      </c>
      <c r="DQ180" s="51">
        <f t="shared" si="668"/>
        <v>69.098360655737707</v>
      </c>
      <c r="DR180" s="52">
        <v>78.900000000000006</v>
      </c>
      <c r="DS180" s="51">
        <f t="shared" si="669"/>
        <v>11.361079865016865</v>
      </c>
      <c r="DT180" s="52">
        <v>9</v>
      </c>
      <c r="DU180" s="51">
        <f t="shared" si="670"/>
        <v>50</v>
      </c>
      <c r="DV180" s="53">
        <f t="shared" si="553"/>
        <v>43.486480173584859</v>
      </c>
      <c r="DW180" s="53">
        <f t="shared" si="689"/>
        <v>43.486480173584859</v>
      </c>
      <c r="DX180" s="98">
        <f t="shared" si="554"/>
        <v>43.5</v>
      </c>
      <c r="DY180" s="54" t="e">
        <f t="shared" si="690"/>
        <v>#N/A</v>
      </c>
      <c r="DZ180" s="52">
        <v>24.379529285265299</v>
      </c>
      <c r="EA180" s="53">
        <f t="shared" si="671"/>
        <v>26.242765646141329</v>
      </c>
      <c r="EB180" s="52">
        <v>6</v>
      </c>
      <c r="EC180" s="51">
        <f t="shared" si="672"/>
        <v>37.5</v>
      </c>
      <c r="ED180" s="53">
        <f t="shared" si="555"/>
        <v>31.871382823070665</v>
      </c>
      <c r="EE180" s="53">
        <f t="shared" si="691"/>
        <v>31.871382823070665</v>
      </c>
      <c r="EF180" s="98">
        <f t="shared" si="556"/>
        <v>31.9</v>
      </c>
      <c r="EG180" s="54" t="e">
        <f t="shared" si="692"/>
        <v>#N/A</v>
      </c>
      <c r="EH180" s="64"/>
      <c r="EI180" s="64"/>
      <c r="EJ180" s="64"/>
      <c r="EK180" s="66" t="e">
        <f t="shared" si="693"/>
        <v>#N/A</v>
      </c>
      <c r="EL180" s="116">
        <f t="shared" si="557"/>
        <v>55.3</v>
      </c>
      <c r="EM180" s="139">
        <f t="shared" si="558"/>
        <v>55.262788861041578</v>
      </c>
      <c r="EN180" s="120">
        <f t="shared" si="694"/>
        <v>55.262788861041578</v>
      </c>
      <c r="EO180" s="67"/>
      <c r="EP180" s="68"/>
      <c r="EQ180" s="44"/>
    </row>
    <row r="181" spans="1:147" ht="14.5" customHeight="1" x14ac:dyDescent="0.35">
      <c r="A181" s="49" t="s">
        <v>1663</v>
      </c>
      <c r="B181" s="137" t="str">
        <f>INDEX('Economy Names'!$A$2:$H$213,'Economy Names'!L175,'Economy Names'!$K$1)</f>
        <v>Somalia</v>
      </c>
      <c r="C181" s="50">
        <v>9</v>
      </c>
      <c r="D181" s="51">
        <f t="shared" si="628"/>
        <v>52.941176470588239</v>
      </c>
      <c r="E181" s="50">
        <v>70</v>
      </c>
      <c r="F181" s="51">
        <f t="shared" si="629"/>
        <v>30.150753768844218</v>
      </c>
      <c r="G181" s="52">
        <v>198.210651944327</v>
      </c>
      <c r="H181" s="51">
        <f t="shared" si="630"/>
        <v>0.8946740278365013</v>
      </c>
      <c r="I181" s="50">
        <v>9</v>
      </c>
      <c r="J181" s="51">
        <f t="shared" si="631"/>
        <v>52.941176470588239</v>
      </c>
      <c r="K181" s="50">
        <v>70</v>
      </c>
      <c r="L181" s="51">
        <f t="shared" si="632"/>
        <v>30.150753768844218</v>
      </c>
      <c r="M181" s="52">
        <v>198.210651944327</v>
      </c>
      <c r="N181" s="53">
        <f t="shared" si="633"/>
        <v>0.8946740278365013</v>
      </c>
      <c r="O181" s="52">
        <v>0</v>
      </c>
      <c r="P181" s="51">
        <f t="shared" si="634"/>
        <v>100</v>
      </c>
      <c r="Q181" s="53">
        <f t="shared" si="534"/>
        <v>45.996651066817236</v>
      </c>
      <c r="R181" s="53">
        <f t="shared" si="673"/>
        <v>45.996651066817236</v>
      </c>
      <c r="S181" s="98">
        <f t="shared" si="535"/>
        <v>46</v>
      </c>
      <c r="T181" s="54" t="e">
        <f t="shared" si="674"/>
        <v>#N/A</v>
      </c>
      <c r="U181" s="55" t="s">
        <v>1973</v>
      </c>
      <c r="V181" s="51">
        <f t="shared" si="635"/>
        <v>0</v>
      </c>
      <c r="W181" s="56" t="s">
        <v>1973</v>
      </c>
      <c r="X181" s="51">
        <f t="shared" si="636"/>
        <v>0</v>
      </c>
      <c r="Y181" s="56" t="s">
        <v>1973</v>
      </c>
      <c r="Z181" s="53">
        <f t="shared" si="637"/>
        <v>0</v>
      </c>
      <c r="AA181" s="56" t="s">
        <v>1973</v>
      </c>
      <c r="AB181" s="51">
        <f t="shared" si="638"/>
        <v>0</v>
      </c>
      <c r="AC181" s="53">
        <f t="shared" si="536"/>
        <v>0</v>
      </c>
      <c r="AD181" s="53">
        <f t="shared" si="675"/>
        <v>0</v>
      </c>
      <c r="AE181" s="98">
        <f t="shared" si="537"/>
        <v>0</v>
      </c>
      <c r="AF181" s="57" t="e">
        <f t="shared" si="676"/>
        <v>#N/A</v>
      </c>
      <c r="AG181" s="55" t="s">
        <v>1973</v>
      </c>
      <c r="AH181" s="51">
        <f t="shared" si="639"/>
        <v>0</v>
      </c>
      <c r="AI181" s="55" t="s">
        <v>1973</v>
      </c>
      <c r="AJ181" s="51">
        <f t="shared" si="640"/>
        <v>0</v>
      </c>
      <c r="AK181" s="56" t="s">
        <v>1973</v>
      </c>
      <c r="AL181" s="51">
        <f t="shared" si="641"/>
        <v>0</v>
      </c>
      <c r="AM181" s="55" t="s">
        <v>1973</v>
      </c>
      <c r="AN181" s="51">
        <f t="shared" si="642"/>
        <v>0</v>
      </c>
      <c r="AO181" s="51">
        <f t="shared" si="538"/>
        <v>0</v>
      </c>
      <c r="AP181" s="53">
        <f t="shared" si="677"/>
        <v>0</v>
      </c>
      <c r="AQ181" s="98">
        <f t="shared" si="539"/>
        <v>0</v>
      </c>
      <c r="AR181" s="54" t="e">
        <f t="shared" si="678"/>
        <v>#N/A</v>
      </c>
      <c r="AS181" s="59">
        <v>5</v>
      </c>
      <c r="AT181" s="51">
        <f t="shared" si="643"/>
        <v>66.666666666666657</v>
      </c>
      <c r="AU181" s="59">
        <v>188</v>
      </c>
      <c r="AV181" s="51">
        <f t="shared" si="644"/>
        <v>10.526315789473683</v>
      </c>
      <c r="AW181" s="59">
        <v>1.3964213038886499</v>
      </c>
      <c r="AX181" s="53">
        <f t="shared" si="645"/>
        <v>90.690524640742325</v>
      </c>
      <c r="AY181" s="59">
        <v>7.5</v>
      </c>
      <c r="AZ181" s="51">
        <f t="shared" si="646"/>
        <v>25</v>
      </c>
      <c r="BA181" s="60">
        <f t="shared" si="540"/>
        <v>48.22087677422067</v>
      </c>
      <c r="BB181" s="53">
        <f t="shared" si="679"/>
        <v>48.22087677422067</v>
      </c>
      <c r="BC181" s="98">
        <f t="shared" si="541"/>
        <v>48.2</v>
      </c>
      <c r="BD181" s="54" t="e">
        <f t="shared" si="680"/>
        <v>#N/A</v>
      </c>
      <c r="BE181" s="58">
        <v>0</v>
      </c>
      <c r="BF181" s="58">
        <v>0</v>
      </c>
      <c r="BG181" s="61">
        <f t="shared" si="542"/>
        <v>0</v>
      </c>
      <c r="BH181" s="60">
        <f t="shared" si="543"/>
        <v>0</v>
      </c>
      <c r="BI181" s="101">
        <f t="shared" si="681"/>
        <v>0</v>
      </c>
      <c r="BJ181" s="98">
        <f t="shared" si="544"/>
        <v>0</v>
      </c>
      <c r="BK181" s="54" t="e">
        <f t="shared" si="682"/>
        <v>#N/A</v>
      </c>
      <c r="BL181" s="58">
        <v>0</v>
      </c>
      <c r="BM181" s="53">
        <f t="shared" si="647"/>
        <v>0</v>
      </c>
      <c r="BN181" s="58">
        <v>0</v>
      </c>
      <c r="BO181" s="53">
        <f t="shared" si="648"/>
        <v>0</v>
      </c>
      <c r="BP181" s="58">
        <v>0</v>
      </c>
      <c r="BQ181" s="53">
        <f t="shared" si="649"/>
        <v>0</v>
      </c>
      <c r="BR181" s="58">
        <v>0</v>
      </c>
      <c r="BS181" s="53">
        <f t="shared" si="650"/>
        <v>0</v>
      </c>
      <c r="BT181" s="58">
        <v>0</v>
      </c>
      <c r="BU181" s="53">
        <f t="shared" si="651"/>
        <v>0</v>
      </c>
      <c r="BV181" s="58">
        <v>0</v>
      </c>
      <c r="BW181" s="51">
        <f t="shared" si="652"/>
        <v>0</v>
      </c>
      <c r="BX181" s="61">
        <f t="shared" si="545"/>
        <v>0</v>
      </c>
      <c r="BY181" s="63">
        <f t="shared" si="546"/>
        <v>0</v>
      </c>
      <c r="BZ181" s="53">
        <f t="shared" si="683"/>
        <v>0</v>
      </c>
      <c r="CA181" s="98">
        <f t="shared" si="547"/>
        <v>0</v>
      </c>
      <c r="CB181" s="57" t="e">
        <f t="shared" si="684"/>
        <v>#N/A</v>
      </c>
      <c r="CC181" s="58" t="s">
        <v>1973</v>
      </c>
      <c r="CD181" s="53">
        <f t="shared" si="653"/>
        <v>0</v>
      </c>
      <c r="CE181" s="58" t="s">
        <v>1973</v>
      </c>
      <c r="CF181" s="51">
        <f t="shared" si="654"/>
        <v>0</v>
      </c>
      <c r="CG181" s="58" t="s">
        <v>1973</v>
      </c>
      <c r="CH181" s="51">
        <f t="shared" si="655"/>
        <v>0</v>
      </c>
      <c r="CI181" s="58" t="s">
        <v>1973</v>
      </c>
      <c r="CJ181" s="53">
        <f t="shared" si="656"/>
        <v>0</v>
      </c>
      <c r="CK181" s="58" t="s">
        <v>1973</v>
      </c>
      <c r="CL181" s="53">
        <f t="shared" si="657"/>
        <v>0</v>
      </c>
      <c r="CM181" s="58" t="s">
        <v>1973</v>
      </c>
      <c r="CN181" s="53">
        <f t="shared" si="658"/>
        <v>0</v>
      </c>
      <c r="CO181" s="58" t="s">
        <v>1973</v>
      </c>
      <c r="CP181" s="51">
        <f t="shared" si="659"/>
        <v>0</v>
      </c>
      <c r="CQ181" s="138">
        <f t="shared" si="548"/>
        <v>0</v>
      </c>
      <c r="CR181" s="110">
        <f t="shared" si="549"/>
        <v>0</v>
      </c>
      <c r="CS181" s="53">
        <f t="shared" si="685"/>
        <v>0</v>
      </c>
      <c r="CT181" s="98">
        <f t="shared" si="550"/>
        <v>0</v>
      </c>
      <c r="CU181" s="54" t="e">
        <f t="shared" si="686"/>
        <v>#N/A</v>
      </c>
      <c r="CV181" s="58">
        <v>44</v>
      </c>
      <c r="CW181" s="53">
        <f t="shared" si="660"/>
        <v>72.95597484276729</v>
      </c>
      <c r="CX181" s="58">
        <v>72.5</v>
      </c>
      <c r="CY181" s="53">
        <f t="shared" si="661"/>
        <v>57.692307692307686</v>
      </c>
      <c r="CZ181" s="58">
        <v>495</v>
      </c>
      <c r="DA181" s="53">
        <f t="shared" si="662"/>
        <v>53.301886792452834</v>
      </c>
      <c r="DB181" s="58">
        <v>350</v>
      </c>
      <c r="DC181" s="53">
        <f t="shared" si="663"/>
        <v>12.5</v>
      </c>
      <c r="DD181" s="58">
        <v>85</v>
      </c>
      <c r="DE181" s="53">
        <f t="shared" si="664"/>
        <v>69.892473118279568</v>
      </c>
      <c r="DF181" s="58">
        <v>76</v>
      </c>
      <c r="DG181" s="53">
        <f t="shared" si="665"/>
        <v>68.619246861924694</v>
      </c>
      <c r="DH181" s="58">
        <v>952</v>
      </c>
      <c r="DI181" s="53">
        <f t="shared" si="666"/>
        <v>20.666666666666668</v>
      </c>
      <c r="DJ181" s="58">
        <v>300</v>
      </c>
      <c r="DK181" s="51">
        <f t="shared" si="667"/>
        <v>57.142857142857139</v>
      </c>
      <c r="DL181" s="53">
        <f t="shared" si="551"/>
        <v>51.596426639656983</v>
      </c>
      <c r="DM181" s="53">
        <f t="shared" si="687"/>
        <v>51.596426639656983</v>
      </c>
      <c r="DN181" s="98">
        <f t="shared" si="552"/>
        <v>51.6</v>
      </c>
      <c r="DO181" s="54" t="e">
        <f t="shared" si="688"/>
        <v>#N/A</v>
      </c>
      <c r="DP181" s="52">
        <v>575</v>
      </c>
      <c r="DQ181" s="51">
        <f t="shared" si="668"/>
        <v>62.704918032786885</v>
      </c>
      <c r="DR181" s="52">
        <v>21.4</v>
      </c>
      <c r="DS181" s="51">
        <f t="shared" si="669"/>
        <v>76.040494938132724</v>
      </c>
      <c r="DT181" s="52">
        <v>4.5</v>
      </c>
      <c r="DU181" s="51">
        <f t="shared" si="670"/>
        <v>25</v>
      </c>
      <c r="DV181" s="53">
        <f t="shared" si="553"/>
        <v>54.581804323639865</v>
      </c>
      <c r="DW181" s="53">
        <f t="shared" si="689"/>
        <v>54.581804323639865</v>
      </c>
      <c r="DX181" s="98">
        <f t="shared" si="554"/>
        <v>54.6</v>
      </c>
      <c r="DY181" s="54" t="e">
        <f t="shared" si="690"/>
        <v>#N/A</v>
      </c>
      <c r="DZ181" s="52">
        <v>0</v>
      </c>
      <c r="EA181" s="53">
        <f t="shared" si="671"/>
        <v>0</v>
      </c>
      <c r="EB181" s="52">
        <v>0</v>
      </c>
      <c r="EC181" s="51">
        <f t="shared" si="672"/>
        <v>0</v>
      </c>
      <c r="ED181" s="53">
        <f t="shared" si="555"/>
        <v>0</v>
      </c>
      <c r="EE181" s="53">
        <f t="shared" si="691"/>
        <v>0</v>
      </c>
      <c r="EF181" s="98">
        <f t="shared" si="556"/>
        <v>0</v>
      </c>
      <c r="EG181" s="54" t="e">
        <f t="shared" si="692"/>
        <v>#N/A</v>
      </c>
      <c r="EH181" s="64"/>
      <c r="EI181" s="64"/>
      <c r="EJ181" s="64"/>
      <c r="EK181" s="66" t="e">
        <f t="shared" si="693"/>
        <v>#N/A</v>
      </c>
      <c r="EL181" s="116">
        <f t="shared" si="557"/>
        <v>20</v>
      </c>
      <c r="EM181" s="139">
        <f t="shared" si="558"/>
        <v>20.039575880433475</v>
      </c>
      <c r="EN181" s="120">
        <f t="shared" si="694"/>
        <v>20.039575880433475</v>
      </c>
      <c r="EO181" s="67"/>
      <c r="EP181" s="68"/>
      <c r="EQ181" s="44"/>
    </row>
    <row r="182" spans="1:147" ht="14.5" customHeight="1" x14ac:dyDescent="0.35">
      <c r="A182" s="49" t="s">
        <v>171</v>
      </c>
      <c r="B182" s="137" t="str">
        <f>INDEX('Economy Names'!$A$2:$H$213,'Economy Names'!L176,'Economy Names'!$K$1)</f>
        <v>South Africa</v>
      </c>
      <c r="C182" s="50">
        <v>7</v>
      </c>
      <c r="D182" s="51">
        <f t="shared" si="628"/>
        <v>64.705882352941174</v>
      </c>
      <c r="E182" s="50">
        <v>40</v>
      </c>
      <c r="F182" s="51">
        <f t="shared" si="629"/>
        <v>60.301507537688437</v>
      </c>
      <c r="G182" s="52">
        <v>0.21551272671471999</v>
      </c>
      <c r="H182" s="51">
        <f t="shared" si="630"/>
        <v>99.892243636642647</v>
      </c>
      <c r="I182" s="50">
        <v>7</v>
      </c>
      <c r="J182" s="51">
        <f t="shared" si="631"/>
        <v>64.705882352941174</v>
      </c>
      <c r="K182" s="50">
        <v>40</v>
      </c>
      <c r="L182" s="51">
        <f t="shared" si="632"/>
        <v>60.301507537688437</v>
      </c>
      <c r="M182" s="52">
        <v>0.21551272671471999</v>
      </c>
      <c r="N182" s="53">
        <f t="shared" si="633"/>
        <v>99.892243636642647</v>
      </c>
      <c r="O182" s="52">
        <v>1.23150129551E-3</v>
      </c>
      <c r="P182" s="51">
        <f t="shared" si="634"/>
        <v>99.999692124676116</v>
      </c>
      <c r="Q182" s="53">
        <f t="shared" si="534"/>
        <v>81.224831412987101</v>
      </c>
      <c r="R182" s="53">
        <f t="shared" si="673"/>
        <v>81.224831412987101</v>
      </c>
      <c r="S182" s="98">
        <f t="shared" si="535"/>
        <v>81.2</v>
      </c>
      <c r="T182" s="54" t="e">
        <f t="shared" si="674"/>
        <v>#N/A</v>
      </c>
      <c r="U182" s="55">
        <v>20</v>
      </c>
      <c r="V182" s="51">
        <f t="shared" si="635"/>
        <v>40</v>
      </c>
      <c r="W182" s="55">
        <v>155</v>
      </c>
      <c r="X182" s="51">
        <f t="shared" si="636"/>
        <v>62.824207492795395</v>
      </c>
      <c r="Y182" s="56">
        <v>1.90619615135895</v>
      </c>
      <c r="Z182" s="53">
        <f t="shared" si="637"/>
        <v>90.469019243205238</v>
      </c>
      <c r="AA182" s="55">
        <v>12</v>
      </c>
      <c r="AB182" s="51">
        <f t="shared" si="638"/>
        <v>80</v>
      </c>
      <c r="AC182" s="53">
        <f t="shared" si="536"/>
        <v>68.323306684000158</v>
      </c>
      <c r="AD182" s="53">
        <f t="shared" si="675"/>
        <v>68.323306684000158</v>
      </c>
      <c r="AE182" s="98">
        <f t="shared" si="537"/>
        <v>68.3</v>
      </c>
      <c r="AF182" s="57" t="e">
        <f t="shared" si="676"/>
        <v>#N/A</v>
      </c>
      <c r="AG182" s="55">
        <v>5</v>
      </c>
      <c r="AH182" s="51">
        <f t="shared" si="639"/>
        <v>66.666666666666657</v>
      </c>
      <c r="AI182" s="55">
        <v>109</v>
      </c>
      <c r="AJ182" s="51">
        <f t="shared" si="640"/>
        <v>60.434782608695649</v>
      </c>
      <c r="AK182" s="56">
        <v>158.36662663870399</v>
      </c>
      <c r="AL182" s="51">
        <f t="shared" si="641"/>
        <v>98.044856461250575</v>
      </c>
      <c r="AM182" s="55">
        <v>4</v>
      </c>
      <c r="AN182" s="51">
        <f t="shared" si="642"/>
        <v>50</v>
      </c>
      <c r="AO182" s="51">
        <f t="shared" si="538"/>
        <v>68.786576434153218</v>
      </c>
      <c r="AP182" s="53">
        <f t="shared" si="677"/>
        <v>68.786576434153218</v>
      </c>
      <c r="AQ182" s="98">
        <f t="shared" si="539"/>
        <v>68.8</v>
      </c>
      <c r="AR182" s="54" t="e">
        <f t="shared" si="678"/>
        <v>#N/A</v>
      </c>
      <c r="AS182" s="59">
        <v>7</v>
      </c>
      <c r="AT182" s="51">
        <f t="shared" si="643"/>
        <v>50</v>
      </c>
      <c r="AU182" s="59">
        <v>23</v>
      </c>
      <c r="AV182" s="51">
        <f t="shared" si="644"/>
        <v>89.473684210526315</v>
      </c>
      <c r="AW182" s="59">
        <v>7.97442372605932</v>
      </c>
      <c r="AX182" s="53">
        <f t="shared" si="645"/>
        <v>46.837175159604534</v>
      </c>
      <c r="AY182" s="59">
        <v>15.5</v>
      </c>
      <c r="AZ182" s="51">
        <f t="shared" si="646"/>
        <v>51.666666666666671</v>
      </c>
      <c r="BA182" s="60">
        <f t="shared" si="540"/>
        <v>59.494381509199371</v>
      </c>
      <c r="BB182" s="53">
        <f t="shared" si="679"/>
        <v>59.494381509199371</v>
      </c>
      <c r="BC182" s="98">
        <f t="shared" si="541"/>
        <v>59.5</v>
      </c>
      <c r="BD182" s="54" t="e">
        <f t="shared" si="680"/>
        <v>#N/A</v>
      </c>
      <c r="BE182" s="58">
        <v>7</v>
      </c>
      <c r="BF182" s="58">
        <v>5</v>
      </c>
      <c r="BG182" s="61">
        <f t="shared" si="542"/>
        <v>12</v>
      </c>
      <c r="BH182" s="60">
        <f t="shared" si="543"/>
        <v>60</v>
      </c>
      <c r="BI182" s="101">
        <f t="shared" si="681"/>
        <v>60</v>
      </c>
      <c r="BJ182" s="98">
        <f t="shared" si="544"/>
        <v>60</v>
      </c>
      <c r="BK182" s="54" t="e">
        <f t="shared" si="682"/>
        <v>#N/A</v>
      </c>
      <c r="BL182" s="58">
        <v>8</v>
      </c>
      <c r="BM182" s="53">
        <f t="shared" si="647"/>
        <v>80</v>
      </c>
      <c r="BN182" s="58">
        <v>8</v>
      </c>
      <c r="BO182" s="53">
        <f t="shared" si="648"/>
        <v>80</v>
      </c>
      <c r="BP182" s="58">
        <v>8</v>
      </c>
      <c r="BQ182" s="53">
        <f t="shared" si="649"/>
        <v>80</v>
      </c>
      <c r="BR182" s="58">
        <v>5</v>
      </c>
      <c r="BS182" s="53">
        <f t="shared" si="650"/>
        <v>83.333333333333343</v>
      </c>
      <c r="BT182" s="58">
        <v>6</v>
      </c>
      <c r="BU182" s="53">
        <f t="shared" si="651"/>
        <v>85.714285714285708</v>
      </c>
      <c r="BV182" s="58">
        <v>5</v>
      </c>
      <c r="BW182" s="51">
        <f t="shared" si="652"/>
        <v>71.428571428571431</v>
      </c>
      <c r="BX182" s="61">
        <f t="shared" si="545"/>
        <v>40</v>
      </c>
      <c r="BY182" s="63">
        <f t="shared" si="546"/>
        <v>80</v>
      </c>
      <c r="BZ182" s="53">
        <f t="shared" si="683"/>
        <v>80</v>
      </c>
      <c r="CA182" s="98">
        <f t="shared" si="547"/>
        <v>80</v>
      </c>
      <c r="CB182" s="57" t="e">
        <f t="shared" si="684"/>
        <v>#N/A</v>
      </c>
      <c r="CC182" s="58">
        <v>7</v>
      </c>
      <c r="CD182" s="53">
        <f t="shared" si="653"/>
        <v>93.333333333333329</v>
      </c>
      <c r="CE182" s="58">
        <v>210</v>
      </c>
      <c r="CF182" s="51">
        <f t="shared" si="654"/>
        <v>75.115919629057188</v>
      </c>
      <c r="CG182" s="58">
        <v>29.1678214610575</v>
      </c>
      <c r="CH182" s="51">
        <f t="shared" si="655"/>
        <v>95.738264378680583</v>
      </c>
      <c r="CI182" s="58">
        <v>8.5</v>
      </c>
      <c r="CJ182" s="53">
        <f t="shared" si="656"/>
        <v>83</v>
      </c>
      <c r="CK182" s="58">
        <v>15.495238095238101</v>
      </c>
      <c r="CL182" s="53">
        <f t="shared" si="657"/>
        <v>76.264019121161979</v>
      </c>
      <c r="CM182" s="58">
        <v>11</v>
      </c>
      <c r="CN182" s="53">
        <f t="shared" si="658"/>
        <v>82.568807339449549</v>
      </c>
      <c r="CO182" s="58">
        <v>31.571428571428601</v>
      </c>
      <c r="CP182" s="51">
        <f t="shared" si="659"/>
        <v>1.3392857142856207</v>
      </c>
      <c r="CQ182" s="138">
        <f t="shared" si="548"/>
        <v>60.793028043724291</v>
      </c>
      <c r="CR182" s="110">
        <f t="shared" si="549"/>
        <v>81.245136346198848</v>
      </c>
      <c r="CS182" s="53">
        <f t="shared" si="685"/>
        <v>81.245136346198848</v>
      </c>
      <c r="CT182" s="98">
        <f t="shared" si="550"/>
        <v>81.2</v>
      </c>
      <c r="CU182" s="54" t="e">
        <f t="shared" si="686"/>
        <v>#N/A</v>
      </c>
      <c r="CV182" s="58">
        <v>92</v>
      </c>
      <c r="CW182" s="53">
        <f t="shared" si="660"/>
        <v>42.767295597484278</v>
      </c>
      <c r="CX182" s="58">
        <v>68</v>
      </c>
      <c r="CY182" s="53">
        <f t="shared" si="661"/>
        <v>60.355029585798817</v>
      </c>
      <c r="CZ182" s="58">
        <v>1257</v>
      </c>
      <c r="DA182" s="53">
        <f t="shared" si="662"/>
        <v>0</v>
      </c>
      <c r="DB182" s="58">
        <v>55</v>
      </c>
      <c r="DC182" s="53">
        <f t="shared" si="663"/>
        <v>86.25</v>
      </c>
      <c r="DD182" s="58">
        <v>87</v>
      </c>
      <c r="DE182" s="53">
        <f t="shared" si="664"/>
        <v>69.17562724014337</v>
      </c>
      <c r="DF182" s="58">
        <v>36</v>
      </c>
      <c r="DG182" s="53">
        <f t="shared" si="665"/>
        <v>85.355648535564853</v>
      </c>
      <c r="DH182" s="58">
        <v>676</v>
      </c>
      <c r="DI182" s="53">
        <f t="shared" si="666"/>
        <v>43.666666666666664</v>
      </c>
      <c r="DJ182" s="58">
        <v>73</v>
      </c>
      <c r="DK182" s="51">
        <f t="shared" si="667"/>
        <v>89.571428571428569</v>
      </c>
      <c r="DL182" s="53">
        <f t="shared" si="551"/>
        <v>59.64271202463582</v>
      </c>
      <c r="DM182" s="53">
        <f t="shared" si="687"/>
        <v>59.64271202463582</v>
      </c>
      <c r="DN182" s="98">
        <f t="shared" si="552"/>
        <v>59.6</v>
      </c>
      <c r="DO182" s="54" t="e">
        <f t="shared" si="688"/>
        <v>#N/A</v>
      </c>
      <c r="DP182" s="52">
        <v>600</v>
      </c>
      <c r="DQ182" s="51">
        <f t="shared" si="668"/>
        <v>60.655737704918032</v>
      </c>
      <c r="DR182" s="52">
        <v>33.200000000000003</v>
      </c>
      <c r="DS182" s="51">
        <f t="shared" si="669"/>
        <v>62.767154105736779</v>
      </c>
      <c r="DT182" s="52">
        <v>8.5</v>
      </c>
      <c r="DU182" s="51">
        <f t="shared" si="670"/>
        <v>47.222222222222221</v>
      </c>
      <c r="DV182" s="53">
        <f t="shared" si="553"/>
        <v>56.88170467762567</v>
      </c>
      <c r="DW182" s="53">
        <f t="shared" si="689"/>
        <v>56.88170467762567</v>
      </c>
      <c r="DX182" s="98">
        <f t="shared" si="554"/>
        <v>56.9</v>
      </c>
      <c r="DY182" s="54" t="e">
        <f t="shared" si="690"/>
        <v>#N/A</v>
      </c>
      <c r="DZ182" s="52">
        <v>34.6582114689569</v>
      </c>
      <c r="EA182" s="53">
        <f t="shared" si="671"/>
        <v>37.307009116207638</v>
      </c>
      <c r="EB182" s="52">
        <v>11.5</v>
      </c>
      <c r="EC182" s="51">
        <f t="shared" si="672"/>
        <v>71.875</v>
      </c>
      <c r="ED182" s="53">
        <f t="shared" si="555"/>
        <v>54.591004558103819</v>
      </c>
      <c r="EE182" s="53">
        <f t="shared" si="691"/>
        <v>54.591004558103819</v>
      </c>
      <c r="EF182" s="98">
        <f t="shared" si="556"/>
        <v>54.6</v>
      </c>
      <c r="EG182" s="54" t="e">
        <f t="shared" si="692"/>
        <v>#N/A</v>
      </c>
      <c r="EH182" s="64"/>
      <c r="EI182" s="64"/>
      <c r="EJ182" s="64"/>
      <c r="EK182" s="66" t="e">
        <f t="shared" si="693"/>
        <v>#N/A</v>
      </c>
      <c r="EL182" s="116">
        <f t="shared" si="557"/>
        <v>67</v>
      </c>
      <c r="EM182" s="139">
        <f t="shared" si="558"/>
        <v>67.018965364690388</v>
      </c>
      <c r="EN182" s="120">
        <f t="shared" si="694"/>
        <v>67.018965364690388</v>
      </c>
      <c r="EO182" s="67"/>
      <c r="EP182" s="68"/>
      <c r="EQ182" s="44"/>
    </row>
    <row r="183" spans="1:147" ht="14.5" customHeight="1" x14ac:dyDescent="0.35">
      <c r="A183" s="49" t="s">
        <v>1332</v>
      </c>
      <c r="B183" s="137" t="str">
        <f>INDEX('Economy Names'!$A$2:$H$213,'Economy Names'!L177,'Economy Names'!$K$1)</f>
        <v>South Sudan</v>
      </c>
      <c r="C183" s="50">
        <v>12</v>
      </c>
      <c r="D183" s="51">
        <f t="shared" si="628"/>
        <v>35.294117647058826</v>
      </c>
      <c r="E183" s="50">
        <v>13</v>
      </c>
      <c r="F183" s="51">
        <f t="shared" si="629"/>
        <v>87.437185929648237</v>
      </c>
      <c r="G183" s="52">
        <v>77.412221147474895</v>
      </c>
      <c r="H183" s="51">
        <f t="shared" si="630"/>
        <v>61.293889426262552</v>
      </c>
      <c r="I183" s="50">
        <v>12</v>
      </c>
      <c r="J183" s="51">
        <f t="shared" si="631"/>
        <v>35.294117647058826</v>
      </c>
      <c r="K183" s="50">
        <v>13</v>
      </c>
      <c r="L183" s="51">
        <f t="shared" si="632"/>
        <v>87.437185929648237</v>
      </c>
      <c r="M183" s="52">
        <v>77.412221147474895</v>
      </c>
      <c r="N183" s="53">
        <f t="shared" si="633"/>
        <v>61.293889426262552</v>
      </c>
      <c r="O183" s="52">
        <v>0</v>
      </c>
      <c r="P183" s="51">
        <f t="shared" si="634"/>
        <v>100</v>
      </c>
      <c r="Q183" s="53">
        <f t="shared" si="534"/>
        <v>71.006298250742418</v>
      </c>
      <c r="R183" s="53">
        <f t="shared" si="673"/>
        <v>71.006298250742418</v>
      </c>
      <c r="S183" s="98">
        <f t="shared" si="535"/>
        <v>71</v>
      </c>
      <c r="T183" s="54" t="e">
        <f t="shared" si="674"/>
        <v>#N/A</v>
      </c>
      <c r="U183" s="55">
        <v>23</v>
      </c>
      <c r="V183" s="51">
        <f t="shared" si="635"/>
        <v>28.000000000000004</v>
      </c>
      <c r="W183" s="55">
        <v>131</v>
      </c>
      <c r="X183" s="51">
        <f t="shared" si="636"/>
        <v>69.740634005763695</v>
      </c>
      <c r="Y183" s="56">
        <v>8.4707342927920006</v>
      </c>
      <c r="Z183" s="53">
        <f t="shared" si="637"/>
        <v>57.646328536039995</v>
      </c>
      <c r="AA183" s="55">
        <v>7</v>
      </c>
      <c r="AB183" s="51">
        <f t="shared" si="638"/>
        <v>46.666666666666664</v>
      </c>
      <c r="AC183" s="53">
        <f t="shared" si="536"/>
        <v>50.513407302117585</v>
      </c>
      <c r="AD183" s="53">
        <f t="shared" si="675"/>
        <v>50.513407302117585</v>
      </c>
      <c r="AE183" s="98">
        <f t="shared" si="537"/>
        <v>50.5</v>
      </c>
      <c r="AF183" s="57" t="e">
        <f t="shared" si="676"/>
        <v>#N/A</v>
      </c>
      <c r="AG183" s="55" t="s">
        <v>1973</v>
      </c>
      <c r="AH183" s="51">
        <f t="shared" si="639"/>
        <v>0</v>
      </c>
      <c r="AI183" s="55" t="s">
        <v>1973</v>
      </c>
      <c r="AJ183" s="51">
        <f t="shared" si="640"/>
        <v>0</v>
      </c>
      <c r="AK183" s="56" t="s">
        <v>1973</v>
      </c>
      <c r="AL183" s="51">
        <f t="shared" si="641"/>
        <v>0</v>
      </c>
      <c r="AM183" s="55" t="s">
        <v>1973</v>
      </c>
      <c r="AN183" s="51">
        <f t="shared" si="642"/>
        <v>0</v>
      </c>
      <c r="AO183" s="51">
        <f t="shared" si="538"/>
        <v>0</v>
      </c>
      <c r="AP183" s="53">
        <f t="shared" si="677"/>
        <v>0</v>
      </c>
      <c r="AQ183" s="98">
        <f t="shared" si="539"/>
        <v>0</v>
      </c>
      <c r="AR183" s="54" t="e">
        <f t="shared" si="678"/>
        <v>#N/A</v>
      </c>
      <c r="AS183" s="59">
        <v>7</v>
      </c>
      <c r="AT183" s="51">
        <f t="shared" si="643"/>
        <v>50</v>
      </c>
      <c r="AU183" s="59">
        <v>48</v>
      </c>
      <c r="AV183" s="51">
        <f t="shared" si="644"/>
        <v>77.511961722488039</v>
      </c>
      <c r="AW183" s="59">
        <v>14.5569904035703</v>
      </c>
      <c r="AX183" s="53">
        <f t="shared" si="645"/>
        <v>2.9533973095313351</v>
      </c>
      <c r="AY183" s="59">
        <v>5</v>
      </c>
      <c r="AZ183" s="51">
        <f t="shared" si="646"/>
        <v>16.666666666666664</v>
      </c>
      <c r="BA183" s="60">
        <f t="shared" si="540"/>
        <v>36.783006424671505</v>
      </c>
      <c r="BB183" s="53">
        <f t="shared" si="679"/>
        <v>36.783006424671505</v>
      </c>
      <c r="BC183" s="98">
        <f t="shared" si="541"/>
        <v>36.799999999999997</v>
      </c>
      <c r="BD183" s="54" t="e">
        <f t="shared" si="680"/>
        <v>#N/A</v>
      </c>
      <c r="BE183" s="58">
        <v>0</v>
      </c>
      <c r="BF183" s="58">
        <v>2</v>
      </c>
      <c r="BG183" s="61">
        <f t="shared" si="542"/>
        <v>2</v>
      </c>
      <c r="BH183" s="60">
        <f t="shared" si="543"/>
        <v>10</v>
      </c>
      <c r="BI183" s="101">
        <f t="shared" si="681"/>
        <v>10</v>
      </c>
      <c r="BJ183" s="98">
        <f t="shared" si="544"/>
        <v>10</v>
      </c>
      <c r="BK183" s="54" t="e">
        <f t="shared" si="682"/>
        <v>#N/A</v>
      </c>
      <c r="BL183" s="58">
        <v>2</v>
      </c>
      <c r="BM183" s="53">
        <f t="shared" si="647"/>
        <v>20</v>
      </c>
      <c r="BN183" s="58">
        <v>1</v>
      </c>
      <c r="BO183" s="53">
        <f t="shared" si="648"/>
        <v>10</v>
      </c>
      <c r="BP183" s="58">
        <v>5</v>
      </c>
      <c r="BQ183" s="53">
        <f t="shared" si="649"/>
        <v>50</v>
      </c>
      <c r="BR183" s="58">
        <v>0</v>
      </c>
      <c r="BS183" s="53">
        <f t="shared" si="650"/>
        <v>0</v>
      </c>
      <c r="BT183" s="58">
        <v>0</v>
      </c>
      <c r="BU183" s="53">
        <f t="shared" si="651"/>
        <v>0</v>
      </c>
      <c r="BV183" s="58">
        <v>0</v>
      </c>
      <c r="BW183" s="51">
        <f t="shared" si="652"/>
        <v>0</v>
      </c>
      <c r="BX183" s="61">
        <f t="shared" si="545"/>
        <v>8</v>
      </c>
      <c r="BY183" s="63">
        <f t="shared" si="546"/>
        <v>16</v>
      </c>
      <c r="BZ183" s="53">
        <f t="shared" si="683"/>
        <v>16</v>
      </c>
      <c r="CA183" s="98">
        <f t="shared" si="547"/>
        <v>16</v>
      </c>
      <c r="CB183" s="57" t="e">
        <f t="shared" si="684"/>
        <v>#N/A</v>
      </c>
      <c r="CC183" s="58">
        <v>37</v>
      </c>
      <c r="CD183" s="53">
        <f t="shared" si="653"/>
        <v>43.333333333333336</v>
      </c>
      <c r="CE183" s="58">
        <v>210</v>
      </c>
      <c r="CF183" s="51">
        <f t="shared" si="654"/>
        <v>75.115919629057188</v>
      </c>
      <c r="CG183" s="58">
        <v>31.353899567038098</v>
      </c>
      <c r="CH183" s="51">
        <f t="shared" si="655"/>
        <v>92.672337047821884</v>
      </c>
      <c r="CI183" s="58" t="s">
        <v>1975</v>
      </c>
      <c r="CJ183" s="53" t="str">
        <f t="shared" si="656"/>
        <v>No VAT</v>
      </c>
      <c r="CK183" s="58" t="s">
        <v>1975</v>
      </c>
      <c r="CL183" s="53" t="str">
        <f t="shared" si="657"/>
        <v>No VAT</v>
      </c>
      <c r="CM183" s="58">
        <v>6</v>
      </c>
      <c r="CN183" s="53">
        <f t="shared" si="658"/>
        <v>91.743119266055047</v>
      </c>
      <c r="CO183" s="58">
        <v>0</v>
      </c>
      <c r="CP183" s="51">
        <f t="shared" si="659"/>
        <v>100</v>
      </c>
      <c r="CQ183" s="138">
        <f t="shared" si="548"/>
        <v>95.871559633027516</v>
      </c>
      <c r="CR183" s="110">
        <f t="shared" si="549"/>
        <v>76.748287410809979</v>
      </c>
      <c r="CS183" s="53">
        <f t="shared" si="685"/>
        <v>76.748287410809979</v>
      </c>
      <c r="CT183" s="98">
        <f t="shared" si="550"/>
        <v>76.7</v>
      </c>
      <c r="CU183" s="54" t="e">
        <f t="shared" si="686"/>
        <v>#N/A</v>
      </c>
      <c r="CV183" s="58">
        <v>146</v>
      </c>
      <c r="CW183" s="53">
        <f t="shared" si="660"/>
        <v>8.8050314465408803</v>
      </c>
      <c r="CX183" s="58">
        <v>192</v>
      </c>
      <c r="CY183" s="53">
        <f t="shared" si="661"/>
        <v>0</v>
      </c>
      <c r="CZ183" s="58">
        <v>762.5</v>
      </c>
      <c r="DA183" s="53">
        <f t="shared" si="662"/>
        <v>28.066037735849058</v>
      </c>
      <c r="DB183" s="58">
        <v>193.75</v>
      </c>
      <c r="DC183" s="53">
        <f t="shared" si="663"/>
        <v>51.5625</v>
      </c>
      <c r="DD183" s="58">
        <v>179</v>
      </c>
      <c r="DE183" s="53">
        <f t="shared" si="664"/>
        <v>36.200716845878134</v>
      </c>
      <c r="DF183" s="58">
        <v>360</v>
      </c>
      <c r="DG183" s="53">
        <f t="shared" si="665"/>
        <v>0</v>
      </c>
      <c r="DH183" s="58">
        <v>781.25</v>
      </c>
      <c r="DI183" s="53">
        <f t="shared" si="666"/>
        <v>34.895833333333329</v>
      </c>
      <c r="DJ183" s="58">
        <v>350</v>
      </c>
      <c r="DK183" s="51">
        <f t="shared" si="667"/>
        <v>50</v>
      </c>
      <c r="DL183" s="53">
        <f t="shared" si="551"/>
        <v>26.191264920200176</v>
      </c>
      <c r="DM183" s="53">
        <f t="shared" si="687"/>
        <v>26.191264920200176</v>
      </c>
      <c r="DN183" s="98">
        <f t="shared" si="552"/>
        <v>26.2</v>
      </c>
      <c r="DO183" s="54" t="e">
        <f t="shared" si="688"/>
        <v>#N/A</v>
      </c>
      <c r="DP183" s="52">
        <v>228</v>
      </c>
      <c r="DQ183" s="51">
        <f t="shared" si="668"/>
        <v>91.147540983606561</v>
      </c>
      <c r="DR183" s="52">
        <v>30</v>
      </c>
      <c r="DS183" s="51">
        <f t="shared" si="669"/>
        <v>66.366704161979754</v>
      </c>
      <c r="DT183" s="52">
        <v>3.5</v>
      </c>
      <c r="DU183" s="51">
        <f t="shared" si="670"/>
        <v>19.444444444444446</v>
      </c>
      <c r="DV183" s="53">
        <f t="shared" si="553"/>
        <v>58.986229863343588</v>
      </c>
      <c r="DW183" s="53">
        <f t="shared" si="689"/>
        <v>58.986229863343588</v>
      </c>
      <c r="DX183" s="98">
        <f t="shared" si="554"/>
        <v>59</v>
      </c>
      <c r="DY183" s="54" t="e">
        <f t="shared" si="690"/>
        <v>#N/A</v>
      </c>
      <c r="DZ183" s="52">
        <v>0</v>
      </c>
      <c r="EA183" s="53">
        <f t="shared" si="671"/>
        <v>0</v>
      </c>
      <c r="EB183" s="52">
        <v>0</v>
      </c>
      <c r="EC183" s="51">
        <f t="shared" si="672"/>
        <v>0</v>
      </c>
      <c r="ED183" s="53">
        <f t="shared" si="555"/>
        <v>0</v>
      </c>
      <c r="EE183" s="53">
        <f t="shared" si="691"/>
        <v>0</v>
      </c>
      <c r="EF183" s="98">
        <f t="shared" si="556"/>
        <v>0</v>
      </c>
      <c r="EG183" s="54" t="e">
        <f t="shared" si="692"/>
        <v>#N/A</v>
      </c>
      <c r="EH183" s="64"/>
      <c r="EI183" s="64"/>
      <c r="EJ183" s="64"/>
      <c r="EK183" s="66" t="e">
        <f t="shared" si="693"/>
        <v>#N/A</v>
      </c>
      <c r="EL183" s="116">
        <f t="shared" si="557"/>
        <v>34.6</v>
      </c>
      <c r="EM183" s="139">
        <f t="shared" si="558"/>
        <v>34.622849417188526</v>
      </c>
      <c r="EN183" s="120">
        <f t="shared" si="694"/>
        <v>34.622849417188526</v>
      </c>
      <c r="EO183" s="67"/>
      <c r="EP183" s="68"/>
      <c r="EQ183" s="44"/>
    </row>
    <row r="184" spans="1:147" ht="14.5" customHeight="1" x14ac:dyDescent="0.35">
      <c r="A184" s="49" t="s">
        <v>172</v>
      </c>
      <c r="B184" s="137" t="str">
        <f>INDEX('Economy Names'!$A$2:$H$213,'Economy Names'!L178,'Economy Names'!$K$1)</f>
        <v>Spain</v>
      </c>
      <c r="C184" s="50">
        <v>7</v>
      </c>
      <c r="D184" s="51">
        <f t="shared" si="628"/>
        <v>64.705882352941174</v>
      </c>
      <c r="E184" s="50">
        <v>12.5</v>
      </c>
      <c r="F184" s="51">
        <f t="shared" si="629"/>
        <v>87.939698492462313</v>
      </c>
      <c r="G184" s="52">
        <v>3.8894291478665401</v>
      </c>
      <c r="H184" s="51">
        <f t="shared" si="630"/>
        <v>98.055285426066732</v>
      </c>
      <c r="I184" s="50">
        <v>7</v>
      </c>
      <c r="J184" s="51">
        <f t="shared" si="631"/>
        <v>64.705882352941174</v>
      </c>
      <c r="K184" s="50">
        <v>12.5</v>
      </c>
      <c r="L184" s="51">
        <f t="shared" si="632"/>
        <v>87.939698492462313</v>
      </c>
      <c r="M184" s="52">
        <v>3.8894291478665401</v>
      </c>
      <c r="N184" s="53">
        <f t="shared" si="633"/>
        <v>98.055285426066732</v>
      </c>
      <c r="O184" s="52">
        <v>11.604941855059099</v>
      </c>
      <c r="P184" s="51">
        <f t="shared" si="634"/>
        <v>97.098764536235223</v>
      </c>
      <c r="Q184" s="53">
        <f t="shared" si="534"/>
        <v>86.94990770192635</v>
      </c>
      <c r="R184" s="53">
        <f t="shared" si="673"/>
        <v>86.94990770192635</v>
      </c>
      <c r="S184" s="98">
        <f t="shared" si="535"/>
        <v>86.9</v>
      </c>
      <c r="T184" s="54" t="e">
        <f t="shared" si="674"/>
        <v>#N/A</v>
      </c>
      <c r="U184" s="55">
        <v>13</v>
      </c>
      <c r="V184" s="51">
        <f t="shared" si="635"/>
        <v>68</v>
      </c>
      <c r="W184" s="55">
        <v>147</v>
      </c>
      <c r="X184" s="51">
        <f t="shared" si="636"/>
        <v>65.129682997118152</v>
      </c>
      <c r="Y184" s="56">
        <v>4.6552692247329999</v>
      </c>
      <c r="Z184" s="53">
        <f t="shared" si="637"/>
        <v>76.723653876334993</v>
      </c>
      <c r="AA184" s="55">
        <v>11</v>
      </c>
      <c r="AB184" s="51">
        <f t="shared" si="638"/>
        <v>73.333333333333329</v>
      </c>
      <c r="AC184" s="53">
        <f t="shared" si="536"/>
        <v>70.796667551696615</v>
      </c>
      <c r="AD184" s="53">
        <f t="shared" si="675"/>
        <v>70.796667551696615</v>
      </c>
      <c r="AE184" s="98">
        <f t="shared" si="537"/>
        <v>70.8</v>
      </c>
      <c r="AF184" s="57" t="e">
        <f t="shared" si="676"/>
        <v>#N/A</v>
      </c>
      <c r="AG184" s="55">
        <v>5</v>
      </c>
      <c r="AH184" s="51">
        <f t="shared" si="639"/>
        <v>66.666666666666657</v>
      </c>
      <c r="AI184" s="55">
        <v>95</v>
      </c>
      <c r="AJ184" s="51">
        <f t="shared" si="640"/>
        <v>66.521739130434781</v>
      </c>
      <c r="AK184" s="56">
        <v>93.090580727570398</v>
      </c>
      <c r="AL184" s="51">
        <f t="shared" si="641"/>
        <v>98.850733571264556</v>
      </c>
      <c r="AM184" s="55">
        <v>8</v>
      </c>
      <c r="AN184" s="51">
        <f t="shared" si="642"/>
        <v>100</v>
      </c>
      <c r="AO184" s="51">
        <f t="shared" si="538"/>
        <v>83.009784842091506</v>
      </c>
      <c r="AP184" s="53">
        <f t="shared" si="677"/>
        <v>83.009784842091506</v>
      </c>
      <c r="AQ184" s="98">
        <f t="shared" si="539"/>
        <v>83</v>
      </c>
      <c r="AR184" s="54" t="e">
        <f t="shared" si="678"/>
        <v>#N/A</v>
      </c>
      <c r="AS184" s="59">
        <v>6</v>
      </c>
      <c r="AT184" s="51">
        <f t="shared" si="643"/>
        <v>58.333333333333336</v>
      </c>
      <c r="AU184" s="59">
        <v>13</v>
      </c>
      <c r="AV184" s="51">
        <f t="shared" si="644"/>
        <v>94.258373205741634</v>
      </c>
      <c r="AW184" s="59">
        <v>6.0904187868361301</v>
      </c>
      <c r="AX184" s="53">
        <f t="shared" si="645"/>
        <v>59.397208087759132</v>
      </c>
      <c r="AY184" s="59">
        <v>22.5</v>
      </c>
      <c r="AZ184" s="51">
        <f t="shared" si="646"/>
        <v>75</v>
      </c>
      <c r="BA184" s="60">
        <f t="shared" si="540"/>
        <v>71.747228656708529</v>
      </c>
      <c r="BB184" s="53">
        <f t="shared" si="679"/>
        <v>71.747228656708529</v>
      </c>
      <c r="BC184" s="98">
        <f t="shared" si="541"/>
        <v>71.7</v>
      </c>
      <c r="BD184" s="54" t="e">
        <f t="shared" si="680"/>
        <v>#N/A</v>
      </c>
      <c r="BE184" s="58">
        <v>7</v>
      </c>
      <c r="BF184" s="58">
        <v>5</v>
      </c>
      <c r="BG184" s="61">
        <f t="shared" si="542"/>
        <v>12</v>
      </c>
      <c r="BH184" s="60">
        <f t="shared" si="543"/>
        <v>60</v>
      </c>
      <c r="BI184" s="101">
        <f t="shared" si="681"/>
        <v>60</v>
      </c>
      <c r="BJ184" s="98">
        <f t="shared" si="544"/>
        <v>60</v>
      </c>
      <c r="BK184" s="54" t="e">
        <f t="shared" si="682"/>
        <v>#N/A</v>
      </c>
      <c r="BL184" s="58">
        <v>7</v>
      </c>
      <c r="BM184" s="53">
        <f t="shared" si="647"/>
        <v>70</v>
      </c>
      <c r="BN184" s="58">
        <v>6</v>
      </c>
      <c r="BO184" s="53">
        <f t="shared" si="648"/>
        <v>60</v>
      </c>
      <c r="BP184" s="58">
        <v>6</v>
      </c>
      <c r="BQ184" s="53">
        <f t="shared" si="649"/>
        <v>60</v>
      </c>
      <c r="BR184" s="58">
        <v>6</v>
      </c>
      <c r="BS184" s="53">
        <f t="shared" si="650"/>
        <v>100</v>
      </c>
      <c r="BT184" s="58">
        <v>5</v>
      </c>
      <c r="BU184" s="53">
        <f t="shared" si="651"/>
        <v>71.428571428571431</v>
      </c>
      <c r="BV184" s="58">
        <v>6</v>
      </c>
      <c r="BW184" s="51">
        <f t="shared" si="652"/>
        <v>85.714285714285708</v>
      </c>
      <c r="BX184" s="61">
        <f t="shared" si="545"/>
        <v>36</v>
      </c>
      <c r="BY184" s="63">
        <f t="shared" si="546"/>
        <v>72</v>
      </c>
      <c r="BZ184" s="53">
        <f t="shared" si="683"/>
        <v>72</v>
      </c>
      <c r="CA184" s="98">
        <f t="shared" si="547"/>
        <v>72</v>
      </c>
      <c r="CB184" s="57" t="e">
        <f t="shared" si="684"/>
        <v>#N/A</v>
      </c>
      <c r="CC184" s="58">
        <v>9</v>
      </c>
      <c r="CD184" s="53">
        <f t="shared" si="653"/>
        <v>90</v>
      </c>
      <c r="CE184" s="58">
        <v>143</v>
      </c>
      <c r="CF184" s="51">
        <f t="shared" si="654"/>
        <v>85.471406491499224</v>
      </c>
      <c r="CG184" s="58">
        <v>46.9988945028826</v>
      </c>
      <c r="CH184" s="51">
        <f t="shared" si="655"/>
        <v>69.892231849399124</v>
      </c>
      <c r="CI184" s="58">
        <v>0</v>
      </c>
      <c r="CJ184" s="53">
        <f t="shared" si="656"/>
        <v>100</v>
      </c>
      <c r="CK184" s="58">
        <v>16.452380952380999</v>
      </c>
      <c r="CL184" s="53">
        <f t="shared" si="657"/>
        <v>74.416252987681474</v>
      </c>
      <c r="CM184" s="58">
        <v>1.5</v>
      </c>
      <c r="CN184" s="53">
        <f t="shared" si="658"/>
        <v>100</v>
      </c>
      <c r="CO184" s="58">
        <v>0</v>
      </c>
      <c r="CP184" s="51">
        <f t="shared" si="659"/>
        <v>100</v>
      </c>
      <c r="CQ184" s="138">
        <f t="shared" si="548"/>
        <v>93.604063246920362</v>
      </c>
      <c r="CR184" s="110">
        <f t="shared" si="549"/>
        <v>84.741925396954684</v>
      </c>
      <c r="CS184" s="53">
        <f t="shared" si="685"/>
        <v>84.741925396954684</v>
      </c>
      <c r="CT184" s="98">
        <f t="shared" si="550"/>
        <v>84.7</v>
      </c>
      <c r="CU184" s="54" t="e">
        <f t="shared" si="686"/>
        <v>#N/A</v>
      </c>
      <c r="CV184" s="58">
        <v>0</v>
      </c>
      <c r="CW184" s="53">
        <f t="shared" si="660"/>
        <v>100</v>
      </c>
      <c r="CX184" s="58">
        <v>0.5</v>
      </c>
      <c r="CY184" s="53">
        <f t="shared" si="661"/>
        <v>100</v>
      </c>
      <c r="CZ184" s="58">
        <v>0</v>
      </c>
      <c r="DA184" s="53">
        <f t="shared" si="662"/>
        <v>100</v>
      </c>
      <c r="DB184" s="58">
        <v>0</v>
      </c>
      <c r="DC184" s="53">
        <f t="shared" si="663"/>
        <v>100</v>
      </c>
      <c r="DD184" s="58">
        <v>0</v>
      </c>
      <c r="DE184" s="53">
        <f t="shared" si="664"/>
        <v>100</v>
      </c>
      <c r="DF184" s="58">
        <v>0.5</v>
      </c>
      <c r="DG184" s="53">
        <f t="shared" si="665"/>
        <v>100</v>
      </c>
      <c r="DH184" s="58">
        <v>0</v>
      </c>
      <c r="DI184" s="53">
        <f t="shared" si="666"/>
        <v>100</v>
      </c>
      <c r="DJ184" s="58">
        <v>0</v>
      </c>
      <c r="DK184" s="51">
        <f t="shared" si="667"/>
        <v>100</v>
      </c>
      <c r="DL184" s="53">
        <f t="shared" si="551"/>
        <v>100</v>
      </c>
      <c r="DM184" s="53">
        <f t="shared" si="687"/>
        <v>100</v>
      </c>
      <c r="DN184" s="98">
        <f t="shared" si="552"/>
        <v>100</v>
      </c>
      <c r="DO184" s="54" t="e">
        <f t="shared" si="688"/>
        <v>#N/A</v>
      </c>
      <c r="DP184" s="52">
        <v>510</v>
      </c>
      <c r="DQ184" s="51">
        <f t="shared" si="668"/>
        <v>68.032786885245898</v>
      </c>
      <c r="DR184" s="52">
        <v>17.2</v>
      </c>
      <c r="DS184" s="51">
        <f t="shared" si="669"/>
        <v>80.764904386951613</v>
      </c>
      <c r="DT184" s="52">
        <v>11.5</v>
      </c>
      <c r="DU184" s="51">
        <f t="shared" si="670"/>
        <v>63.888888888888886</v>
      </c>
      <c r="DV184" s="53">
        <f t="shared" si="553"/>
        <v>70.895526720362128</v>
      </c>
      <c r="DW184" s="53">
        <f t="shared" si="689"/>
        <v>70.895526720362128</v>
      </c>
      <c r="DX184" s="98">
        <f t="shared" si="554"/>
        <v>70.900000000000006</v>
      </c>
      <c r="DY184" s="54" t="e">
        <f t="shared" si="690"/>
        <v>#N/A</v>
      </c>
      <c r="DZ184" s="52">
        <v>77.511528362610804</v>
      </c>
      <c r="EA184" s="53">
        <f t="shared" si="671"/>
        <v>83.43544495437115</v>
      </c>
      <c r="EB184" s="52">
        <v>12</v>
      </c>
      <c r="EC184" s="51">
        <f t="shared" si="672"/>
        <v>75</v>
      </c>
      <c r="ED184" s="53">
        <f t="shared" si="555"/>
        <v>79.217722477185575</v>
      </c>
      <c r="EE184" s="53">
        <f t="shared" si="691"/>
        <v>79.217722477185575</v>
      </c>
      <c r="EF184" s="98">
        <f t="shared" si="556"/>
        <v>79.2</v>
      </c>
      <c r="EG184" s="54" t="e">
        <f t="shared" si="692"/>
        <v>#N/A</v>
      </c>
      <c r="EH184" s="64"/>
      <c r="EI184" s="64"/>
      <c r="EJ184" s="64"/>
      <c r="EK184" s="66" t="e">
        <f t="shared" si="693"/>
        <v>#N/A</v>
      </c>
      <c r="EL184" s="116">
        <f t="shared" si="557"/>
        <v>77.900000000000006</v>
      </c>
      <c r="EM184" s="139">
        <f t="shared" si="558"/>
        <v>77.935876334692537</v>
      </c>
      <c r="EN184" s="120">
        <f t="shared" si="694"/>
        <v>77.935876334692537</v>
      </c>
      <c r="EO184" s="67"/>
      <c r="EP184" s="68"/>
      <c r="EQ184" s="44"/>
    </row>
    <row r="185" spans="1:147" ht="14.5" customHeight="1" x14ac:dyDescent="0.35">
      <c r="A185" s="49" t="s">
        <v>173</v>
      </c>
      <c r="B185" s="137" t="str">
        <f>INDEX('Economy Names'!$A$2:$H$213,'Economy Names'!L179,'Economy Names'!$K$1)</f>
        <v>Sri Lanka</v>
      </c>
      <c r="C185" s="50">
        <v>7</v>
      </c>
      <c r="D185" s="51">
        <f t="shared" si="628"/>
        <v>64.705882352941174</v>
      </c>
      <c r="E185" s="50">
        <v>8</v>
      </c>
      <c r="F185" s="51">
        <f t="shared" si="629"/>
        <v>92.462311557788951</v>
      </c>
      <c r="G185" s="52">
        <v>8.7009951434054695</v>
      </c>
      <c r="H185" s="51">
        <f t="shared" si="630"/>
        <v>95.649502428297268</v>
      </c>
      <c r="I185" s="50">
        <v>7</v>
      </c>
      <c r="J185" s="51">
        <f t="shared" si="631"/>
        <v>64.705882352941174</v>
      </c>
      <c r="K185" s="50">
        <v>8</v>
      </c>
      <c r="L185" s="51">
        <f t="shared" si="632"/>
        <v>92.462311557788951</v>
      </c>
      <c r="M185" s="52">
        <v>8.7009951434054695</v>
      </c>
      <c r="N185" s="53">
        <f t="shared" si="633"/>
        <v>95.649502428297268</v>
      </c>
      <c r="O185" s="52">
        <v>0</v>
      </c>
      <c r="P185" s="51">
        <f t="shared" si="634"/>
        <v>100</v>
      </c>
      <c r="Q185" s="53">
        <f t="shared" si="534"/>
        <v>88.204424084756866</v>
      </c>
      <c r="R185" s="53">
        <f t="shared" si="673"/>
        <v>88.204424084756866</v>
      </c>
      <c r="S185" s="98">
        <f t="shared" si="535"/>
        <v>88.2</v>
      </c>
      <c r="T185" s="54" t="e">
        <f t="shared" si="674"/>
        <v>#N/A</v>
      </c>
      <c r="U185" s="55">
        <v>13</v>
      </c>
      <c r="V185" s="51">
        <f t="shared" si="635"/>
        <v>68</v>
      </c>
      <c r="W185" s="55">
        <v>86</v>
      </c>
      <c r="X185" s="51">
        <f t="shared" si="636"/>
        <v>82.708933717579242</v>
      </c>
      <c r="Y185" s="56">
        <v>0.33443625412924999</v>
      </c>
      <c r="Z185" s="53">
        <f t="shared" si="637"/>
        <v>98.327818729353737</v>
      </c>
      <c r="AA185" s="55">
        <v>6</v>
      </c>
      <c r="AB185" s="51">
        <f t="shared" si="638"/>
        <v>40</v>
      </c>
      <c r="AC185" s="53">
        <f t="shared" si="536"/>
        <v>72.259188111733238</v>
      </c>
      <c r="AD185" s="53">
        <f t="shared" si="675"/>
        <v>72.259188111733238</v>
      </c>
      <c r="AE185" s="98">
        <f t="shared" si="537"/>
        <v>72.3</v>
      </c>
      <c r="AF185" s="57" t="e">
        <f t="shared" si="676"/>
        <v>#N/A</v>
      </c>
      <c r="AG185" s="55">
        <v>5</v>
      </c>
      <c r="AH185" s="51">
        <f t="shared" si="639"/>
        <v>66.666666666666657</v>
      </c>
      <c r="AI185" s="55">
        <v>100</v>
      </c>
      <c r="AJ185" s="51">
        <f t="shared" si="640"/>
        <v>64.347826086956516</v>
      </c>
      <c r="AK185" s="56">
        <v>663.47974250508605</v>
      </c>
      <c r="AL185" s="51">
        <f t="shared" si="641"/>
        <v>91.808892067838457</v>
      </c>
      <c r="AM185" s="55">
        <v>6</v>
      </c>
      <c r="AN185" s="51">
        <f t="shared" si="642"/>
        <v>75</v>
      </c>
      <c r="AO185" s="51">
        <f t="shared" si="538"/>
        <v>74.455846205365418</v>
      </c>
      <c r="AP185" s="53">
        <f t="shared" si="677"/>
        <v>74.455846205365418</v>
      </c>
      <c r="AQ185" s="98">
        <f t="shared" si="539"/>
        <v>74.5</v>
      </c>
      <c r="AR185" s="54" t="e">
        <f t="shared" si="678"/>
        <v>#N/A</v>
      </c>
      <c r="AS185" s="59">
        <v>8</v>
      </c>
      <c r="AT185" s="51">
        <f t="shared" si="643"/>
        <v>41.666666666666671</v>
      </c>
      <c r="AU185" s="59">
        <v>39</v>
      </c>
      <c r="AV185" s="51">
        <f t="shared" si="644"/>
        <v>81.818181818181827</v>
      </c>
      <c r="AW185" s="59">
        <v>5.1488179727515</v>
      </c>
      <c r="AX185" s="53">
        <f t="shared" si="645"/>
        <v>65.674546848323331</v>
      </c>
      <c r="AY185" s="59">
        <v>5.5</v>
      </c>
      <c r="AZ185" s="51">
        <f t="shared" si="646"/>
        <v>18.333333333333332</v>
      </c>
      <c r="BA185" s="60">
        <f t="shared" si="540"/>
        <v>51.873182166626293</v>
      </c>
      <c r="BB185" s="53">
        <f t="shared" si="679"/>
        <v>51.873182166626293</v>
      </c>
      <c r="BC185" s="98">
        <f t="shared" si="541"/>
        <v>51.9</v>
      </c>
      <c r="BD185" s="54" t="e">
        <f t="shared" si="680"/>
        <v>#N/A</v>
      </c>
      <c r="BE185" s="58">
        <v>6</v>
      </c>
      <c r="BF185" s="58">
        <v>2</v>
      </c>
      <c r="BG185" s="61">
        <f t="shared" si="542"/>
        <v>8</v>
      </c>
      <c r="BH185" s="60">
        <f t="shared" si="543"/>
        <v>40</v>
      </c>
      <c r="BI185" s="101">
        <f t="shared" si="681"/>
        <v>40</v>
      </c>
      <c r="BJ185" s="98">
        <f t="shared" si="544"/>
        <v>40</v>
      </c>
      <c r="BK185" s="54" t="e">
        <f t="shared" si="682"/>
        <v>#N/A</v>
      </c>
      <c r="BL185" s="58">
        <v>8</v>
      </c>
      <c r="BM185" s="53">
        <f t="shared" si="647"/>
        <v>80</v>
      </c>
      <c r="BN185" s="58">
        <v>5</v>
      </c>
      <c r="BO185" s="53">
        <f t="shared" si="648"/>
        <v>50</v>
      </c>
      <c r="BP185" s="58">
        <v>7</v>
      </c>
      <c r="BQ185" s="53">
        <f t="shared" si="649"/>
        <v>70</v>
      </c>
      <c r="BR185" s="58">
        <v>5</v>
      </c>
      <c r="BS185" s="53">
        <f t="shared" si="650"/>
        <v>83.333333333333343</v>
      </c>
      <c r="BT185" s="58">
        <v>6</v>
      </c>
      <c r="BU185" s="53">
        <f t="shared" si="651"/>
        <v>85.714285714285708</v>
      </c>
      <c r="BV185" s="58">
        <v>5</v>
      </c>
      <c r="BW185" s="51">
        <f t="shared" si="652"/>
        <v>71.428571428571431</v>
      </c>
      <c r="BX185" s="61">
        <f t="shared" si="545"/>
        <v>36</v>
      </c>
      <c r="BY185" s="63">
        <f t="shared" si="546"/>
        <v>72</v>
      </c>
      <c r="BZ185" s="53">
        <f t="shared" si="683"/>
        <v>72</v>
      </c>
      <c r="CA185" s="98">
        <f t="shared" si="547"/>
        <v>72</v>
      </c>
      <c r="CB185" s="57" t="e">
        <f t="shared" si="684"/>
        <v>#N/A</v>
      </c>
      <c r="CC185" s="58">
        <v>36</v>
      </c>
      <c r="CD185" s="53">
        <f t="shared" si="653"/>
        <v>45</v>
      </c>
      <c r="CE185" s="58">
        <v>129</v>
      </c>
      <c r="CF185" s="51">
        <f t="shared" si="654"/>
        <v>87.635239567233384</v>
      </c>
      <c r="CG185" s="58">
        <v>55.224796418602999</v>
      </c>
      <c r="CH185" s="51">
        <f t="shared" si="655"/>
        <v>57.157322052802797</v>
      </c>
      <c r="CI185" s="58" t="s">
        <v>1974</v>
      </c>
      <c r="CJ185" s="53">
        <f t="shared" si="656"/>
        <v>0</v>
      </c>
      <c r="CK185" s="58" t="s">
        <v>1974</v>
      </c>
      <c r="CL185" s="53">
        <f t="shared" si="657"/>
        <v>0</v>
      </c>
      <c r="CM185" s="58">
        <v>3</v>
      </c>
      <c r="CN185" s="53">
        <f t="shared" si="658"/>
        <v>97.247706422018354</v>
      </c>
      <c r="CO185" s="58">
        <v>0</v>
      </c>
      <c r="CP185" s="51">
        <f t="shared" si="659"/>
        <v>100</v>
      </c>
      <c r="CQ185" s="138">
        <f t="shared" si="548"/>
        <v>49.311926605504588</v>
      </c>
      <c r="CR185" s="110">
        <f t="shared" si="549"/>
        <v>59.776122056385191</v>
      </c>
      <c r="CS185" s="53">
        <f t="shared" si="685"/>
        <v>59.776122056385191</v>
      </c>
      <c r="CT185" s="98">
        <f t="shared" si="550"/>
        <v>59.8</v>
      </c>
      <c r="CU185" s="54" t="e">
        <f t="shared" si="686"/>
        <v>#N/A</v>
      </c>
      <c r="CV185" s="58">
        <v>43</v>
      </c>
      <c r="CW185" s="53">
        <f t="shared" si="660"/>
        <v>73.584905660377359</v>
      </c>
      <c r="CX185" s="58">
        <v>48</v>
      </c>
      <c r="CY185" s="53">
        <f t="shared" si="661"/>
        <v>72.189349112426044</v>
      </c>
      <c r="CZ185" s="58">
        <v>366.11111111111097</v>
      </c>
      <c r="DA185" s="53">
        <f t="shared" si="662"/>
        <v>65.461215932914058</v>
      </c>
      <c r="DB185" s="58">
        <v>57.5833333333333</v>
      </c>
      <c r="DC185" s="53">
        <f t="shared" si="663"/>
        <v>85.604166666666671</v>
      </c>
      <c r="DD185" s="58">
        <v>72</v>
      </c>
      <c r="DE185" s="53">
        <f t="shared" si="664"/>
        <v>74.551971326164875</v>
      </c>
      <c r="DF185" s="58">
        <v>48</v>
      </c>
      <c r="DG185" s="53">
        <f t="shared" si="665"/>
        <v>80.3347280334728</v>
      </c>
      <c r="DH185" s="58">
        <v>299.666666666666</v>
      </c>
      <c r="DI185" s="53">
        <f t="shared" si="666"/>
        <v>75.027777777777828</v>
      </c>
      <c r="DJ185" s="58">
        <v>282.777777777778</v>
      </c>
      <c r="DK185" s="51">
        <f t="shared" si="667"/>
        <v>59.603174603174566</v>
      </c>
      <c r="DL185" s="53">
        <f t="shared" si="551"/>
        <v>73.294661139121771</v>
      </c>
      <c r="DM185" s="53">
        <f t="shared" si="687"/>
        <v>73.294661139121771</v>
      </c>
      <c r="DN185" s="98">
        <f t="shared" si="552"/>
        <v>73.3</v>
      </c>
      <c r="DO185" s="54" t="e">
        <f t="shared" si="688"/>
        <v>#N/A</v>
      </c>
      <c r="DP185" s="52">
        <v>1318</v>
      </c>
      <c r="DQ185" s="51">
        <f t="shared" si="668"/>
        <v>1.8032786885245904</v>
      </c>
      <c r="DR185" s="52">
        <v>22.8</v>
      </c>
      <c r="DS185" s="51">
        <f t="shared" si="669"/>
        <v>74.465691788526428</v>
      </c>
      <c r="DT185" s="52">
        <v>8.5</v>
      </c>
      <c r="DU185" s="51">
        <f t="shared" si="670"/>
        <v>47.222222222222221</v>
      </c>
      <c r="DV185" s="53">
        <f t="shared" si="553"/>
        <v>41.163730899757745</v>
      </c>
      <c r="DW185" s="53">
        <f t="shared" si="689"/>
        <v>41.163730899757745</v>
      </c>
      <c r="DX185" s="98">
        <f t="shared" si="554"/>
        <v>41.2</v>
      </c>
      <c r="DY185" s="54" t="e">
        <f t="shared" si="690"/>
        <v>#N/A</v>
      </c>
      <c r="DZ185" s="52">
        <v>43.0298784319059</v>
      </c>
      <c r="EA185" s="53">
        <f t="shared" si="671"/>
        <v>46.318491315291595</v>
      </c>
      <c r="EB185" s="52">
        <v>7</v>
      </c>
      <c r="EC185" s="51">
        <f t="shared" si="672"/>
        <v>43.75</v>
      </c>
      <c r="ED185" s="53">
        <f t="shared" si="555"/>
        <v>45.034245657645798</v>
      </c>
      <c r="EE185" s="53">
        <f t="shared" si="691"/>
        <v>45.034245657645798</v>
      </c>
      <c r="EF185" s="98">
        <f t="shared" si="556"/>
        <v>45</v>
      </c>
      <c r="EG185" s="54" t="e">
        <f t="shared" si="692"/>
        <v>#N/A</v>
      </c>
      <c r="EH185" s="64"/>
      <c r="EI185" s="64"/>
      <c r="EJ185" s="64"/>
      <c r="EK185" s="66" t="e">
        <f t="shared" si="693"/>
        <v>#N/A</v>
      </c>
      <c r="EL185" s="116">
        <f t="shared" si="557"/>
        <v>61.8</v>
      </c>
      <c r="EM185" s="139">
        <f t="shared" si="558"/>
        <v>61.80614003213924</v>
      </c>
      <c r="EN185" s="120">
        <f t="shared" si="694"/>
        <v>61.80614003213924</v>
      </c>
      <c r="EO185" s="67"/>
      <c r="EP185" s="68"/>
      <c r="EQ185" s="44"/>
    </row>
    <row r="186" spans="1:147" ht="14.5" customHeight="1" x14ac:dyDescent="0.35">
      <c r="A186" s="49" t="s">
        <v>174</v>
      </c>
      <c r="B186" s="137" t="str">
        <f>INDEX('Economy Names'!$A$2:$H$213,'Economy Names'!L180,'Economy Names'!$K$1)</f>
        <v>St. Kitts and Nevis</v>
      </c>
      <c r="C186" s="50">
        <v>7</v>
      </c>
      <c r="D186" s="51">
        <f t="shared" si="628"/>
        <v>64.705882352941174</v>
      </c>
      <c r="E186" s="50">
        <v>18.5</v>
      </c>
      <c r="F186" s="51">
        <f t="shared" si="629"/>
        <v>81.909547738693462</v>
      </c>
      <c r="G186" s="52">
        <v>6.2164694691226101</v>
      </c>
      <c r="H186" s="51">
        <f t="shared" si="630"/>
        <v>96.891765265438693</v>
      </c>
      <c r="I186" s="50">
        <v>7</v>
      </c>
      <c r="J186" s="51">
        <f t="shared" si="631"/>
        <v>64.705882352941174</v>
      </c>
      <c r="K186" s="50">
        <v>18.5</v>
      </c>
      <c r="L186" s="51">
        <f t="shared" si="632"/>
        <v>81.909547738693462</v>
      </c>
      <c r="M186" s="52">
        <v>6.2164694691226101</v>
      </c>
      <c r="N186" s="53">
        <f t="shared" si="633"/>
        <v>96.891765265438693</v>
      </c>
      <c r="O186" s="52">
        <v>0</v>
      </c>
      <c r="P186" s="51">
        <f t="shared" si="634"/>
        <v>100</v>
      </c>
      <c r="Q186" s="53">
        <f t="shared" si="534"/>
        <v>85.876798839268332</v>
      </c>
      <c r="R186" s="53">
        <f t="shared" si="673"/>
        <v>85.876798839268332</v>
      </c>
      <c r="S186" s="98">
        <f t="shared" si="535"/>
        <v>85.9</v>
      </c>
      <c r="T186" s="54" t="e">
        <f t="shared" si="674"/>
        <v>#N/A</v>
      </c>
      <c r="U186" s="55">
        <v>12</v>
      </c>
      <c r="V186" s="51">
        <f t="shared" si="635"/>
        <v>72</v>
      </c>
      <c r="W186" s="55">
        <v>105</v>
      </c>
      <c r="X186" s="51">
        <f t="shared" si="636"/>
        <v>77.233429394812674</v>
      </c>
      <c r="Y186" s="56">
        <v>0.39284770541613001</v>
      </c>
      <c r="Z186" s="53">
        <f t="shared" si="637"/>
        <v>98.035761472919347</v>
      </c>
      <c r="AA186" s="55">
        <v>7</v>
      </c>
      <c r="AB186" s="51">
        <f t="shared" si="638"/>
        <v>46.666666666666664</v>
      </c>
      <c r="AC186" s="53">
        <f t="shared" si="536"/>
        <v>73.48396438359967</v>
      </c>
      <c r="AD186" s="53">
        <f t="shared" si="675"/>
        <v>73.48396438359967</v>
      </c>
      <c r="AE186" s="98">
        <f t="shared" si="537"/>
        <v>73.5</v>
      </c>
      <c r="AF186" s="57" t="e">
        <f t="shared" si="676"/>
        <v>#N/A</v>
      </c>
      <c r="AG186" s="55">
        <v>4</v>
      </c>
      <c r="AH186" s="51">
        <f t="shared" si="639"/>
        <v>83.333333333333343</v>
      </c>
      <c r="AI186" s="55">
        <v>18</v>
      </c>
      <c r="AJ186" s="51">
        <f t="shared" si="640"/>
        <v>100</v>
      </c>
      <c r="AK186" s="56">
        <v>207.281452606502</v>
      </c>
      <c r="AL186" s="51">
        <f t="shared" si="641"/>
        <v>97.440969720907376</v>
      </c>
      <c r="AM186" s="55">
        <v>0</v>
      </c>
      <c r="AN186" s="51">
        <f t="shared" si="642"/>
        <v>0</v>
      </c>
      <c r="AO186" s="51">
        <f t="shared" si="538"/>
        <v>70.193575763560176</v>
      </c>
      <c r="AP186" s="53">
        <f t="shared" si="677"/>
        <v>70.193575763560176</v>
      </c>
      <c r="AQ186" s="98">
        <f t="shared" si="539"/>
        <v>70.2</v>
      </c>
      <c r="AR186" s="54" t="e">
        <f t="shared" si="678"/>
        <v>#N/A</v>
      </c>
      <c r="AS186" s="59">
        <v>6</v>
      </c>
      <c r="AT186" s="51">
        <f t="shared" si="643"/>
        <v>58.333333333333336</v>
      </c>
      <c r="AU186" s="59">
        <v>224</v>
      </c>
      <c r="AV186" s="51">
        <f t="shared" si="644"/>
        <v>0</v>
      </c>
      <c r="AW186" s="59">
        <v>10.9363877167706</v>
      </c>
      <c r="AX186" s="53">
        <f t="shared" si="645"/>
        <v>27.090748554862664</v>
      </c>
      <c r="AY186" s="59">
        <v>9</v>
      </c>
      <c r="AZ186" s="51">
        <f t="shared" si="646"/>
        <v>30</v>
      </c>
      <c r="BA186" s="60">
        <f t="shared" si="540"/>
        <v>28.856020472049</v>
      </c>
      <c r="BB186" s="53">
        <f t="shared" si="679"/>
        <v>28.856020472049</v>
      </c>
      <c r="BC186" s="98">
        <f t="shared" si="541"/>
        <v>28.9</v>
      </c>
      <c r="BD186" s="54" t="e">
        <f t="shared" si="680"/>
        <v>#N/A</v>
      </c>
      <c r="BE186" s="58">
        <v>0</v>
      </c>
      <c r="BF186" s="58">
        <v>5</v>
      </c>
      <c r="BG186" s="61">
        <f t="shared" si="542"/>
        <v>5</v>
      </c>
      <c r="BH186" s="60">
        <f t="shared" si="543"/>
        <v>25</v>
      </c>
      <c r="BI186" s="101">
        <f t="shared" si="681"/>
        <v>25</v>
      </c>
      <c r="BJ186" s="98">
        <f t="shared" si="544"/>
        <v>25</v>
      </c>
      <c r="BK186" s="54" t="e">
        <f t="shared" si="682"/>
        <v>#N/A</v>
      </c>
      <c r="BL186" s="58">
        <v>4</v>
      </c>
      <c r="BM186" s="53">
        <f t="shared" si="647"/>
        <v>40</v>
      </c>
      <c r="BN186" s="58">
        <v>8</v>
      </c>
      <c r="BO186" s="53">
        <f t="shared" si="648"/>
        <v>80</v>
      </c>
      <c r="BP186" s="58">
        <v>8</v>
      </c>
      <c r="BQ186" s="53">
        <f t="shared" si="649"/>
        <v>80</v>
      </c>
      <c r="BR186" s="58">
        <v>3</v>
      </c>
      <c r="BS186" s="53">
        <f t="shared" si="650"/>
        <v>50</v>
      </c>
      <c r="BT186" s="58">
        <v>1</v>
      </c>
      <c r="BU186" s="53">
        <f t="shared" si="651"/>
        <v>14.285714285714285</v>
      </c>
      <c r="BV186" s="58">
        <v>2</v>
      </c>
      <c r="BW186" s="51">
        <f t="shared" si="652"/>
        <v>28.571428571428569</v>
      </c>
      <c r="BX186" s="61">
        <f t="shared" si="545"/>
        <v>26</v>
      </c>
      <c r="BY186" s="63">
        <f t="shared" si="546"/>
        <v>52</v>
      </c>
      <c r="BZ186" s="53">
        <f t="shared" si="683"/>
        <v>52</v>
      </c>
      <c r="CA186" s="98">
        <f t="shared" si="547"/>
        <v>52</v>
      </c>
      <c r="CB186" s="57" t="e">
        <f t="shared" si="684"/>
        <v>#N/A</v>
      </c>
      <c r="CC186" s="58">
        <v>39</v>
      </c>
      <c r="CD186" s="53">
        <f t="shared" si="653"/>
        <v>40</v>
      </c>
      <c r="CE186" s="58">
        <v>203</v>
      </c>
      <c r="CF186" s="51">
        <f t="shared" si="654"/>
        <v>76.197836166924276</v>
      </c>
      <c r="CG186" s="58">
        <v>49.746051231207502</v>
      </c>
      <c r="CH186" s="51">
        <f t="shared" si="655"/>
        <v>65.709121981013254</v>
      </c>
      <c r="CI186" s="58">
        <v>10</v>
      </c>
      <c r="CJ186" s="53">
        <f t="shared" si="656"/>
        <v>80</v>
      </c>
      <c r="CK186" s="58">
        <v>42.642857142857103</v>
      </c>
      <c r="CL186" s="53">
        <f t="shared" si="657"/>
        <v>23.855488141202503</v>
      </c>
      <c r="CM186" s="58">
        <v>2</v>
      </c>
      <c r="CN186" s="53">
        <f t="shared" si="658"/>
        <v>99.082568807339456</v>
      </c>
      <c r="CO186" s="58">
        <v>0</v>
      </c>
      <c r="CP186" s="51">
        <f t="shared" si="659"/>
        <v>100</v>
      </c>
      <c r="CQ186" s="138">
        <f t="shared" si="548"/>
        <v>75.734514237135485</v>
      </c>
      <c r="CR186" s="110">
        <f t="shared" si="549"/>
        <v>64.410368096268257</v>
      </c>
      <c r="CS186" s="53">
        <f t="shared" si="685"/>
        <v>64.410368096268257</v>
      </c>
      <c r="CT186" s="98">
        <f t="shared" si="550"/>
        <v>64.400000000000006</v>
      </c>
      <c r="CU186" s="54" t="e">
        <f t="shared" si="686"/>
        <v>#N/A</v>
      </c>
      <c r="CV186" s="58">
        <v>27</v>
      </c>
      <c r="CW186" s="53">
        <f t="shared" si="660"/>
        <v>83.647798742138363</v>
      </c>
      <c r="CX186" s="58">
        <v>24</v>
      </c>
      <c r="CY186" s="53">
        <f t="shared" si="661"/>
        <v>86.390532544378701</v>
      </c>
      <c r="CZ186" s="58">
        <v>335</v>
      </c>
      <c r="DA186" s="53">
        <f t="shared" si="662"/>
        <v>68.396226415094347</v>
      </c>
      <c r="DB186" s="58">
        <v>100</v>
      </c>
      <c r="DC186" s="53">
        <f t="shared" si="663"/>
        <v>75</v>
      </c>
      <c r="DD186" s="58">
        <v>37.142857142857103</v>
      </c>
      <c r="DE186" s="53">
        <f t="shared" si="664"/>
        <v>87.045570916538679</v>
      </c>
      <c r="DF186" s="58">
        <v>33.142857142857103</v>
      </c>
      <c r="DG186" s="53">
        <f t="shared" si="665"/>
        <v>86.551105797967736</v>
      </c>
      <c r="DH186" s="58">
        <v>310.71428571428601</v>
      </c>
      <c r="DI186" s="53">
        <f t="shared" si="666"/>
        <v>74.107142857142833</v>
      </c>
      <c r="DJ186" s="58">
        <v>90</v>
      </c>
      <c r="DK186" s="51">
        <f t="shared" si="667"/>
        <v>87.142857142857139</v>
      </c>
      <c r="DL186" s="53">
        <f t="shared" si="551"/>
        <v>81.035154302014718</v>
      </c>
      <c r="DM186" s="53">
        <f t="shared" si="687"/>
        <v>81.035154302014718</v>
      </c>
      <c r="DN186" s="98">
        <f t="shared" si="552"/>
        <v>81</v>
      </c>
      <c r="DO186" s="54" t="e">
        <f t="shared" si="688"/>
        <v>#N/A</v>
      </c>
      <c r="DP186" s="52">
        <v>578</v>
      </c>
      <c r="DQ186" s="51">
        <f t="shared" si="668"/>
        <v>62.459016393442624</v>
      </c>
      <c r="DR186" s="52">
        <v>26.6</v>
      </c>
      <c r="DS186" s="51">
        <f t="shared" si="669"/>
        <v>70.191226096737907</v>
      </c>
      <c r="DT186" s="52">
        <v>11.5</v>
      </c>
      <c r="DU186" s="51">
        <f t="shared" si="670"/>
        <v>63.888888888888886</v>
      </c>
      <c r="DV186" s="53">
        <f t="shared" si="553"/>
        <v>65.513043793023144</v>
      </c>
      <c r="DW186" s="53">
        <f t="shared" si="689"/>
        <v>65.513043793023144</v>
      </c>
      <c r="DX186" s="98">
        <f t="shared" si="554"/>
        <v>65.5</v>
      </c>
      <c r="DY186" s="54" t="e">
        <f t="shared" si="690"/>
        <v>#N/A</v>
      </c>
      <c r="DZ186" s="52">
        <v>0</v>
      </c>
      <c r="EA186" s="53">
        <f t="shared" si="671"/>
        <v>0</v>
      </c>
      <c r="EB186" s="52">
        <v>0</v>
      </c>
      <c r="EC186" s="51">
        <f t="shared" si="672"/>
        <v>0</v>
      </c>
      <c r="ED186" s="53">
        <f t="shared" si="555"/>
        <v>0</v>
      </c>
      <c r="EE186" s="53">
        <f t="shared" si="691"/>
        <v>0</v>
      </c>
      <c r="EF186" s="98">
        <f t="shared" si="556"/>
        <v>0</v>
      </c>
      <c r="EG186" s="54" t="e">
        <f t="shared" si="692"/>
        <v>#N/A</v>
      </c>
      <c r="EH186" s="64"/>
      <c r="EI186" s="64"/>
      <c r="EJ186" s="64"/>
      <c r="EK186" s="66" t="e">
        <f t="shared" si="693"/>
        <v>#N/A</v>
      </c>
      <c r="EL186" s="116">
        <f t="shared" si="557"/>
        <v>54.6</v>
      </c>
      <c r="EM186" s="139">
        <f t="shared" si="558"/>
        <v>54.636892564978325</v>
      </c>
      <c r="EN186" s="120">
        <f t="shared" si="694"/>
        <v>54.636892564978325</v>
      </c>
      <c r="EO186" s="67"/>
      <c r="EP186" s="68"/>
      <c r="EQ186" s="44"/>
    </row>
    <row r="187" spans="1:147" ht="14.5" customHeight="1" x14ac:dyDescent="0.35">
      <c r="A187" s="49" t="s">
        <v>175</v>
      </c>
      <c r="B187" s="137" t="str">
        <f>INDEX('Economy Names'!$A$2:$H$213,'Economy Names'!L181,'Economy Names'!$K$1)</f>
        <v>St. Lucia</v>
      </c>
      <c r="C187" s="50">
        <v>5</v>
      </c>
      <c r="D187" s="51">
        <f t="shared" si="628"/>
        <v>76.470588235294116</v>
      </c>
      <c r="E187" s="50">
        <v>11</v>
      </c>
      <c r="F187" s="51">
        <f t="shared" si="629"/>
        <v>89.447236180904525</v>
      </c>
      <c r="G187" s="52">
        <v>17.003881349774598</v>
      </c>
      <c r="H187" s="51">
        <f t="shared" si="630"/>
        <v>91.498059325112706</v>
      </c>
      <c r="I187" s="50">
        <v>5</v>
      </c>
      <c r="J187" s="51">
        <f t="shared" si="631"/>
        <v>76.470588235294116</v>
      </c>
      <c r="K187" s="50">
        <v>11</v>
      </c>
      <c r="L187" s="51">
        <f t="shared" si="632"/>
        <v>89.447236180904525</v>
      </c>
      <c r="M187" s="52">
        <v>17.003881349774598</v>
      </c>
      <c r="N187" s="53">
        <f t="shared" si="633"/>
        <v>91.498059325112706</v>
      </c>
      <c r="O187" s="52">
        <v>0</v>
      </c>
      <c r="P187" s="51">
        <f t="shared" si="634"/>
        <v>100</v>
      </c>
      <c r="Q187" s="53">
        <f t="shared" si="534"/>
        <v>89.353970935327823</v>
      </c>
      <c r="R187" s="53">
        <f t="shared" si="673"/>
        <v>89.353970935327823</v>
      </c>
      <c r="S187" s="98">
        <f t="shared" si="535"/>
        <v>89.4</v>
      </c>
      <c r="T187" s="54" t="e">
        <f t="shared" si="674"/>
        <v>#N/A</v>
      </c>
      <c r="U187" s="55">
        <v>14</v>
      </c>
      <c r="V187" s="51">
        <f t="shared" si="635"/>
        <v>64</v>
      </c>
      <c r="W187" s="55">
        <v>116</v>
      </c>
      <c r="X187" s="51">
        <f t="shared" si="636"/>
        <v>74.063400576368878</v>
      </c>
      <c r="Y187" s="56">
        <v>0.50884835442647003</v>
      </c>
      <c r="Z187" s="53">
        <f t="shared" si="637"/>
        <v>97.455758227867648</v>
      </c>
      <c r="AA187" s="56">
        <v>10.5</v>
      </c>
      <c r="AB187" s="51">
        <f t="shared" si="638"/>
        <v>70</v>
      </c>
      <c r="AC187" s="53">
        <f t="shared" si="536"/>
        <v>76.379789701059138</v>
      </c>
      <c r="AD187" s="53">
        <f t="shared" si="675"/>
        <v>76.379789701059138</v>
      </c>
      <c r="AE187" s="98">
        <f t="shared" si="537"/>
        <v>76.400000000000006</v>
      </c>
      <c r="AF187" s="57" t="e">
        <f t="shared" si="676"/>
        <v>#N/A</v>
      </c>
      <c r="AG187" s="55">
        <v>6</v>
      </c>
      <c r="AH187" s="51">
        <f t="shared" si="639"/>
        <v>50</v>
      </c>
      <c r="AI187" s="55">
        <v>26</v>
      </c>
      <c r="AJ187" s="51">
        <f t="shared" si="640"/>
        <v>96.521739130434781</v>
      </c>
      <c r="AK187" s="56">
        <v>171.14496321565801</v>
      </c>
      <c r="AL187" s="51">
        <f t="shared" si="641"/>
        <v>97.887099219559772</v>
      </c>
      <c r="AM187" s="55">
        <v>7</v>
      </c>
      <c r="AN187" s="51">
        <f t="shared" si="642"/>
        <v>87.5</v>
      </c>
      <c r="AO187" s="51">
        <f t="shared" si="538"/>
        <v>82.977209587498635</v>
      </c>
      <c r="AP187" s="53">
        <f t="shared" si="677"/>
        <v>82.977209587498635</v>
      </c>
      <c r="AQ187" s="98">
        <f t="shared" si="539"/>
        <v>83</v>
      </c>
      <c r="AR187" s="54" t="e">
        <f t="shared" si="678"/>
        <v>#N/A</v>
      </c>
      <c r="AS187" s="59">
        <v>9</v>
      </c>
      <c r="AT187" s="51">
        <f t="shared" si="643"/>
        <v>33.333333333333329</v>
      </c>
      <c r="AU187" s="59">
        <v>17</v>
      </c>
      <c r="AV187" s="51">
        <f t="shared" si="644"/>
        <v>92.344497607655512</v>
      </c>
      <c r="AW187" s="59">
        <v>7.2008085419449603</v>
      </c>
      <c r="AX187" s="53">
        <f t="shared" si="645"/>
        <v>51.994609720366938</v>
      </c>
      <c r="AY187" s="59">
        <v>18.5</v>
      </c>
      <c r="AZ187" s="51">
        <f t="shared" si="646"/>
        <v>61.666666666666671</v>
      </c>
      <c r="BA187" s="60">
        <f t="shared" si="540"/>
        <v>59.834776832005616</v>
      </c>
      <c r="BB187" s="53">
        <f t="shared" si="679"/>
        <v>59.834776832005616</v>
      </c>
      <c r="BC187" s="98">
        <f t="shared" si="541"/>
        <v>59.8</v>
      </c>
      <c r="BD187" s="54" t="e">
        <f t="shared" si="680"/>
        <v>#N/A</v>
      </c>
      <c r="BE187" s="58">
        <v>0</v>
      </c>
      <c r="BF187" s="58">
        <v>5</v>
      </c>
      <c r="BG187" s="61">
        <f t="shared" si="542"/>
        <v>5</v>
      </c>
      <c r="BH187" s="60">
        <f t="shared" si="543"/>
        <v>25</v>
      </c>
      <c r="BI187" s="101">
        <f t="shared" si="681"/>
        <v>25</v>
      </c>
      <c r="BJ187" s="98">
        <f t="shared" si="544"/>
        <v>25</v>
      </c>
      <c r="BK187" s="54" t="e">
        <f t="shared" si="682"/>
        <v>#N/A</v>
      </c>
      <c r="BL187" s="58">
        <v>4</v>
      </c>
      <c r="BM187" s="53">
        <f t="shared" si="647"/>
        <v>40</v>
      </c>
      <c r="BN187" s="58">
        <v>8</v>
      </c>
      <c r="BO187" s="53">
        <f t="shared" si="648"/>
        <v>80</v>
      </c>
      <c r="BP187" s="58">
        <v>8</v>
      </c>
      <c r="BQ187" s="53">
        <f t="shared" si="649"/>
        <v>80</v>
      </c>
      <c r="BR187" s="58">
        <v>3</v>
      </c>
      <c r="BS187" s="53">
        <f t="shared" si="650"/>
        <v>50</v>
      </c>
      <c r="BT187" s="58">
        <v>4</v>
      </c>
      <c r="BU187" s="53">
        <f t="shared" si="651"/>
        <v>57.142857142857139</v>
      </c>
      <c r="BV187" s="58">
        <v>2</v>
      </c>
      <c r="BW187" s="51">
        <f t="shared" si="652"/>
        <v>28.571428571428569</v>
      </c>
      <c r="BX187" s="61">
        <f t="shared" si="545"/>
        <v>29</v>
      </c>
      <c r="BY187" s="63">
        <f t="shared" si="546"/>
        <v>57.999999999999993</v>
      </c>
      <c r="BZ187" s="53">
        <f t="shared" si="683"/>
        <v>57.999999999999993</v>
      </c>
      <c r="CA187" s="98">
        <f t="shared" si="547"/>
        <v>58</v>
      </c>
      <c r="CB187" s="57" t="e">
        <f t="shared" si="684"/>
        <v>#N/A</v>
      </c>
      <c r="CC187" s="58">
        <v>35</v>
      </c>
      <c r="CD187" s="53">
        <f t="shared" si="653"/>
        <v>46.666666666666664</v>
      </c>
      <c r="CE187" s="58">
        <v>110</v>
      </c>
      <c r="CF187" s="51">
        <f t="shared" si="654"/>
        <v>90.571870170015458</v>
      </c>
      <c r="CG187" s="58">
        <v>34.726540858778797</v>
      </c>
      <c r="CH187" s="51">
        <f t="shared" si="655"/>
        <v>87.891644552320159</v>
      </c>
      <c r="CI187" s="58">
        <v>8.25</v>
      </c>
      <c r="CJ187" s="53">
        <f t="shared" si="656"/>
        <v>83.5</v>
      </c>
      <c r="CK187" s="58">
        <v>25.595238095238098</v>
      </c>
      <c r="CL187" s="53">
        <f t="shared" si="657"/>
        <v>56.765949623092482</v>
      </c>
      <c r="CM187" s="58">
        <v>4.5</v>
      </c>
      <c r="CN187" s="53">
        <f t="shared" si="658"/>
        <v>94.495412844036693</v>
      </c>
      <c r="CO187" s="58">
        <v>8.7142857142857206</v>
      </c>
      <c r="CP187" s="51">
        <f t="shared" si="659"/>
        <v>72.76785714285711</v>
      </c>
      <c r="CQ187" s="138">
        <f t="shared" si="548"/>
        <v>76.882304902496571</v>
      </c>
      <c r="CR187" s="110">
        <f t="shared" si="549"/>
        <v>75.503121572874718</v>
      </c>
      <c r="CS187" s="53">
        <f t="shared" si="685"/>
        <v>75.503121572874718</v>
      </c>
      <c r="CT187" s="98">
        <f t="shared" si="550"/>
        <v>75.5</v>
      </c>
      <c r="CU187" s="54" t="e">
        <f t="shared" si="686"/>
        <v>#N/A</v>
      </c>
      <c r="CV187" s="58">
        <v>27</v>
      </c>
      <c r="CW187" s="53">
        <f t="shared" si="660"/>
        <v>83.647798742138363</v>
      </c>
      <c r="CX187" s="58">
        <v>19</v>
      </c>
      <c r="CY187" s="53">
        <f t="shared" si="661"/>
        <v>89.349112426035504</v>
      </c>
      <c r="CZ187" s="58">
        <v>717.5</v>
      </c>
      <c r="DA187" s="53">
        <f t="shared" si="662"/>
        <v>32.311320754716981</v>
      </c>
      <c r="DB187" s="58">
        <v>62.5</v>
      </c>
      <c r="DC187" s="53">
        <f t="shared" si="663"/>
        <v>84.375</v>
      </c>
      <c r="DD187" s="58">
        <v>26.571428571428601</v>
      </c>
      <c r="DE187" s="53">
        <f t="shared" si="664"/>
        <v>90.834613415258559</v>
      </c>
      <c r="DF187" s="58">
        <v>14.0714285714286</v>
      </c>
      <c r="DG187" s="53">
        <f t="shared" si="665"/>
        <v>94.53078302450686</v>
      </c>
      <c r="DH187" s="58">
        <v>842.05454545454597</v>
      </c>
      <c r="DI187" s="53">
        <f t="shared" si="666"/>
        <v>29.828787878787839</v>
      </c>
      <c r="DJ187" s="58">
        <v>97.5</v>
      </c>
      <c r="DK187" s="51">
        <f t="shared" si="667"/>
        <v>86.071428571428584</v>
      </c>
      <c r="DL187" s="53">
        <f t="shared" si="551"/>
        <v>73.86860560160909</v>
      </c>
      <c r="DM187" s="53">
        <f t="shared" si="687"/>
        <v>73.86860560160909</v>
      </c>
      <c r="DN187" s="98">
        <f t="shared" si="552"/>
        <v>73.900000000000006</v>
      </c>
      <c r="DO187" s="54" t="e">
        <f t="shared" si="688"/>
        <v>#N/A</v>
      </c>
      <c r="DP187" s="52">
        <v>645</v>
      </c>
      <c r="DQ187" s="51">
        <f t="shared" si="668"/>
        <v>56.967213114754102</v>
      </c>
      <c r="DR187" s="52">
        <v>37.299999999999997</v>
      </c>
      <c r="DS187" s="51">
        <f t="shared" si="669"/>
        <v>58.155230596175478</v>
      </c>
      <c r="DT187" s="52">
        <v>11.5</v>
      </c>
      <c r="DU187" s="51">
        <f t="shared" si="670"/>
        <v>63.888888888888886</v>
      </c>
      <c r="DV187" s="53">
        <f t="shared" si="553"/>
        <v>59.670444199939489</v>
      </c>
      <c r="DW187" s="53">
        <f t="shared" si="689"/>
        <v>59.670444199939489</v>
      </c>
      <c r="DX187" s="98">
        <f t="shared" si="554"/>
        <v>59.7</v>
      </c>
      <c r="DY187" s="54" t="e">
        <f t="shared" si="690"/>
        <v>#N/A</v>
      </c>
      <c r="DZ187" s="52">
        <v>43.507145271862598</v>
      </c>
      <c r="EA187" s="53">
        <f t="shared" si="671"/>
        <v>46.832233877139501</v>
      </c>
      <c r="EB187" s="52">
        <v>4</v>
      </c>
      <c r="EC187" s="51">
        <f t="shared" si="672"/>
        <v>25</v>
      </c>
      <c r="ED187" s="53">
        <f t="shared" si="555"/>
        <v>35.916116938569751</v>
      </c>
      <c r="EE187" s="53">
        <f t="shared" si="691"/>
        <v>35.916116938569751</v>
      </c>
      <c r="EF187" s="98">
        <f t="shared" si="556"/>
        <v>35.9</v>
      </c>
      <c r="EG187" s="54" t="e">
        <f t="shared" si="692"/>
        <v>#N/A</v>
      </c>
      <c r="EH187" s="64"/>
      <c r="EI187" s="64"/>
      <c r="EJ187" s="64"/>
      <c r="EK187" s="66" t="e">
        <f t="shared" si="693"/>
        <v>#N/A</v>
      </c>
      <c r="EL187" s="116">
        <f t="shared" si="557"/>
        <v>63.7</v>
      </c>
      <c r="EM187" s="139">
        <f t="shared" si="558"/>
        <v>63.650403536888419</v>
      </c>
      <c r="EN187" s="120">
        <f t="shared" si="694"/>
        <v>63.650403536888419</v>
      </c>
      <c r="EO187" s="67"/>
      <c r="EP187" s="68"/>
      <c r="EQ187" s="44"/>
    </row>
    <row r="188" spans="1:147" ht="14.5" customHeight="1" x14ac:dyDescent="0.35">
      <c r="A188" s="49" t="s">
        <v>176</v>
      </c>
      <c r="B188" s="137" t="str">
        <f>INDEX('Economy Names'!$A$2:$H$213,'Economy Names'!L182,'Economy Names'!$K$1)</f>
        <v>St. Vincent and the Grenadines</v>
      </c>
      <c r="C188" s="50">
        <v>7</v>
      </c>
      <c r="D188" s="51">
        <f t="shared" si="628"/>
        <v>64.705882352941174</v>
      </c>
      <c r="E188" s="50">
        <v>10</v>
      </c>
      <c r="F188" s="51">
        <f t="shared" si="629"/>
        <v>90.452261306532662</v>
      </c>
      <c r="G188" s="52">
        <v>13.917918531542099</v>
      </c>
      <c r="H188" s="51">
        <f t="shared" si="630"/>
        <v>93.041040734228943</v>
      </c>
      <c r="I188" s="50">
        <v>7</v>
      </c>
      <c r="J188" s="51">
        <f t="shared" si="631"/>
        <v>64.705882352941174</v>
      </c>
      <c r="K188" s="50">
        <v>10</v>
      </c>
      <c r="L188" s="51">
        <f t="shared" si="632"/>
        <v>90.452261306532662</v>
      </c>
      <c r="M188" s="52">
        <v>13.917918531542099</v>
      </c>
      <c r="N188" s="53">
        <f t="shared" si="633"/>
        <v>93.041040734228943</v>
      </c>
      <c r="O188" s="52">
        <v>0</v>
      </c>
      <c r="P188" s="51">
        <f t="shared" si="634"/>
        <v>100</v>
      </c>
      <c r="Q188" s="53">
        <f t="shared" si="534"/>
        <v>87.049796098425702</v>
      </c>
      <c r="R188" s="53">
        <f t="shared" si="673"/>
        <v>87.049796098425702</v>
      </c>
      <c r="S188" s="98">
        <f t="shared" si="535"/>
        <v>87</v>
      </c>
      <c r="T188" s="54" t="e">
        <f t="shared" si="674"/>
        <v>#N/A</v>
      </c>
      <c r="U188" s="55">
        <v>14</v>
      </c>
      <c r="V188" s="51">
        <f t="shared" si="635"/>
        <v>64</v>
      </c>
      <c r="W188" s="55">
        <v>92</v>
      </c>
      <c r="X188" s="51">
        <f t="shared" si="636"/>
        <v>80.979827089337178</v>
      </c>
      <c r="Y188" s="56">
        <v>0.11274683583535</v>
      </c>
      <c r="Z188" s="53">
        <f t="shared" si="637"/>
        <v>99.436265820823252</v>
      </c>
      <c r="AA188" s="55">
        <v>8</v>
      </c>
      <c r="AB188" s="51">
        <f t="shared" si="638"/>
        <v>53.333333333333336</v>
      </c>
      <c r="AC188" s="53">
        <f t="shared" si="536"/>
        <v>74.43735656087344</v>
      </c>
      <c r="AD188" s="53">
        <f t="shared" si="675"/>
        <v>74.43735656087344</v>
      </c>
      <c r="AE188" s="98">
        <f t="shared" si="537"/>
        <v>74.400000000000006</v>
      </c>
      <c r="AF188" s="57" t="e">
        <f t="shared" si="676"/>
        <v>#N/A</v>
      </c>
      <c r="AG188" s="55">
        <v>3</v>
      </c>
      <c r="AH188" s="51">
        <f t="shared" si="639"/>
        <v>100</v>
      </c>
      <c r="AI188" s="55">
        <v>52</v>
      </c>
      <c r="AJ188" s="51">
        <f t="shared" si="640"/>
        <v>85.217391304347828</v>
      </c>
      <c r="AK188" s="56">
        <v>46.581055546044198</v>
      </c>
      <c r="AL188" s="51">
        <f t="shared" si="641"/>
        <v>99.4249252401723</v>
      </c>
      <c r="AM188" s="55">
        <v>0</v>
      </c>
      <c r="AN188" s="51">
        <f t="shared" si="642"/>
        <v>0</v>
      </c>
      <c r="AO188" s="51">
        <f t="shared" si="538"/>
        <v>71.160579136130025</v>
      </c>
      <c r="AP188" s="53">
        <f t="shared" si="677"/>
        <v>71.160579136130025</v>
      </c>
      <c r="AQ188" s="98">
        <f t="shared" si="539"/>
        <v>71.2</v>
      </c>
      <c r="AR188" s="54" t="e">
        <f t="shared" si="678"/>
        <v>#N/A</v>
      </c>
      <c r="AS188" s="59">
        <v>7</v>
      </c>
      <c r="AT188" s="51">
        <f t="shared" si="643"/>
        <v>50</v>
      </c>
      <c r="AU188" s="59">
        <v>47</v>
      </c>
      <c r="AV188" s="51">
        <f t="shared" si="644"/>
        <v>77.990430622009569</v>
      </c>
      <c r="AW188" s="59">
        <v>11.829156699682001</v>
      </c>
      <c r="AX188" s="53">
        <f t="shared" si="645"/>
        <v>21.138955335453328</v>
      </c>
      <c r="AY188" s="59">
        <v>7</v>
      </c>
      <c r="AZ188" s="51">
        <f t="shared" si="646"/>
        <v>23.333333333333332</v>
      </c>
      <c r="BA188" s="60">
        <f t="shared" si="540"/>
        <v>43.115679822699057</v>
      </c>
      <c r="BB188" s="53">
        <f t="shared" si="679"/>
        <v>43.115679822699057</v>
      </c>
      <c r="BC188" s="98">
        <f t="shared" si="541"/>
        <v>43.1</v>
      </c>
      <c r="BD188" s="54" t="e">
        <f t="shared" si="680"/>
        <v>#N/A</v>
      </c>
      <c r="BE188" s="58">
        <v>0</v>
      </c>
      <c r="BF188" s="58">
        <v>5</v>
      </c>
      <c r="BG188" s="61">
        <f t="shared" si="542"/>
        <v>5</v>
      </c>
      <c r="BH188" s="60">
        <f t="shared" si="543"/>
        <v>25</v>
      </c>
      <c r="BI188" s="101">
        <f t="shared" si="681"/>
        <v>25</v>
      </c>
      <c r="BJ188" s="98">
        <f t="shared" si="544"/>
        <v>25</v>
      </c>
      <c r="BK188" s="54" t="e">
        <f t="shared" si="682"/>
        <v>#N/A</v>
      </c>
      <c r="BL188" s="58">
        <v>4</v>
      </c>
      <c r="BM188" s="53">
        <f t="shared" si="647"/>
        <v>40</v>
      </c>
      <c r="BN188" s="58">
        <v>8</v>
      </c>
      <c r="BO188" s="53">
        <f t="shared" si="648"/>
        <v>80</v>
      </c>
      <c r="BP188" s="58">
        <v>8</v>
      </c>
      <c r="BQ188" s="53">
        <f t="shared" si="649"/>
        <v>80</v>
      </c>
      <c r="BR188" s="58">
        <v>3</v>
      </c>
      <c r="BS188" s="53">
        <f t="shared" si="650"/>
        <v>50</v>
      </c>
      <c r="BT188" s="58">
        <v>4</v>
      </c>
      <c r="BU188" s="53">
        <f t="shared" si="651"/>
        <v>57.142857142857139</v>
      </c>
      <c r="BV188" s="58">
        <v>2</v>
      </c>
      <c r="BW188" s="51">
        <f t="shared" si="652"/>
        <v>28.571428571428569</v>
      </c>
      <c r="BX188" s="61">
        <f t="shared" si="545"/>
        <v>29</v>
      </c>
      <c r="BY188" s="63">
        <f t="shared" si="546"/>
        <v>57.999999999999993</v>
      </c>
      <c r="BZ188" s="53">
        <f t="shared" si="683"/>
        <v>57.999999999999993</v>
      </c>
      <c r="CA188" s="98">
        <f t="shared" si="547"/>
        <v>58</v>
      </c>
      <c r="CB188" s="57" t="e">
        <f t="shared" si="684"/>
        <v>#N/A</v>
      </c>
      <c r="CC188" s="58">
        <v>36</v>
      </c>
      <c r="CD188" s="53">
        <f t="shared" si="653"/>
        <v>45</v>
      </c>
      <c r="CE188" s="58">
        <v>108</v>
      </c>
      <c r="CF188" s="51">
        <f t="shared" si="654"/>
        <v>90.880989180834632</v>
      </c>
      <c r="CG188" s="58">
        <v>37.020615298538999</v>
      </c>
      <c r="CH188" s="51">
        <f t="shared" si="655"/>
        <v>84.602463368205193</v>
      </c>
      <c r="CI188" s="58">
        <v>12</v>
      </c>
      <c r="CJ188" s="53">
        <f t="shared" si="656"/>
        <v>76</v>
      </c>
      <c r="CK188" s="58">
        <v>30.595238095238098</v>
      </c>
      <c r="CL188" s="53">
        <f t="shared" si="657"/>
        <v>47.113439970582824</v>
      </c>
      <c r="CM188" s="58">
        <v>22.5</v>
      </c>
      <c r="CN188" s="53">
        <f t="shared" si="658"/>
        <v>61.467889908256879</v>
      </c>
      <c r="CO188" s="58">
        <v>9.2857142857142794</v>
      </c>
      <c r="CP188" s="51">
        <f t="shared" si="659"/>
        <v>70.98214285714289</v>
      </c>
      <c r="CQ188" s="138">
        <f t="shared" si="548"/>
        <v>63.89086818399565</v>
      </c>
      <c r="CR188" s="110">
        <f t="shared" si="549"/>
        <v>71.093580183258865</v>
      </c>
      <c r="CS188" s="53">
        <f t="shared" si="685"/>
        <v>71.093580183258865</v>
      </c>
      <c r="CT188" s="98">
        <f t="shared" si="550"/>
        <v>71.099999999999994</v>
      </c>
      <c r="CU188" s="54" t="e">
        <f t="shared" si="686"/>
        <v>#N/A</v>
      </c>
      <c r="CV188" s="58">
        <v>28</v>
      </c>
      <c r="CW188" s="53">
        <f t="shared" si="660"/>
        <v>83.018867924528308</v>
      </c>
      <c r="CX188" s="58">
        <v>48</v>
      </c>
      <c r="CY188" s="53">
        <f t="shared" si="661"/>
        <v>72.189349112426044</v>
      </c>
      <c r="CZ188" s="58">
        <v>340</v>
      </c>
      <c r="DA188" s="53">
        <f t="shared" si="662"/>
        <v>67.924528301886795</v>
      </c>
      <c r="DB188" s="58">
        <v>80</v>
      </c>
      <c r="DC188" s="53">
        <f t="shared" si="663"/>
        <v>80</v>
      </c>
      <c r="DD188" s="58">
        <v>48</v>
      </c>
      <c r="DE188" s="53">
        <f t="shared" si="664"/>
        <v>83.154121863799276</v>
      </c>
      <c r="DF188" s="58">
        <v>24</v>
      </c>
      <c r="DG188" s="53">
        <f t="shared" si="665"/>
        <v>90.376569037656907</v>
      </c>
      <c r="DH188" s="58">
        <v>540</v>
      </c>
      <c r="DI188" s="53">
        <f t="shared" si="666"/>
        <v>55.000000000000007</v>
      </c>
      <c r="DJ188" s="58">
        <v>90</v>
      </c>
      <c r="DK188" s="51">
        <f t="shared" si="667"/>
        <v>87.142857142857139</v>
      </c>
      <c r="DL188" s="53">
        <f t="shared" si="551"/>
        <v>77.350786672894301</v>
      </c>
      <c r="DM188" s="53">
        <f t="shared" si="687"/>
        <v>77.350786672894301</v>
      </c>
      <c r="DN188" s="98">
        <f t="shared" si="552"/>
        <v>77.400000000000006</v>
      </c>
      <c r="DO188" s="54" t="e">
        <f t="shared" si="688"/>
        <v>#N/A</v>
      </c>
      <c r="DP188" s="52">
        <v>595</v>
      </c>
      <c r="DQ188" s="51">
        <f t="shared" si="668"/>
        <v>61.065573770491795</v>
      </c>
      <c r="DR188" s="52">
        <v>30.3</v>
      </c>
      <c r="DS188" s="51">
        <f t="shared" si="669"/>
        <v>66.029246344206967</v>
      </c>
      <c r="DT188" s="52">
        <v>11.5</v>
      </c>
      <c r="DU188" s="51">
        <f t="shared" si="670"/>
        <v>63.888888888888886</v>
      </c>
      <c r="DV188" s="53">
        <f t="shared" si="553"/>
        <v>63.661236334529214</v>
      </c>
      <c r="DW188" s="53">
        <f t="shared" si="689"/>
        <v>63.661236334529214</v>
      </c>
      <c r="DX188" s="98">
        <f t="shared" si="554"/>
        <v>63.7</v>
      </c>
      <c r="DY188" s="54" t="e">
        <f t="shared" si="690"/>
        <v>#N/A</v>
      </c>
      <c r="DZ188" s="52">
        <v>0</v>
      </c>
      <c r="EA188" s="53">
        <f t="shared" si="671"/>
        <v>0</v>
      </c>
      <c r="EB188" s="52">
        <v>0</v>
      </c>
      <c r="EC188" s="51">
        <f t="shared" si="672"/>
        <v>0</v>
      </c>
      <c r="ED188" s="53">
        <f t="shared" si="555"/>
        <v>0</v>
      </c>
      <c r="EE188" s="53">
        <f t="shared" si="691"/>
        <v>0</v>
      </c>
      <c r="EF188" s="98">
        <f t="shared" si="556"/>
        <v>0</v>
      </c>
      <c r="EG188" s="54" t="e">
        <f t="shared" si="692"/>
        <v>#N/A</v>
      </c>
      <c r="EH188" s="64"/>
      <c r="EI188" s="64"/>
      <c r="EJ188" s="64"/>
      <c r="EK188" s="66" t="e">
        <f t="shared" si="693"/>
        <v>#N/A</v>
      </c>
      <c r="EL188" s="116">
        <f t="shared" si="557"/>
        <v>57.1</v>
      </c>
      <c r="EM188" s="139">
        <f t="shared" si="558"/>
        <v>57.086901480881053</v>
      </c>
      <c r="EN188" s="120">
        <f t="shared" si="694"/>
        <v>57.086901480881053</v>
      </c>
      <c r="EO188" s="67"/>
      <c r="EP188" s="68"/>
      <c r="EQ188" s="44"/>
    </row>
    <row r="189" spans="1:147" ht="14.5" customHeight="1" x14ac:dyDescent="0.35">
      <c r="A189" s="49" t="s">
        <v>177</v>
      </c>
      <c r="B189" s="137" t="str">
        <f>INDEX('Economy Names'!$A$2:$H$213,'Economy Names'!L183,'Economy Names'!$K$1)</f>
        <v>Sudan</v>
      </c>
      <c r="C189" s="50">
        <v>9</v>
      </c>
      <c r="D189" s="51">
        <f t="shared" si="628"/>
        <v>52.941176470588239</v>
      </c>
      <c r="E189" s="50">
        <v>34</v>
      </c>
      <c r="F189" s="51">
        <f t="shared" si="629"/>
        <v>66.331658291457288</v>
      </c>
      <c r="G189" s="52">
        <v>17.828856201993201</v>
      </c>
      <c r="H189" s="51">
        <f t="shared" si="630"/>
        <v>91.085571899003398</v>
      </c>
      <c r="I189" s="50">
        <v>10</v>
      </c>
      <c r="J189" s="51">
        <f t="shared" si="631"/>
        <v>47.058823529411761</v>
      </c>
      <c r="K189" s="50">
        <v>35</v>
      </c>
      <c r="L189" s="51">
        <f t="shared" si="632"/>
        <v>65.326633165829151</v>
      </c>
      <c r="M189" s="52">
        <v>17.828856201993201</v>
      </c>
      <c r="N189" s="53">
        <f t="shared" si="633"/>
        <v>91.085571899003398</v>
      </c>
      <c r="O189" s="52">
        <v>0</v>
      </c>
      <c r="P189" s="51">
        <f t="shared" si="634"/>
        <v>100</v>
      </c>
      <c r="Q189" s="53">
        <f t="shared" si="534"/>
        <v>76.728679406911667</v>
      </c>
      <c r="R189" s="53">
        <f t="shared" si="673"/>
        <v>76.728679406911667</v>
      </c>
      <c r="S189" s="98">
        <f t="shared" si="535"/>
        <v>76.7</v>
      </c>
      <c r="T189" s="54" t="e">
        <f t="shared" si="674"/>
        <v>#N/A</v>
      </c>
      <c r="U189" s="55">
        <v>16</v>
      </c>
      <c r="V189" s="51">
        <f t="shared" si="635"/>
        <v>56.000000000000007</v>
      </c>
      <c r="W189" s="55">
        <v>255</v>
      </c>
      <c r="X189" s="51">
        <f t="shared" si="636"/>
        <v>34.005763688760808</v>
      </c>
      <c r="Y189" s="56">
        <v>2.6340544991633701</v>
      </c>
      <c r="Z189" s="53">
        <f t="shared" si="637"/>
        <v>86.829727504183154</v>
      </c>
      <c r="AA189" s="55">
        <v>12</v>
      </c>
      <c r="AB189" s="51">
        <f t="shared" si="638"/>
        <v>80</v>
      </c>
      <c r="AC189" s="53">
        <f t="shared" si="536"/>
        <v>64.208872798236001</v>
      </c>
      <c r="AD189" s="53">
        <f t="shared" si="675"/>
        <v>64.208872798236001</v>
      </c>
      <c r="AE189" s="98">
        <f t="shared" si="537"/>
        <v>64.2</v>
      </c>
      <c r="AF189" s="57" t="e">
        <f t="shared" si="676"/>
        <v>#N/A</v>
      </c>
      <c r="AG189" s="55">
        <v>5</v>
      </c>
      <c r="AH189" s="51">
        <f t="shared" si="639"/>
        <v>66.666666666666657</v>
      </c>
      <c r="AI189" s="55">
        <v>70</v>
      </c>
      <c r="AJ189" s="51">
        <f t="shared" si="640"/>
        <v>77.391304347826079</v>
      </c>
      <c r="AK189" s="56">
        <v>3154.18666467597</v>
      </c>
      <c r="AL189" s="51">
        <f t="shared" si="641"/>
        <v>61.059423892889264</v>
      </c>
      <c r="AM189" s="55">
        <v>0</v>
      </c>
      <c r="AN189" s="51">
        <f t="shared" si="642"/>
        <v>0</v>
      </c>
      <c r="AO189" s="51">
        <f t="shared" si="538"/>
        <v>51.279348726845505</v>
      </c>
      <c r="AP189" s="53">
        <f t="shared" si="677"/>
        <v>51.279348726845505</v>
      </c>
      <c r="AQ189" s="98">
        <f t="shared" si="539"/>
        <v>51.3</v>
      </c>
      <c r="AR189" s="54" t="e">
        <f t="shared" si="678"/>
        <v>#N/A</v>
      </c>
      <c r="AS189" s="59">
        <v>6</v>
      </c>
      <c r="AT189" s="51">
        <f t="shared" si="643"/>
        <v>58.333333333333336</v>
      </c>
      <c r="AU189" s="59">
        <v>11</v>
      </c>
      <c r="AV189" s="51">
        <f t="shared" si="644"/>
        <v>95.215311004784681</v>
      </c>
      <c r="AW189" s="59">
        <v>2.5660816326879301</v>
      </c>
      <c r="AX189" s="53">
        <f t="shared" si="645"/>
        <v>82.892789115413805</v>
      </c>
      <c r="AY189" s="59">
        <v>5.5</v>
      </c>
      <c r="AZ189" s="51">
        <f t="shared" si="646"/>
        <v>18.333333333333332</v>
      </c>
      <c r="BA189" s="60">
        <f t="shared" si="540"/>
        <v>63.693691696716293</v>
      </c>
      <c r="BB189" s="53">
        <f t="shared" si="679"/>
        <v>63.693691696716293</v>
      </c>
      <c r="BC189" s="98">
        <f t="shared" si="541"/>
        <v>63.7</v>
      </c>
      <c r="BD189" s="54" t="e">
        <f t="shared" si="680"/>
        <v>#N/A</v>
      </c>
      <c r="BE189" s="58">
        <v>0</v>
      </c>
      <c r="BF189" s="58">
        <v>3</v>
      </c>
      <c r="BG189" s="61">
        <f t="shared" si="542"/>
        <v>3</v>
      </c>
      <c r="BH189" s="60">
        <f t="shared" si="543"/>
        <v>15</v>
      </c>
      <c r="BI189" s="101">
        <f t="shared" si="681"/>
        <v>15</v>
      </c>
      <c r="BJ189" s="98">
        <f t="shared" si="544"/>
        <v>15</v>
      </c>
      <c r="BK189" s="54" t="e">
        <f t="shared" si="682"/>
        <v>#N/A</v>
      </c>
      <c r="BL189" s="58">
        <v>3</v>
      </c>
      <c r="BM189" s="53">
        <f t="shared" si="647"/>
        <v>30</v>
      </c>
      <c r="BN189" s="58">
        <v>1</v>
      </c>
      <c r="BO189" s="53">
        <f t="shared" si="648"/>
        <v>10</v>
      </c>
      <c r="BP189" s="58">
        <v>6</v>
      </c>
      <c r="BQ189" s="53">
        <f t="shared" si="649"/>
        <v>60</v>
      </c>
      <c r="BR189" s="58">
        <v>2</v>
      </c>
      <c r="BS189" s="53">
        <f t="shared" si="650"/>
        <v>33.333333333333329</v>
      </c>
      <c r="BT189" s="58">
        <v>2</v>
      </c>
      <c r="BU189" s="53">
        <f t="shared" si="651"/>
        <v>28.571428571428569</v>
      </c>
      <c r="BV189" s="58">
        <v>1</v>
      </c>
      <c r="BW189" s="51">
        <f t="shared" si="652"/>
        <v>14.285714285714285</v>
      </c>
      <c r="BX189" s="61">
        <f t="shared" si="545"/>
        <v>15</v>
      </c>
      <c r="BY189" s="63">
        <f t="shared" si="546"/>
        <v>30</v>
      </c>
      <c r="BZ189" s="53">
        <f t="shared" si="683"/>
        <v>30</v>
      </c>
      <c r="CA189" s="98">
        <f t="shared" si="547"/>
        <v>30</v>
      </c>
      <c r="CB189" s="57" t="e">
        <f t="shared" si="684"/>
        <v>#N/A</v>
      </c>
      <c r="CC189" s="58">
        <v>42</v>
      </c>
      <c r="CD189" s="53">
        <f t="shared" si="653"/>
        <v>35</v>
      </c>
      <c r="CE189" s="58">
        <v>180</v>
      </c>
      <c r="CF189" s="51">
        <f t="shared" si="654"/>
        <v>79.752704791344669</v>
      </c>
      <c r="CG189" s="58">
        <v>45.421711619212999</v>
      </c>
      <c r="CH189" s="51">
        <f t="shared" si="655"/>
        <v>72.265583416178217</v>
      </c>
      <c r="CI189" s="58" t="s">
        <v>1974</v>
      </c>
      <c r="CJ189" s="53">
        <f t="shared" si="656"/>
        <v>0</v>
      </c>
      <c r="CK189" s="58" t="s">
        <v>1974</v>
      </c>
      <c r="CL189" s="53">
        <f t="shared" si="657"/>
        <v>0</v>
      </c>
      <c r="CM189" s="58">
        <v>60</v>
      </c>
      <c r="CN189" s="53">
        <f t="shared" si="658"/>
        <v>0</v>
      </c>
      <c r="CO189" s="58">
        <v>6.1428571428571397</v>
      </c>
      <c r="CP189" s="51">
        <f t="shared" si="659"/>
        <v>80.803571428571445</v>
      </c>
      <c r="CQ189" s="138">
        <f t="shared" si="548"/>
        <v>20.200892857142861</v>
      </c>
      <c r="CR189" s="110">
        <f t="shared" si="549"/>
        <v>51.804795266166437</v>
      </c>
      <c r="CS189" s="53">
        <f t="shared" si="685"/>
        <v>51.804795266166437</v>
      </c>
      <c r="CT189" s="98">
        <f t="shared" si="550"/>
        <v>51.8</v>
      </c>
      <c r="CU189" s="54" t="e">
        <f t="shared" si="686"/>
        <v>#N/A</v>
      </c>
      <c r="CV189" s="58">
        <v>180</v>
      </c>
      <c r="CW189" s="53">
        <f t="shared" si="660"/>
        <v>0</v>
      </c>
      <c r="CX189" s="58">
        <v>190</v>
      </c>
      <c r="CY189" s="53">
        <f t="shared" si="661"/>
        <v>0</v>
      </c>
      <c r="CZ189" s="58">
        <v>966.5</v>
      </c>
      <c r="DA189" s="53">
        <f t="shared" si="662"/>
        <v>8.8207547169811313</v>
      </c>
      <c r="DB189" s="58">
        <v>427.5</v>
      </c>
      <c r="DC189" s="53">
        <f t="shared" si="663"/>
        <v>0</v>
      </c>
      <c r="DD189" s="58">
        <v>144</v>
      </c>
      <c r="DE189" s="53">
        <f t="shared" si="664"/>
        <v>48.74551971326165</v>
      </c>
      <c r="DF189" s="58">
        <v>132</v>
      </c>
      <c r="DG189" s="53">
        <f t="shared" si="665"/>
        <v>45.188284518828453</v>
      </c>
      <c r="DH189" s="58">
        <v>1092.5</v>
      </c>
      <c r="DI189" s="53">
        <f t="shared" si="666"/>
        <v>8.9583333333333339</v>
      </c>
      <c r="DJ189" s="58">
        <v>420</v>
      </c>
      <c r="DK189" s="51">
        <f t="shared" si="667"/>
        <v>40</v>
      </c>
      <c r="DL189" s="53">
        <f t="shared" si="551"/>
        <v>18.964111535300571</v>
      </c>
      <c r="DM189" s="53">
        <f t="shared" si="687"/>
        <v>18.964111535300571</v>
      </c>
      <c r="DN189" s="98">
        <f t="shared" si="552"/>
        <v>19</v>
      </c>
      <c r="DO189" s="54" t="e">
        <f t="shared" si="688"/>
        <v>#N/A</v>
      </c>
      <c r="DP189" s="52">
        <v>810</v>
      </c>
      <c r="DQ189" s="51">
        <f t="shared" si="668"/>
        <v>43.442622950819668</v>
      </c>
      <c r="DR189" s="52">
        <v>19.8</v>
      </c>
      <c r="DS189" s="51">
        <f t="shared" si="669"/>
        <v>77.840269966254212</v>
      </c>
      <c r="DT189" s="52">
        <v>4</v>
      </c>
      <c r="DU189" s="51">
        <f t="shared" si="670"/>
        <v>22.222222222222221</v>
      </c>
      <c r="DV189" s="53">
        <f t="shared" si="553"/>
        <v>47.835038379765365</v>
      </c>
      <c r="DW189" s="53">
        <f t="shared" si="689"/>
        <v>47.835038379765365</v>
      </c>
      <c r="DX189" s="98">
        <f t="shared" si="554"/>
        <v>47.8</v>
      </c>
      <c r="DY189" s="54" t="e">
        <f t="shared" si="690"/>
        <v>#N/A</v>
      </c>
      <c r="DZ189" s="52">
        <v>30.245746691871499</v>
      </c>
      <c r="EA189" s="53">
        <f t="shared" si="671"/>
        <v>32.557316137644236</v>
      </c>
      <c r="EB189" s="52">
        <v>4</v>
      </c>
      <c r="EC189" s="51">
        <f t="shared" si="672"/>
        <v>25</v>
      </c>
      <c r="ED189" s="53">
        <f t="shared" si="555"/>
        <v>28.778658068822118</v>
      </c>
      <c r="EE189" s="53">
        <f t="shared" si="691"/>
        <v>28.778658068822118</v>
      </c>
      <c r="EF189" s="98">
        <f t="shared" si="556"/>
        <v>28.8</v>
      </c>
      <c r="EG189" s="54" t="e">
        <f t="shared" si="692"/>
        <v>#N/A</v>
      </c>
      <c r="EH189" s="64"/>
      <c r="EI189" s="64"/>
      <c r="EJ189" s="64"/>
      <c r="EK189" s="66" t="e">
        <f t="shared" si="693"/>
        <v>#N/A</v>
      </c>
      <c r="EL189" s="116">
        <f t="shared" si="557"/>
        <v>44.8</v>
      </c>
      <c r="EM189" s="139">
        <f t="shared" si="558"/>
        <v>44.829319587876391</v>
      </c>
      <c r="EN189" s="120">
        <f t="shared" si="694"/>
        <v>44.829319587876391</v>
      </c>
      <c r="EO189" s="67"/>
      <c r="EP189" s="68"/>
      <c r="EQ189" s="44"/>
    </row>
    <row r="190" spans="1:147" ht="14.5" customHeight="1" x14ac:dyDescent="0.35">
      <c r="A190" s="49" t="s">
        <v>178</v>
      </c>
      <c r="B190" s="137" t="str">
        <f>INDEX('Economy Names'!$A$2:$H$213,'Economy Names'!L184,'Economy Names'!$K$1)</f>
        <v>Suriname</v>
      </c>
      <c r="C190" s="50">
        <v>8</v>
      </c>
      <c r="D190" s="51">
        <f t="shared" si="628"/>
        <v>58.82352941176471</v>
      </c>
      <c r="E190" s="50">
        <v>66</v>
      </c>
      <c r="F190" s="51">
        <f t="shared" si="629"/>
        <v>34.170854271356781</v>
      </c>
      <c r="G190" s="52">
        <v>93.469882046607395</v>
      </c>
      <c r="H190" s="51">
        <f t="shared" si="630"/>
        <v>53.265058976696302</v>
      </c>
      <c r="I190" s="50">
        <v>8</v>
      </c>
      <c r="J190" s="51">
        <f t="shared" si="631"/>
        <v>58.82352941176471</v>
      </c>
      <c r="K190" s="50">
        <v>66</v>
      </c>
      <c r="L190" s="51">
        <f t="shared" si="632"/>
        <v>34.170854271356781</v>
      </c>
      <c r="M190" s="52">
        <v>93.469882046607395</v>
      </c>
      <c r="N190" s="53">
        <f t="shared" si="633"/>
        <v>53.265058976696302</v>
      </c>
      <c r="O190" s="52">
        <v>0</v>
      </c>
      <c r="P190" s="51">
        <f t="shared" si="634"/>
        <v>100</v>
      </c>
      <c r="Q190" s="53">
        <f t="shared" si="534"/>
        <v>61.564860664954452</v>
      </c>
      <c r="R190" s="53">
        <f t="shared" si="673"/>
        <v>61.564860664954452</v>
      </c>
      <c r="S190" s="98">
        <f t="shared" si="535"/>
        <v>61.6</v>
      </c>
      <c r="T190" s="54" t="e">
        <f t="shared" si="674"/>
        <v>#N/A</v>
      </c>
      <c r="U190" s="55">
        <v>10</v>
      </c>
      <c r="V190" s="51">
        <f t="shared" si="635"/>
        <v>80</v>
      </c>
      <c r="W190" s="55">
        <v>223</v>
      </c>
      <c r="X190" s="51">
        <f t="shared" si="636"/>
        <v>43.227665706051873</v>
      </c>
      <c r="Y190" s="56">
        <v>0.25089886494824998</v>
      </c>
      <c r="Z190" s="53">
        <f t="shared" si="637"/>
        <v>98.745505675258755</v>
      </c>
      <c r="AA190" s="56">
        <v>6.5</v>
      </c>
      <c r="AB190" s="51">
        <f t="shared" si="638"/>
        <v>43.333333333333336</v>
      </c>
      <c r="AC190" s="53">
        <f t="shared" si="536"/>
        <v>66.326626178660987</v>
      </c>
      <c r="AD190" s="53">
        <f t="shared" si="675"/>
        <v>66.326626178660987</v>
      </c>
      <c r="AE190" s="98">
        <f t="shared" si="537"/>
        <v>66.3</v>
      </c>
      <c r="AF190" s="57" t="e">
        <f t="shared" si="676"/>
        <v>#N/A</v>
      </c>
      <c r="AG190" s="55">
        <v>4</v>
      </c>
      <c r="AH190" s="51">
        <f t="shared" si="639"/>
        <v>83.333333333333343</v>
      </c>
      <c r="AI190" s="55">
        <v>113</v>
      </c>
      <c r="AJ190" s="51">
        <f t="shared" si="640"/>
        <v>58.695652173913047</v>
      </c>
      <c r="AK190" s="56">
        <v>895.84533446473301</v>
      </c>
      <c r="AL190" s="51">
        <f t="shared" si="641"/>
        <v>88.940181055990948</v>
      </c>
      <c r="AM190" s="55">
        <v>0</v>
      </c>
      <c r="AN190" s="51">
        <f t="shared" si="642"/>
        <v>0</v>
      </c>
      <c r="AO190" s="51">
        <f t="shared" si="538"/>
        <v>57.742291640809327</v>
      </c>
      <c r="AP190" s="53">
        <f t="shared" si="677"/>
        <v>57.742291640809327</v>
      </c>
      <c r="AQ190" s="98">
        <f t="shared" si="539"/>
        <v>57.7</v>
      </c>
      <c r="AR190" s="54" t="e">
        <f t="shared" si="678"/>
        <v>#N/A</v>
      </c>
      <c r="AS190" s="59">
        <v>6</v>
      </c>
      <c r="AT190" s="51">
        <f t="shared" si="643"/>
        <v>58.333333333333336</v>
      </c>
      <c r="AU190" s="59">
        <v>46</v>
      </c>
      <c r="AV190" s="51">
        <f t="shared" si="644"/>
        <v>78.4688995215311</v>
      </c>
      <c r="AW190" s="59">
        <v>14.201300489171</v>
      </c>
      <c r="AX190" s="53">
        <f t="shared" si="645"/>
        <v>5.324663405526664</v>
      </c>
      <c r="AY190" s="59">
        <v>13.5</v>
      </c>
      <c r="AZ190" s="51">
        <f t="shared" si="646"/>
        <v>45</v>
      </c>
      <c r="BA190" s="60">
        <f t="shared" si="540"/>
        <v>46.781724065097777</v>
      </c>
      <c r="BB190" s="53">
        <f t="shared" si="679"/>
        <v>46.781724065097777</v>
      </c>
      <c r="BC190" s="98">
        <f t="shared" si="541"/>
        <v>46.8</v>
      </c>
      <c r="BD190" s="54" t="e">
        <f t="shared" si="680"/>
        <v>#N/A</v>
      </c>
      <c r="BE190" s="58">
        <v>0</v>
      </c>
      <c r="BF190" s="58">
        <v>2</v>
      </c>
      <c r="BG190" s="61">
        <f t="shared" si="542"/>
        <v>2</v>
      </c>
      <c r="BH190" s="60">
        <f t="shared" si="543"/>
        <v>10</v>
      </c>
      <c r="BI190" s="101">
        <f t="shared" si="681"/>
        <v>10</v>
      </c>
      <c r="BJ190" s="98">
        <f t="shared" si="544"/>
        <v>10</v>
      </c>
      <c r="BK190" s="54" t="e">
        <f t="shared" si="682"/>
        <v>#N/A</v>
      </c>
      <c r="BL190" s="58">
        <v>1</v>
      </c>
      <c r="BM190" s="53">
        <f t="shared" si="647"/>
        <v>10</v>
      </c>
      <c r="BN190" s="58">
        <v>0</v>
      </c>
      <c r="BO190" s="53">
        <f t="shared" si="648"/>
        <v>0</v>
      </c>
      <c r="BP190" s="58">
        <v>6</v>
      </c>
      <c r="BQ190" s="53">
        <f t="shared" si="649"/>
        <v>60</v>
      </c>
      <c r="BR190" s="58">
        <v>4</v>
      </c>
      <c r="BS190" s="53">
        <f t="shared" si="650"/>
        <v>66.666666666666657</v>
      </c>
      <c r="BT190" s="58">
        <v>2</v>
      </c>
      <c r="BU190" s="53">
        <f t="shared" si="651"/>
        <v>28.571428571428569</v>
      </c>
      <c r="BV190" s="58">
        <v>1</v>
      </c>
      <c r="BW190" s="51">
        <f t="shared" si="652"/>
        <v>14.285714285714285</v>
      </c>
      <c r="BX190" s="61">
        <f t="shared" si="545"/>
        <v>14</v>
      </c>
      <c r="BY190" s="63">
        <f t="shared" si="546"/>
        <v>28.000000000000004</v>
      </c>
      <c r="BZ190" s="53">
        <f t="shared" si="683"/>
        <v>28.000000000000004</v>
      </c>
      <c r="CA190" s="98">
        <f t="shared" si="547"/>
        <v>28</v>
      </c>
      <c r="CB190" s="57" t="e">
        <f t="shared" si="684"/>
        <v>#N/A</v>
      </c>
      <c r="CC190" s="58">
        <v>30</v>
      </c>
      <c r="CD190" s="53">
        <f t="shared" si="653"/>
        <v>55.000000000000007</v>
      </c>
      <c r="CE190" s="58">
        <v>199</v>
      </c>
      <c r="CF190" s="51">
        <f t="shared" si="654"/>
        <v>76.816074188562595</v>
      </c>
      <c r="CG190" s="58">
        <v>27.8721114891982</v>
      </c>
      <c r="CH190" s="51">
        <f t="shared" si="655"/>
        <v>97.543899373124461</v>
      </c>
      <c r="CI190" s="58" t="s">
        <v>1974</v>
      </c>
      <c r="CJ190" s="53">
        <f t="shared" si="656"/>
        <v>0</v>
      </c>
      <c r="CK190" s="58" t="s">
        <v>1974</v>
      </c>
      <c r="CL190" s="53">
        <f t="shared" si="657"/>
        <v>0</v>
      </c>
      <c r="CM190" s="58">
        <v>5</v>
      </c>
      <c r="CN190" s="53">
        <f t="shared" si="658"/>
        <v>93.577981651376149</v>
      </c>
      <c r="CO190" s="58">
        <v>0</v>
      </c>
      <c r="CP190" s="51">
        <f t="shared" si="659"/>
        <v>100</v>
      </c>
      <c r="CQ190" s="138">
        <f t="shared" si="548"/>
        <v>48.394495412844037</v>
      </c>
      <c r="CR190" s="110">
        <f t="shared" si="549"/>
        <v>69.438617243632777</v>
      </c>
      <c r="CS190" s="53">
        <f t="shared" si="685"/>
        <v>69.438617243632777</v>
      </c>
      <c r="CT190" s="98">
        <f t="shared" si="550"/>
        <v>69.400000000000006</v>
      </c>
      <c r="CU190" s="54" t="e">
        <f t="shared" si="686"/>
        <v>#N/A</v>
      </c>
      <c r="CV190" s="58">
        <v>84</v>
      </c>
      <c r="CW190" s="53">
        <f t="shared" si="660"/>
        <v>47.79874213836478</v>
      </c>
      <c r="CX190" s="58">
        <v>12</v>
      </c>
      <c r="CY190" s="53">
        <f t="shared" si="661"/>
        <v>93.491124260355036</v>
      </c>
      <c r="CZ190" s="58">
        <v>467.5</v>
      </c>
      <c r="DA190" s="53">
        <f t="shared" si="662"/>
        <v>55.89622641509434</v>
      </c>
      <c r="DB190" s="58">
        <v>40</v>
      </c>
      <c r="DC190" s="53">
        <f t="shared" si="663"/>
        <v>90</v>
      </c>
      <c r="DD190" s="58">
        <v>48</v>
      </c>
      <c r="DE190" s="53">
        <f t="shared" si="664"/>
        <v>83.154121863799276</v>
      </c>
      <c r="DF190" s="58">
        <v>24</v>
      </c>
      <c r="DG190" s="53">
        <f t="shared" si="665"/>
        <v>90.376569037656907</v>
      </c>
      <c r="DH190" s="58">
        <v>658</v>
      </c>
      <c r="DI190" s="53">
        <f t="shared" si="666"/>
        <v>45.166666666666664</v>
      </c>
      <c r="DJ190" s="58">
        <v>40</v>
      </c>
      <c r="DK190" s="51">
        <f t="shared" si="667"/>
        <v>94.285714285714278</v>
      </c>
      <c r="DL190" s="53">
        <f t="shared" si="551"/>
        <v>75.021145583456416</v>
      </c>
      <c r="DM190" s="53">
        <f t="shared" si="687"/>
        <v>75.021145583456416</v>
      </c>
      <c r="DN190" s="98">
        <f t="shared" si="552"/>
        <v>75</v>
      </c>
      <c r="DO190" s="54" t="e">
        <f t="shared" si="688"/>
        <v>#N/A</v>
      </c>
      <c r="DP190" s="52">
        <v>1715</v>
      </c>
      <c r="DQ190" s="51">
        <f t="shared" si="668"/>
        <v>0</v>
      </c>
      <c r="DR190" s="52">
        <v>37.1</v>
      </c>
      <c r="DS190" s="51">
        <f t="shared" si="669"/>
        <v>58.380202474690655</v>
      </c>
      <c r="DT190" s="52">
        <v>3.5</v>
      </c>
      <c r="DU190" s="51">
        <f t="shared" si="670"/>
        <v>19.444444444444446</v>
      </c>
      <c r="DV190" s="53">
        <f t="shared" si="553"/>
        <v>25.941548973045034</v>
      </c>
      <c r="DW190" s="53">
        <f t="shared" si="689"/>
        <v>25.941548973045034</v>
      </c>
      <c r="DX190" s="98">
        <f t="shared" si="554"/>
        <v>25.9</v>
      </c>
      <c r="DY190" s="54" t="e">
        <f t="shared" si="690"/>
        <v>#N/A</v>
      </c>
      <c r="DZ190" s="52">
        <v>7.6891249946796902</v>
      </c>
      <c r="EA190" s="53">
        <f t="shared" si="671"/>
        <v>8.27677609761</v>
      </c>
      <c r="EB190" s="52">
        <v>9.5</v>
      </c>
      <c r="EC190" s="51">
        <f t="shared" si="672"/>
        <v>59.375</v>
      </c>
      <c r="ED190" s="53">
        <f t="shared" si="555"/>
        <v>33.825888048804998</v>
      </c>
      <c r="EE190" s="53">
        <f t="shared" si="691"/>
        <v>33.825888048804998</v>
      </c>
      <c r="EF190" s="98">
        <f t="shared" si="556"/>
        <v>33.799999999999997</v>
      </c>
      <c r="EG190" s="54" t="e">
        <f t="shared" si="692"/>
        <v>#N/A</v>
      </c>
      <c r="EH190" s="64"/>
      <c r="EI190" s="64"/>
      <c r="EJ190" s="64"/>
      <c r="EK190" s="66" t="e">
        <f t="shared" si="693"/>
        <v>#N/A</v>
      </c>
      <c r="EL190" s="116">
        <f t="shared" si="557"/>
        <v>47.5</v>
      </c>
      <c r="EM190" s="139">
        <f t="shared" si="558"/>
        <v>47.464270239846179</v>
      </c>
      <c r="EN190" s="120">
        <f t="shared" si="694"/>
        <v>47.464270239846179</v>
      </c>
      <c r="EO190" s="67"/>
      <c r="EP190" s="68"/>
      <c r="EQ190" s="44"/>
    </row>
    <row r="191" spans="1:147" ht="14.5" customHeight="1" x14ac:dyDescent="0.35">
      <c r="A191" s="49" t="s">
        <v>179</v>
      </c>
      <c r="B191" s="137" t="str">
        <f>INDEX('Economy Names'!$A$2:$H$213,'Economy Names'!L185,'Economy Names'!$K$1)</f>
        <v>Sweden</v>
      </c>
      <c r="C191" s="50">
        <v>4</v>
      </c>
      <c r="D191" s="51">
        <f t="shared" si="628"/>
        <v>82.35294117647058</v>
      </c>
      <c r="E191" s="50">
        <v>7.5</v>
      </c>
      <c r="F191" s="51">
        <f t="shared" si="629"/>
        <v>92.964824120603012</v>
      </c>
      <c r="G191" s="52">
        <v>0.51246531188221001</v>
      </c>
      <c r="H191" s="51">
        <f t="shared" si="630"/>
        <v>99.743767344058895</v>
      </c>
      <c r="I191" s="50">
        <v>4</v>
      </c>
      <c r="J191" s="51">
        <f t="shared" si="631"/>
        <v>82.35294117647058</v>
      </c>
      <c r="K191" s="50">
        <v>7.5</v>
      </c>
      <c r="L191" s="51">
        <f t="shared" si="632"/>
        <v>92.964824120603012</v>
      </c>
      <c r="M191" s="52">
        <v>0.51246531188221001</v>
      </c>
      <c r="N191" s="53">
        <f t="shared" si="633"/>
        <v>99.743767344058895</v>
      </c>
      <c r="O191" s="52">
        <v>10.458475752698201</v>
      </c>
      <c r="P191" s="51">
        <f t="shared" si="634"/>
        <v>97.385381061825456</v>
      </c>
      <c r="Q191" s="53">
        <f t="shared" si="534"/>
        <v>93.111728425739486</v>
      </c>
      <c r="R191" s="53">
        <f t="shared" si="673"/>
        <v>93.111728425739486</v>
      </c>
      <c r="S191" s="98">
        <f t="shared" si="535"/>
        <v>93.1</v>
      </c>
      <c r="T191" s="54" t="e">
        <f t="shared" si="674"/>
        <v>#N/A</v>
      </c>
      <c r="U191" s="55">
        <v>8</v>
      </c>
      <c r="V191" s="51">
        <f t="shared" si="635"/>
        <v>88</v>
      </c>
      <c r="W191" s="55">
        <v>117</v>
      </c>
      <c r="X191" s="51">
        <f t="shared" si="636"/>
        <v>73.775216138328531</v>
      </c>
      <c r="Y191" s="56">
        <v>1.9188374632990499</v>
      </c>
      <c r="Z191" s="53">
        <f t="shared" si="637"/>
        <v>90.405812683504763</v>
      </c>
      <c r="AA191" s="55">
        <v>9</v>
      </c>
      <c r="AB191" s="51">
        <f t="shared" si="638"/>
        <v>60</v>
      </c>
      <c r="AC191" s="53">
        <f t="shared" si="536"/>
        <v>78.045257205458313</v>
      </c>
      <c r="AD191" s="53">
        <f t="shared" si="675"/>
        <v>78.045257205458313</v>
      </c>
      <c r="AE191" s="98">
        <f t="shared" si="537"/>
        <v>78</v>
      </c>
      <c r="AF191" s="57" t="e">
        <f t="shared" si="676"/>
        <v>#N/A</v>
      </c>
      <c r="AG191" s="55">
        <v>3</v>
      </c>
      <c r="AH191" s="51">
        <f t="shared" si="639"/>
        <v>100</v>
      </c>
      <c r="AI191" s="55">
        <v>52</v>
      </c>
      <c r="AJ191" s="51">
        <f t="shared" si="640"/>
        <v>85.217391304347828</v>
      </c>
      <c r="AK191" s="56">
        <v>29.283732107554901</v>
      </c>
      <c r="AL191" s="51">
        <f t="shared" si="641"/>
        <v>99.638472443116612</v>
      </c>
      <c r="AM191" s="55">
        <v>8</v>
      </c>
      <c r="AN191" s="51">
        <f t="shared" si="642"/>
        <v>100</v>
      </c>
      <c r="AO191" s="51">
        <f t="shared" si="538"/>
        <v>96.213965936866103</v>
      </c>
      <c r="AP191" s="53">
        <f t="shared" si="677"/>
        <v>96.213965936866103</v>
      </c>
      <c r="AQ191" s="98">
        <f t="shared" si="539"/>
        <v>96.2</v>
      </c>
      <c r="AR191" s="54" t="e">
        <f t="shared" si="678"/>
        <v>#N/A</v>
      </c>
      <c r="AS191" s="59">
        <v>1</v>
      </c>
      <c r="AT191" s="51">
        <f t="shared" si="643"/>
        <v>100</v>
      </c>
      <c r="AU191" s="59">
        <v>7</v>
      </c>
      <c r="AV191" s="51">
        <f t="shared" si="644"/>
        <v>97.129186602870803</v>
      </c>
      <c r="AW191" s="59">
        <v>4.2534512969984002</v>
      </c>
      <c r="AX191" s="53">
        <f t="shared" si="645"/>
        <v>71.643658020010676</v>
      </c>
      <c r="AY191" s="59">
        <v>27.5</v>
      </c>
      <c r="AZ191" s="51">
        <f t="shared" si="646"/>
        <v>91.666666666666657</v>
      </c>
      <c r="BA191" s="60">
        <f t="shared" si="540"/>
        <v>90.109877822387034</v>
      </c>
      <c r="BB191" s="53">
        <f t="shared" si="679"/>
        <v>90.109877822387034</v>
      </c>
      <c r="BC191" s="98">
        <f t="shared" si="541"/>
        <v>90.1</v>
      </c>
      <c r="BD191" s="54" t="e">
        <f t="shared" si="680"/>
        <v>#N/A</v>
      </c>
      <c r="BE191" s="58">
        <v>5</v>
      </c>
      <c r="BF191" s="58">
        <v>7</v>
      </c>
      <c r="BG191" s="61">
        <f t="shared" si="542"/>
        <v>12</v>
      </c>
      <c r="BH191" s="60">
        <f t="shared" si="543"/>
        <v>60</v>
      </c>
      <c r="BI191" s="101">
        <f t="shared" si="681"/>
        <v>60</v>
      </c>
      <c r="BJ191" s="98">
        <f t="shared" si="544"/>
        <v>60</v>
      </c>
      <c r="BK191" s="54" t="e">
        <f t="shared" si="682"/>
        <v>#N/A</v>
      </c>
      <c r="BL191" s="58">
        <v>8</v>
      </c>
      <c r="BM191" s="53">
        <f t="shared" si="647"/>
        <v>80</v>
      </c>
      <c r="BN191" s="58">
        <v>4</v>
      </c>
      <c r="BO191" s="53">
        <f t="shared" si="648"/>
        <v>40</v>
      </c>
      <c r="BP191" s="58">
        <v>7</v>
      </c>
      <c r="BQ191" s="53">
        <f t="shared" si="649"/>
        <v>70</v>
      </c>
      <c r="BR191" s="58">
        <v>5</v>
      </c>
      <c r="BS191" s="53">
        <f t="shared" si="650"/>
        <v>83.333333333333343</v>
      </c>
      <c r="BT191" s="58">
        <v>6</v>
      </c>
      <c r="BU191" s="53">
        <f t="shared" si="651"/>
        <v>85.714285714285708</v>
      </c>
      <c r="BV191" s="58">
        <v>6</v>
      </c>
      <c r="BW191" s="51">
        <f t="shared" si="652"/>
        <v>85.714285714285708</v>
      </c>
      <c r="BX191" s="61">
        <f t="shared" si="545"/>
        <v>36</v>
      </c>
      <c r="BY191" s="63">
        <f t="shared" si="546"/>
        <v>72</v>
      </c>
      <c r="BZ191" s="53">
        <f t="shared" si="683"/>
        <v>72</v>
      </c>
      <c r="CA191" s="98">
        <f t="shared" si="547"/>
        <v>72</v>
      </c>
      <c r="CB191" s="57" t="e">
        <f t="shared" si="684"/>
        <v>#N/A</v>
      </c>
      <c r="CC191" s="58">
        <v>6</v>
      </c>
      <c r="CD191" s="53">
        <f t="shared" si="653"/>
        <v>95</v>
      </c>
      <c r="CE191" s="58">
        <v>122</v>
      </c>
      <c r="CF191" s="51">
        <f t="shared" si="654"/>
        <v>88.717156105100457</v>
      </c>
      <c r="CG191" s="58">
        <v>49.130036054647597</v>
      </c>
      <c r="CH191" s="51">
        <f t="shared" si="655"/>
        <v>66.652792231684373</v>
      </c>
      <c r="CI191" s="58">
        <v>10.5</v>
      </c>
      <c r="CJ191" s="53">
        <f t="shared" si="656"/>
        <v>79</v>
      </c>
      <c r="CK191" s="58">
        <v>8.1666666666666696</v>
      </c>
      <c r="CL191" s="53">
        <f t="shared" si="657"/>
        <v>90.411840411840402</v>
      </c>
      <c r="CM191" s="58">
        <v>5</v>
      </c>
      <c r="CN191" s="53">
        <f t="shared" si="658"/>
        <v>93.577981651376149</v>
      </c>
      <c r="CO191" s="58">
        <v>0</v>
      </c>
      <c r="CP191" s="51">
        <f t="shared" si="659"/>
        <v>100</v>
      </c>
      <c r="CQ191" s="138">
        <f t="shared" si="548"/>
        <v>90.747455515804134</v>
      </c>
      <c r="CR191" s="110">
        <f t="shared" si="549"/>
        <v>85.279350963147238</v>
      </c>
      <c r="CS191" s="53">
        <f t="shared" si="685"/>
        <v>85.279350963147238</v>
      </c>
      <c r="CT191" s="98">
        <f t="shared" si="550"/>
        <v>85.3</v>
      </c>
      <c r="CU191" s="54" t="e">
        <f t="shared" si="686"/>
        <v>#N/A</v>
      </c>
      <c r="CV191" s="58">
        <v>1.83</v>
      </c>
      <c r="CW191" s="53">
        <f t="shared" si="660"/>
        <v>99.477987421383645</v>
      </c>
      <c r="CX191" s="58">
        <v>1</v>
      </c>
      <c r="CY191" s="53">
        <f t="shared" si="661"/>
        <v>100</v>
      </c>
      <c r="CZ191" s="58">
        <v>55</v>
      </c>
      <c r="DA191" s="53">
        <f t="shared" si="662"/>
        <v>94.811320754716974</v>
      </c>
      <c r="DB191" s="58">
        <v>40</v>
      </c>
      <c r="DC191" s="53">
        <f t="shared" si="663"/>
        <v>90</v>
      </c>
      <c r="DD191" s="58">
        <v>0</v>
      </c>
      <c r="DE191" s="53">
        <f t="shared" si="664"/>
        <v>100</v>
      </c>
      <c r="DF191" s="58">
        <v>0.5</v>
      </c>
      <c r="DG191" s="53">
        <f t="shared" si="665"/>
        <v>100</v>
      </c>
      <c r="DH191" s="58">
        <v>0</v>
      </c>
      <c r="DI191" s="53">
        <f t="shared" si="666"/>
        <v>100</v>
      </c>
      <c r="DJ191" s="58">
        <v>0</v>
      </c>
      <c r="DK191" s="51">
        <f t="shared" si="667"/>
        <v>100</v>
      </c>
      <c r="DL191" s="53">
        <f t="shared" si="551"/>
        <v>98.036163522012572</v>
      </c>
      <c r="DM191" s="53">
        <f t="shared" si="687"/>
        <v>98.036163522012572</v>
      </c>
      <c r="DN191" s="98">
        <f t="shared" si="552"/>
        <v>98</v>
      </c>
      <c r="DO191" s="54" t="e">
        <f t="shared" si="688"/>
        <v>#N/A</v>
      </c>
      <c r="DP191" s="52">
        <v>483</v>
      </c>
      <c r="DQ191" s="51">
        <f t="shared" si="668"/>
        <v>70.245901639344268</v>
      </c>
      <c r="DR191" s="52">
        <v>30.4</v>
      </c>
      <c r="DS191" s="51">
        <f t="shared" si="669"/>
        <v>65.916760404949386</v>
      </c>
      <c r="DT191" s="52">
        <v>12</v>
      </c>
      <c r="DU191" s="51">
        <f t="shared" si="670"/>
        <v>66.666666666666657</v>
      </c>
      <c r="DV191" s="53">
        <f t="shared" si="553"/>
        <v>67.609776236986775</v>
      </c>
      <c r="DW191" s="53">
        <f t="shared" si="689"/>
        <v>67.609776236986775</v>
      </c>
      <c r="DX191" s="98">
        <f t="shared" si="554"/>
        <v>67.599999999999994</v>
      </c>
      <c r="DY191" s="54" t="e">
        <f t="shared" si="690"/>
        <v>#N/A</v>
      </c>
      <c r="DZ191" s="52">
        <v>78.053504405286802</v>
      </c>
      <c r="EA191" s="53">
        <f t="shared" si="671"/>
        <v>84.018842201600435</v>
      </c>
      <c r="EB191" s="52">
        <v>12</v>
      </c>
      <c r="EC191" s="51">
        <f t="shared" si="672"/>
        <v>75</v>
      </c>
      <c r="ED191" s="53">
        <f t="shared" si="555"/>
        <v>79.509421100800211</v>
      </c>
      <c r="EE191" s="53">
        <f t="shared" si="691"/>
        <v>79.509421100800211</v>
      </c>
      <c r="EF191" s="98">
        <f t="shared" si="556"/>
        <v>79.5</v>
      </c>
      <c r="EG191" s="54" t="e">
        <f t="shared" si="692"/>
        <v>#N/A</v>
      </c>
      <c r="EH191" s="64"/>
      <c r="EI191" s="64"/>
      <c r="EJ191" s="64"/>
      <c r="EK191" s="66" t="e">
        <f t="shared" si="693"/>
        <v>#N/A</v>
      </c>
      <c r="EL191" s="116">
        <f t="shared" si="557"/>
        <v>82</v>
      </c>
      <c r="EM191" s="139">
        <f t="shared" si="558"/>
        <v>81.991554121339774</v>
      </c>
      <c r="EN191" s="120">
        <f t="shared" si="694"/>
        <v>81.991554121339774</v>
      </c>
      <c r="EO191" s="67"/>
      <c r="EP191" s="68"/>
      <c r="EQ191" s="44"/>
    </row>
    <row r="192" spans="1:147" ht="14.5" customHeight="1" x14ac:dyDescent="0.35">
      <c r="A192" s="49" t="s">
        <v>180</v>
      </c>
      <c r="B192" s="137" t="str">
        <f>INDEX('Economy Names'!$A$2:$H$213,'Economy Names'!L186,'Economy Names'!$K$1)</f>
        <v>Switzerland</v>
      </c>
      <c r="C192" s="50">
        <v>6</v>
      </c>
      <c r="D192" s="51">
        <f t="shared" si="628"/>
        <v>70.588235294117652</v>
      </c>
      <c r="E192" s="50">
        <v>10</v>
      </c>
      <c r="F192" s="51">
        <f t="shared" si="629"/>
        <v>90.452261306532662</v>
      </c>
      <c r="G192" s="52">
        <v>2.2573913273481998</v>
      </c>
      <c r="H192" s="51">
        <f t="shared" si="630"/>
        <v>98.871304336325906</v>
      </c>
      <c r="I192" s="50">
        <v>6</v>
      </c>
      <c r="J192" s="51">
        <f t="shared" si="631"/>
        <v>70.588235294117652</v>
      </c>
      <c r="K192" s="50">
        <v>10</v>
      </c>
      <c r="L192" s="51">
        <f t="shared" si="632"/>
        <v>90.452261306532662</v>
      </c>
      <c r="M192" s="52">
        <v>2.2573913273481998</v>
      </c>
      <c r="N192" s="53">
        <f t="shared" si="633"/>
        <v>98.871304336325906</v>
      </c>
      <c r="O192" s="52">
        <v>24.590495984841802</v>
      </c>
      <c r="P192" s="51">
        <f t="shared" si="634"/>
        <v>93.852376003789544</v>
      </c>
      <c r="Q192" s="53">
        <f t="shared" si="534"/>
        <v>88.441044235191441</v>
      </c>
      <c r="R192" s="53">
        <f t="shared" si="673"/>
        <v>88.441044235191441</v>
      </c>
      <c r="S192" s="98">
        <f t="shared" si="535"/>
        <v>88.4</v>
      </c>
      <c r="T192" s="54" t="e">
        <f t="shared" si="674"/>
        <v>#N/A</v>
      </c>
      <c r="U192" s="55">
        <v>13</v>
      </c>
      <c r="V192" s="51">
        <f t="shared" si="635"/>
        <v>68</v>
      </c>
      <c r="W192" s="55">
        <v>156</v>
      </c>
      <c r="X192" s="51">
        <f t="shared" si="636"/>
        <v>62.536023054755042</v>
      </c>
      <c r="Y192" s="56">
        <v>0.69591103637102003</v>
      </c>
      <c r="Z192" s="53">
        <f t="shared" si="637"/>
        <v>96.520444818144895</v>
      </c>
      <c r="AA192" s="55">
        <v>9</v>
      </c>
      <c r="AB192" s="51">
        <f t="shared" si="638"/>
        <v>60</v>
      </c>
      <c r="AC192" s="53">
        <f t="shared" si="536"/>
        <v>71.764116968224982</v>
      </c>
      <c r="AD192" s="53">
        <f t="shared" si="675"/>
        <v>71.764116968224982</v>
      </c>
      <c r="AE192" s="98">
        <f t="shared" si="537"/>
        <v>71.8</v>
      </c>
      <c r="AF192" s="57" t="e">
        <f t="shared" si="676"/>
        <v>#N/A</v>
      </c>
      <c r="AG192" s="55">
        <v>3</v>
      </c>
      <c r="AH192" s="51">
        <f t="shared" si="639"/>
        <v>100</v>
      </c>
      <c r="AI192" s="55">
        <v>39</v>
      </c>
      <c r="AJ192" s="51">
        <f t="shared" si="640"/>
        <v>90.869565217391298</v>
      </c>
      <c r="AK192" s="56">
        <v>57.197493660741998</v>
      </c>
      <c r="AL192" s="51">
        <f t="shared" si="641"/>
        <v>99.293858102953806</v>
      </c>
      <c r="AM192" s="55">
        <v>7</v>
      </c>
      <c r="AN192" s="51">
        <f t="shared" si="642"/>
        <v>87.5</v>
      </c>
      <c r="AO192" s="51">
        <f t="shared" si="538"/>
        <v>94.415855830086286</v>
      </c>
      <c r="AP192" s="53">
        <f t="shared" si="677"/>
        <v>94.415855830086286</v>
      </c>
      <c r="AQ192" s="98">
        <f t="shared" si="539"/>
        <v>94.4</v>
      </c>
      <c r="AR192" s="54" t="e">
        <f t="shared" si="678"/>
        <v>#N/A</v>
      </c>
      <c r="AS192" s="59">
        <v>4</v>
      </c>
      <c r="AT192" s="51">
        <f t="shared" si="643"/>
        <v>75</v>
      </c>
      <c r="AU192" s="59">
        <v>16</v>
      </c>
      <c r="AV192" s="51">
        <f t="shared" si="644"/>
        <v>92.822966507177028</v>
      </c>
      <c r="AW192" s="59">
        <v>0.25368857439773002</v>
      </c>
      <c r="AX192" s="53">
        <f t="shared" si="645"/>
        <v>98.308742837348476</v>
      </c>
      <c r="AY192" s="59">
        <v>23.5</v>
      </c>
      <c r="AZ192" s="51">
        <f t="shared" si="646"/>
        <v>78.333333333333329</v>
      </c>
      <c r="BA192" s="60">
        <f t="shared" si="540"/>
        <v>86.116260669464708</v>
      </c>
      <c r="BB192" s="53">
        <f t="shared" si="679"/>
        <v>86.116260669464708</v>
      </c>
      <c r="BC192" s="98">
        <f t="shared" si="541"/>
        <v>86.1</v>
      </c>
      <c r="BD192" s="54" t="e">
        <f t="shared" si="680"/>
        <v>#N/A</v>
      </c>
      <c r="BE192" s="58">
        <v>7</v>
      </c>
      <c r="BF192" s="58">
        <v>6</v>
      </c>
      <c r="BG192" s="61">
        <f t="shared" si="542"/>
        <v>13</v>
      </c>
      <c r="BH192" s="60">
        <f t="shared" si="543"/>
        <v>65</v>
      </c>
      <c r="BI192" s="101">
        <f t="shared" si="681"/>
        <v>65</v>
      </c>
      <c r="BJ192" s="98">
        <f t="shared" si="544"/>
        <v>65</v>
      </c>
      <c r="BK192" s="54" t="e">
        <f t="shared" si="682"/>
        <v>#N/A</v>
      </c>
      <c r="BL192" s="58">
        <v>0</v>
      </c>
      <c r="BM192" s="53">
        <f t="shared" si="647"/>
        <v>0</v>
      </c>
      <c r="BN192" s="58">
        <v>5</v>
      </c>
      <c r="BO192" s="53">
        <f t="shared" si="648"/>
        <v>50</v>
      </c>
      <c r="BP192" s="58">
        <v>5</v>
      </c>
      <c r="BQ192" s="53">
        <f t="shared" si="649"/>
        <v>50</v>
      </c>
      <c r="BR192" s="58">
        <v>5</v>
      </c>
      <c r="BS192" s="53">
        <f t="shared" si="650"/>
        <v>83.333333333333343</v>
      </c>
      <c r="BT192" s="58">
        <v>5</v>
      </c>
      <c r="BU192" s="53">
        <f t="shared" si="651"/>
        <v>71.428571428571431</v>
      </c>
      <c r="BV192" s="58">
        <v>5</v>
      </c>
      <c r="BW192" s="51">
        <f t="shared" si="652"/>
        <v>71.428571428571431</v>
      </c>
      <c r="BX192" s="61">
        <f t="shared" si="545"/>
        <v>25</v>
      </c>
      <c r="BY192" s="63">
        <f t="shared" si="546"/>
        <v>50</v>
      </c>
      <c r="BZ192" s="53">
        <f t="shared" si="683"/>
        <v>50</v>
      </c>
      <c r="CA192" s="98">
        <f t="shared" si="547"/>
        <v>50</v>
      </c>
      <c r="CB192" s="57" t="e">
        <f t="shared" si="684"/>
        <v>#N/A</v>
      </c>
      <c r="CC192" s="58">
        <v>19</v>
      </c>
      <c r="CD192" s="53">
        <f t="shared" si="653"/>
        <v>73.333333333333329</v>
      </c>
      <c r="CE192" s="58">
        <v>63</v>
      </c>
      <c r="CF192" s="51">
        <f t="shared" si="654"/>
        <v>97.836166924265839</v>
      </c>
      <c r="CG192" s="58">
        <v>28.7990016560016</v>
      </c>
      <c r="CH192" s="51">
        <f t="shared" si="655"/>
        <v>96.253093178802047</v>
      </c>
      <c r="CI192" s="58">
        <v>1.5</v>
      </c>
      <c r="CJ192" s="53">
        <f t="shared" si="656"/>
        <v>97</v>
      </c>
      <c r="CK192" s="58">
        <v>14.5</v>
      </c>
      <c r="CL192" s="53">
        <f t="shared" si="657"/>
        <v>78.185328185328189</v>
      </c>
      <c r="CM192" s="58">
        <v>9.5</v>
      </c>
      <c r="CN192" s="53">
        <f t="shared" si="658"/>
        <v>85.321100917431195</v>
      </c>
      <c r="CO192" s="58">
        <v>8.8571428571428594</v>
      </c>
      <c r="CP192" s="51">
        <f t="shared" si="659"/>
        <v>72.321428571428555</v>
      </c>
      <c r="CQ192" s="138">
        <f t="shared" si="548"/>
        <v>83.206964418546988</v>
      </c>
      <c r="CR192" s="110">
        <f t="shared" si="549"/>
        <v>87.657389463737047</v>
      </c>
      <c r="CS192" s="53">
        <f t="shared" si="685"/>
        <v>87.657389463737047</v>
      </c>
      <c r="CT192" s="98">
        <f t="shared" si="550"/>
        <v>87.7</v>
      </c>
      <c r="CU192" s="54" t="e">
        <f t="shared" si="686"/>
        <v>#N/A</v>
      </c>
      <c r="CV192" s="58">
        <v>1</v>
      </c>
      <c r="CW192" s="53">
        <f t="shared" si="660"/>
        <v>100</v>
      </c>
      <c r="CX192" s="58">
        <v>1.5</v>
      </c>
      <c r="CY192" s="53">
        <f t="shared" si="661"/>
        <v>99.704142011834321</v>
      </c>
      <c r="CZ192" s="58">
        <v>115</v>
      </c>
      <c r="DA192" s="53">
        <f t="shared" si="662"/>
        <v>89.15094339622641</v>
      </c>
      <c r="DB192" s="58">
        <v>27</v>
      </c>
      <c r="DC192" s="53">
        <f t="shared" si="663"/>
        <v>93.25</v>
      </c>
      <c r="DD192" s="58">
        <v>1</v>
      </c>
      <c r="DE192" s="53">
        <f t="shared" si="664"/>
        <v>100</v>
      </c>
      <c r="DF192" s="58">
        <v>1.5</v>
      </c>
      <c r="DG192" s="53">
        <f t="shared" si="665"/>
        <v>99.790794979079493</v>
      </c>
      <c r="DH192" s="58">
        <v>115</v>
      </c>
      <c r="DI192" s="53">
        <f t="shared" si="666"/>
        <v>90.416666666666671</v>
      </c>
      <c r="DJ192" s="58">
        <v>27</v>
      </c>
      <c r="DK192" s="51">
        <f t="shared" si="667"/>
        <v>96.142857142857139</v>
      </c>
      <c r="DL192" s="53">
        <f t="shared" si="551"/>
        <v>96.056925524582994</v>
      </c>
      <c r="DM192" s="53">
        <f t="shared" si="687"/>
        <v>96.056925524582994</v>
      </c>
      <c r="DN192" s="98">
        <f t="shared" si="552"/>
        <v>96.1</v>
      </c>
      <c r="DO192" s="54" t="e">
        <f t="shared" si="688"/>
        <v>#N/A</v>
      </c>
      <c r="DP192" s="52">
        <v>598</v>
      </c>
      <c r="DQ192" s="51">
        <f t="shared" si="668"/>
        <v>60.819672131147541</v>
      </c>
      <c r="DR192" s="52">
        <v>24</v>
      </c>
      <c r="DS192" s="51">
        <f t="shared" si="669"/>
        <v>73.115860517435323</v>
      </c>
      <c r="DT192" s="52">
        <v>10.5</v>
      </c>
      <c r="DU192" s="51">
        <f t="shared" si="670"/>
        <v>58.333333333333336</v>
      </c>
      <c r="DV192" s="53">
        <f t="shared" si="553"/>
        <v>64.089621993972074</v>
      </c>
      <c r="DW192" s="53">
        <f t="shared" si="689"/>
        <v>64.089621993972074</v>
      </c>
      <c r="DX192" s="98">
        <f t="shared" si="554"/>
        <v>64.099999999999994</v>
      </c>
      <c r="DY192" s="54" t="e">
        <f t="shared" si="690"/>
        <v>#N/A</v>
      </c>
      <c r="DZ192" s="52">
        <v>46.7198106321475</v>
      </c>
      <c r="EA192" s="53">
        <f t="shared" si="671"/>
        <v>50.290431250966094</v>
      </c>
      <c r="EB192" s="52">
        <v>12</v>
      </c>
      <c r="EC192" s="51">
        <f t="shared" si="672"/>
        <v>75</v>
      </c>
      <c r="ED192" s="53">
        <f t="shared" si="555"/>
        <v>62.645215625483047</v>
      </c>
      <c r="EE192" s="53">
        <f t="shared" si="691"/>
        <v>62.645215625483047</v>
      </c>
      <c r="EF192" s="98">
        <f t="shared" si="556"/>
        <v>62.6</v>
      </c>
      <c r="EG192" s="54" t="e">
        <f t="shared" si="692"/>
        <v>#N/A</v>
      </c>
      <c r="EH192" s="64"/>
      <c r="EI192" s="64"/>
      <c r="EJ192" s="64"/>
      <c r="EK192" s="66" t="e">
        <f t="shared" si="693"/>
        <v>#N/A</v>
      </c>
      <c r="EL192" s="116">
        <f t="shared" si="557"/>
        <v>76.599999999999994</v>
      </c>
      <c r="EM192" s="139">
        <f t="shared" si="558"/>
        <v>76.618643031074271</v>
      </c>
      <c r="EN192" s="120">
        <f t="shared" si="694"/>
        <v>76.618643031074271</v>
      </c>
      <c r="EO192" s="67"/>
      <c r="EP192" s="68"/>
      <c r="EQ192" s="44"/>
    </row>
    <row r="193" spans="1:149" ht="14.5" customHeight="1" x14ac:dyDescent="0.35">
      <c r="A193" s="49" t="s">
        <v>181</v>
      </c>
      <c r="B193" s="137" t="str">
        <f>INDEX('Economy Names'!$A$2:$H$213,'Economy Names'!L187,'Economy Names'!$K$1)</f>
        <v>Syrian Arab Republic</v>
      </c>
      <c r="C193" s="50">
        <v>7</v>
      </c>
      <c r="D193" s="51">
        <f t="shared" si="628"/>
        <v>64.705882352941174</v>
      </c>
      <c r="E193" s="50">
        <v>15</v>
      </c>
      <c r="F193" s="51">
        <f t="shared" si="629"/>
        <v>85.427135678391963</v>
      </c>
      <c r="G193" s="52">
        <v>8.1301173339776707</v>
      </c>
      <c r="H193" s="51">
        <f t="shared" si="630"/>
        <v>95.934941333011167</v>
      </c>
      <c r="I193" s="50">
        <v>8</v>
      </c>
      <c r="J193" s="51">
        <f t="shared" si="631"/>
        <v>58.82352941176471</v>
      </c>
      <c r="K193" s="50">
        <v>16</v>
      </c>
      <c r="L193" s="51">
        <f t="shared" si="632"/>
        <v>84.422110552763812</v>
      </c>
      <c r="M193" s="52">
        <v>8.1301173339776707</v>
      </c>
      <c r="N193" s="53">
        <f t="shared" si="633"/>
        <v>95.934941333011167</v>
      </c>
      <c r="O193" s="52">
        <v>88.3350559812787</v>
      </c>
      <c r="P193" s="51">
        <f t="shared" si="634"/>
        <v>77.916236004680329</v>
      </c>
      <c r="Q193" s="53">
        <f t="shared" si="534"/>
        <v>80.135126583905574</v>
      </c>
      <c r="R193" s="53">
        <f t="shared" si="673"/>
        <v>80.135126583905574</v>
      </c>
      <c r="S193" s="98">
        <f t="shared" si="535"/>
        <v>80.099999999999994</v>
      </c>
      <c r="T193" s="54" t="e">
        <f t="shared" si="674"/>
        <v>#N/A</v>
      </c>
      <c r="U193" s="55" t="s">
        <v>1973</v>
      </c>
      <c r="V193" s="51">
        <f t="shared" si="635"/>
        <v>0</v>
      </c>
      <c r="W193" s="56" t="s">
        <v>1973</v>
      </c>
      <c r="X193" s="51">
        <f t="shared" si="636"/>
        <v>0</v>
      </c>
      <c r="Y193" s="56" t="s">
        <v>1973</v>
      </c>
      <c r="Z193" s="53">
        <f t="shared" si="637"/>
        <v>0</v>
      </c>
      <c r="AA193" s="56" t="s">
        <v>1973</v>
      </c>
      <c r="AB193" s="51">
        <f t="shared" si="638"/>
        <v>0</v>
      </c>
      <c r="AC193" s="53">
        <f t="shared" si="536"/>
        <v>0</v>
      </c>
      <c r="AD193" s="53">
        <f t="shared" si="675"/>
        <v>0</v>
      </c>
      <c r="AE193" s="98">
        <f t="shared" si="537"/>
        <v>0</v>
      </c>
      <c r="AF193" s="57" t="e">
        <f t="shared" si="676"/>
        <v>#N/A</v>
      </c>
      <c r="AG193" s="55">
        <v>5</v>
      </c>
      <c r="AH193" s="51">
        <f t="shared" si="639"/>
        <v>66.666666666666657</v>
      </c>
      <c r="AI193" s="55">
        <v>146</v>
      </c>
      <c r="AJ193" s="51">
        <f t="shared" si="640"/>
        <v>44.347826086956523</v>
      </c>
      <c r="AK193" s="56">
        <v>260.202170112494</v>
      </c>
      <c r="AL193" s="51">
        <f t="shared" si="641"/>
        <v>96.787627529475387</v>
      </c>
      <c r="AM193" s="55">
        <v>0</v>
      </c>
      <c r="AN193" s="51">
        <f t="shared" si="642"/>
        <v>0</v>
      </c>
      <c r="AO193" s="51">
        <f t="shared" si="538"/>
        <v>51.950530070774647</v>
      </c>
      <c r="AP193" s="53">
        <f t="shared" si="677"/>
        <v>51.950530070774647</v>
      </c>
      <c r="AQ193" s="98">
        <f t="shared" si="539"/>
        <v>52</v>
      </c>
      <c r="AR193" s="54" t="e">
        <f t="shared" si="678"/>
        <v>#N/A</v>
      </c>
      <c r="AS193" s="59">
        <v>4</v>
      </c>
      <c r="AT193" s="51">
        <f t="shared" si="643"/>
        <v>75</v>
      </c>
      <c r="AU193" s="59">
        <v>48</v>
      </c>
      <c r="AV193" s="51">
        <f t="shared" si="644"/>
        <v>77.511961722488039</v>
      </c>
      <c r="AW193" s="59">
        <v>28.001815527101598</v>
      </c>
      <c r="AX193" s="53">
        <f t="shared" si="645"/>
        <v>0</v>
      </c>
      <c r="AY193" s="59">
        <v>8.5</v>
      </c>
      <c r="AZ193" s="51">
        <f t="shared" si="646"/>
        <v>28.333333333333332</v>
      </c>
      <c r="BA193" s="60">
        <f t="shared" si="540"/>
        <v>45.211323763955342</v>
      </c>
      <c r="BB193" s="53">
        <f t="shared" si="679"/>
        <v>45.211323763955342</v>
      </c>
      <c r="BC193" s="98">
        <f t="shared" si="541"/>
        <v>45.2</v>
      </c>
      <c r="BD193" s="54" t="e">
        <f t="shared" si="680"/>
        <v>#N/A</v>
      </c>
      <c r="BE193" s="58">
        <v>2</v>
      </c>
      <c r="BF193" s="58">
        <v>1</v>
      </c>
      <c r="BG193" s="61">
        <f t="shared" si="542"/>
        <v>3</v>
      </c>
      <c r="BH193" s="60">
        <f t="shared" si="543"/>
        <v>15</v>
      </c>
      <c r="BI193" s="101">
        <f t="shared" si="681"/>
        <v>15</v>
      </c>
      <c r="BJ193" s="98">
        <f t="shared" si="544"/>
        <v>15</v>
      </c>
      <c r="BK193" s="54" t="e">
        <f t="shared" si="682"/>
        <v>#N/A</v>
      </c>
      <c r="BL193" s="58">
        <v>7</v>
      </c>
      <c r="BM193" s="53">
        <f t="shared" si="647"/>
        <v>70</v>
      </c>
      <c r="BN193" s="58">
        <v>5</v>
      </c>
      <c r="BO193" s="53">
        <f t="shared" si="648"/>
        <v>50</v>
      </c>
      <c r="BP193" s="58">
        <v>3</v>
      </c>
      <c r="BQ193" s="53">
        <f t="shared" si="649"/>
        <v>30</v>
      </c>
      <c r="BR193" s="58">
        <v>3</v>
      </c>
      <c r="BS193" s="53">
        <f t="shared" si="650"/>
        <v>50</v>
      </c>
      <c r="BT193" s="58">
        <v>5</v>
      </c>
      <c r="BU193" s="53">
        <f t="shared" si="651"/>
        <v>71.428571428571431</v>
      </c>
      <c r="BV193" s="58">
        <v>4</v>
      </c>
      <c r="BW193" s="51">
        <f t="shared" si="652"/>
        <v>57.142857142857139</v>
      </c>
      <c r="BX193" s="61">
        <f t="shared" si="545"/>
        <v>27</v>
      </c>
      <c r="BY193" s="63">
        <f t="shared" si="546"/>
        <v>54</v>
      </c>
      <c r="BZ193" s="53">
        <f t="shared" si="683"/>
        <v>54</v>
      </c>
      <c r="CA193" s="98">
        <f t="shared" si="547"/>
        <v>54</v>
      </c>
      <c r="CB193" s="57" t="e">
        <f t="shared" si="684"/>
        <v>#N/A</v>
      </c>
      <c r="CC193" s="58">
        <v>20</v>
      </c>
      <c r="CD193" s="53">
        <f t="shared" si="653"/>
        <v>71.666666666666671</v>
      </c>
      <c r="CE193" s="58">
        <v>336</v>
      </c>
      <c r="CF193" s="51">
        <f t="shared" si="654"/>
        <v>55.641421947449764</v>
      </c>
      <c r="CG193" s="58">
        <v>42.661549364204198</v>
      </c>
      <c r="CH193" s="51">
        <f t="shared" si="655"/>
        <v>76.373115150570342</v>
      </c>
      <c r="CI193" s="58" t="s">
        <v>1975</v>
      </c>
      <c r="CJ193" s="53" t="str">
        <f t="shared" si="656"/>
        <v>No VAT</v>
      </c>
      <c r="CK193" s="58" t="s">
        <v>1975</v>
      </c>
      <c r="CL193" s="53" t="str">
        <f t="shared" si="657"/>
        <v>No VAT</v>
      </c>
      <c r="CM193" s="58">
        <v>10</v>
      </c>
      <c r="CN193" s="53">
        <f t="shared" si="658"/>
        <v>84.403669724770651</v>
      </c>
      <c r="CO193" s="58">
        <v>0</v>
      </c>
      <c r="CP193" s="51">
        <f t="shared" si="659"/>
        <v>100</v>
      </c>
      <c r="CQ193" s="138">
        <f t="shared" si="548"/>
        <v>92.201834862385326</v>
      </c>
      <c r="CR193" s="110">
        <f t="shared" si="549"/>
        <v>73.970759656768024</v>
      </c>
      <c r="CS193" s="53">
        <f t="shared" si="685"/>
        <v>73.970759656768024</v>
      </c>
      <c r="CT193" s="98">
        <f t="shared" si="550"/>
        <v>74</v>
      </c>
      <c r="CU193" s="54" t="e">
        <f t="shared" si="686"/>
        <v>#N/A</v>
      </c>
      <c r="CV193" s="58">
        <v>84</v>
      </c>
      <c r="CW193" s="53">
        <f t="shared" si="660"/>
        <v>47.79874213836478</v>
      </c>
      <c r="CX193" s="58">
        <v>48</v>
      </c>
      <c r="CY193" s="53">
        <f t="shared" si="661"/>
        <v>72.189349112426044</v>
      </c>
      <c r="CZ193" s="58">
        <v>1112.5</v>
      </c>
      <c r="DA193" s="53">
        <f t="shared" si="662"/>
        <v>0</v>
      </c>
      <c r="DB193" s="58">
        <v>725</v>
      </c>
      <c r="DC193" s="53">
        <f t="shared" si="663"/>
        <v>0</v>
      </c>
      <c r="DD193" s="58">
        <v>141.333333333333</v>
      </c>
      <c r="DE193" s="53">
        <f t="shared" si="664"/>
        <v>49.701314217443368</v>
      </c>
      <c r="DF193" s="58">
        <v>149.333333333333</v>
      </c>
      <c r="DG193" s="53">
        <f t="shared" si="665"/>
        <v>37.935843793584517</v>
      </c>
      <c r="DH193" s="58">
        <v>827.77777777777806</v>
      </c>
      <c r="DI193" s="53">
        <f t="shared" si="666"/>
        <v>31.018518518518494</v>
      </c>
      <c r="DJ193" s="58">
        <v>741.66666666666697</v>
      </c>
      <c r="DK193" s="51">
        <f t="shared" si="667"/>
        <v>0</v>
      </c>
      <c r="DL193" s="53">
        <f t="shared" si="551"/>
        <v>29.830470972542155</v>
      </c>
      <c r="DM193" s="53">
        <f t="shared" si="687"/>
        <v>29.830470972542155</v>
      </c>
      <c r="DN193" s="98">
        <f t="shared" si="552"/>
        <v>29.8</v>
      </c>
      <c r="DO193" s="54" t="e">
        <f t="shared" si="688"/>
        <v>#N/A</v>
      </c>
      <c r="DP193" s="52">
        <v>872</v>
      </c>
      <c r="DQ193" s="51">
        <f t="shared" si="668"/>
        <v>38.360655737704917</v>
      </c>
      <c r="DR193" s="52">
        <v>29.3</v>
      </c>
      <c r="DS193" s="51">
        <f t="shared" si="669"/>
        <v>67.154105736782896</v>
      </c>
      <c r="DT193" s="52">
        <v>4</v>
      </c>
      <c r="DU193" s="51">
        <f t="shared" si="670"/>
        <v>22.222222222222221</v>
      </c>
      <c r="DV193" s="53">
        <f t="shared" si="553"/>
        <v>42.578994565570014</v>
      </c>
      <c r="DW193" s="53">
        <f t="shared" si="689"/>
        <v>42.578994565570014</v>
      </c>
      <c r="DX193" s="98">
        <f t="shared" si="554"/>
        <v>42.6</v>
      </c>
      <c r="DY193" s="54" t="e">
        <f t="shared" si="690"/>
        <v>#N/A</v>
      </c>
      <c r="DZ193" s="52">
        <v>21.142201494268502</v>
      </c>
      <c r="EA193" s="53">
        <f t="shared" si="671"/>
        <v>22.758020984142625</v>
      </c>
      <c r="EB193" s="52">
        <v>5</v>
      </c>
      <c r="EC193" s="51">
        <f t="shared" si="672"/>
        <v>31.25</v>
      </c>
      <c r="ED193" s="53">
        <f t="shared" si="555"/>
        <v>27.004010492071313</v>
      </c>
      <c r="EE193" s="53">
        <f t="shared" si="691"/>
        <v>27.004010492071313</v>
      </c>
      <c r="EF193" s="98">
        <f t="shared" si="556"/>
        <v>27</v>
      </c>
      <c r="EG193" s="54" t="e">
        <f t="shared" si="692"/>
        <v>#N/A</v>
      </c>
      <c r="EH193" s="64"/>
      <c r="EI193" s="64"/>
      <c r="EJ193" s="64"/>
      <c r="EK193" s="66" t="e">
        <f t="shared" si="693"/>
        <v>#N/A</v>
      </c>
      <c r="EL193" s="116">
        <f t="shared" si="557"/>
        <v>42</v>
      </c>
      <c r="EM193" s="139">
        <f t="shared" si="558"/>
        <v>41.968121610558704</v>
      </c>
      <c r="EN193" s="120">
        <f t="shared" si="694"/>
        <v>41.968121610558704</v>
      </c>
      <c r="EO193" s="67"/>
      <c r="EP193" s="68"/>
      <c r="EQ193" s="44"/>
    </row>
    <row r="194" spans="1:149" ht="14.5" customHeight="1" x14ac:dyDescent="0.35">
      <c r="A194" s="49" t="s">
        <v>182</v>
      </c>
      <c r="B194" s="137" t="str">
        <f>INDEX('Economy Names'!$A$2:$H$213,'Economy Names'!L188,'Economy Names'!$K$1)</f>
        <v>Taiwan, China</v>
      </c>
      <c r="C194" s="50">
        <v>3</v>
      </c>
      <c r="D194" s="51">
        <f t="shared" si="628"/>
        <v>88.235294117647058</v>
      </c>
      <c r="E194" s="50">
        <v>10</v>
      </c>
      <c r="F194" s="51">
        <f t="shared" si="629"/>
        <v>90.452261306532662</v>
      </c>
      <c r="G194" s="52">
        <v>1.86655748904672</v>
      </c>
      <c r="H194" s="51">
        <f t="shared" si="630"/>
        <v>99.066721255476637</v>
      </c>
      <c r="I194" s="50">
        <v>3</v>
      </c>
      <c r="J194" s="51">
        <f t="shared" si="631"/>
        <v>88.235294117647058</v>
      </c>
      <c r="K194" s="50">
        <v>10</v>
      </c>
      <c r="L194" s="51">
        <f t="shared" si="632"/>
        <v>90.452261306532662</v>
      </c>
      <c r="M194" s="52">
        <v>1.86655748904672</v>
      </c>
      <c r="N194" s="53">
        <f t="shared" si="633"/>
        <v>99.066721255476637</v>
      </c>
      <c r="O194" s="52">
        <v>0</v>
      </c>
      <c r="P194" s="51">
        <f t="shared" si="634"/>
        <v>100</v>
      </c>
      <c r="Q194" s="53">
        <f t="shared" si="534"/>
        <v>94.438569169914089</v>
      </c>
      <c r="R194" s="53">
        <f t="shared" si="673"/>
        <v>94.438569169914089</v>
      </c>
      <c r="S194" s="98">
        <f t="shared" si="535"/>
        <v>94.4</v>
      </c>
      <c r="T194" s="54" t="e">
        <f t="shared" si="674"/>
        <v>#N/A</v>
      </c>
      <c r="U194" s="55">
        <v>10</v>
      </c>
      <c r="V194" s="51">
        <f t="shared" si="635"/>
        <v>80</v>
      </c>
      <c r="W194" s="55">
        <v>82</v>
      </c>
      <c r="X194" s="51">
        <f t="shared" si="636"/>
        <v>83.861671469740628</v>
      </c>
      <c r="Y194" s="56">
        <v>0.40731335912374</v>
      </c>
      <c r="Z194" s="53">
        <f t="shared" si="637"/>
        <v>97.963433204381303</v>
      </c>
      <c r="AA194" s="55">
        <v>13</v>
      </c>
      <c r="AB194" s="51">
        <f t="shared" si="638"/>
        <v>86.666666666666671</v>
      </c>
      <c r="AC194" s="53">
        <f t="shared" si="536"/>
        <v>87.122942835197151</v>
      </c>
      <c r="AD194" s="53">
        <f t="shared" si="675"/>
        <v>87.122942835197151</v>
      </c>
      <c r="AE194" s="98">
        <f t="shared" si="537"/>
        <v>87.1</v>
      </c>
      <c r="AF194" s="57" t="e">
        <f t="shared" si="676"/>
        <v>#N/A</v>
      </c>
      <c r="AG194" s="55">
        <v>3</v>
      </c>
      <c r="AH194" s="51">
        <f t="shared" si="639"/>
        <v>100</v>
      </c>
      <c r="AI194" s="55">
        <v>22</v>
      </c>
      <c r="AJ194" s="51">
        <f t="shared" si="640"/>
        <v>98.260869565217391</v>
      </c>
      <c r="AK194" s="56">
        <v>37.029522570584099</v>
      </c>
      <c r="AL194" s="51">
        <f t="shared" si="641"/>
        <v>99.542845400363149</v>
      </c>
      <c r="AM194" s="55">
        <v>7</v>
      </c>
      <c r="AN194" s="51">
        <f t="shared" si="642"/>
        <v>87.5</v>
      </c>
      <c r="AO194" s="51">
        <f t="shared" si="538"/>
        <v>96.325928741395131</v>
      </c>
      <c r="AP194" s="53">
        <f t="shared" si="677"/>
        <v>96.325928741395131</v>
      </c>
      <c r="AQ194" s="98">
        <f t="shared" si="539"/>
        <v>96.3</v>
      </c>
      <c r="AR194" s="54" t="e">
        <f t="shared" si="678"/>
        <v>#N/A</v>
      </c>
      <c r="AS194" s="59">
        <v>3</v>
      </c>
      <c r="AT194" s="51">
        <f t="shared" si="643"/>
        <v>83.333333333333343</v>
      </c>
      <c r="AU194" s="59">
        <v>4</v>
      </c>
      <c r="AV194" s="51">
        <f t="shared" si="644"/>
        <v>98.564593301435409</v>
      </c>
      <c r="AW194" s="59">
        <v>6.2003283632399597</v>
      </c>
      <c r="AX194" s="53">
        <f t="shared" si="645"/>
        <v>58.664477578400266</v>
      </c>
      <c r="AY194" s="59">
        <v>28.5</v>
      </c>
      <c r="AZ194" s="51">
        <f t="shared" si="646"/>
        <v>95</v>
      </c>
      <c r="BA194" s="60">
        <f t="shared" si="540"/>
        <v>83.890601053292244</v>
      </c>
      <c r="BB194" s="53">
        <f t="shared" si="679"/>
        <v>83.890601053292244</v>
      </c>
      <c r="BC194" s="98">
        <f t="shared" si="541"/>
        <v>83.9</v>
      </c>
      <c r="BD194" s="54" t="e">
        <f t="shared" si="680"/>
        <v>#N/A</v>
      </c>
      <c r="BE194" s="58">
        <v>8</v>
      </c>
      <c r="BF194" s="58">
        <v>2</v>
      </c>
      <c r="BG194" s="61">
        <f t="shared" si="542"/>
        <v>10</v>
      </c>
      <c r="BH194" s="60">
        <f t="shared" si="543"/>
        <v>50</v>
      </c>
      <c r="BI194" s="101">
        <f t="shared" si="681"/>
        <v>50</v>
      </c>
      <c r="BJ194" s="98">
        <f t="shared" si="544"/>
        <v>50</v>
      </c>
      <c r="BK194" s="54" t="e">
        <f t="shared" si="682"/>
        <v>#N/A</v>
      </c>
      <c r="BL194" s="58">
        <v>9</v>
      </c>
      <c r="BM194" s="53">
        <f t="shared" si="647"/>
        <v>90</v>
      </c>
      <c r="BN194" s="58">
        <v>5</v>
      </c>
      <c r="BO194" s="53">
        <f t="shared" si="648"/>
        <v>50</v>
      </c>
      <c r="BP194" s="58">
        <v>7</v>
      </c>
      <c r="BQ194" s="53">
        <f t="shared" si="649"/>
        <v>70</v>
      </c>
      <c r="BR194" s="58">
        <v>4</v>
      </c>
      <c r="BS194" s="53">
        <f t="shared" si="650"/>
        <v>66.666666666666657</v>
      </c>
      <c r="BT194" s="58">
        <v>6</v>
      </c>
      <c r="BU194" s="53">
        <f t="shared" si="651"/>
        <v>85.714285714285708</v>
      </c>
      <c r="BV194" s="58">
        <v>7</v>
      </c>
      <c r="BW194" s="51">
        <f t="shared" si="652"/>
        <v>100</v>
      </c>
      <c r="BX194" s="61">
        <f t="shared" si="545"/>
        <v>38</v>
      </c>
      <c r="BY194" s="63">
        <f t="shared" si="546"/>
        <v>76</v>
      </c>
      <c r="BZ194" s="53">
        <f t="shared" si="683"/>
        <v>76</v>
      </c>
      <c r="CA194" s="98">
        <f t="shared" si="547"/>
        <v>76</v>
      </c>
      <c r="CB194" s="57" t="e">
        <f t="shared" si="684"/>
        <v>#N/A</v>
      </c>
      <c r="CC194" s="58">
        <v>11</v>
      </c>
      <c r="CD194" s="53">
        <f t="shared" si="653"/>
        <v>86.666666666666671</v>
      </c>
      <c r="CE194" s="58">
        <v>221</v>
      </c>
      <c r="CF194" s="51">
        <f t="shared" si="654"/>
        <v>73.415765069551782</v>
      </c>
      <c r="CG194" s="58">
        <v>36.7823756826999</v>
      </c>
      <c r="CH194" s="51">
        <f t="shared" si="655"/>
        <v>84.945515248246139</v>
      </c>
      <c r="CI194" s="58">
        <v>3</v>
      </c>
      <c r="CJ194" s="53">
        <f t="shared" si="656"/>
        <v>94</v>
      </c>
      <c r="CK194" s="58">
        <v>11.476190476190499</v>
      </c>
      <c r="CL194" s="53">
        <f t="shared" si="657"/>
        <v>84.022798308512563</v>
      </c>
      <c r="CM194" s="58">
        <v>6.5</v>
      </c>
      <c r="CN194" s="53">
        <f t="shared" si="658"/>
        <v>90.825688073394488</v>
      </c>
      <c r="CO194" s="58">
        <v>0</v>
      </c>
      <c r="CP194" s="51">
        <f t="shared" si="659"/>
        <v>100</v>
      </c>
      <c r="CQ194" s="138">
        <f t="shared" si="548"/>
        <v>92.212121595476759</v>
      </c>
      <c r="CR194" s="110">
        <f t="shared" si="549"/>
        <v>84.310017144985324</v>
      </c>
      <c r="CS194" s="53">
        <f t="shared" si="685"/>
        <v>84.310017144985324</v>
      </c>
      <c r="CT194" s="98">
        <f t="shared" si="550"/>
        <v>84.3</v>
      </c>
      <c r="CU194" s="54" t="e">
        <f t="shared" si="686"/>
        <v>#N/A</v>
      </c>
      <c r="CV194" s="58">
        <v>16.846153846153801</v>
      </c>
      <c r="CW194" s="53">
        <f t="shared" si="660"/>
        <v>90.033865505563639</v>
      </c>
      <c r="CX194" s="58">
        <v>5</v>
      </c>
      <c r="CY194" s="53">
        <f t="shared" si="661"/>
        <v>97.633136094674555</v>
      </c>
      <c r="CZ194" s="58">
        <v>335.38461538461598</v>
      </c>
      <c r="DA194" s="53">
        <f t="shared" si="662"/>
        <v>68.359941944847563</v>
      </c>
      <c r="DB194" s="58">
        <v>84</v>
      </c>
      <c r="DC194" s="53">
        <f t="shared" si="663"/>
        <v>79</v>
      </c>
      <c r="DD194" s="58">
        <v>47.384615384615401</v>
      </c>
      <c r="DE194" s="53">
        <f t="shared" si="664"/>
        <v>83.374689826302713</v>
      </c>
      <c r="DF194" s="58">
        <v>4</v>
      </c>
      <c r="DG194" s="53">
        <f t="shared" si="665"/>
        <v>98.744769874476987</v>
      </c>
      <c r="DH194" s="58">
        <v>340.38461538461502</v>
      </c>
      <c r="DI194" s="53">
        <f t="shared" si="666"/>
        <v>71.634615384615415</v>
      </c>
      <c r="DJ194" s="58">
        <v>65</v>
      </c>
      <c r="DK194" s="51">
        <f t="shared" si="667"/>
        <v>90.714285714285708</v>
      </c>
      <c r="DL194" s="53">
        <f t="shared" si="551"/>
        <v>84.936913043095828</v>
      </c>
      <c r="DM194" s="53">
        <f t="shared" si="687"/>
        <v>84.936913043095828</v>
      </c>
      <c r="DN194" s="98">
        <f t="shared" si="552"/>
        <v>84.9</v>
      </c>
      <c r="DO194" s="54" t="e">
        <f t="shared" si="688"/>
        <v>#N/A</v>
      </c>
      <c r="DP194" s="52">
        <v>510</v>
      </c>
      <c r="DQ194" s="51">
        <f t="shared" si="668"/>
        <v>68.032786885245898</v>
      </c>
      <c r="DR194" s="52">
        <v>18.3</v>
      </c>
      <c r="DS194" s="51">
        <f t="shared" si="669"/>
        <v>79.527559055118118</v>
      </c>
      <c r="DT194" s="52">
        <v>14</v>
      </c>
      <c r="DU194" s="51">
        <f t="shared" si="670"/>
        <v>77.777777777777786</v>
      </c>
      <c r="DV194" s="53">
        <f t="shared" si="553"/>
        <v>75.112707906047262</v>
      </c>
      <c r="DW194" s="53">
        <f t="shared" si="689"/>
        <v>75.112707906047262</v>
      </c>
      <c r="DX194" s="98">
        <f t="shared" si="554"/>
        <v>75.099999999999994</v>
      </c>
      <c r="DY194" s="54" t="e">
        <f t="shared" si="690"/>
        <v>#N/A</v>
      </c>
      <c r="DZ194" s="52">
        <v>82.220529500849807</v>
      </c>
      <c r="EA194" s="53">
        <f t="shared" si="671"/>
        <v>88.504337460548768</v>
      </c>
      <c r="EB194" s="52">
        <v>10.5</v>
      </c>
      <c r="EC194" s="51">
        <f t="shared" si="672"/>
        <v>65.625</v>
      </c>
      <c r="ED194" s="53">
        <f t="shared" si="555"/>
        <v>77.064668730274377</v>
      </c>
      <c r="EE194" s="53">
        <f t="shared" si="691"/>
        <v>77.064668730274377</v>
      </c>
      <c r="EF194" s="98">
        <f t="shared" si="556"/>
        <v>77.099999999999994</v>
      </c>
      <c r="EG194" s="54" t="e">
        <f t="shared" si="692"/>
        <v>#N/A</v>
      </c>
      <c r="EH194" s="64"/>
      <c r="EI194" s="64"/>
      <c r="EJ194" s="64"/>
      <c r="EK194" s="66" t="e">
        <f t="shared" si="693"/>
        <v>#N/A</v>
      </c>
      <c r="EL194" s="116">
        <f t="shared" si="557"/>
        <v>80.900000000000006</v>
      </c>
      <c r="EM194" s="139">
        <f t="shared" si="558"/>
        <v>80.920234862420131</v>
      </c>
      <c r="EN194" s="120">
        <f t="shared" si="694"/>
        <v>80.920234862420131</v>
      </c>
      <c r="EO194" s="67"/>
      <c r="EP194" s="68"/>
      <c r="EQ194" s="44"/>
    </row>
    <row r="195" spans="1:149" ht="14.5" customHeight="1" x14ac:dyDescent="0.35">
      <c r="A195" s="49" t="s">
        <v>183</v>
      </c>
      <c r="B195" s="137" t="str">
        <f>INDEX('Economy Names'!$A$2:$H$213,'Economy Names'!L189,'Economy Names'!$K$1)</f>
        <v>Tajikistan</v>
      </c>
      <c r="C195" s="50">
        <v>3</v>
      </c>
      <c r="D195" s="51">
        <f t="shared" si="628"/>
        <v>88.235294117647058</v>
      </c>
      <c r="E195" s="50">
        <v>7</v>
      </c>
      <c r="F195" s="51">
        <f t="shared" si="629"/>
        <v>93.467336683417088</v>
      </c>
      <c r="G195" s="52">
        <v>17.5251221207619</v>
      </c>
      <c r="H195" s="51">
        <f t="shared" si="630"/>
        <v>91.237438939619054</v>
      </c>
      <c r="I195" s="50">
        <v>3</v>
      </c>
      <c r="J195" s="51">
        <f t="shared" si="631"/>
        <v>88.235294117647058</v>
      </c>
      <c r="K195" s="50">
        <v>7</v>
      </c>
      <c r="L195" s="51">
        <f t="shared" si="632"/>
        <v>93.467336683417088</v>
      </c>
      <c r="M195" s="52">
        <v>17.5251221207619</v>
      </c>
      <c r="N195" s="53">
        <f t="shared" si="633"/>
        <v>91.237438939619054</v>
      </c>
      <c r="O195" s="52">
        <v>0</v>
      </c>
      <c r="P195" s="51">
        <f t="shared" si="634"/>
        <v>100</v>
      </c>
      <c r="Q195" s="53">
        <f t="shared" si="534"/>
        <v>93.235017435170803</v>
      </c>
      <c r="R195" s="53">
        <f t="shared" si="673"/>
        <v>93.235017435170803</v>
      </c>
      <c r="S195" s="98">
        <f t="shared" si="535"/>
        <v>93.2</v>
      </c>
      <c r="T195" s="54" t="e">
        <f t="shared" si="674"/>
        <v>#N/A</v>
      </c>
      <c r="U195" s="55">
        <v>26</v>
      </c>
      <c r="V195" s="51">
        <f t="shared" si="635"/>
        <v>16</v>
      </c>
      <c r="W195" s="55">
        <v>157</v>
      </c>
      <c r="X195" s="51">
        <f t="shared" si="636"/>
        <v>62.247838616714702</v>
      </c>
      <c r="Y195" s="56">
        <v>2.9713867129090001</v>
      </c>
      <c r="Z195" s="53">
        <f t="shared" si="637"/>
        <v>85.143066435454998</v>
      </c>
      <c r="AA195" s="55">
        <v>12</v>
      </c>
      <c r="AB195" s="51">
        <f t="shared" si="638"/>
        <v>80</v>
      </c>
      <c r="AC195" s="53">
        <f t="shared" si="536"/>
        <v>60.847726263042425</v>
      </c>
      <c r="AD195" s="53">
        <f t="shared" si="675"/>
        <v>60.847726263042425</v>
      </c>
      <c r="AE195" s="98">
        <f t="shared" si="537"/>
        <v>60.8</v>
      </c>
      <c r="AF195" s="57" t="e">
        <f t="shared" si="676"/>
        <v>#N/A</v>
      </c>
      <c r="AG195" s="55">
        <v>9</v>
      </c>
      <c r="AH195" s="51">
        <f t="shared" si="639"/>
        <v>0</v>
      </c>
      <c r="AI195" s="55">
        <v>98</v>
      </c>
      <c r="AJ195" s="51">
        <f t="shared" si="640"/>
        <v>65.217391304347828</v>
      </c>
      <c r="AK195" s="56">
        <v>867.76635042276996</v>
      </c>
      <c r="AL195" s="51">
        <f t="shared" si="641"/>
        <v>89.286835179965792</v>
      </c>
      <c r="AM195" s="55">
        <v>4</v>
      </c>
      <c r="AN195" s="51">
        <f t="shared" si="642"/>
        <v>50</v>
      </c>
      <c r="AO195" s="51">
        <f t="shared" si="538"/>
        <v>51.126056621078405</v>
      </c>
      <c r="AP195" s="53">
        <f t="shared" si="677"/>
        <v>51.126056621078405</v>
      </c>
      <c r="AQ195" s="98">
        <f t="shared" si="539"/>
        <v>51.1</v>
      </c>
      <c r="AR195" s="54" t="e">
        <f t="shared" si="678"/>
        <v>#N/A</v>
      </c>
      <c r="AS195" s="59">
        <v>4</v>
      </c>
      <c r="AT195" s="51">
        <f t="shared" si="643"/>
        <v>75</v>
      </c>
      <c r="AU195" s="59">
        <v>33</v>
      </c>
      <c r="AV195" s="51">
        <f t="shared" si="644"/>
        <v>84.688995215310996</v>
      </c>
      <c r="AW195" s="59">
        <v>2.8387122936125202</v>
      </c>
      <c r="AX195" s="53">
        <f t="shared" si="645"/>
        <v>81.075251375916537</v>
      </c>
      <c r="AY195" s="59">
        <v>7.5</v>
      </c>
      <c r="AZ195" s="51">
        <f t="shared" si="646"/>
        <v>25</v>
      </c>
      <c r="BA195" s="60">
        <f t="shared" si="540"/>
        <v>66.44106164780689</v>
      </c>
      <c r="BB195" s="53">
        <f t="shared" si="679"/>
        <v>66.44106164780689</v>
      </c>
      <c r="BC195" s="98">
        <f t="shared" si="541"/>
        <v>66.400000000000006</v>
      </c>
      <c r="BD195" s="54" t="e">
        <f t="shared" si="680"/>
        <v>#N/A</v>
      </c>
      <c r="BE195" s="58">
        <v>7</v>
      </c>
      <c r="BF195" s="58">
        <v>11</v>
      </c>
      <c r="BG195" s="61">
        <f t="shared" si="542"/>
        <v>18</v>
      </c>
      <c r="BH195" s="60">
        <f t="shared" si="543"/>
        <v>90</v>
      </c>
      <c r="BI195" s="101">
        <f t="shared" si="681"/>
        <v>90</v>
      </c>
      <c r="BJ195" s="98">
        <f t="shared" si="544"/>
        <v>90</v>
      </c>
      <c r="BK195" s="54" t="e">
        <f t="shared" si="682"/>
        <v>#N/A</v>
      </c>
      <c r="BL195" s="58">
        <v>8</v>
      </c>
      <c r="BM195" s="53">
        <f t="shared" si="647"/>
        <v>80</v>
      </c>
      <c r="BN195" s="58">
        <v>6</v>
      </c>
      <c r="BO195" s="53">
        <f t="shared" si="648"/>
        <v>60</v>
      </c>
      <c r="BP195" s="58">
        <v>6</v>
      </c>
      <c r="BQ195" s="53">
        <f t="shared" si="649"/>
        <v>60</v>
      </c>
      <c r="BR195" s="58">
        <v>0</v>
      </c>
      <c r="BS195" s="53">
        <f t="shared" si="650"/>
        <v>0</v>
      </c>
      <c r="BT195" s="58">
        <v>0</v>
      </c>
      <c r="BU195" s="53">
        <f t="shared" si="651"/>
        <v>0</v>
      </c>
      <c r="BV195" s="58">
        <v>0</v>
      </c>
      <c r="BW195" s="51">
        <f t="shared" si="652"/>
        <v>0</v>
      </c>
      <c r="BX195" s="61">
        <f t="shared" si="545"/>
        <v>20</v>
      </c>
      <c r="BY195" s="63">
        <f t="shared" si="546"/>
        <v>40</v>
      </c>
      <c r="BZ195" s="53">
        <f t="shared" si="683"/>
        <v>40</v>
      </c>
      <c r="CA195" s="98">
        <f t="shared" si="547"/>
        <v>40</v>
      </c>
      <c r="CB195" s="57" t="e">
        <f t="shared" si="684"/>
        <v>#N/A</v>
      </c>
      <c r="CC195" s="58">
        <v>7</v>
      </c>
      <c r="CD195" s="53">
        <f t="shared" si="653"/>
        <v>93.333333333333329</v>
      </c>
      <c r="CE195" s="58">
        <v>224</v>
      </c>
      <c r="CF195" s="51">
        <f t="shared" si="654"/>
        <v>72.952086553323028</v>
      </c>
      <c r="CG195" s="58">
        <v>67.255048103859195</v>
      </c>
      <c r="CH195" s="51">
        <f t="shared" si="655"/>
        <v>37.065022870079609</v>
      </c>
      <c r="CI195" s="58" t="s">
        <v>1974</v>
      </c>
      <c r="CJ195" s="53">
        <f t="shared" si="656"/>
        <v>0</v>
      </c>
      <c r="CK195" s="58" t="s">
        <v>1974</v>
      </c>
      <c r="CL195" s="53">
        <f t="shared" si="657"/>
        <v>0</v>
      </c>
      <c r="CM195" s="58">
        <v>10.5</v>
      </c>
      <c r="CN195" s="53">
        <f t="shared" si="658"/>
        <v>83.486238532110093</v>
      </c>
      <c r="CO195" s="58">
        <v>7</v>
      </c>
      <c r="CP195" s="51">
        <f t="shared" si="659"/>
        <v>78.125</v>
      </c>
      <c r="CQ195" s="138">
        <f t="shared" si="548"/>
        <v>40.402809633027523</v>
      </c>
      <c r="CR195" s="110">
        <f t="shared" si="549"/>
        <v>60.938313097440876</v>
      </c>
      <c r="CS195" s="53">
        <f t="shared" si="685"/>
        <v>60.938313097440876</v>
      </c>
      <c r="CT195" s="98">
        <f t="shared" si="550"/>
        <v>60.9</v>
      </c>
      <c r="CU195" s="54" t="e">
        <f t="shared" si="686"/>
        <v>#N/A</v>
      </c>
      <c r="CV195" s="58">
        <v>26.5</v>
      </c>
      <c r="CW195" s="53">
        <f t="shared" si="660"/>
        <v>83.962264150943398</v>
      </c>
      <c r="CX195" s="58">
        <v>66</v>
      </c>
      <c r="CY195" s="53">
        <f t="shared" si="661"/>
        <v>61.53846153846154</v>
      </c>
      <c r="CZ195" s="58">
        <v>313.33333333333297</v>
      </c>
      <c r="DA195" s="53">
        <f t="shared" si="662"/>
        <v>70.440251572327071</v>
      </c>
      <c r="DB195" s="58">
        <v>330</v>
      </c>
      <c r="DC195" s="53">
        <f t="shared" si="663"/>
        <v>17.5</v>
      </c>
      <c r="DD195" s="58">
        <v>106.5</v>
      </c>
      <c r="DE195" s="53">
        <f t="shared" si="664"/>
        <v>62.186379928315418</v>
      </c>
      <c r="DF195" s="58">
        <v>126</v>
      </c>
      <c r="DG195" s="53">
        <f t="shared" si="665"/>
        <v>47.69874476987448</v>
      </c>
      <c r="DH195" s="58">
        <v>223.333333333333</v>
      </c>
      <c r="DI195" s="53">
        <f t="shared" si="666"/>
        <v>81.388888888888914</v>
      </c>
      <c r="DJ195" s="58">
        <v>260</v>
      </c>
      <c r="DK195" s="51">
        <f t="shared" si="667"/>
        <v>62.857142857142854</v>
      </c>
      <c r="DL195" s="53">
        <f t="shared" si="551"/>
        <v>60.946516713244201</v>
      </c>
      <c r="DM195" s="53">
        <f t="shared" si="687"/>
        <v>60.946516713244201</v>
      </c>
      <c r="DN195" s="98">
        <f t="shared" si="552"/>
        <v>60.9</v>
      </c>
      <c r="DO195" s="54" t="e">
        <f t="shared" si="688"/>
        <v>#N/A</v>
      </c>
      <c r="DP195" s="52">
        <v>430</v>
      </c>
      <c r="DQ195" s="51">
        <f t="shared" si="668"/>
        <v>74.590163934426229</v>
      </c>
      <c r="DR195" s="52">
        <v>25.5</v>
      </c>
      <c r="DS195" s="51">
        <f t="shared" si="669"/>
        <v>71.428571428571416</v>
      </c>
      <c r="DT195" s="52">
        <v>6.5</v>
      </c>
      <c r="DU195" s="51">
        <f t="shared" si="670"/>
        <v>36.111111111111107</v>
      </c>
      <c r="DV195" s="53">
        <f t="shared" si="553"/>
        <v>60.709948824702913</v>
      </c>
      <c r="DW195" s="53">
        <f t="shared" si="689"/>
        <v>60.709948824702913</v>
      </c>
      <c r="DX195" s="98">
        <f t="shared" si="554"/>
        <v>60.7</v>
      </c>
      <c r="DY195" s="54" t="e">
        <f t="shared" si="690"/>
        <v>#N/A</v>
      </c>
      <c r="DZ195" s="52">
        <v>29.60058273305</v>
      </c>
      <c r="EA195" s="53">
        <f t="shared" si="671"/>
        <v>31.862844707265875</v>
      </c>
      <c r="EB195" s="52">
        <v>4</v>
      </c>
      <c r="EC195" s="51">
        <f t="shared" si="672"/>
        <v>25</v>
      </c>
      <c r="ED195" s="53">
        <f t="shared" si="555"/>
        <v>28.431422353632939</v>
      </c>
      <c r="EE195" s="53">
        <f t="shared" si="691"/>
        <v>28.431422353632939</v>
      </c>
      <c r="EF195" s="98">
        <f t="shared" si="556"/>
        <v>28.4</v>
      </c>
      <c r="EG195" s="54" t="e">
        <f t="shared" si="692"/>
        <v>#N/A</v>
      </c>
      <c r="EH195" s="64"/>
      <c r="EI195" s="64"/>
      <c r="EJ195" s="64"/>
      <c r="EK195" s="66" t="e">
        <f t="shared" si="693"/>
        <v>#N/A</v>
      </c>
      <c r="EL195" s="116">
        <f t="shared" si="557"/>
        <v>61.3</v>
      </c>
      <c r="EM195" s="139">
        <f t="shared" si="558"/>
        <v>61.267606295611948</v>
      </c>
      <c r="EN195" s="120">
        <f t="shared" si="694"/>
        <v>61.267606295611948</v>
      </c>
      <c r="EO195" s="67"/>
      <c r="EP195" s="68"/>
      <c r="EQ195" s="44"/>
    </row>
    <row r="196" spans="1:149" ht="14.5" customHeight="1" x14ac:dyDescent="0.35">
      <c r="A196" s="49" t="s">
        <v>184</v>
      </c>
      <c r="B196" s="137" t="str">
        <f>INDEX('Economy Names'!$A$2:$H$213,'Economy Names'!L190,'Economy Names'!$K$1)</f>
        <v>Tanzania</v>
      </c>
      <c r="C196" s="50">
        <v>10</v>
      </c>
      <c r="D196" s="51">
        <f t="shared" si="628"/>
        <v>47.058823529411761</v>
      </c>
      <c r="E196" s="50">
        <v>29.5</v>
      </c>
      <c r="F196" s="51">
        <f t="shared" si="629"/>
        <v>70.854271356783912</v>
      </c>
      <c r="G196" s="52">
        <v>40.636439267926903</v>
      </c>
      <c r="H196" s="51">
        <f t="shared" si="630"/>
        <v>79.681780366036548</v>
      </c>
      <c r="I196" s="50">
        <v>10</v>
      </c>
      <c r="J196" s="51">
        <f t="shared" si="631"/>
        <v>47.058823529411761</v>
      </c>
      <c r="K196" s="50">
        <v>29.5</v>
      </c>
      <c r="L196" s="51">
        <f t="shared" si="632"/>
        <v>70.854271356783912</v>
      </c>
      <c r="M196" s="52">
        <v>40.636439267926903</v>
      </c>
      <c r="N196" s="53">
        <f t="shared" si="633"/>
        <v>79.681780366036548</v>
      </c>
      <c r="O196" s="52">
        <v>0</v>
      </c>
      <c r="P196" s="51">
        <f t="shared" si="634"/>
        <v>100</v>
      </c>
      <c r="Q196" s="53">
        <f t="shared" si="534"/>
        <v>74.398718813058053</v>
      </c>
      <c r="R196" s="53">
        <f t="shared" si="673"/>
        <v>74.398718813058053</v>
      </c>
      <c r="S196" s="98">
        <f t="shared" si="535"/>
        <v>74.400000000000006</v>
      </c>
      <c r="T196" s="54" t="e">
        <f t="shared" si="674"/>
        <v>#N/A</v>
      </c>
      <c r="U196" s="55">
        <v>24</v>
      </c>
      <c r="V196" s="51">
        <f t="shared" si="635"/>
        <v>24</v>
      </c>
      <c r="W196" s="55">
        <v>184</v>
      </c>
      <c r="X196" s="51">
        <f t="shared" si="636"/>
        <v>54.466858789625363</v>
      </c>
      <c r="Y196" s="56">
        <v>5.3609658819094603</v>
      </c>
      <c r="Z196" s="53">
        <f t="shared" si="637"/>
        <v>73.19517059045269</v>
      </c>
      <c r="AA196" s="55">
        <v>12</v>
      </c>
      <c r="AB196" s="51">
        <f t="shared" si="638"/>
        <v>80</v>
      </c>
      <c r="AC196" s="53">
        <f t="shared" si="536"/>
        <v>57.915507345019513</v>
      </c>
      <c r="AD196" s="53">
        <f t="shared" si="675"/>
        <v>57.915507345019513</v>
      </c>
      <c r="AE196" s="98">
        <f t="shared" si="537"/>
        <v>57.9</v>
      </c>
      <c r="AF196" s="57" t="e">
        <f t="shared" si="676"/>
        <v>#N/A</v>
      </c>
      <c r="AG196" s="55">
        <v>4</v>
      </c>
      <c r="AH196" s="51">
        <f t="shared" si="639"/>
        <v>83.333333333333343</v>
      </c>
      <c r="AI196" s="55">
        <v>105</v>
      </c>
      <c r="AJ196" s="51">
        <f t="shared" si="640"/>
        <v>62.173913043478258</v>
      </c>
      <c r="AK196" s="56">
        <v>690.75779893230197</v>
      </c>
      <c r="AL196" s="51">
        <f t="shared" si="641"/>
        <v>91.472125939107386</v>
      </c>
      <c r="AM196" s="55">
        <v>5</v>
      </c>
      <c r="AN196" s="51">
        <f t="shared" si="642"/>
        <v>62.5</v>
      </c>
      <c r="AO196" s="51">
        <f t="shared" si="538"/>
        <v>74.869843078979741</v>
      </c>
      <c r="AP196" s="53">
        <f t="shared" si="677"/>
        <v>74.869843078979741</v>
      </c>
      <c r="AQ196" s="98">
        <f t="shared" si="539"/>
        <v>74.900000000000006</v>
      </c>
      <c r="AR196" s="54" t="e">
        <f t="shared" si="678"/>
        <v>#N/A</v>
      </c>
      <c r="AS196" s="59">
        <v>8</v>
      </c>
      <c r="AT196" s="51">
        <f t="shared" si="643"/>
        <v>41.666666666666671</v>
      </c>
      <c r="AU196" s="59">
        <v>67</v>
      </c>
      <c r="AV196" s="51">
        <f t="shared" si="644"/>
        <v>68.421052631578945</v>
      </c>
      <c r="AW196" s="59">
        <v>5.17450645125178</v>
      </c>
      <c r="AX196" s="53">
        <f t="shared" si="645"/>
        <v>65.503290324988129</v>
      </c>
      <c r="AY196" s="59">
        <v>7.5</v>
      </c>
      <c r="AZ196" s="51">
        <f t="shared" si="646"/>
        <v>25</v>
      </c>
      <c r="BA196" s="60">
        <f t="shared" si="540"/>
        <v>50.147752405808433</v>
      </c>
      <c r="BB196" s="53">
        <f t="shared" si="679"/>
        <v>50.147752405808433</v>
      </c>
      <c r="BC196" s="98">
        <f t="shared" si="541"/>
        <v>50.1</v>
      </c>
      <c r="BD196" s="54" t="e">
        <f t="shared" si="680"/>
        <v>#N/A</v>
      </c>
      <c r="BE196" s="58">
        <v>8</v>
      </c>
      <c r="BF196" s="58">
        <v>5</v>
      </c>
      <c r="BG196" s="61">
        <f t="shared" si="542"/>
        <v>13</v>
      </c>
      <c r="BH196" s="60">
        <f t="shared" si="543"/>
        <v>65</v>
      </c>
      <c r="BI196" s="101">
        <f t="shared" si="681"/>
        <v>65</v>
      </c>
      <c r="BJ196" s="98">
        <f t="shared" si="544"/>
        <v>65</v>
      </c>
      <c r="BK196" s="54" t="e">
        <f t="shared" si="682"/>
        <v>#N/A</v>
      </c>
      <c r="BL196" s="58">
        <v>2</v>
      </c>
      <c r="BM196" s="53">
        <f t="shared" si="647"/>
        <v>20</v>
      </c>
      <c r="BN196" s="58">
        <v>6</v>
      </c>
      <c r="BO196" s="53">
        <f t="shared" si="648"/>
        <v>60</v>
      </c>
      <c r="BP196" s="58">
        <v>8</v>
      </c>
      <c r="BQ196" s="53">
        <f t="shared" si="649"/>
        <v>80</v>
      </c>
      <c r="BR196" s="58">
        <v>3</v>
      </c>
      <c r="BS196" s="53">
        <f t="shared" si="650"/>
        <v>50</v>
      </c>
      <c r="BT196" s="58">
        <v>2</v>
      </c>
      <c r="BU196" s="53">
        <f t="shared" si="651"/>
        <v>28.571428571428569</v>
      </c>
      <c r="BV196" s="58">
        <v>4</v>
      </c>
      <c r="BW196" s="51">
        <f t="shared" si="652"/>
        <v>57.142857142857139</v>
      </c>
      <c r="BX196" s="61">
        <f t="shared" si="545"/>
        <v>25</v>
      </c>
      <c r="BY196" s="63">
        <f t="shared" si="546"/>
        <v>50</v>
      </c>
      <c r="BZ196" s="53">
        <f t="shared" si="683"/>
        <v>50</v>
      </c>
      <c r="CA196" s="98">
        <f t="shared" si="547"/>
        <v>50</v>
      </c>
      <c r="CB196" s="57" t="e">
        <f t="shared" si="684"/>
        <v>#N/A</v>
      </c>
      <c r="CC196" s="58">
        <v>59</v>
      </c>
      <c r="CD196" s="53">
        <f t="shared" si="653"/>
        <v>6.666666666666667</v>
      </c>
      <c r="CE196" s="58">
        <v>207</v>
      </c>
      <c r="CF196" s="51">
        <f t="shared" si="654"/>
        <v>75.579598145285928</v>
      </c>
      <c r="CG196" s="58">
        <v>43.809443864533101</v>
      </c>
      <c r="CH196" s="51">
        <f t="shared" si="655"/>
        <v>74.671755519493701</v>
      </c>
      <c r="CI196" s="58">
        <v>60</v>
      </c>
      <c r="CJ196" s="53">
        <f t="shared" si="656"/>
        <v>0</v>
      </c>
      <c r="CK196" s="58">
        <v>109.880952380952</v>
      </c>
      <c r="CL196" s="53">
        <f t="shared" si="657"/>
        <v>0</v>
      </c>
      <c r="CM196" s="58">
        <v>5</v>
      </c>
      <c r="CN196" s="53">
        <f t="shared" si="658"/>
        <v>93.577981651376149</v>
      </c>
      <c r="CO196" s="58">
        <v>0</v>
      </c>
      <c r="CP196" s="51">
        <f t="shared" si="659"/>
        <v>100</v>
      </c>
      <c r="CQ196" s="138">
        <f t="shared" si="548"/>
        <v>48.394495412844037</v>
      </c>
      <c r="CR196" s="110">
        <f t="shared" si="549"/>
        <v>51.328128936072588</v>
      </c>
      <c r="CS196" s="53">
        <f t="shared" si="685"/>
        <v>51.328128936072588</v>
      </c>
      <c r="CT196" s="98">
        <f t="shared" si="550"/>
        <v>51.3</v>
      </c>
      <c r="CU196" s="54" t="e">
        <f t="shared" si="686"/>
        <v>#N/A</v>
      </c>
      <c r="CV196" s="58">
        <v>96</v>
      </c>
      <c r="CW196" s="53">
        <f t="shared" si="660"/>
        <v>40.25157232704403</v>
      </c>
      <c r="CX196" s="58">
        <v>96</v>
      </c>
      <c r="CY196" s="53">
        <f t="shared" si="661"/>
        <v>43.786982248520715</v>
      </c>
      <c r="CZ196" s="58">
        <v>1175</v>
      </c>
      <c r="DA196" s="53">
        <f t="shared" si="662"/>
        <v>0</v>
      </c>
      <c r="DB196" s="58">
        <v>275</v>
      </c>
      <c r="DC196" s="53">
        <f t="shared" si="663"/>
        <v>31.25</v>
      </c>
      <c r="DD196" s="58">
        <v>402</v>
      </c>
      <c r="DE196" s="53">
        <f t="shared" si="664"/>
        <v>0</v>
      </c>
      <c r="DF196" s="58">
        <v>240</v>
      </c>
      <c r="DG196" s="53">
        <f t="shared" si="665"/>
        <v>0</v>
      </c>
      <c r="DH196" s="58">
        <v>1350</v>
      </c>
      <c r="DI196" s="53">
        <f t="shared" si="666"/>
        <v>0</v>
      </c>
      <c r="DJ196" s="58">
        <v>375</v>
      </c>
      <c r="DK196" s="51">
        <f t="shared" si="667"/>
        <v>46.428571428571431</v>
      </c>
      <c r="DL196" s="53">
        <f t="shared" si="551"/>
        <v>20.21464075051702</v>
      </c>
      <c r="DM196" s="53">
        <f t="shared" si="687"/>
        <v>20.21464075051702</v>
      </c>
      <c r="DN196" s="98">
        <f t="shared" si="552"/>
        <v>20.2</v>
      </c>
      <c r="DO196" s="54" t="e">
        <f t="shared" si="688"/>
        <v>#N/A</v>
      </c>
      <c r="DP196" s="52">
        <v>515</v>
      </c>
      <c r="DQ196" s="51">
        <f t="shared" si="668"/>
        <v>67.622950819672127</v>
      </c>
      <c r="DR196" s="52">
        <v>14.3</v>
      </c>
      <c r="DS196" s="51">
        <f t="shared" si="669"/>
        <v>84.02699662542183</v>
      </c>
      <c r="DT196" s="52">
        <v>6</v>
      </c>
      <c r="DU196" s="51">
        <f t="shared" si="670"/>
        <v>33.333333333333329</v>
      </c>
      <c r="DV196" s="53">
        <f t="shared" si="553"/>
        <v>61.661093592809095</v>
      </c>
      <c r="DW196" s="53">
        <f t="shared" si="689"/>
        <v>61.661093592809095</v>
      </c>
      <c r="DX196" s="98">
        <f t="shared" si="554"/>
        <v>61.7</v>
      </c>
      <c r="DY196" s="54" t="e">
        <f t="shared" si="690"/>
        <v>#N/A</v>
      </c>
      <c r="DZ196" s="52">
        <v>20.386439812147199</v>
      </c>
      <c r="EA196" s="53">
        <f t="shared" si="671"/>
        <v>21.944499259577178</v>
      </c>
      <c r="EB196" s="52">
        <v>9</v>
      </c>
      <c r="EC196" s="51">
        <f t="shared" si="672"/>
        <v>56.25</v>
      </c>
      <c r="ED196" s="53">
        <f t="shared" si="555"/>
        <v>39.097249629788593</v>
      </c>
      <c r="EE196" s="53">
        <f t="shared" si="691"/>
        <v>39.097249629788593</v>
      </c>
      <c r="EF196" s="98">
        <f t="shared" si="556"/>
        <v>39.1</v>
      </c>
      <c r="EG196" s="54" t="e">
        <f t="shared" si="692"/>
        <v>#N/A</v>
      </c>
      <c r="EH196" s="64"/>
      <c r="EI196" s="64"/>
      <c r="EJ196" s="64"/>
      <c r="EK196" s="66" t="e">
        <f t="shared" si="693"/>
        <v>#N/A</v>
      </c>
      <c r="EL196" s="116">
        <f t="shared" si="557"/>
        <v>54.5</v>
      </c>
      <c r="EM196" s="139">
        <f t="shared" si="558"/>
        <v>54.463293455205303</v>
      </c>
      <c r="EN196" s="120">
        <f t="shared" si="694"/>
        <v>54.463293455205303</v>
      </c>
      <c r="EO196" s="67"/>
      <c r="EP196" s="68"/>
      <c r="EQ196" s="44"/>
    </row>
    <row r="197" spans="1:149" ht="14.5" customHeight="1" x14ac:dyDescent="0.35">
      <c r="A197" s="49" t="s">
        <v>185</v>
      </c>
      <c r="B197" s="137" t="str">
        <f>INDEX('Economy Names'!$A$2:$H$213,'Economy Names'!L191,'Economy Names'!$K$1)</f>
        <v>Thailand</v>
      </c>
      <c r="C197" s="50">
        <v>5</v>
      </c>
      <c r="D197" s="51">
        <f t="shared" si="628"/>
        <v>76.470588235294116</v>
      </c>
      <c r="E197" s="50">
        <v>6</v>
      </c>
      <c r="F197" s="51">
        <f t="shared" si="629"/>
        <v>94.472361809045225</v>
      </c>
      <c r="G197" s="52">
        <v>2.9832354781106201</v>
      </c>
      <c r="H197" s="51">
        <f t="shared" si="630"/>
        <v>98.508382260944686</v>
      </c>
      <c r="I197" s="50">
        <v>5</v>
      </c>
      <c r="J197" s="51">
        <f t="shared" si="631"/>
        <v>76.470588235294116</v>
      </c>
      <c r="K197" s="50">
        <v>6</v>
      </c>
      <c r="L197" s="51">
        <f t="shared" si="632"/>
        <v>94.472361809045225</v>
      </c>
      <c r="M197" s="52">
        <v>2.9832354781106201</v>
      </c>
      <c r="N197" s="53">
        <f t="shared" si="633"/>
        <v>98.508382260944686</v>
      </c>
      <c r="O197" s="52">
        <v>2.78286891615E-3</v>
      </c>
      <c r="P197" s="51">
        <f t="shared" si="634"/>
        <v>99.999304282770964</v>
      </c>
      <c r="Q197" s="53">
        <f t="shared" si="534"/>
        <v>92.362659147013744</v>
      </c>
      <c r="R197" s="53">
        <f t="shared" si="673"/>
        <v>92.362659147013744</v>
      </c>
      <c r="S197" s="98">
        <f t="shared" si="535"/>
        <v>92.4</v>
      </c>
      <c r="T197" s="54" t="e">
        <f t="shared" si="674"/>
        <v>#N/A</v>
      </c>
      <c r="U197" s="55">
        <v>14</v>
      </c>
      <c r="V197" s="51">
        <f t="shared" si="635"/>
        <v>64</v>
      </c>
      <c r="W197" s="55">
        <v>113</v>
      </c>
      <c r="X197" s="51">
        <f t="shared" si="636"/>
        <v>74.927953890489917</v>
      </c>
      <c r="Y197" s="56">
        <v>0.64358808324067995</v>
      </c>
      <c r="Z197" s="53">
        <f t="shared" si="637"/>
        <v>96.782059583796595</v>
      </c>
      <c r="AA197" s="55">
        <v>11</v>
      </c>
      <c r="AB197" s="51">
        <f t="shared" si="638"/>
        <v>73.333333333333329</v>
      </c>
      <c r="AC197" s="53">
        <f t="shared" si="536"/>
        <v>77.26083670190495</v>
      </c>
      <c r="AD197" s="53">
        <f t="shared" si="675"/>
        <v>77.26083670190495</v>
      </c>
      <c r="AE197" s="98">
        <f t="shared" si="537"/>
        <v>77.3</v>
      </c>
      <c r="AF197" s="57" t="e">
        <f t="shared" si="676"/>
        <v>#N/A</v>
      </c>
      <c r="AG197" s="55">
        <v>2</v>
      </c>
      <c r="AH197" s="51">
        <f t="shared" si="639"/>
        <v>100</v>
      </c>
      <c r="AI197" s="55">
        <v>30</v>
      </c>
      <c r="AJ197" s="51">
        <f t="shared" si="640"/>
        <v>94.782608695652172</v>
      </c>
      <c r="AK197" s="56">
        <v>3.92919562236803</v>
      </c>
      <c r="AL197" s="51">
        <f t="shared" si="641"/>
        <v>99.951491412069544</v>
      </c>
      <c r="AM197" s="55">
        <v>8</v>
      </c>
      <c r="AN197" s="51">
        <f t="shared" si="642"/>
        <v>100</v>
      </c>
      <c r="AO197" s="51">
        <f t="shared" si="538"/>
        <v>98.683525026930425</v>
      </c>
      <c r="AP197" s="53">
        <f t="shared" si="677"/>
        <v>98.683525026930425</v>
      </c>
      <c r="AQ197" s="98">
        <f t="shared" si="539"/>
        <v>98.7</v>
      </c>
      <c r="AR197" s="54" t="e">
        <f t="shared" si="678"/>
        <v>#N/A</v>
      </c>
      <c r="AS197" s="59">
        <v>5</v>
      </c>
      <c r="AT197" s="51">
        <f t="shared" si="643"/>
        <v>66.666666666666657</v>
      </c>
      <c r="AU197" s="59">
        <v>9</v>
      </c>
      <c r="AV197" s="51">
        <f t="shared" si="644"/>
        <v>96.172248803827756</v>
      </c>
      <c r="AW197" s="59">
        <v>7.1986217674511703</v>
      </c>
      <c r="AX197" s="53">
        <f t="shared" si="645"/>
        <v>52.0091882169922</v>
      </c>
      <c r="AY197" s="59">
        <v>19</v>
      </c>
      <c r="AZ197" s="51">
        <f t="shared" si="646"/>
        <v>63.333333333333329</v>
      </c>
      <c r="BA197" s="60">
        <f t="shared" si="540"/>
        <v>69.545359255204986</v>
      </c>
      <c r="BB197" s="53">
        <f t="shared" si="679"/>
        <v>69.545359255204986</v>
      </c>
      <c r="BC197" s="98">
        <f t="shared" si="541"/>
        <v>69.5</v>
      </c>
      <c r="BD197" s="54" t="e">
        <f t="shared" si="680"/>
        <v>#N/A</v>
      </c>
      <c r="BE197" s="58">
        <v>7</v>
      </c>
      <c r="BF197" s="58">
        <v>7</v>
      </c>
      <c r="BG197" s="61">
        <f t="shared" si="542"/>
        <v>14</v>
      </c>
      <c r="BH197" s="60">
        <f t="shared" si="543"/>
        <v>70</v>
      </c>
      <c r="BI197" s="101">
        <f t="shared" si="681"/>
        <v>70</v>
      </c>
      <c r="BJ197" s="98">
        <f t="shared" si="544"/>
        <v>70</v>
      </c>
      <c r="BK197" s="54" t="e">
        <f t="shared" si="682"/>
        <v>#N/A</v>
      </c>
      <c r="BL197" s="58">
        <v>10</v>
      </c>
      <c r="BM197" s="53">
        <f t="shared" si="647"/>
        <v>100</v>
      </c>
      <c r="BN197" s="58">
        <v>7</v>
      </c>
      <c r="BO197" s="53">
        <f t="shared" si="648"/>
        <v>70</v>
      </c>
      <c r="BP197" s="58">
        <v>9</v>
      </c>
      <c r="BQ197" s="53">
        <f t="shared" si="649"/>
        <v>90</v>
      </c>
      <c r="BR197" s="58">
        <v>5</v>
      </c>
      <c r="BS197" s="53">
        <f t="shared" si="650"/>
        <v>83.333333333333343</v>
      </c>
      <c r="BT197" s="58">
        <v>6</v>
      </c>
      <c r="BU197" s="53">
        <f t="shared" si="651"/>
        <v>85.714285714285708</v>
      </c>
      <c r="BV197" s="58">
        <v>6</v>
      </c>
      <c r="BW197" s="51">
        <f t="shared" si="652"/>
        <v>85.714285714285708</v>
      </c>
      <c r="BX197" s="61">
        <f t="shared" si="545"/>
        <v>43</v>
      </c>
      <c r="BY197" s="63">
        <f t="shared" si="546"/>
        <v>86</v>
      </c>
      <c r="BZ197" s="53">
        <f t="shared" si="683"/>
        <v>86</v>
      </c>
      <c r="CA197" s="98">
        <f t="shared" si="547"/>
        <v>86</v>
      </c>
      <c r="CB197" s="57" t="e">
        <f t="shared" si="684"/>
        <v>#N/A</v>
      </c>
      <c r="CC197" s="58">
        <v>21</v>
      </c>
      <c r="CD197" s="53">
        <f t="shared" si="653"/>
        <v>70</v>
      </c>
      <c r="CE197" s="58">
        <v>229</v>
      </c>
      <c r="CF197" s="51">
        <f t="shared" si="654"/>
        <v>72.179289026275114</v>
      </c>
      <c r="CG197" s="58">
        <v>29.484132891257101</v>
      </c>
      <c r="CH197" s="51">
        <f t="shared" si="655"/>
        <v>95.296179193660109</v>
      </c>
      <c r="CI197" s="58">
        <v>16</v>
      </c>
      <c r="CJ197" s="53">
        <f t="shared" si="656"/>
        <v>68</v>
      </c>
      <c r="CK197" s="58">
        <v>33.1666666666667</v>
      </c>
      <c r="CL197" s="53">
        <f t="shared" si="657"/>
        <v>42.149292149292087</v>
      </c>
      <c r="CM197" s="58">
        <v>10.5</v>
      </c>
      <c r="CN197" s="53">
        <f t="shared" si="658"/>
        <v>83.486238532110093</v>
      </c>
      <c r="CO197" s="58">
        <v>0</v>
      </c>
      <c r="CP197" s="51">
        <f t="shared" si="659"/>
        <v>100</v>
      </c>
      <c r="CQ197" s="138">
        <f t="shared" si="548"/>
        <v>73.40888267035055</v>
      </c>
      <c r="CR197" s="110">
        <f t="shared" si="549"/>
        <v>77.72108772257144</v>
      </c>
      <c r="CS197" s="53">
        <f t="shared" si="685"/>
        <v>77.72108772257144</v>
      </c>
      <c r="CT197" s="98">
        <f t="shared" si="550"/>
        <v>77.7</v>
      </c>
      <c r="CU197" s="54" t="e">
        <f t="shared" si="686"/>
        <v>#N/A</v>
      </c>
      <c r="CV197" s="58">
        <v>44</v>
      </c>
      <c r="CW197" s="53">
        <f t="shared" si="660"/>
        <v>72.95597484276729</v>
      </c>
      <c r="CX197" s="58">
        <v>11.2727272727273</v>
      </c>
      <c r="CY197" s="53">
        <f t="shared" si="661"/>
        <v>93.921463152232363</v>
      </c>
      <c r="CZ197" s="58">
        <v>222.55681818181799</v>
      </c>
      <c r="DA197" s="53">
        <f t="shared" si="662"/>
        <v>79.004073756432263</v>
      </c>
      <c r="DB197" s="58">
        <v>96.857142857142904</v>
      </c>
      <c r="DC197" s="53">
        <f t="shared" si="663"/>
        <v>75.785714285714278</v>
      </c>
      <c r="DD197" s="58">
        <v>50.181818181818201</v>
      </c>
      <c r="DE197" s="53">
        <f t="shared" si="664"/>
        <v>82.372108178559785</v>
      </c>
      <c r="DF197" s="58">
        <v>4</v>
      </c>
      <c r="DG197" s="53">
        <f t="shared" si="665"/>
        <v>98.744769874476987</v>
      </c>
      <c r="DH197" s="58">
        <v>232.54545454545399</v>
      </c>
      <c r="DI197" s="53">
        <f t="shared" si="666"/>
        <v>80.621212121212153</v>
      </c>
      <c r="DJ197" s="58">
        <v>43.454545454545503</v>
      </c>
      <c r="DK197" s="51">
        <f t="shared" si="667"/>
        <v>93.792207792207776</v>
      </c>
      <c r="DL197" s="53">
        <f t="shared" si="551"/>
        <v>84.649690500450362</v>
      </c>
      <c r="DM197" s="53">
        <f t="shared" si="687"/>
        <v>84.649690500450362</v>
      </c>
      <c r="DN197" s="98">
        <f t="shared" si="552"/>
        <v>84.6</v>
      </c>
      <c r="DO197" s="54" t="e">
        <f t="shared" si="688"/>
        <v>#N/A</v>
      </c>
      <c r="DP197" s="52">
        <v>420</v>
      </c>
      <c r="DQ197" s="51">
        <f t="shared" si="668"/>
        <v>75.409836065573771</v>
      </c>
      <c r="DR197" s="52">
        <v>16.899999999999999</v>
      </c>
      <c r="DS197" s="51">
        <f t="shared" si="669"/>
        <v>81.1023622047244</v>
      </c>
      <c r="DT197" s="52">
        <v>8.5</v>
      </c>
      <c r="DU197" s="51">
        <f t="shared" si="670"/>
        <v>47.222222222222221</v>
      </c>
      <c r="DV197" s="53">
        <f t="shared" si="553"/>
        <v>67.91147349750679</v>
      </c>
      <c r="DW197" s="53">
        <f t="shared" si="689"/>
        <v>67.91147349750679</v>
      </c>
      <c r="DX197" s="98">
        <f t="shared" si="554"/>
        <v>67.900000000000006</v>
      </c>
      <c r="DY197" s="54" t="e">
        <f t="shared" si="690"/>
        <v>#N/A</v>
      </c>
      <c r="DZ197" s="52">
        <v>70.095189006948203</v>
      </c>
      <c r="EA197" s="53">
        <f t="shared" si="671"/>
        <v>75.452302483259643</v>
      </c>
      <c r="EB197" s="52">
        <v>12.5</v>
      </c>
      <c r="EC197" s="51">
        <f t="shared" si="672"/>
        <v>78.125</v>
      </c>
      <c r="ED197" s="53">
        <f t="shared" si="555"/>
        <v>76.788651241629822</v>
      </c>
      <c r="EE197" s="53">
        <f t="shared" si="691"/>
        <v>76.788651241629822</v>
      </c>
      <c r="EF197" s="98">
        <f t="shared" si="556"/>
        <v>76.8</v>
      </c>
      <c r="EG197" s="54" t="e">
        <f t="shared" si="692"/>
        <v>#N/A</v>
      </c>
      <c r="EH197" s="64"/>
      <c r="EI197" s="64"/>
      <c r="EJ197" s="64"/>
      <c r="EK197" s="66" t="e">
        <f t="shared" si="693"/>
        <v>#N/A</v>
      </c>
      <c r="EL197" s="116">
        <f t="shared" si="557"/>
        <v>80.099999999999994</v>
      </c>
      <c r="EM197" s="139">
        <f t="shared" si="558"/>
        <v>80.092328309321246</v>
      </c>
      <c r="EN197" s="120">
        <f t="shared" si="694"/>
        <v>80.092328309321246</v>
      </c>
      <c r="EO197" s="67"/>
      <c r="EP197" s="68"/>
      <c r="EQ197" s="44"/>
    </row>
    <row r="198" spans="1:149" ht="14.5" customHeight="1" x14ac:dyDescent="0.35">
      <c r="A198" s="49" t="s">
        <v>186</v>
      </c>
      <c r="B198" s="137" t="str">
        <f>INDEX('Economy Names'!$A$2:$H$213,'Economy Names'!L192,'Economy Names'!$K$1)</f>
        <v>Timor-Leste</v>
      </c>
      <c r="C198" s="50">
        <v>6</v>
      </c>
      <c r="D198" s="51">
        <f t="shared" si="628"/>
        <v>70.588235294117652</v>
      </c>
      <c r="E198" s="50">
        <v>13</v>
      </c>
      <c r="F198" s="51">
        <f t="shared" si="629"/>
        <v>87.437185929648237</v>
      </c>
      <c r="G198" s="52">
        <v>0.67032984424022002</v>
      </c>
      <c r="H198" s="51">
        <f t="shared" si="630"/>
        <v>99.664835077879886</v>
      </c>
      <c r="I198" s="50">
        <v>6</v>
      </c>
      <c r="J198" s="51">
        <f t="shared" si="631"/>
        <v>70.588235294117652</v>
      </c>
      <c r="K198" s="50">
        <v>13</v>
      </c>
      <c r="L198" s="51">
        <f t="shared" si="632"/>
        <v>87.437185929648237</v>
      </c>
      <c r="M198" s="52">
        <v>0.67032984424022002</v>
      </c>
      <c r="N198" s="53">
        <f t="shared" si="633"/>
        <v>99.664835077879886</v>
      </c>
      <c r="O198" s="52">
        <v>0.26813193769609001</v>
      </c>
      <c r="P198" s="51">
        <f t="shared" si="634"/>
        <v>99.932967015575983</v>
      </c>
      <c r="Q198" s="53">
        <f t="shared" si="534"/>
        <v>89.405805829305436</v>
      </c>
      <c r="R198" s="53">
        <f t="shared" si="673"/>
        <v>89.405805829305436</v>
      </c>
      <c r="S198" s="98">
        <f t="shared" si="535"/>
        <v>89.4</v>
      </c>
      <c r="T198" s="54" t="e">
        <f t="shared" si="674"/>
        <v>#N/A</v>
      </c>
      <c r="U198" s="55">
        <v>16</v>
      </c>
      <c r="V198" s="51">
        <f t="shared" si="635"/>
        <v>56.000000000000007</v>
      </c>
      <c r="W198" s="55">
        <v>207</v>
      </c>
      <c r="X198" s="51">
        <f t="shared" si="636"/>
        <v>47.838616714697409</v>
      </c>
      <c r="Y198" s="56">
        <v>0.53626387539218001</v>
      </c>
      <c r="Z198" s="53">
        <f t="shared" si="637"/>
        <v>97.3186806230391</v>
      </c>
      <c r="AA198" s="55">
        <v>3</v>
      </c>
      <c r="AB198" s="51">
        <f t="shared" si="638"/>
        <v>20</v>
      </c>
      <c r="AC198" s="53">
        <f t="shared" si="536"/>
        <v>55.289324334434127</v>
      </c>
      <c r="AD198" s="53">
        <f t="shared" si="675"/>
        <v>55.289324334434127</v>
      </c>
      <c r="AE198" s="98">
        <f t="shared" si="537"/>
        <v>55.3</v>
      </c>
      <c r="AF198" s="57" t="e">
        <f t="shared" si="676"/>
        <v>#N/A</v>
      </c>
      <c r="AG198" s="55">
        <v>3</v>
      </c>
      <c r="AH198" s="51">
        <f t="shared" si="639"/>
        <v>100</v>
      </c>
      <c r="AI198" s="55">
        <v>93</v>
      </c>
      <c r="AJ198" s="51">
        <f t="shared" si="640"/>
        <v>67.391304347826093</v>
      </c>
      <c r="AK198" s="56">
        <v>1255.7288972152</v>
      </c>
      <c r="AL198" s="51">
        <f t="shared" si="641"/>
        <v>84.497174108454317</v>
      </c>
      <c r="AM198" s="55">
        <v>0</v>
      </c>
      <c r="AN198" s="51">
        <f t="shared" si="642"/>
        <v>0</v>
      </c>
      <c r="AO198" s="51">
        <f t="shared" si="538"/>
        <v>62.972119614070103</v>
      </c>
      <c r="AP198" s="53">
        <f t="shared" si="677"/>
        <v>62.972119614070103</v>
      </c>
      <c r="AQ198" s="98">
        <f t="shared" si="539"/>
        <v>63</v>
      </c>
      <c r="AR198" s="54" t="e">
        <f t="shared" si="678"/>
        <v>#N/A</v>
      </c>
      <c r="AS198" s="59" t="s">
        <v>1973</v>
      </c>
      <c r="AT198" s="51">
        <f t="shared" si="643"/>
        <v>0</v>
      </c>
      <c r="AU198" s="59" t="s">
        <v>1973</v>
      </c>
      <c r="AV198" s="51">
        <f t="shared" si="644"/>
        <v>0</v>
      </c>
      <c r="AW198" s="59" t="s">
        <v>1973</v>
      </c>
      <c r="AX198" s="53">
        <f t="shared" si="645"/>
        <v>0</v>
      </c>
      <c r="AY198" s="59" t="s">
        <v>1973</v>
      </c>
      <c r="AZ198" s="51">
        <f t="shared" si="646"/>
        <v>0</v>
      </c>
      <c r="BA198" s="60">
        <f t="shared" si="540"/>
        <v>0</v>
      </c>
      <c r="BB198" s="53">
        <f t="shared" si="679"/>
        <v>0</v>
      </c>
      <c r="BC198" s="98">
        <f t="shared" si="541"/>
        <v>0</v>
      </c>
      <c r="BD198" s="54" t="e">
        <f t="shared" si="680"/>
        <v>#N/A</v>
      </c>
      <c r="BE198" s="58">
        <v>4</v>
      </c>
      <c r="BF198" s="58">
        <v>0</v>
      </c>
      <c r="BG198" s="61">
        <f t="shared" si="542"/>
        <v>4</v>
      </c>
      <c r="BH198" s="60">
        <f t="shared" si="543"/>
        <v>20</v>
      </c>
      <c r="BI198" s="101">
        <f t="shared" si="681"/>
        <v>20</v>
      </c>
      <c r="BJ198" s="98">
        <f t="shared" si="544"/>
        <v>20</v>
      </c>
      <c r="BK198" s="54" t="e">
        <f t="shared" si="682"/>
        <v>#N/A</v>
      </c>
      <c r="BL198" s="58">
        <v>5</v>
      </c>
      <c r="BM198" s="53">
        <f t="shared" si="647"/>
        <v>50</v>
      </c>
      <c r="BN198" s="58">
        <v>4</v>
      </c>
      <c r="BO198" s="53">
        <f t="shared" si="648"/>
        <v>40</v>
      </c>
      <c r="BP198" s="58">
        <v>5</v>
      </c>
      <c r="BQ198" s="53">
        <f t="shared" si="649"/>
        <v>50</v>
      </c>
      <c r="BR198" s="58">
        <v>0</v>
      </c>
      <c r="BS198" s="53">
        <f t="shared" si="650"/>
        <v>0</v>
      </c>
      <c r="BT198" s="58">
        <v>0</v>
      </c>
      <c r="BU198" s="53">
        <f t="shared" si="651"/>
        <v>0</v>
      </c>
      <c r="BV198" s="58">
        <v>0</v>
      </c>
      <c r="BW198" s="51">
        <f t="shared" si="652"/>
        <v>0</v>
      </c>
      <c r="BX198" s="61">
        <f t="shared" si="545"/>
        <v>14</v>
      </c>
      <c r="BY198" s="63">
        <f t="shared" si="546"/>
        <v>28.000000000000004</v>
      </c>
      <c r="BZ198" s="53">
        <f t="shared" si="683"/>
        <v>28.000000000000004</v>
      </c>
      <c r="CA198" s="98">
        <f t="shared" si="547"/>
        <v>28</v>
      </c>
      <c r="CB198" s="57" t="e">
        <f t="shared" si="684"/>
        <v>#N/A</v>
      </c>
      <c r="CC198" s="58">
        <v>18</v>
      </c>
      <c r="CD198" s="53">
        <f t="shared" si="653"/>
        <v>75</v>
      </c>
      <c r="CE198" s="58">
        <v>234</v>
      </c>
      <c r="CF198" s="51">
        <f t="shared" si="654"/>
        <v>71.406491499227201</v>
      </c>
      <c r="CG198" s="58">
        <v>17.261598526657799</v>
      </c>
      <c r="CH198" s="51">
        <f t="shared" si="655"/>
        <v>100</v>
      </c>
      <c r="CI198" s="58" t="s">
        <v>1975</v>
      </c>
      <c r="CJ198" s="53" t="str">
        <f t="shared" si="656"/>
        <v>No VAT</v>
      </c>
      <c r="CK198" s="58" t="s">
        <v>1975</v>
      </c>
      <c r="CL198" s="53" t="str">
        <f t="shared" si="657"/>
        <v>No VAT</v>
      </c>
      <c r="CM198" s="58">
        <v>54.5</v>
      </c>
      <c r="CN198" s="53">
        <f t="shared" si="658"/>
        <v>2.7522935779816518</v>
      </c>
      <c r="CO198" s="58">
        <v>64.571428571428598</v>
      </c>
      <c r="CP198" s="51">
        <f t="shared" si="659"/>
        <v>0</v>
      </c>
      <c r="CQ198" s="138">
        <f t="shared" si="548"/>
        <v>1.3761467889908259</v>
      </c>
      <c r="CR198" s="110">
        <f t="shared" si="549"/>
        <v>61.94565957205451</v>
      </c>
      <c r="CS198" s="53">
        <f t="shared" si="685"/>
        <v>61.94565957205451</v>
      </c>
      <c r="CT198" s="98">
        <f t="shared" si="550"/>
        <v>61.9</v>
      </c>
      <c r="CU198" s="54" t="e">
        <f t="shared" si="686"/>
        <v>#N/A</v>
      </c>
      <c r="CV198" s="58">
        <v>96</v>
      </c>
      <c r="CW198" s="53">
        <f t="shared" si="660"/>
        <v>40.25157232704403</v>
      </c>
      <c r="CX198" s="58">
        <v>33</v>
      </c>
      <c r="CY198" s="53">
        <f t="shared" si="661"/>
        <v>81.065088757396452</v>
      </c>
      <c r="CZ198" s="58">
        <v>350</v>
      </c>
      <c r="DA198" s="53">
        <f t="shared" si="662"/>
        <v>66.981132075471692</v>
      </c>
      <c r="DB198" s="58">
        <v>100</v>
      </c>
      <c r="DC198" s="53">
        <f t="shared" si="663"/>
        <v>75</v>
      </c>
      <c r="DD198" s="58">
        <v>100</v>
      </c>
      <c r="DE198" s="53">
        <f t="shared" si="664"/>
        <v>64.516129032258064</v>
      </c>
      <c r="DF198" s="58">
        <v>44</v>
      </c>
      <c r="DG198" s="53">
        <f t="shared" si="665"/>
        <v>82.008368200836827</v>
      </c>
      <c r="DH198" s="58">
        <v>410</v>
      </c>
      <c r="DI198" s="53">
        <f t="shared" si="666"/>
        <v>65.833333333333329</v>
      </c>
      <c r="DJ198" s="58">
        <v>115</v>
      </c>
      <c r="DK198" s="51">
        <f t="shared" si="667"/>
        <v>83.571428571428569</v>
      </c>
      <c r="DL198" s="53">
        <f t="shared" si="551"/>
        <v>69.903381537221122</v>
      </c>
      <c r="DM198" s="53">
        <f t="shared" si="687"/>
        <v>69.903381537221122</v>
      </c>
      <c r="DN198" s="98">
        <f t="shared" si="552"/>
        <v>69.900000000000006</v>
      </c>
      <c r="DO198" s="54" t="e">
        <f t="shared" si="688"/>
        <v>#N/A</v>
      </c>
      <c r="DP198" s="52">
        <v>1285</v>
      </c>
      <c r="DQ198" s="51">
        <f t="shared" si="668"/>
        <v>4.5081967213114753</v>
      </c>
      <c r="DR198" s="52">
        <v>163.19999999999999</v>
      </c>
      <c r="DS198" s="51">
        <f t="shared" si="669"/>
        <v>0</v>
      </c>
      <c r="DT198" s="52">
        <v>2.5</v>
      </c>
      <c r="DU198" s="51">
        <f t="shared" si="670"/>
        <v>13.888888888888889</v>
      </c>
      <c r="DV198" s="53">
        <f t="shared" si="553"/>
        <v>6.1323618700667879</v>
      </c>
      <c r="DW198" s="53">
        <f t="shared" si="689"/>
        <v>6.1323618700667879</v>
      </c>
      <c r="DX198" s="98">
        <f t="shared" si="554"/>
        <v>6.1</v>
      </c>
      <c r="DY198" s="54" t="e">
        <f t="shared" si="690"/>
        <v>#N/A</v>
      </c>
      <c r="DZ198" s="52">
        <v>0</v>
      </c>
      <c r="EA198" s="53">
        <f t="shared" si="671"/>
        <v>0</v>
      </c>
      <c r="EB198" s="52">
        <v>0</v>
      </c>
      <c r="EC198" s="51">
        <f t="shared" si="672"/>
        <v>0</v>
      </c>
      <c r="ED198" s="53">
        <f t="shared" si="555"/>
        <v>0</v>
      </c>
      <c r="EE198" s="53">
        <f t="shared" si="691"/>
        <v>0</v>
      </c>
      <c r="EF198" s="98">
        <f t="shared" si="556"/>
        <v>0</v>
      </c>
      <c r="EG198" s="54" t="e">
        <f t="shared" si="692"/>
        <v>#N/A</v>
      </c>
      <c r="EH198" s="64"/>
      <c r="EI198" s="64"/>
      <c r="EJ198" s="64"/>
      <c r="EK198" s="66" t="e">
        <f t="shared" si="693"/>
        <v>#N/A</v>
      </c>
      <c r="EL198" s="116">
        <f t="shared" si="557"/>
        <v>39.4</v>
      </c>
      <c r="EM198" s="139">
        <f t="shared" si="558"/>
        <v>39.364865275715211</v>
      </c>
      <c r="EN198" s="120">
        <f t="shared" si="694"/>
        <v>39.364865275715211</v>
      </c>
      <c r="EO198" s="67"/>
      <c r="EP198" s="68"/>
      <c r="EQ198" s="44"/>
    </row>
    <row r="199" spans="1:149" ht="14.5" customHeight="1" x14ac:dyDescent="0.35">
      <c r="A199" s="49" t="s">
        <v>187</v>
      </c>
      <c r="B199" s="137" t="str">
        <f>INDEX('Economy Names'!$A$2:$H$213,'Economy Names'!L193,'Economy Names'!$K$1)</f>
        <v>Togo</v>
      </c>
      <c r="C199" s="50">
        <v>3</v>
      </c>
      <c r="D199" s="51">
        <f t="shared" si="628"/>
        <v>88.235294117647058</v>
      </c>
      <c r="E199" s="50">
        <v>2.5</v>
      </c>
      <c r="F199" s="51">
        <f t="shared" si="629"/>
        <v>97.989949748743726</v>
      </c>
      <c r="G199" s="52">
        <v>8.0710695071288203</v>
      </c>
      <c r="H199" s="51">
        <f t="shared" si="630"/>
        <v>95.964465246435594</v>
      </c>
      <c r="I199" s="50">
        <v>3</v>
      </c>
      <c r="J199" s="51">
        <f t="shared" si="631"/>
        <v>88.235294117647058</v>
      </c>
      <c r="K199" s="50">
        <v>2.5</v>
      </c>
      <c r="L199" s="51">
        <f t="shared" si="632"/>
        <v>97.989949748743726</v>
      </c>
      <c r="M199" s="52">
        <v>8.0710695071288203</v>
      </c>
      <c r="N199" s="53">
        <f t="shared" si="633"/>
        <v>95.964465246435594</v>
      </c>
      <c r="O199" s="52">
        <v>6.6703053777924</v>
      </c>
      <c r="P199" s="51">
        <f t="shared" si="634"/>
        <v>98.332423655551906</v>
      </c>
      <c r="Q199" s="53">
        <f t="shared" si="534"/>
        <v>95.13053319209456</v>
      </c>
      <c r="R199" s="53">
        <f t="shared" si="673"/>
        <v>95.13053319209456</v>
      </c>
      <c r="S199" s="98">
        <f t="shared" si="535"/>
        <v>95.1</v>
      </c>
      <c r="T199" s="54" t="e">
        <f t="shared" si="674"/>
        <v>#N/A</v>
      </c>
      <c r="U199" s="55">
        <v>12</v>
      </c>
      <c r="V199" s="51">
        <f t="shared" si="635"/>
        <v>72</v>
      </c>
      <c r="W199" s="55">
        <v>168.5</v>
      </c>
      <c r="X199" s="51">
        <f t="shared" si="636"/>
        <v>58.933717579250725</v>
      </c>
      <c r="Y199" s="56">
        <v>9.5575337199590003</v>
      </c>
      <c r="Z199" s="53">
        <f t="shared" si="637"/>
        <v>52.212331400205002</v>
      </c>
      <c r="AA199" s="55">
        <v>11</v>
      </c>
      <c r="AB199" s="51">
        <f t="shared" si="638"/>
        <v>73.333333333333329</v>
      </c>
      <c r="AC199" s="53">
        <f t="shared" si="536"/>
        <v>64.119845578197257</v>
      </c>
      <c r="AD199" s="53">
        <f t="shared" si="675"/>
        <v>64.119845578197257</v>
      </c>
      <c r="AE199" s="98">
        <f t="shared" si="537"/>
        <v>64.099999999999994</v>
      </c>
      <c r="AF199" s="57" t="e">
        <f t="shared" si="676"/>
        <v>#N/A</v>
      </c>
      <c r="AG199" s="55">
        <v>3</v>
      </c>
      <c r="AH199" s="51">
        <f t="shared" si="639"/>
        <v>100</v>
      </c>
      <c r="AI199" s="55">
        <v>66</v>
      </c>
      <c r="AJ199" s="51">
        <f t="shared" si="640"/>
        <v>79.130434782608688</v>
      </c>
      <c r="AK199" s="56">
        <v>2120.3868249830002</v>
      </c>
      <c r="AL199" s="51">
        <f t="shared" si="641"/>
        <v>73.822384876753091</v>
      </c>
      <c r="AM199" s="55">
        <v>3</v>
      </c>
      <c r="AN199" s="51">
        <f t="shared" si="642"/>
        <v>37.5</v>
      </c>
      <c r="AO199" s="51">
        <f t="shared" si="538"/>
        <v>72.613204914840452</v>
      </c>
      <c r="AP199" s="53">
        <f t="shared" si="677"/>
        <v>72.613204914840452</v>
      </c>
      <c r="AQ199" s="98">
        <f t="shared" si="539"/>
        <v>72.599999999999994</v>
      </c>
      <c r="AR199" s="54" t="e">
        <f t="shared" si="678"/>
        <v>#N/A</v>
      </c>
      <c r="AS199" s="59">
        <v>3</v>
      </c>
      <c r="AT199" s="51">
        <f t="shared" si="643"/>
        <v>83.333333333333343</v>
      </c>
      <c r="AU199" s="59">
        <v>35</v>
      </c>
      <c r="AV199" s="51">
        <f t="shared" si="644"/>
        <v>83.732057416267949</v>
      </c>
      <c r="AW199" s="59">
        <v>1.5982051685190599</v>
      </c>
      <c r="AX199" s="53">
        <f t="shared" si="645"/>
        <v>89.345298876539601</v>
      </c>
      <c r="AY199" s="59">
        <v>9.5</v>
      </c>
      <c r="AZ199" s="51">
        <f t="shared" si="646"/>
        <v>31.666666666666664</v>
      </c>
      <c r="BA199" s="60">
        <f t="shared" si="540"/>
        <v>72.019339073201891</v>
      </c>
      <c r="BB199" s="53">
        <f t="shared" si="679"/>
        <v>72.019339073201891</v>
      </c>
      <c r="BC199" s="98">
        <f t="shared" si="541"/>
        <v>72</v>
      </c>
      <c r="BD199" s="54" t="e">
        <f t="shared" si="680"/>
        <v>#N/A</v>
      </c>
      <c r="BE199" s="58">
        <v>8</v>
      </c>
      <c r="BF199" s="58">
        <v>6</v>
      </c>
      <c r="BG199" s="61">
        <f t="shared" si="542"/>
        <v>14</v>
      </c>
      <c r="BH199" s="60">
        <f t="shared" si="543"/>
        <v>70</v>
      </c>
      <c r="BI199" s="101">
        <f t="shared" si="681"/>
        <v>70</v>
      </c>
      <c r="BJ199" s="98">
        <f t="shared" si="544"/>
        <v>70</v>
      </c>
      <c r="BK199" s="54" t="e">
        <f t="shared" si="682"/>
        <v>#N/A</v>
      </c>
      <c r="BL199" s="58">
        <v>7</v>
      </c>
      <c r="BM199" s="53">
        <f t="shared" si="647"/>
        <v>70</v>
      </c>
      <c r="BN199" s="58">
        <v>1</v>
      </c>
      <c r="BO199" s="53">
        <f t="shared" si="648"/>
        <v>10</v>
      </c>
      <c r="BP199" s="58">
        <v>5</v>
      </c>
      <c r="BQ199" s="53">
        <f t="shared" si="649"/>
        <v>50</v>
      </c>
      <c r="BR199" s="58">
        <v>4</v>
      </c>
      <c r="BS199" s="53">
        <f t="shared" si="650"/>
        <v>66.666666666666657</v>
      </c>
      <c r="BT199" s="58">
        <v>2</v>
      </c>
      <c r="BU199" s="53">
        <f t="shared" si="651"/>
        <v>28.571428571428569</v>
      </c>
      <c r="BV199" s="58">
        <v>2</v>
      </c>
      <c r="BW199" s="51">
        <f t="shared" si="652"/>
        <v>28.571428571428569</v>
      </c>
      <c r="BX199" s="61">
        <f t="shared" si="545"/>
        <v>21</v>
      </c>
      <c r="BY199" s="63">
        <f t="shared" si="546"/>
        <v>42</v>
      </c>
      <c r="BZ199" s="53">
        <f t="shared" si="683"/>
        <v>42</v>
      </c>
      <c r="CA199" s="98">
        <f t="shared" si="547"/>
        <v>42</v>
      </c>
      <c r="CB199" s="57" t="e">
        <f t="shared" si="684"/>
        <v>#N/A</v>
      </c>
      <c r="CC199" s="58">
        <v>49</v>
      </c>
      <c r="CD199" s="53">
        <f t="shared" si="653"/>
        <v>23.333333333333332</v>
      </c>
      <c r="CE199" s="58">
        <v>159</v>
      </c>
      <c r="CF199" s="51">
        <f t="shared" si="654"/>
        <v>82.998454404945903</v>
      </c>
      <c r="CG199" s="58">
        <v>48.155781292865903</v>
      </c>
      <c r="CH199" s="51">
        <f t="shared" si="655"/>
        <v>68.13848039993573</v>
      </c>
      <c r="CI199" s="58" t="s">
        <v>1974</v>
      </c>
      <c r="CJ199" s="53">
        <f t="shared" si="656"/>
        <v>0</v>
      </c>
      <c r="CK199" s="58" t="s">
        <v>1974</v>
      </c>
      <c r="CL199" s="53">
        <f t="shared" si="657"/>
        <v>0</v>
      </c>
      <c r="CM199" s="58">
        <v>37</v>
      </c>
      <c r="CN199" s="53">
        <f t="shared" si="658"/>
        <v>34.862385321100916</v>
      </c>
      <c r="CO199" s="58">
        <v>24.1428571428571</v>
      </c>
      <c r="CP199" s="51">
        <f t="shared" si="659"/>
        <v>24.553571428571562</v>
      </c>
      <c r="CQ199" s="138">
        <f t="shared" si="548"/>
        <v>14.853989187418119</v>
      </c>
      <c r="CR199" s="110">
        <f t="shared" si="549"/>
        <v>47.331064331408271</v>
      </c>
      <c r="CS199" s="53">
        <f t="shared" si="685"/>
        <v>47.331064331408271</v>
      </c>
      <c r="CT199" s="98">
        <f t="shared" si="550"/>
        <v>47.3</v>
      </c>
      <c r="CU199" s="54" t="e">
        <f t="shared" si="686"/>
        <v>#N/A</v>
      </c>
      <c r="CV199" s="58">
        <v>67</v>
      </c>
      <c r="CW199" s="53">
        <f t="shared" si="660"/>
        <v>58.490566037735846</v>
      </c>
      <c r="CX199" s="58">
        <v>11</v>
      </c>
      <c r="CY199" s="53">
        <f t="shared" si="661"/>
        <v>94.082840236686394</v>
      </c>
      <c r="CZ199" s="58">
        <v>162.5</v>
      </c>
      <c r="DA199" s="53">
        <f t="shared" si="662"/>
        <v>84.669811320754718</v>
      </c>
      <c r="DB199" s="58">
        <v>25</v>
      </c>
      <c r="DC199" s="53">
        <f t="shared" si="663"/>
        <v>93.75</v>
      </c>
      <c r="DD199" s="58">
        <v>168</v>
      </c>
      <c r="DE199" s="53">
        <f t="shared" si="664"/>
        <v>40.143369175627242</v>
      </c>
      <c r="DF199" s="58">
        <v>180</v>
      </c>
      <c r="DG199" s="53">
        <f t="shared" si="665"/>
        <v>25.10460251046025</v>
      </c>
      <c r="DH199" s="58">
        <v>611.66666666666595</v>
      </c>
      <c r="DI199" s="53">
        <f t="shared" si="666"/>
        <v>49.027777777777835</v>
      </c>
      <c r="DJ199" s="58">
        <v>251.666666666667</v>
      </c>
      <c r="DK199" s="51">
        <f t="shared" si="667"/>
        <v>64.047619047619008</v>
      </c>
      <c r="DL199" s="53">
        <f t="shared" si="551"/>
        <v>63.664573263332656</v>
      </c>
      <c r="DM199" s="53">
        <f t="shared" si="687"/>
        <v>63.664573263332656</v>
      </c>
      <c r="DN199" s="98">
        <f t="shared" si="552"/>
        <v>63.7</v>
      </c>
      <c r="DO199" s="54" t="e">
        <f t="shared" si="688"/>
        <v>#N/A</v>
      </c>
      <c r="DP199" s="52">
        <v>488</v>
      </c>
      <c r="DQ199" s="51">
        <f t="shared" si="668"/>
        <v>69.836065573770483</v>
      </c>
      <c r="DR199" s="52">
        <v>47.5</v>
      </c>
      <c r="DS199" s="51">
        <f t="shared" si="669"/>
        <v>46.681664791901014</v>
      </c>
      <c r="DT199" s="52">
        <v>5.5</v>
      </c>
      <c r="DU199" s="51">
        <f t="shared" si="670"/>
        <v>30.555555555555557</v>
      </c>
      <c r="DV199" s="53">
        <f t="shared" si="553"/>
        <v>49.02442864040902</v>
      </c>
      <c r="DW199" s="53">
        <f t="shared" si="689"/>
        <v>49.02442864040902</v>
      </c>
      <c r="DX199" s="98">
        <f t="shared" si="554"/>
        <v>49</v>
      </c>
      <c r="DY199" s="54" t="e">
        <f t="shared" si="690"/>
        <v>#N/A</v>
      </c>
      <c r="DZ199" s="52">
        <v>35.051864162196402</v>
      </c>
      <c r="EA199" s="53">
        <f t="shared" si="671"/>
        <v>37.730747214420234</v>
      </c>
      <c r="EB199" s="52">
        <v>9</v>
      </c>
      <c r="EC199" s="51">
        <f t="shared" si="672"/>
        <v>56.25</v>
      </c>
      <c r="ED199" s="53">
        <f t="shared" si="555"/>
        <v>46.990373607210117</v>
      </c>
      <c r="EE199" s="53">
        <f t="shared" si="691"/>
        <v>46.990373607210117</v>
      </c>
      <c r="EF199" s="98">
        <f t="shared" si="556"/>
        <v>47</v>
      </c>
      <c r="EG199" s="54" t="e">
        <f t="shared" si="692"/>
        <v>#N/A</v>
      </c>
      <c r="EH199" s="77"/>
      <c r="EI199" s="77"/>
      <c r="EJ199" s="77"/>
      <c r="EK199" s="66" t="e">
        <f t="shared" si="693"/>
        <v>#N/A</v>
      </c>
      <c r="EL199" s="116">
        <f t="shared" si="557"/>
        <v>62.3</v>
      </c>
      <c r="EM199" s="139">
        <f t="shared" si="558"/>
        <v>62.289336260069419</v>
      </c>
      <c r="EN199" s="120">
        <f t="shared" si="694"/>
        <v>62.289336260069419</v>
      </c>
      <c r="EO199" s="78"/>
      <c r="EP199" s="68"/>
      <c r="EQ199" s="44"/>
    </row>
    <row r="200" spans="1:149" ht="14.5" customHeight="1" x14ac:dyDescent="0.35">
      <c r="A200" s="49" t="s">
        <v>188</v>
      </c>
      <c r="B200" s="137" t="str">
        <f>INDEX('Economy Names'!$A$2:$H$213,'Economy Names'!L194,'Economy Names'!$K$1)</f>
        <v>Tonga</v>
      </c>
      <c r="C200" s="50">
        <v>4</v>
      </c>
      <c r="D200" s="51">
        <f t="shared" si="628"/>
        <v>82.35294117647058</v>
      </c>
      <c r="E200" s="50">
        <v>16</v>
      </c>
      <c r="F200" s="51">
        <f t="shared" si="629"/>
        <v>84.422110552763812</v>
      </c>
      <c r="G200" s="52">
        <v>5.9620994058869501</v>
      </c>
      <c r="H200" s="51">
        <f t="shared" si="630"/>
        <v>97.01895029705652</v>
      </c>
      <c r="I200" s="50">
        <v>4</v>
      </c>
      <c r="J200" s="51">
        <f t="shared" si="631"/>
        <v>82.35294117647058</v>
      </c>
      <c r="K200" s="50">
        <v>16</v>
      </c>
      <c r="L200" s="51">
        <f t="shared" si="632"/>
        <v>84.422110552763812</v>
      </c>
      <c r="M200" s="52">
        <v>5.9620994058869501</v>
      </c>
      <c r="N200" s="53">
        <f t="shared" si="633"/>
        <v>97.01895029705652</v>
      </c>
      <c r="O200" s="52">
        <v>0</v>
      </c>
      <c r="P200" s="51">
        <f t="shared" si="634"/>
        <v>100</v>
      </c>
      <c r="Q200" s="53">
        <f t="shared" ref="Q200:Q263" si="695">25%*P200+12.5%*D200+12.5%*F200+12.5%*H200+12.5%*J200+12.5%*L200+12.5%*N200</f>
        <v>90.948500506572728</v>
      </c>
      <c r="R200" s="53">
        <f t="shared" si="673"/>
        <v>90.948500506572728</v>
      </c>
      <c r="S200" s="98">
        <f t="shared" ref="S200:S219" si="696">+ROUND(Q200,1)</f>
        <v>90.9</v>
      </c>
      <c r="T200" s="54" t="e">
        <f t="shared" si="674"/>
        <v>#N/A</v>
      </c>
      <c r="U200" s="55">
        <v>14</v>
      </c>
      <c r="V200" s="51">
        <f t="shared" si="635"/>
        <v>64</v>
      </c>
      <c r="W200" s="55">
        <v>77</v>
      </c>
      <c r="X200" s="51">
        <f t="shared" si="636"/>
        <v>85.30259365994236</v>
      </c>
      <c r="Y200" s="56">
        <v>5.6635626973597599</v>
      </c>
      <c r="Z200" s="53">
        <f t="shared" si="637"/>
        <v>71.682186513201202</v>
      </c>
      <c r="AA200" s="55">
        <v>10</v>
      </c>
      <c r="AB200" s="51">
        <f t="shared" si="638"/>
        <v>66.666666666666657</v>
      </c>
      <c r="AC200" s="53">
        <f t="shared" ref="AC200:AC263" si="697">AVERAGE(V200,X200,Z200,AB200)</f>
        <v>71.912861709952551</v>
      </c>
      <c r="AD200" s="53">
        <f t="shared" si="675"/>
        <v>71.912861709952551</v>
      </c>
      <c r="AE200" s="98">
        <f t="shared" ref="AE200:AE219" si="698">+ROUND(AC200,1)</f>
        <v>71.900000000000006</v>
      </c>
      <c r="AF200" s="57" t="e">
        <f t="shared" si="676"/>
        <v>#N/A</v>
      </c>
      <c r="AG200" s="55">
        <v>5</v>
      </c>
      <c r="AH200" s="51">
        <f t="shared" si="639"/>
        <v>66.666666666666657</v>
      </c>
      <c r="AI200" s="55">
        <v>42</v>
      </c>
      <c r="AJ200" s="51">
        <f t="shared" si="640"/>
        <v>89.565217391304358</v>
      </c>
      <c r="AK200" s="56">
        <v>75.656985564358493</v>
      </c>
      <c r="AL200" s="51">
        <f t="shared" si="641"/>
        <v>99.06596314118076</v>
      </c>
      <c r="AM200" s="55">
        <v>3</v>
      </c>
      <c r="AN200" s="51">
        <f t="shared" si="642"/>
        <v>37.5</v>
      </c>
      <c r="AO200" s="51">
        <f t="shared" ref="AO200:AO263" si="699">AVERAGE(AH200,AJ200,AL200,AN200)</f>
        <v>73.19946179978794</v>
      </c>
      <c r="AP200" s="53">
        <f t="shared" si="677"/>
        <v>73.19946179978794</v>
      </c>
      <c r="AQ200" s="98">
        <f t="shared" ref="AQ200:AQ219" si="700">+ROUND(AO200,1)</f>
        <v>73.2</v>
      </c>
      <c r="AR200" s="54" t="e">
        <f t="shared" si="678"/>
        <v>#N/A</v>
      </c>
      <c r="AS200" s="59">
        <v>4</v>
      </c>
      <c r="AT200" s="51">
        <f t="shared" si="643"/>
        <v>75</v>
      </c>
      <c r="AU200" s="59">
        <v>112</v>
      </c>
      <c r="AV200" s="51">
        <f t="shared" si="644"/>
        <v>46.889952153110045</v>
      </c>
      <c r="AW200" s="59">
        <v>15.1056730722285</v>
      </c>
      <c r="AX200" s="53">
        <f t="shared" si="645"/>
        <v>0</v>
      </c>
      <c r="AY200" s="59">
        <v>15.5</v>
      </c>
      <c r="AZ200" s="51">
        <f t="shared" si="646"/>
        <v>51.666666666666671</v>
      </c>
      <c r="BA200" s="60">
        <f t="shared" ref="BA200:BA263" si="701">AVERAGE(AT200,AV200,AX200,AZ200)</f>
        <v>43.389154704944175</v>
      </c>
      <c r="BB200" s="53">
        <f t="shared" si="679"/>
        <v>43.389154704944175</v>
      </c>
      <c r="BC200" s="98">
        <f t="shared" ref="BC200:BC219" si="702">+ROUND(BA200,1)</f>
        <v>43.4</v>
      </c>
      <c r="BD200" s="54" t="e">
        <f t="shared" si="680"/>
        <v>#N/A</v>
      </c>
      <c r="BE200" s="58">
        <v>4</v>
      </c>
      <c r="BF200" s="58">
        <v>10</v>
      </c>
      <c r="BG200" s="61">
        <f t="shared" ref="BG200:BG263" si="703">+SUM(BE200,BF200)</f>
        <v>14</v>
      </c>
      <c r="BH200" s="60">
        <f t="shared" ref="BH200:BH219" si="704">(IF(BG200=-1,0,(IF(BG200&lt;BG$4,0,IF(BG200&gt;BG$3,1,((-BG$4+BG200)/BG$5))))))*100</f>
        <v>70</v>
      </c>
      <c r="BI200" s="101">
        <f t="shared" si="681"/>
        <v>70</v>
      </c>
      <c r="BJ200" s="98">
        <f t="shared" ref="BJ200:BJ219" si="705">ROUND(BH200,1)</f>
        <v>70</v>
      </c>
      <c r="BK200" s="54" t="e">
        <f t="shared" si="682"/>
        <v>#N/A</v>
      </c>
      <c r="BL200" s="58">
        <v>3</v>
      </c>
      <c r="BM200" s="53">
        <f t="shared" si="647"/>
        <v>30</v>
      </c>
      <c r="BN200" s="58">
        <v>3</v>
      </c>
      <c r="BO200" s="53">
        <f t="shared" si="648"/>
        <v>30</v>
      </c>
      <c r="BP200" s="58">
        <v>9</v>
      </c>
      <c r="BQ200" s="53">
        <f t="shared" si="649"/>
        <v>90</v>
      </c>
      <c r="BR200" s="58">
        <v>0</v>
      </c>
      <c r="BS200" s="53">
        <f t="shared" si="650"/>
        <v>0</v>
      </c>
      <c r="BT200" s="58">
        <v>0</v>
      </c>
      <c r="BU200" s="53">
        <f t="shared" si="651"/>
        <v>0</v>
      </c>
      <c r="BV200" s="58">
        <v>0</v>
      </c>
      <c r="BW200" s="51">
        <f t="shared" si="652"/>
        <v>0</v>
      </c>
      <c r="BX200" s="61">
        <f t="shared" ref="BX200:BX219" si="706">+SUM(BN200,BL200,BP200,BR200,BT200,BV200)</f>
        <v>15</v>
      </c>
      <c r="BY200" s="63">
        <f t="shared" ref="BY200:BY219" si="707">(IF(BX200=-1,0,(IF(BX200&lt;BX$4,0,IF(BX200&gt;BX$3,1,((-BX$4+BX200)/BX$5))))))*100</f>
        <v>30</v>
      </c>
      <c r="BZ200" s="53">
        <f t="shared" si="683"/>
        <v>30</v>
      </c>
      <c r="CA200" s="98">
        <f t="shared" ref="CA200:CA219" si="708">+ROUND(BY200,1)</f>
        <v>30</v>
      </c>
      <c r="CB200" s="57" t="e">
        <f t="shared" si="684"/>
        <v>#N/A</v>
      </c>
      <c r="CC200" s="58">
        <v>30</v>
      </c>
      <c r="CD200" s="53">
        <f t="shared" si="653"/>
        <v>55.000000000000007</v>
      </c>
      <c r="CE200" s="58">
        <v>200</v>
      </c>
      <c r="CF200" s="51">
        <f t="shared" si="654"/>
        <v>76.661514683153015</v>
      </c>
      <c r="CG200" s="58">
        <v>27.520769449816498</v>
      </c>
      <c r="CH200" s="51">
        <f t="shared" si="655"/>
        <v>98.032068435454264</v>
      </c>
      <c r="CI200" s="58">
        <v>42</v>
      </c>
      <c r="CJ200" s="53">
        <f t="shared" si="656"/>
        <v>16</v>
      </c>
      <c r="CK200" s="58">
        <v>32.976190476190503</v>
      </c>
      <c r="CL200" s="53">
        <f t="shared" si="657"/>
        <v>42.517006802721042</v>
      </c>
      <c r="CM200" s="58">
        <v>14</v>
      </c>
      <c r="CN200" s="53">
        <f t="shared" si="658"/>
        <v>77.064220183486242</v>
      </c>
      <c r="CO200" s="58">
        <v>8.1428571428571406</v>
      </c>
      <c r="CP200" s="51">
        <f t="shared" si="659"/>
        <v>74.553571428571445</v>
      </c>
      <c r="CQ200" s="138">
        <f t="shared" ref="CQ200:CQ263" si="709">IF(OR(ISNUMBER(CJ200),ISNUMBER(CL200),ISNUMBER(CN200),ISNUMBER(CP200)),AVERAGE(CJ200,CL200,CN200,CP200),"")</f>
        <v>52.533699603694686</v>
      </c>
      <c r="CR200" s="110">
        <f t="shared" ref="CR200:CR263" si="710">AVERAGE(CD200,CF200,CH200,CQ200)</f>
        <v>70.556820680575498</v>
      </c>
      <c r="CS200" s="53">
        <f t="shared" si="685"/>
        <v>70.556820680575498</v>
      </c>
      <c r="CT200" s="98">
        <f t="shared" ref="CT200:CT219" si="711">ROUND(CR200,1)</f>
        <v>70.599999999999994</v>
      </c>
      <c r="CU200" s="54" t="e">
        <f t="shared" si="686"/>
        <v>#N/A</v>
      </c>
      <c r="CV200" s="58">
        <v>52</v>
      </c>
      <c r="CW200" s="53">
        <f t="shared" si="660"/>
        <v>67.924528301886795</v>
      </c>
      <c r="CX200" s="58">
        <v>108</v>
      </c>
      <c r="CY200" s="53">
        <f t="shared" si="661"/>
        <v>36.68639053254438</v>
      </c>
      <c r="CZ200" s="58">
        <v>201</v>
      </c>
      <c r="DA200" s="53">
        <f t="shared" si="662"/>
        <v>81.037735849056602</v>
      </c>
      <c r="DB200" s="58">
        <v>70</v>
      </c>
      <c r="DC200" s="53">
        <f t="shared" si="663"/>
        <v>82.5</v>
      </c>
      <c r="DD200" s="58">
        <v>25.5</v>
      </c>
      <c r="DE200" s="53">
        <f t="shared" si="664"/>
        <v>91.218637992831546</v>
      </c>
      <c r="DF200" s="58">
        <v>72</v>
      </c>
      <c r="DG200" s="53">
        <f t="shared" si="665"/>
        <v>70.292887029288693</v>
      </c>
      <c r="DH200" s="58">
        <v>330</v>
      </c>
      <c r="DI200" s="53">
        <f t="shared" si="666"/>
        <v>72.5</v>
      </c>
      <c r="DJ200" s="58">
        <v>147.5</v>
      </c>
      <c r="DK200" s="51">
        <f t="shared" si="667"/>
        <v>78.928571428571431</v>
      </c>
      <c r="DL200" s="53">
        <f t="shared" ref="DL200:DL263" si="712">AVERAGE(CW200,CY200,DA200,DC200,DE200,DG200,DI200,DK200)</f>
        <v>72.636093891772433</v>
      </c>
      <c r="DM200" s="53">
        <f t="shared" si="687"/>
        <v>72.636093891772433</v>
      </c>
      <c r="DN200" s="98">
        <f t="shared" ref="DN200:DN219" si="713">ROUND(DL200,1)</f>
        <v>72.599999999999994</v>
      </c>
      <c r="DO200" s="54" t="e">
        <f t="shared" si="688"/>
        <v>#N/A</v>
      </c>
      <c r="DP200" s="52">
        <v>350</v>
      </c>
      <c r="DQ200" s="51">
        <f t="shared" si="668"/>
        <v>81.147540983606561</v>
      </c>
      <c r="DR200" s="52">
        <v>30.5</v>
      </c>
      <c r="DS200" s="51">
        <f t="shared" si="669"/>
        <v>65.804274465691776</v>
      </c>
      <c r="DT200" s="52">
        <v>4.5</v>
      </c>
      <c r="DU200" s="51">
        <f t="shared" si="670"/>
        <v>25</v>
      </c>
      <c r="DV200" s="53">
        <f t="shared" ref="DV200:DV263" si="714">AVERAGE(DU200,DQ200,DS200)</f>
        <v>57.317271816432786</v>
      </c>
      <c r="DW200" s="53">
        <f t="shared" si="689"/>
        <v>57.317271816432786</v>
      </c>
      <c r="DX200" s="98">
        <f t="shared" ref="DX200:DX219" si="715">ROUND(DV200,1)</f>
        <v>57.3</v>
      </c>
      <c r="DY200" s="54" t="e">
        <f t="shared" si="690"/>
        <v>#N/A</v>
      </c>
      <c r="DZ200" s="52">
        <v>28.2080706787239</v>
      </c>
      <c r="EA200" s="53">
        <f t="shared" si="671"/>
        <v>30.363908157937459</v>
      </c>
      <c r="EB200" s="52">
        <v>6</v>
      </c>
      <c r="EC200" s="51">
        <f t="shared" si="672"/>
        <v>37.5</v>
      </c>
      <c r="ED200" s="53">
        <f t="shared" ref="ED200:ED263" si="716">AVERAGE(EA200,EC200)</f>
        <v>33.93195407896873</v>
      </c>
      <c r="EE200" s="53">
        <f t="shared" si="691"/>
        <v>33.93195407896873</v>
      </c>
      <c r="EF200" s="98">
        <f t="shared" ref="EF200:EF219" si="717">ROUND(ED200,1)</f>
        <v>33.9</v>
      </c>
      <c r="EG200" s="54" t="e">
        <f t="shared" si="692"/>
        <v>#N/A</v>
      </c>
      <c r="EH200" s="77"/>
      <c r="EI200" s="77"/>
      <c r="EJ200" s="77"/>
      <c r="EK200" s="66" t="e">
        <f t="shared" si="693"/>
        <v>#N/A</v>
      </c>
      <c r="EL200" s="116">
        <f t="shared" ref="EL200:EL263" si="718">ROUND(EM200,1)</f>
        <v>61.4</v>
      </c>
      <c r="EM200" s="139">
        <f t="shared" ref="EM200:EM219" si="719">AVERAGE(Q200,AC200,BA200,BH200,BY200,CR200,DL200,DV200,ED200,AO200)</f>
        <v>61.389211918900685</v>
      </c>
      <c r="EN200" s="120">
        <f t="shared" si="694"/>
        <v>61.389211918900685</v>
      </c>
      <c r="EO200" s="78"/>
      <c r="EP200" s="68"/>
      <c r="EQ200" s="44"/>
    </row>
    <row r="201" spans="1:149" ht="14.5" customHeight="1" x14ac:dyDescent="0.35">
      <c r="A201" s="49" t="s">
        <v>189</v>
      </c>
      <c r="B201" s="137" t="str">
        <f>INDEX('Economy Names'!$A$2:$H$213,'Economy Names'!L195,'Economy Names'!$K$1)</f>
        <v>Trinidad and Tobago</v>
      </c>
      <c r="C201" s="50">
        <v>7</v>
      </c>
      <c r="D201" s="51">
        <f t="shared" si="628"/>
        <v>64.705882352941174</v>
      </c>
      <c r="E201" s="50">
        <v>10.5</v>
      </c>
      <c r="F201" s="51">
        <f t="shared" si="629"/>
        <v>89.949748743718601</v>
      </c>
      <c r="G201" s="52">
        <v>0.68770727283337996</v>
      </c>
      <c r="H201" s="51">
        <f t="shared" si="630"/>
        <v>99.656146363583304</v>
      </c>
      <c r="I201" s="50">
        <v>7</v>
      </c>
      <c r="J201" s="51">
        <f t="shared" si="631"/>
        <v>64.705882352941174</v>
      </c>
      <c r="K201" s="50">
        <v>10.5</v>
      </c>
      <c r="L201" s="51">
        <f t="shared" si="632"/>
        <v>89.949748743718601</v>
      </c>
      <c r="M201" s="52">
        <v>0.68770727283337996</v>
      </c>
      <c r="N201" s="53">
        <f t="shared" si="633"/>
        <v>99.656146363583304</v>
      </c>
      <c r="O201" s="52">
        <v>0</v>
      </c>
      <c r="P201" s="51">
        <f t="shared" si="634"/>
        <v>100</v>
      </c>
      <c r="Q201" s="53">
        <f t="shared" si="695"/>
        <v>88.577944365060773</v>
      </c>
      <c r="R201" s="53">
        <f t="shared" si="673"/>
        <v>88.577944365060773</v>
      </c>
      <c r="S201" s="98">
        <f t="shared" si="696"/>
        <v>88.6</v>
      </c>
      <c r="T201" s="54" t="e">
        <f t="shared" si="674"/>
        <v>#N/A</v>
      </c>
      <c r="U201" s="55">
        <v>16</v>
      </c>
      <c r="V201" s="51">
        <f t="shared" si="635"/>
        <v>56.000000000000007</v>
      </c>
      <c r="W201" s="55">
        <v>254</v>
      </c>
      <c r="X201" s="51">
        <f t="shared" si="636"/>
        <v>34.293948126801155</v>
      </c>
      <c r="Y201" s="56">
        <v>8.4233119972199996E-2</v>
      </c>
      <c r="Z201" s="53">
        <f t="shared" si="637"/>
        <v>99.578834400138987</v>
      </c>
      <c r="AA201" s="55">
        <v>10</v>
      </c>
      <c r="AB201" s="51">
        <f t="shared" si="638"/>
        <v>66.666666666666657</v>
      </c>
      <c r="AC201" s="53">
        <f t="shared" si="697"/>
        <v>64.1348622984017</v>
      </c>
      <c r="AD201" s="53">
        <f t="shared" si="675"/>
        <v>64.1348622984017</v>
      </c>
      <c r="AE201" s="98">
        <f t="shared" si="698"/>
        <v>64.099999999999994</v>
      </c>
      <c r="AF201" s="57" t="e">
        <f t="shared" si="676"/>
        <v>#N/A</v>
      </c>
      <c r="AG201" s="55">
        <v>4</v>
      </c>
      <c r="AH201" s="51">
        <f t="shared" si="639"/>
        <v>83.333333333333343</v>
      </c>
      <c r="AI201" s="55">
        <v>61</v>
      </c>
      <c r="AJ201" s="51">
        <f t="shared" si="640"/>
        <v>81.304347826086953</v>
      </c>
      <c r="AK201" s="56">
        <v>185.341721194027</v>
      </c>
      <c r="AL201" s="51">
        <f t="shared" si="641"/>
        <v>97.711830602542875</v>
      </c>
      <c r="AM201" s="55">
        <v>6</v>
      </c>
      <c r="AN201" s="51">
        <f t="shared" si="642"/>
        <v>75</v>
      </c>
      <c r="AO201" s="51">
        <f t="shared" si="699"/>
        <v>84.337377940490796</v>
      </c>
      <c r="AP201" s="53">
        <f t="shared" si="677"/>
        <v>84.337377940490796</v>
      </c>
      <c r="AQ201" s="98">
        <f t="shared" si="700"/>
        <v>84.3</v>
      </c>
      <c r="AR201" s="54" t="e">
        <f t="shared" si="678"/>
        <v>#N/A</v>
      </c>
      <c r="AS201" s="59">
        <v>9</v>
      </c>
      <c r="AT201" s="51">
        <f t="shared" si="643"/>
        <v>33.333333333333329</v>
      </c>
      <c r="AU201" s="59">
        <v>77</v>
      </c>
      <c r="AV201" s="51">
        <f t="shared" si="644"/>
        <v>63.636363636363633</v>
      </c>
      <c r="AW201" s="59">
        <v>7.0484216454153996</v>
      </c>
      <c r="AX201" s="53">
        <f t="shared" si="645"/>
        <v>53.010522363897337</v>
      </c>
      <c r="AY201" s="59">
        <v>11</v>
      </c>
      <c r="AZ201" s="51">
        <f t="shared" si="646"/>
        <v>36.666666666666664</v>
      </c>
      <c r="BA201" s="60">
        <f t="shared" si="701"/>
        <v>46.661721500065241</v>
      </c>
      <c r="BB201" s="53">
        <f t="shared" si="679"/>
        <v>46.661721500065241</v>
      </c>
      <c r="BC201" s="98">
        <f t="shared" si="702"/>
        <v>46.7</v>
      </c>
      <c r="BD201" s="54" t="e">
        <f t="shared" si="680"/>
        <v>#N/A</v>
      </c>
      <c r="BE201" s="58">
        <v>6</v>
      </c>
      <c r="BF201" s="58">
        <v>7</v>
      </c>
      <c r="BG201" s="61">
        <f t="shared" si="703"/>
        <v>13</v>
      </c>
      <c r="BH201" s="60">
        <f t="shared" si="704"/>
        <v>65</v>
      </c>
      <c r="BI201" s="101">
        <f t="shared" si="681"/>
        <v>65</v>
      </c>
      <c r="BJ201" s="98">
        <f t="shared" si="705"/>
        <v>65</v>
      </c>
      <c r="BK201" s="54" t="e">
        <f t="shared" si="682"/>
        <v>#N/A</v>
      </c>
      <c r="BL201" s="58">
        <v>4</v>
      </c>
      <c r="BM201" s="53">
        <f t="shared" si="647"/>
        <v>40</v>
      </c>
      <c r="BN201" s="58">
        <v>9</v>
      </c>
      <c r="BO201" s="53">
        <f t="shared" si="648"/>
        <v>90</v>
      </c>
      <c r="BP201" s="58">
        <v>8</v>
      </c>
      <c r="BQ201" s="53">
        <f t="shared" si="649"/>
        <v>80</v>
      </c>
      <c r="BR201" s="58">
        <v>5</v>
      </c>
      <c r="BS201" s="53">
        <f t="shared" si="650"/>
        <v>83.333333333333343</v>
      </c>
      <c r="BT201" s="58">
        <v>4</v>
      </c>
      <c r="BU201" s="53">
        <f t="shared" si="651"/>
        <v>57.142857142857139</v>
      </c>
      <c r="BV201" s="58">
        <v>2</v>
      </c>
      <c r="BW201" s="51">
        <f t="shared" si="652"/>
        <v>28.571428571428569</v>
      </c>
      <c r="BX201" s="61">
        <f t="shared" si="706"/>
        <v>32</v>
      </c>
      <c r="BY201" s="63">
        <f t="shared" si="707"/>
        <v>64</v>
      </c>
      <c r="BZ201" s="53">
        <f t="shared" si="683"/>
        <v>64</v>
      </c>
      <c r="CA201" s="98">
        <f t="shared" si="708"/>
        <v>64</v>
      </c>
      <c r="CB201" s="57" t="e">
        <f t="shared" si="684"/>
        <v>#N/A</v>
      </c>
      <c r="CC201" s="58">
        <v>39</v>
      </c>
      <c r="CD201" s="53">
        <f t="shared" si="653"/>
        <v>40</v>
      </c>
      <c r="CE201" s="58">
        <v>210</v>
      </c>
      <c r="CF201" s="51">
        <f t="shared" si="654"/>
        <v>75.115919629057188</v>
      </c>
      <c r="CG201" s="58">
        <v>40.530466864537402</v>
      </c>
      <c r="CH201" s="51">
        <f t="shared" si="655"/>
        <v>79.506956608338825</v>
      </c>
      <c r="CI201" s="58">
        <v>27</v>
      </c>
      <c r="CJ201" s="53">
        <f t="shared" si="656"/>
        <v>46</v>
      </c>
      <c r="CK201" s="58">
        <v>40.3333333333333</v>
      </c>
      <c r="CL201" s="53">
        <f t="shared" si="657"/>
        <v>28.314028314028377</v>
      </c>
      <c r="CM201" s="58">
        <v>54</v>
      </c>
      <c r="CN201" s="53">
        <f t="shared" si="658"/>
        <v>3.669724770642202</v>
      </c>
      <c r="CO201" s="58">
        <v>32.285714285714299</v>
      </c>
      <c r="CP201" s="51">
        <f t="shared" si="659"/>
        <v>0</v>
      </c>
      <c r="CQ201" s="138">
        <f t="shared" si="709"/>
        <v>19.495938271167645</v>
      </c>
      <c r="CR201" s="110">
        <f t="shared" si="710"/>
        <v>53.529703627140918</v>
      </c>
      <c r="CS201" s="53">
        <f t="shared" si="685"/>
        <v>53.529703627140918</v>
      </c>
      <c r="CT201" s="98">
        <f t="shared" si="711"/>
        <v>53.5</v>
      </c>
      <c r="CU201" s="54" t="e">
        <f t="shared" si="686"/>
        <v>#N/A</v>
      </c>
      <c r="CV201" s="58">
        <v>60</v>
      </c>
      <c r="CW201" s="53">
        <f t="shared" si="660"/>
        <v>62.893081761006286</v>
      </c>
      <c r="CX201" s="58">
        <v>32</v>
      </c>
      <c r="CY201" s="53">
        <f t="shared" si="661"/>
        <v>81.65680473372781</v>
      </c>
      <c r="CZ201" s="58">
        <v>498.5</v>
      </c>
      <c r="DA201" s="53">
        <f t="shared" si="662"/>
        <v>52.971698113207545</v>
      </c>
      <c r="DB201" s="58">
        <v>250</v>
      </c>
      <c r="DC201" s="53">
        <f t="shared" si="663"/>
        <v>37.5</v>
      </c>
      <c r="DD201" s="58">
        <v>78</v>
      </c>
      <c r="DE201" s="53">
        <f t="shared" si="664"/>
        <v>72.401433691756267</v>
      </c>
      <c r="DF201" s="58">
        <v>44</v>
      </c>
      <c r="DG201" s="53">
        <f t="shared" si="665"/>
        <v>82.008368200836827</v>
      </c>
      <c r="DH201" s="58">
        <v>635</v>
      </c>
      <c r="DI201" s="53">
        <f t="shared" si="666"/>
        <v>47.083333333333336</v>
      </c>
      <c r="DJ201" s="58">
        <v>250</v>
      </c>
      <c r="DK201" s="51">
        <f t="shared" si="667"/>
        <v>64.285714285714292</v>
      </c>
      <c r="DL201" s="53">
        <f t="shared" si="712"/>
        <v>62.600054264947786</v>
      </c>
      <c r="DM201" s="53">
        <f t="shared" si="687"/>
        <v>62.600054264947786</v>
      </c>
      <c r="DN201" s="98">
        <f t="shared" si="713"/>
        <v>62.6</v>
      </c>
      <c r="DO201" s="54" t="e">
        <f t="shared" si="688"/>
        <v>#N/A</v>
      </c>
      <c r="DP201" s="52">
        <v>1340</v>
      </c>
      <c r="DQ201" s="51">
        <f t="shared" si="668"/>
        <v>0</v>
      </c>
      <c r="DR201" s="52">
        <v>33.5</v>
      </c>
      <c r="DS201" s="51">
        <f t="shared" si="669"/>
        <v>62.429696287963999</v>
      </c>
      <c r="DT201" s="52">
        <v>8</v>
      </c>
      <c r="DU201" s="51">
        <f t="shared" si="670"/>
        <v>44.444444444444443</v>
      </c>
      <c r="DV201" s="53">
        <f t="shared" si="714"/>
        <v>35.624713577469485</v>
      </c>
      <c r="DW201" s="53">
        <f t="shared" si="689"/>
        <v>35.624713577469485</v>
      </c>
      <c r="DX201" s="98">
        <f t="shared" si="715"/>
        <v>35.6</v>
      </c>
      <c r="DY201" s="54" t="e">
        <f t="shared" si="690"/>
        <v>#N/A</v>
      </c>
      <c r="DZ201" s="52">
        <v>26.144701318678301</v>
      </c>
      <c r="EA201" s="53">
        <f t="shared" si="671"/>
        <v>28.142843184799034</v>
      </c>
      <c r="EB201" s="52">
        <v>11</v>
      </c>
      <c r="EC201" s="51">
        <f t="shared" si="672"/>
        <v>68.75</v>
      </c>
      <c r="ED201" s="53">
        <f t="shared" si="716"/>
        <v>48.446421592399517</v>
      </c>
      <c r="EE201" s="53">
        <f t="shared" si="691"/>
        <v>48.446421592399517</v>
      </c>
      <c r="EF201" s="98">
        <f t="shared" si="717"/>
        <v>48.4</v>
      </c>
      <c r="EG201" s="54" t="e">
        <f t="shared" si="692"/>
        <v>#N/A</v>
      </c>
      <c r="EH201" s="77"/>
      <c r="EI201" s="77"/>
      <c r="EJ201" s="77"/>
      <c r="EK201" s="66" t="e">
        <f t="shared" si="693"/>
        <v>#N/A</v>
      </c>
      <c r="EL201" s="116">
        <f t="shared" si="718"/>
        <v>61.3</v>
      </c>
      <c r="EM201" s="139">
        <f t="shared" si="719"/>
        <v>61.291279916597624</v>
      </c>
      <c r="EN201" s="120">
        <f t="shared" si="694"/>
        <v>61.291279916597624</v>
      </c>
      <c r="EO201" s="78"/>
      <c r="EP201" s="68"/>
      <c r="EQ201" s="44"/>
    </row>
    <row r="202" spans="1:149" ht="14.5" customHeight="1" x14ac:dyDescent="0.35">
      <c r="A202" s="49" t="s">
        <v>190</v>
      </c>
      <c r="B202" s="137" t="str">
        <f>INDEX('Economy Names'!$A$2:$H$213,'Economy Names'!L196,'Economy Names'!$K$1)</f>
        <v>Tunisia</v>
      </c>
      <c r="C202" s="50">
        <v>3</v>
      </c>
      <c r="D202" s="51">
        <f t="shared" si="628"/>
        <v>88.235294117647058</v>
      </c>
      <c r="E202" s="50">
        <v>9</v>
      </c>
      <c r="F202" s="51">
        <f t="shared" si="629"/>
        <v>91.457286432160799</v>
      </c>
      <c r="G202" s="52">
        <v>2.8740509123542002</v>
      </c>
      <c r="H202" s="51">
        <f t="shared" si="630"/>
        <v>98.562974543822904</v>
      </c>
      <c r="I202" s="50">
        <v>3</v>
      </c>
      <c r="J202" s="51">
        <f t="shared" si="631"/>
        <v>88.235294117647058</v>
      </c>
      <c r="K202" s="50">
        <v>9</v>
      </c>
      <c r="L202" s="51">
        <f t="shared" si="632"/>
        <v>91.457286432160799</v>
      </c>
      <c r="M202" s="52">
        <v>2.8740509123542002</v>
      </c>
      <c r="N202" s="53">
        <f t="shared" si="633"/>
        <v>98.562974543822904</v>
      </c>
      <c r="O202" s="52">
        <v>0</v>
      </c>
      <c r="P202" s="51">
        <f t="shared" si="634"/>
        <v>100</v>
      </c>
      <c r="Q202" s="53">
        <f t="shared" si="695"/>
        <v>94.563888773407683</v>
      </c>
      <c r="R202" s="53">
        <f t="shared" si="673"/>
        <v>94.563888773407683</v>
      </c>
      <c r="S202" s="98">
        <f t="shared" si="696"/>
        <v>94.6</v>
      </c>
      <c r="T202" s="54" t="e">
        <f t="shared" si="674"/>
        <v>#N/A</v>
      </c>
      <c r="U202" s="55">
        <v>14</v>
      </c>
      <c r="V202" s="51">
        <f t="shared" si="635"/>
        <v>64</v>
      </c>
      <c r="W202" s="55">
        <v>133</v>
      </c>
      <c r="X202" s="51">
        <f t="shared" si="636"/>
        <v>69.164265129683002</v>
      </c>
      <c r="Y202" s="56">
        <v>3.3971629388340001</v>
      </c>
      <c r="Z202" s="53">
        <f t="shared" si="637"/>
        <v>83.014185305829997</v>
      </c>
      <c r="AA202" s="55">
        <v>14</v>
      </c>
      <c r="AB202" s="51">
        <f t="shared" si="638"/>
        <v>93.333333333333329</v>
      </c>
      <c r="AC202" s="53">
        <f t="shared" si="697"/>
        <v>77.377945942211582</v>
      </c>
      <c r="AD202" s="53">
        <f t="shared" si="675"/>
        <v>77.377945942211582</v>
      </c>
      <c r="AE202" s="98">
        <f t="shared" si="698"/>
        <v>77.400000000000006</v>
      </c>
      <c r="AF202" s="57" t="e">
        <f t="shared" si="676"/>
        <v>#N/A</v>
      </c>
      <c r="AG202" s="55">
        <v>4</v>
      </c>
      <c r="AH202" s="51">
        <f t="shared" si="639"/>
        <v>83.333333333333343</v>
      </c>
      <c r="AI202" s="55">
        <v>65</v>
      </c>
      <c r="AJ202" s="51">
        <f t="shared" si="640"/>
        <v>79.565217391304344</v>
      </c>
      <c r="AK202" s="56">
        <v>719.08072234000394</v>
      </c>
      <c r="AL202" s="51">
        <f t="shared" si="641"/>
        <v>91.122460218024642</v>
      </c>
      <c r="AM202" s="55">
        <v>6</v>
      </c>
      <c r="AN202" s="51">
        <f t="shared" si="642"/>
        <v>75</v>
      </c>
      <c r="AO202" s="51">
        <f t="shared" si="699"/>
        <v>82.255252735665579</v>
      </c>
      <c r="AP202" s="53">
        <f t="shared" si="677"/>
        <v>82.255252735665579</v>
      </c>
      <c r="AQ202" s="98">
        <f t="shared" si="700"/>
        <v>82.3</v>
      </c>
      <c r="AR202" s="54" t="e">
        <f t="shared" si="678"/>
        <v>#N/A</v>
      </c>
      <c r="AS202" s="59">
        <v>5</v>
      </c>
      <c r="AT202" s="51">
        <f t="shared" si="643"/>
        <v>66.666666666666657</v>
      </c>
      <c r="AU202" s="59">
        <v>35</v>
      </c>
      <c r="AV202" s="51">
        <f t="shared" si="644"/>
        <v>83.732057416267949</v>
      </c>
      <c r="AW202" s="59">
        <v>6.0830975589876299</v>
      </c>
      <c r="AX202" s="53">
        <f t="shared" si="645"/>
        <v>59.4460162734158</v>
      </c>
      <c r="AY202" s="59">
        <v>13.5</v>
      </c>
      <c r="AZ202" s="51">
        <f t="shared" si="646"/>
        <v>45</v>
      </c>
      <c r="BA202" s="60">
        <f t="shared" si="701"/>
        <v>63.711185089087607</v>
      </c>
      <c r="BB202" s="53">
        <f t="shared" si="679"/>
        <v>63.711185089087607</v>
      </c>
      <c r="BC202" s="98">
        <f t="shared" si="702"/>
        <v>63.7</v>
      </c>
      <c r="BD202" s="54" t="e">
        <f t="shared" si="680"/>
        <v>#N/A</v>
      </c>
      <c r="BE202" s="58">
        <v>7</v>
      </c>
      <c r="BF202" s="58">
        <v>3</v>
      </c>
      <c r="BG202" s="61">
        <f t="shared" si="703"/>
        <v>10</v>
      </c>
      <c r="BH202" s="60">
        <f t="shared" si="704"/>
        <v>50</v>
      </c>
      <c r="BI202" s="101">
        <f t="shared" si="681"/>
        <v>50</v>
      </c>
      <c r="BJ202" s="98">
        <f t="shared" si="705"/>
        <v>50</v>
      </c>
      <c r="BK202" s="54" t="e">
        <f t="shared" si="682"/>
        <v>#N/A</v>
      </c>
      <c r="BL202" s="58">
        <v>6</v>
      </c>
      <c r="BM202" s="53">
        <f t="shared" si="647"/>
        <v>60</v>
      </c>
      <c r="BN202" s="58">
        <v>7</v>
      </c>
      <c r="BO202" s="53">
        <f t="shared" si="648"/>
        <v>70</v>
      </c>
      <c r="BP202" s="58">
        <v>5</v>
      </c>
      <c r="BQ202" s="53">
        <f t="shared" si="649"/>
        <v>50</v>
      </c>
      <c r="BR202" s="58">
        <v>4</v>
      </c>
      <c r="BS202" s="53">
        <f t="shared" si="650"/>
        <v>66.666666666666657</v>
      </c>
      <c r="BT202" s="58">
        <v>4</v>
      </c>
      <c r="BU202" s="53">
        <f t="shared" si="651"/>
        <v>57.142857142857139</v>
      </c>
      <c r="BV202" s="58">
        <v>5</v>
      </c>
      <c r="BW202" s="51">
        <f t="shared" si="652"/>
        <v>71.428571428571431</v>
      </c>
      <c r="BX202" s="61">
        <f t="shared" si="706"/>
        <v>31</v>
      </c>
      <c r="BY202" s="63">
        <f t="shared" si="707"/>
        <v>62</v>
      </c>
      <c r="BZ202" s="53">
        <f t="shared" si="683"/>
        <v>62</v>
      </c>
      <c r="CA202" s="98">
        <f t="shared" si="708"/>
        <v>62</v>
      </c>
      <c r="CB202" s="57" t="e">
        <f t="shared" si="684"/>
        <v>#N/A</v>
      </c>
      <c r="CC202" s="58">
        <v>8</v>
      </c>
      <c r="CD202" s="53">
        <f t="shared" si="653"/>
        <v>91.666666666666657</v>
      </c>
      <c r="CE202" s="58">
        <v>144</v>
      </c>
      <c r="CF202" s="51">
        <f t="shared" si="654"/>
        <v>85.316846986089644</v>
      </c>
      <c r="CG202" s="58">
        <v>60.730206799536198</v>
      </c>
      <c r="CH202" s="51">
        <f t="shared" si="655"/>
        <v>48.227102259685608</v>
      </c>
      <c r="CI202" s="58">
        <v>45</v>
      </c>
      <c r="CJ202" s="53">
        <f t="shared" si="656"/>
        <v>10</v>
      </c>
      <c r="CK202" s="58">
        <v>62.1666666666667</v>
      </c>
      <c r="CL202" s="53">
        <f t="shared" si="657"/>
        <v>0</v>
      </c>
      <c r="CM202" s="58">
        <v>1.5</v>
      </c>
      <c r="CN202" s="53">
        <f t="shared" si="658"/>
        <v>100</v>
      </c>
      <c r="CO202" s="58">
        <v>0</v>
      </c>
      <c r="CP202" s="51">
        <f t="shared" si="659"/>
        <v>100</v>
      </c>
      <c r="CQ202" s="138">
        <f t="shared" si="709"/>
        <v>52.5</v>
      </c>
      <c r="CR202" s="110">
        <f t="shared" si="710"/>
        <v>69.42765397811047</v>
      </c>
      <c r="CS202" s="53">
        <f t="shared" si="685"/>
        <v>69.42765397811047</v>
      </c>
      <c r="CT202" s="98">
        <f t="shared" si="711"/>
        <v>69.400000000000006</v>
      </c>
      <c r="CU202" s="54" t="e">
        <f t="shared" si="686"/>
        <v>#N/A</v>
      </c>
      <c r="CV202" s="58">
        <v>12</v>
      </c>
      <c r="CW202" s="53">
        <f t="shared" si="660"/>
        <v>93.081761006289312</v>
      </c>
      <c r="CX202" s="58">
        <v>3</v>
      </c>
      <c r="CY202" s="53">
        <f t="shared" si="661"/>
        <v>98.816568047337284</v>
      </c>
      <c r="CZ202" s="58">
        <v>374.84615384615398</v>
      </c>
      <c r="DA202" s="53">
        <f t="shared" si="662"/>
        <v>64.63715529753263</v>
      </c>
      <c r="DB202" s="58">
        <v>200</v>
      </c>
      <c r="DC202" s="53">
        <f t="shared" si="663"/>
        <v>50</v>
      </c>
      <c r="DD202" s="58">
        <v>80</v>
      </c>
      <c r="DE202" s="53">
        <f t="shared" si="664"/>
        <v>71.68458781362007</v>
      </c>
      <c r="DF202" s="58">
        <v>26.923076923076898</v>
      </c>
      <c r="DG202" s="53">
        <f t="shared" si="665"/>
        <v>89.153524299967827</v>
      </c>
      <c r="DH202" s="58">
        <v>596.15384615384596</v>
      </c>
      <c r="DI202" s="53">
        <f t="shared" si="666"/>
        <v>50.320512820512839</v>
      </c>
      <c r="DJ202" s="58">
        <v>144.444444444444</v>
      </c>
      <c r="DK202" s="51">
        <f t="shared" si="667"/>
        <v>79.365079365079424</v>
      </c>
      <c r="DL202" s="53">
        <f t="shared" si="712"/>
        <v>74.632398581292421</v>
      </c>
      <c r="DM202" s="53">
        <f t="shared" si="687"/>
        <v>74.632398581292421</v>
      </c>
      <c r="DN202" s="98">
        <f t="shared" si="713"/>
        <v>74.599999999999994</v>
      </c>
      <c r="DO202" s="54" t="e">
        <f t="shared" si="688"/>
        <v>#N/A</v>
      </c>
      <c r="DP202" s="52">
        <v>565</v>
      </c>
      <c r="DQ202" s="51">
        <f t="shared" si="668"/>
        <v>63.524590163934427</v>
      </c>
      <c r="DR202" s="52">
        <v>21.8</v>
      </c>
      <c r="DS202" s="51">
        <f t="shared" si="669"/>
        <v>75.590551181102356</v>
      </c>
      <c r="DT202" s="52">
        <v>6.5</v>
      </c>
      <c r="DU202" s="51">
        <f t="shared" si="670"/>
        <v>36.111111111111107</v>
      </c>
      <c r="DV202" s="53">
        <f t="shared" si="714"/>
        <v>58.408750818715966</v>
      </c>
      <c r="DW202" s="53">
        <f t="shared" si="689"/>
        <v>58.408750818715966</v>
      </c>
      <c r="DX202" s="98">
        <f t="shared" si="715"/>
        <v>58.4</v>
      </c>
      <c r="DY202" s="54" t="e">
        <f t="shared" si="690"/>
        <v>#N/A</v>
      </c>
      <c r="DZ202" s="52">
        <v>51.338390283926401</v>
      </c>
      <c r="EA202" s="53">
        <f t="shared" si="671"/>
        <v>55.261991694215716</v>
      </c>
      <c r="EB202" s="52">
        <v>8.5</v>
      </c>
      <c r="EC202" s="51">
        <f t="shared" si="672"/>
        <v>53.125</v>
      </c>
      <c r="ED202" s="53">
        <f t="shared" si="716"/>
        <v>54.193495847107855</v>
      </c>
      <c r="EE202" s="53">
        <f t="shared" si="691"/>
        <v>54.193495847107855</v>
      </c>
      <c r="EF202" s="98">
        <f t="shared" si="717"/>
        <v>54.2</v>
      </c>
      <c r="EG202" s="54" t="e">
        <f t="shared" si="692"/>
        <v>#N/A</v>
      </c>
      <c r="EH202" s="77"/>
      <c r="EI202" s="77"/>
      <c r="EJ202" s="77"/>
      <c r="EK202" s="66" t="e">
        <f t="shared" si="693"/>
        <v>#N/A</v>
      </c>
      <c r="EL202" s="116">
        <f t="shared" si="718"/>
        <v>68.7</v>
      </c>
      <c r="EM202" s="139">
        <f t="shared" si="719"/>
        <v>68.657057176559917</v>
      </c>
      <c r="EN202" s="120">
        <f t="shared" si="694"/>
        <v>68.657057176559917</v>
      </c>
      <c r="EO202" s="78"/>
      <c r="EP202" s="68"/>
      <c r="EQ202" s="44"/>
    </row>
    <row r="203" spans="1:149" ht="14.5" customHeight="1" x14ac:dyDescent="0.35">
      <c r="A203" s="49" t="s">
        <v>191</v>
      </c>
      <c r="B203" s="137" t="str">
        <f>INDEX('Economy Names'!$A$2:$H$213,'Economy Names'!L197,'Economy Names'!$K$1)</f>
        <v>Turkey</v>
      </c>
      <c r="C203" s="50">
        <v>7</v>
      </c>
      <c r="D203" s="51">
        <f t="shared" si="628"/>
        <v>64.705882352941174</v>
      </c>
      <c r="E203" s="50">
        <v>7</v>
      </c>
      <c r="F203" s="51">
        <f t="shared" si="629"/>
        <v>93.467336683417088</v>
      </c>
      <c r="G203" s="52">
        <v>6.0353478121367896</v>
      </c>
      <c r="H203" s="51">
        <f t="shared" si="630"/>
        <v>96.982326093931604</v>
      </c>
      <c r="I203" s="50">
        <v>7</v>
      </c>
      <c r="J203" s="51">
        <f t="shared" si="631"/>
        <v>64.705882352941174</v>
      </c>
      <c r="K203" s="50">
        <v>7</v>
      </c>
      <c r="L203" s="51">
        <f t="shared" si="632"/>
        <v>93.467336683417088</v>
      </c>
      <c r="M203" s="52">
        <v>6.0353478121367896</v>
      </c>
      <c r="N203" s="53">
        <f t="shared" si="633"/>
        <v>96.982326093931604</v>
      </c>
      <c r="O203" s="52">
        <v>0</v>
      </c>
      <c r="P203" s="51">
        <f t="shared" si="634"/>
        <v>100</v>
      </c>
      <c r="Q203" s="53">
        <f t="shared" si="695"/>
        <v>88.788886282572477</v>
      </c>
      <c r="R203" s="53">
        <f t="shared" si="673"/>
        <v>88.788886282572477</v>
      </c>
      <c r="S203" s="98">
        <f t="shared" si="696"/>
        <v>88.8</v>
      </c>
      <c r="T203" s="54" t="e">
        <f t="shared" si="674"/>
        <v>#N/A</v>
      </c>
      <c r="U203" s="55">
        <v>18</v>
      </c>
      <c r="V203" s="51">
        <f t="shared" si="635"/>
        <v>48</v>
      </c>
      <c r="W203" s="55">
        <v>100</v>
      </c>
      <c r="X203" s="51">
        <f t="shared" si="636"/>
        <v>78.674351585014406</v>
      </c>
      <c r="Y203" s="56">
        <v>3.603130373975</v>
      </c>
      <c r="Z203" s="53">
        <f t="shared" si="637"/>
        <v>81.984348130124999</v>
      </c>
      <c r="AA203" s="55">
        <v>13</v>
      </c>
      <c r="AB203" s="51">
        <f t="shared" si="638"/>
        <v>86.666666666666671</v>
      </c>
      <c r="AC203" s="53">
        <f t="shared" si="697"/>
        <v>73.831341595451519</v>
      </c>
      <c r="AD203" s="53">
        <f t="shared" si="675"/>
        <v>73.831341595451519</v>
      </c>
      <c r="AE203" s="98">
        <f t="shared" si="698"/>
        <v>73.8</v>
      </c>
      <c r="AF203" s="57" t="e">
        <f t="shared" si="676"/>
        <v>#N/A</v>
      </c>
      <c r="AG203" s="55">
        <v>4</v>
      </c>
      <c r="AH203" s="51">
        <f t="shared" si="639"/>
        <v>83.333333333333343</v>
      </c>
      <c r="AI203" s="55">
        <v>34</v>
      </c>
      <c r="AJ203" s="51">
        <f t="shared" si="640"/>
        <v>93.043478260869563</v>
      </c>
      <c r="AK203" s="56">
        <v>62.2505453876677</v>
      </c>
      <c r="AL203" s="51">
        <f t="shared" si="641"/>
        <v>99.2314747483004</v>
      </c>
      <c r="AM203" s="55">
        <v>5</v>
      </c>
      <c r="AN203" s="51">
        <f t="shared" si="642"/>
        <v>62.5</v>
      </c>
      <c r="AO203" s="51">
        <f t="shared" si="699"/>
        <v>84.527071585625833</v>
      </c>
      <c r="AP203" s="53">
        <f t="shared" si="677"/>
        <v>84.527071585625833</v>
      </c>
      <c r="AQ203" s="98">
        <f t="shared" si="700"/>
        <v>84.5</v>
      </c>
      <c r="AR203" s="54" t="e">
        <f t="shared" si="678"/>
        <v>#N/A</v>
      </c>
      <c r="AS203" s="59">
        <v>6</v>
      </c>
      <c r="AT203" s="51">
        <f t="shared" si="643"/>
        <v>58.333333333333336</v>
      </c>
      <c r="AU203" s="59">
        <v>4.5</v>
      </c>
      <c r="AV203" s="51">
        <f t="shared" si="644"/>
        <v>98.325358851674636</v>
      </c>
      <c r="AW203" s="59">
        <v>3.0193942455093099</v>
      </c>
      <c r="AX203" s="53">
        <f t="shared" si="645"/>
        <v>79.870705029937923</v>
      </c>
      <c r="AY203" s="59">
        <v>27</v>
      </c>
      <c r="AZ203" s="51">
        <f t="shared" si="646"/>
        <v>90</v>
      </c>
      <c r="BA203" s="60">
        <f t="shared" si="701"/>
        <v>81.632349303736476</v>
      </c>
      <c r="BB203" s="53">
        <f t="shared" si="679"/>
        <v>81.632349303736476</v>
      </c>
      <c r="BC203" s="98">
        <f t="shared" si="702"/>
        <v>81.599999999999994</v>
      </c>
      <c r="BD203" s="54" t="e">
        <f t="shared" si="680"/>
        <v>#N/A</v>
      </c>
      <c r="BE203" s="58">
        <v>8</v>
      </c>
      <c r="BF203" s="58">
        <v>7</v>
      </c>
      <c r="BG203" s="61">
        <f t="shared" si="703"/>
        <v>15</v>
      </c>
      <c r="BH203" s="60">
        <f t="shared" si="704"/>
        <v>75</v>
      </c>
      <c r="BI203" s="101">
        <f t="shared" si="681"/>
        <v>75</v>
      </c>
      <c r="BJ203" s="98">
        <f t="shared" si="705"/>
        <v>75</v>
      </c>
      <c r="BK203" s="54" t="e">
        <f t="shared" si="682"/>
        <v>#N/A</v>
      </c>
      <c r="BL203" s="58">
        <v>9</v>
      </c>
      <c r="BM203" s="53">
        <f t="shared" si="647"/>
        <v>90</v>
      </c>
      <c r="BN203" s="58">
        <v>5</v>
      </c>
      <c r="BO203" s="53">
        <f t="shared" si="648"/>
        <v>50</v>
      </c>
      <c r="BP203" s="58">
        <v>6</v>
      </c>
      <c r="BQ203" s="53">
        <f t="shared" si="649"/>
        <v>60</v>
      </c>
      <c r="BR203" s="58">
        <v>6</v>
      </c>
      <c r="BS203" s="53">
        <f t="shared" si="650"/>
        <v>100</v>
      </c>
      <c r="BT203" s="58">
        <v>6</v>
      </c>
      <c r="BU203" s="53">
        <f t="shared" si="651"/>
        <v>85.714285714285708</v>
      </c>
      <c r="BV203" s="58">
        <v>6</v>
      </c>
      <c r="BW203" s="51">
        <f t="shared" si="652"/>
        <v>85.714285714285708</v>
      </c>
      <c r="BX203" s="61">
        <f t="shared" si="706"/>
        <v>38</v>
      </c>
      <c r="BY203" s="63">
        <f t="shared" si="707"/>
        <v>76</v>
      </c>
      <c r="BZ203" s="53">
        <f t="shared" si="683"/>
        <v>76</v>
      </c>
      <c r="CA203" s="98">
        <f t="shared" si="708"/>
        <v>76</v>
      </c>
      <c r="CB203" s="57" t="e">
        <f t="shared" si="684"/>
        <v>#N/A</v>
      </c>
      <c r="CC203" s="58">
        <v>10</v>
      </c>
      <c r="CD203" s="53">
        <f t="shared" si="653"/>
        <v>88.333333333333329</v>
      </c>
      <c r="CE203" s="58">
        <v>170</v>
      </c>
      <c r="CF203" s="51">
        <f t="shared" si="654"/>
        <v>81.298299845440496</v>
      </c>
      <c r="CG203" s="58">
        <v>42.285736965747503</v>
      </c>
      <c r="CH203" s="51">
        <f t="shared" si="655"/>
        <v>76.928065116730096</v>
      </c>
      <c r="CI203" s="58" t="s">
        <v>1975</v>
      </c>
      <c r="CJ203" s="53" t="str">
        <f t="shared" si="656"/>
        <v>No VAT</v>
      </c>
      <c r="CK203" s="58" t="s">
        <v>1975</v>
      </c>
      <c r="CL203" s="53" t="str">
        <f t="shared" si="657"/>
        <v>No VAT</v>
      </c>
      <c r="CM203" s="58">
        <v>1.5</v>
      </c>
      <c r="CN203" s="53">
        <f t="shared" si="658"/>
        <v>100</v>
      </c>
      <c r="CO203" s="58">
        <v>0</v>
      </c>
      <c r="CP203" s="51">
        <f t="shared" si="659"/>
        <v>100</v>
      </c>
      <c r="CQ203" s="138">
        <f t="shared" si="709"/>
        <v>100</v>
      </c>
      <c r="CR203" s="110">
        <f t="shared" si="710"/>
        <v>86.639924573875987</v>
      </c>
      <c r="CS203" s="53">
        <f t="shared" si="685"/>
        <v>86.639924573875987</v>
      </c>
      <c r="CT203" s="98">
        <f t="shared" si="711"/>
        <v>86.6</v>
      </c>
      <c r="CU203" s="54" t="e">
        <f t="shared" si="686"/>
        <v>#N/A</v>
      </c>
      <c r="CV203" s="58">
        <v>9.75</v>
      </c>
      <c r="CW203" s="53">
        <f t="shared" si="660"/>
        <v>94.496855345911939</v>
      </c>
      <c r="CX203" s="58">
        <v>4</v>
      </c>
      <c r="CY203" s="53">
        <f t="shared" si="661"/>
        <v>98.224852071005913</v>
      </c>
      <c r="CZ203" s="58">
        <v>338</v>
      </c>
      <c r="DA203" s="53">
        <f t="shared" si="662"/>
        <v>68.113207547169807</v>
      </c>
      <c r="DB203" s="58">
        <v>55</v>
      </c>
      <c r="DC203" s="53">
        <f t="shared" si="663"/>
        <v>86.25</v>
      </c>
      <c r="DD203" s="58">
        <v>6.5</v>
      </c>
      <c r="DE203" s="53">
        <f t="shared" si="664"/>
        <v>98.028673835125446</v>
      </c>
      <c r="DF203" s="58">
        <v>2</v>
      </c>
      <c r="DG203" s="53">
        <f t="shared" si="665"/>
        <v>99.581589958159</v>
      </c>
      <c r="DH203" s="58">
        <v>46</v>
      </c>
      <c r="DI203" s="53">
        <f t="shared" si="666"/>
        <v>96.166666666666671</v>
      </c>
      <c r="DJ203" s="58">
        <v>55</v>
      </c>
      <c r="DK203" s="51">
        <f t="shared" si="667"/>
        <v>92.142857142857139</v>
      </c>
      <c r="DL203" s="53">
        <f t="shared" si="712"/>
        <v>91.625587820861981</v>
      </c>
      <c r="DM203" s="53">
        <f t="shared" si="687"/>
        <v>91.625587820861981</v>
      </c>
      <c r="DN203" s="98">
        <f t="shared" si="713"/>
        <v>91.6</v>
      </c>
      <c r="DO203" s="54" t="e">
        <f t="shared" si="688"/>
        <v>#N/A</v>
      </c>
      <c r="DP203" s="52">
        <v>623</v>
      </c>
      <c r="DQ203" s="51">
        <f t="shared" si="668"/>
        <v>58.770491803278688</v>
      </c>
      <c r="DR203" s="52">
        <v>24.9</v>
      </c>
      <c r="DS203" s="51">
        <f t="shared" si="669"/>
        <v>72.103487064116976</v>
      </c>
      <c r="DT203" s="52">
        <v>15</v>
      </c>
      <c r="DU203" s="51">
        <f t="shared" si="670"/>
        <v>83.333333333333343</v>
      </c>
      <c r="DV203" s="53">
        <f t="shared" si="714"/>
        <v>71.402437400243002</v>
      </c>
      <c r="DW203" s="53">
        <f t="shared" si="689"/>
        <v>71.402437400243002</v>
      </c>
      <c r="DX203" s="98">
        <f t="shared" si="715"/>
        <v>71.400000000000006</v>
      </c>
      <c r="DY203" s="54" t="e">
        <f t="shared" si="690"/>
        <v>#N/A</v>
      </c>
      <c r="DZ203" s="52">
        <v>10.4982671645853</v>
      </c>
      <c r="EA203" s="53">
        <f t="shared" si="671"/>
        <v>11.300610510856082</v>
      </c>
      <c r="EB203" s="52">
        <v>10.5</v>
      </c>
      <c r="EC203" s="51">
        <f t="shared" si="672"/>
        <v>65.625</v>
      </c>
      <c r="ED203" s="53">
        <f t="shared" si="716"/>
        <v>38.462805255428037</v>
      </c>
      <c r="EE203" s="53">
        <f t="shared" si="691"/>
        <v>38.462805255428037</v>
      </c>
      <c r="EF203" s="98">
        <f t="shared" si="717"/>
        <v>38.5</v>
      </c>
      <c r="EG203" s="54" t="e">
        <f t="shared" si="692"/>
        <v>#N/A</v>
      </c>
      <c r="EH203" s="77"/>
      <c r="EI203" s="77"/>
      <c r="EJ203" s="77"/>
      <c r="EK203" s="66" t="e">
        <f t="shared" si="693"/>
        <v>#N/A</v>
      </c>
      <c r="EL203" s="116">
        <f t="shared" si="718"/>
        <v>76.8</v>
      </c>
      <c r="EM203" s="139">
        <f t="shared" si="719"/>
        <v>76.791040381779524</v>
      </c>
      <c r="EN203" s="120">
        <f t="shared" si="694"/>
        <v>76.791040381779524</v>
      </c>
      <c r="EO203" s="78"/>
      <c r="EP203" s="68"/>
      <c r="EQ203" s="44"/>
    </row>
    <row r="204" spans="1:149" ht="14.5" customHeight="1" x14ac:dyDescent="0.35">
      <c r="A204" s="49" t="s">
        <v>192</v>
      </c>
      <c r="B204" s="137" t="str">
        <f>INDEX('Economy Names'!$A$2:$H$213,'Economy Names'!L198,'Economy Names'!$K$1)</f>
        <v>Uganda</v>
      </c>
      <c r="C204" s="50">
        <v>13</v>
      </c>
      <c r="D204" s="51">
        <f t="shared" si="628"/>
        <v>29.411764705882355</v>
      </c>
      <c r="E204" s="50">
        <v>24</v>
      </c>
      <c r="F204" s="51">
        <f t="shared" si="629"/>
        <v>76.381909547738687</v>
      </c>
      <c r="G204" s="52">
        <v>40.5176517410451</v>
      </c>
      <c r="H204" s="51">
        <f t="shared" si="630"/>
        <v>79.741174129477457</v>
      </c>
      <c r="I204" s="50">
        <v>13</v>
      </c>
      <c r="J204" s="51">
        <f t="shared" si="631"/>
        <v>29.411764705882355</v>
      </c>
      <c r="K204" s="50">
        <v>24</v>
      </c>
      <c r="L204" s="51">
        <f t="shared" si="632"/>
        <v>76.381909547738687</v>
      </c>
      <c r="M204" s="52">
        <v>40.5176517410451</v>
      </c>
      <c r="N204" s="53">
        <f t="shared" si="633"/>
        <v>79.741174129477457</v>
      </c>
      <c r="O204" s="52">
        <v>0</v>
      </c>
      <c r="P204" s="51">
        <f t="shared" si="634"/>
        <v>100</v>
      </c>
      <c r="Q204" s="53">
        <f t="shared" si="695"/>
        <v>71.383712095774627</v>
      </c>
      <c r="R204" s="53">
        <f t="shared" si="673"/>
        <v>71.383712095774627</v>
      </c>
      <c r="S204" s="98">
        <f t="shared" si="696"/>
        <v>71.400000000000006</v>
      </c>
      <c r="T204" s="54" t="e">
        <f t="shared" si="674"/>
        <v>#N/A</v>
      </c>
      <c r="U204" s="55">
        <v>18</v>
      </c>
      <c r="V204" s="51">
        <f t="shared" si="635"/>
        <v>48</v>
      </c>
      <c r="W204" s="55">
        <v>113</v>
      </c>
      <c r="X204" s="51">
        <f t="shared" si="636"/>
        <v>74.927953890489917</v>
      </c>
      <c r="Y204" s="56">
        <v>7.4277056554339298</v>
      </c>
      <c r="Z204" s="53">
        <f t="shared" si="637"/>
        <v>62.861471722830352</v>
      </c>
      <c r="AA204" s="55">
        <v>12</v>
      </c>
      <c r="AB204" s="51">
        <f t="shared" si="638"/>
        <v>80</v>
      </c>
      <c r="AC204" s="53">
        <f t="shared" si="697"/>
        <v>66.447356403330076</v>
      </c>
      <c r="AD204" s="53">
        <f t="shared" si="675"/>
        <v>66.447356403330076</v>
      </c>
      <c r="AE204" s="98">
        <f t="shared" si="698"/>
        <v>66.400000000000006</v>
      </c>
      <c r="AF204" s="57" t="e">
        <f t="shared" si="676"/>
        <v>#N/A</v>
      </c>
      <c r="AG204" s="55">
        <v>6</v>
      </c>
      <c r="AH204" s="51">
        <f t="shared" si="639"/>
        <v>50</v>
      </c>
      <c r="AI204" s="55">
        <v>66</v>
      </c>
      <c r="AJ204" s="51">
        <f t="shared" si="640"/>
        <v>79.130434782608688</v>
      </c>
      <c r="AK204" s="56">
        <v>6930.1329484571897</v>
      </c>
      <c r="AL204" s="51">
        <f t="shared" si="641"/>
        <v>14.442803105466792</v>
      </c>
      <c r="AM204" s="55">
        <v>4</v>
      </c>
      <c r="AN204" s="51">
        <f t="shared" si="642"/>
        <v>50</v>
      </c>
      <c r="AO204" s="51">
        <f t="shared" si="699"/>
        <v>48.393309472018871</v>
      </c>
      <c r="AP204" s="53">
        <f t="shared" si="677"/>
        <v>48.393309472018871</v>
      </c>
      <c r="AQ204" s="98">
        <f t="shared" si="700"/>
        <v>48.4</v>
      </c>
      <c r="AR204" s="54" t="e">
        <f t="shared" si="678"/>
        <v>#N/A</v>
      </c>
      <c r="AS204" s="59">
        <v>10</v>
      </c>
      <c r="AT204" s="51">
        <f t="shared" si="643"/>
        <v>25</v>
      </c>
      <c r="AU204" s="59">
        <v>42</v>
      </c>
      <c r="AV204" s="51">
        <f t="shared" si="644"/>
        <v>80.382775119617222</v>
      </c>
      <c r="AW204" s="59">
        <v>3.9023053202417</v>
      </c>
      <c r="AX204" s="53">
        <f t="shared" si="645"/>
        <v>73.984631198388655</v>
      </c>
      <c r="AY204" s="59">
        <v>10.5</v>
      </c>
      <c r="AZ204" s="51">
        <f t="shared" si="646"/>
        <v>35</v>
      </c>
      <c r="BA204" s="60">
        <f t="shared" si="701"/>
        <v>53.591851579501466</v>
      </c>
      <c r="BB204" s="53">
        <f t="shared" si="679"/>
        <v>53.591851579501466</v>
      </c>
      <c r="BC204" s="98">
        <f t="shared" si="702"/>
        <v>53.6</v>
      </c>
      <c r="BD204" s="54" t="e">
        <f t="shared" si="680"/>
        <v>#N/A</v>
      </c>
      <c r="BE204" s="58">
        <v>7</v>
      </c>
      <c r="BF204" s="58">
        <v>5</v>
      </c>
      <c r="BG204" s="61">
        <f t="shared" si="703"/>
        <v>12</v>
      </c>
      <c r="BH204" s="60">
        <f t="shared" si="704"/>
        <v>60</v>
      </c>
      <c r="BI204" s="101">
        <f t="shared" si="681"/>
        <v>60</v>
      </c>
      <c r="BJ204" s="98">
        <f t="shared" si="705"/>
        <v>60</v>
      </c>
      <c r="BK204" s="54" t="e">
        <f t="shared" si="682"/>
        <v>#N/A</v>
      </c>
      <c r="BL204" s="58">
        <v>3</v>
      </c>
      <c r="BM204" s="53">
        <f t="shared" si="647"/>
        <v>30</v>
      </c>
      <c r="BN204" s="58">
        <v>5</v>
      </c>
      <c r="BO204" s="53">
        <f t="shared" si="648"/>
        <v>50</v>
      </c>
      <c r="BP204" s="58">
        <v>7</v>
      </c>
      <c r="BQ204" s="53">
        <f t="shared" si="649"/>
        <v>70</v>
      </c>
      <c r="BR204" s="58">
        <v>3</v>
      </c>
      <c r="BS204" s="53">
        <f t="shared" si="650"/>
        <v>50</v>
      </c>
      <c r="BT204" s="58">
        <v>5</v>
      </c>
      <c r="BU204" s="53">
        <f t="shared" si="651"/>
        <v>71.428571428571431</v>
      </c>
      <c r="BV204" s="58">
        <v>5</v>
      </c>
      <c r="BW204" s="51">
        <f t="shared" si="652"/>
        <v>71.428571428571431</v>
      </c>
      <c r="BX204" s="61">
        <f t="shared" si="706"/>
        <v>28</v>
      </c>
      <c r="BY204" s="63">
        <f t="shared" si="707"/>
        <v>56.000000000000007</v>
      </c>
      <c r="BZ204" s="53">
        <f t="shared" si="683"/>
        <v>56.000000000000007</v>
      </c>
      <c r="CA204" s="98">
        <f t="shared" si="708"/>
        <v>56</v>
      </c>
      <c r="CB204" s="57" t="e">
        <f t="shared" si="684"/>
        <v>#N/A</v>
      </c>
      <c r="CC204" s="58">
        <v>31</v>
      </c>
      <c r="CD204" s="53">
        <f t="shared" si="653"/>
        <v>53.333333333333336</v>
      </c>
      <c r="CE204" s="58">
        <v>195</v>
      </c>
      <c r="CF204" s="51">
        <f t="shared" si="654"/>
        <v>77.434312210200929</v>
      </c>
      <c r="CG204" s="58">
        <v>33.704910991439</v>
      </c>
      <c r="CH204" s="51">
        <f t="shared" si="655"/>
        <v>89.34651428960467</v>
      </c>
      <c r="CI204" s="58">
        <v>9</v>
      </c>
      <c r="CJ204" s="53">
        <f t="shared" si="656"/>
        <v>82</v>
      </c>
      <c r="CK204" s="58">
        <v>15.452380952381001</v>
      </c>
      <c r="CL204" s="53">
        <f t="shared" si="657"/>
        <v>76.346754918183407</v>
      </c>
      <c r="CM204" s="58">
        <v>20</v>
      </c>
      <c r="CN204" s="53">
        <f t="shared" si="658"/>
        <v>66.055045871559642</v>
      </c>
      <c r="CO204" s="58">
        <v>11.285714285714301</v>
      </c>
      <c r="CP204" s="51">
        <f t="shared" si="659"/>
        <v>64.732142857142819</v>
      </c>
      <c r="CQ204" s="138">
        <f t="shared" si="709"/>
        <v>72.283485911721471</v>
      </c>
      <c r="CR204" s="110">
        <f t="shared" si="710"/>
        <v>73.099411436215092</v>
      </c>
      <c r="CS204" s="53">
        <f t="shared" si="685"/>
        <v>73.099411436215092</v>
      </c>
      <c r="CT204" s="98">
        <f t="shared" si="711"/>
        <v>73.099999999999994</v>
      </c>
      <c r="CU204" s="54" t="e">
        <f t="shared" si="686"/>
        <v>#N/A</v>
      </c>
      <c r="CV204" s="58">
        <v>59</v>
      </c>
      <c r="CW204" s="53">
        <f t="shared" si="660"/>
        <v>63.522012578616348</v>
      </c>
      <c r="CX204" s="58">
        <v>24</v>
      </c>
      <c r="CY204" s="53">
        <f t="shared" si="661"/>
        <v>86.390532544378701</v>
      </c>
      <c r="CZ204" s="58">
        <v>209.375</v>
      </c>
      <c r="DA204" s="53">
        <f t="shared" si="662"/>
        <v>80.247641509433961</v>
      </c>
      <c r="DB204" s="58">
        <v>101.875</v>
      </c>
      <c r="DC204" s="53">
        <f t="shared" si="663"/>
        <v>74.53125</v>
      </c>
      <c r="DD204" s="58">
        <v>145</v>
      </c>
      <c r="DE204" s="53">
        <f t="shared" si="664"/>
        <v>48.387096774193552</v>
      </c>
      <c r="DF204" s="58">
        <v>96</v>
      </c>
      <c r="DG204" s="53">
        <f t="shared" si="665"/>
        <v>60.251046025104607</v>
      </c>
      <c r="DH204" s="58">
        <v>446.6875</v>
      </c>
      <c r="DI204" s="53">
        <f t="shared" si="666"/>
        <v>62.776041666666671</v>
      </c>
      <c r="DJ204" s="58">
        <v>295.625</v>
      </c>
      <c r="DK204" s="51">
        <f t="shared" si="667"/>
        <v>57.767857142857139</v>
      </c>
      <c r="DL204" s="53">
        <f t="shared" si="712"/>
        <v>66.734184780156369</v>
      </c>
      <c r="DM204" s="53">
        <f t="shared" si="687"/>
        <v>66.734184780156369</v>
      </c>
      <c r="DN204" s="98">
        <f t="shared" si="713"/>
        <v>66.7</v>
      </c>
      <c r="DO204" s="54" t="e">
        <f t="shared" si="688"/>
        <v>#N/A</v>
      </c>
      <c r="DP204" s="52">
        <v>490</v>
      </c>
      <c r="DQ204" s="51">
        <f t="shared" si="668"/>
        <v>69.672131147540981</v>
      </c>
      <c r="DR204" s="52">
        <v>31.3</v>
      </c>
      <c r="DS204" s="51">
        <f t="shared" si="669"/>
        <v>64.904386951631039</v>
      </c>
      <c r="DT204" s="52">
        <v>8.5</v>
      </c>
      <c r="DU204" s="51">
        <f t="shared" si="670"/>
        <v>47.222222222222221</v>
      </c>
      <c r="DV204" s="53">
        <f t="shared" si="714"/>
        <v>60.599580107131409</v>
      </c>
      <c r="DW204" s="53">
        <f t="shared" si="689"/>
        <v>60.599580107131409</v>
      </c>
      <c r="DX204" s="98">
        <f t="shared" si="715"/>
        <v>60.6</v>
      </c>
      <c r="DY204" s="54" t="e">
        <f t="shared" si="690"/>
        <v>#N/A</v>
      </c>
      <c r="DZ204" s="52">
        <v>40.306619781889999</v>
      </c>
      <c r="EA204" s="53">
        <f t="shared" si="671"/>
        <v>43.38710417856835</v>
      </c>
      <c r="EB204" s="52">
        <v>7</v>
      </c>
      <c r="EC204" s="51">
        <f t="shared" si="672"/>
        <v>43.75</v>
      </c>
      <c r="ED204" s="53">
        <f t="shared" si="716"/>
        <v>43.568552089284175</v>
      </c>
      <c r="EE204" s="53">
        <f t="shared" si="691"/>
        <v>43.568552089284175</v>
      </c>
      <c r="EF204" s="98">
        <f t="shared" si="717"/>
        <v>43.6</v>
      </c>
      <c r="EG204" s="54" t="e">
        <f t="shared" si="692"/>
        <v>#N/A</v>
      </c>
      <c r="EH204" s="77"/>
      <c r="EI204" s="77"/>
      <c r="EJ204" s="77"/>
      <c r="EK204" s="66" t="e">
        <f t="shared" si="693"/>
        <v>#N/A</v>
      </c>
      <c r="EL204" s="116">
        <f t="shared" si="718"/>
        <v>60</v>
      </c>
      <c r="EM204" s="139">
        <f t="shared" si="719"/>
        <v>59.981795796341224</v>
      </c>
      <c r="EN204" s="120">
        <f t="shared" si="694"/>
        <v>59.981795796341224</v>
      </c>
      <c r="EO204" s="78"/>
      <c r="EP204" s="68"/>
      <c r="EQ204" s="44"/>
    </row>
    <row r="205" spans="1:149" ht="14.5" customHeight="1" x14ac:dyDescent="0.35">
      <c r="A205" s="49" t="s">
        <v>193</v>
      </c>
      <c r="B205" s="137" t="str">
        <f>INDEX('Economy Names'!$A$2:$H$213,'Economy Names'!L199,'Economy Names'!$K$1)</f>
        <v>Ukraine</v>
      </c>
      <c r="C205" s="50">
        <v>6</v>
      </c>
      <c r="D205" s="51">
        <f t="shared" si="628"/>
        <v>70.588235294117652</v>
      </c>
      <c r="E205" s="50">
        <v>6.5</v>
      </c>
      <c r="F205" s="51">
        <f t="shared" si="629"/>
        <v>93.969849246231149</v>
      </c>
      <c r="G205" s="52">
        <v>0.50503877168906997</v>
      </c>
      <c r="H205" s="51">
        <f t="shared" si="630"/>
        <v>99.747480614155464</v>
      </c>
      <c r="I205" s="50">
        <v>6</v>
      </c>
      <c r="J205" s="51">
        <f t="shared" si="631"/>
        <v>70.588235294117652</v>
      </c>
      <c r="K205" s="50">
        <v>6.5</v>
      </c>
      <c r="L205" s="51">
        <f t="shared" si="632"/>
        <v>93.969849246231149</v>
      </c>
      <c r="M205" s="52">
        <v>0.50503877168906997</v>
      </c>
      <c r="N205" s="53">
        <f t="shared" si="633"/>
        <v>99.747480614155464</v>
      </c>
      <c r="O205" s="52">
        <v>0</v>
      </c>
      <c r="P205" s="51">
        <f t="shared" si="634"/>
        <v>100</v>
      </c>
      <c r="Q205" s="53">
        <f t="shared" si="695"/>
        <v>91.076391288626084</v>
      </c>
      <c r="R205" s="53">
        <f t="shared" si="673"/>
        <v>91.076391288626084</v>
      </c>
      <c r="S205" s="98">
        <f t="shared" si="696"/>
        <v>91.1</v>
      </c>
      <c r="T205" s="54" t="e">
        <f t="shared" si="674"/>
        <v>#N/A</v>
      </c>
      <c r="U205" s="55">
        <v>10</v>
      </c>
      <c r="V205" s="51">
        <f t="shared" si="635"/>
        <v>80</v>
      </c>
      <c r="W205" s="56">
        <v>72.5</v>
      </c>
      <c r="X205" s="51">
        <f t="shared" si="636"/>
        <v>86.599423631123912</v>
      </c>
      <c r="Y205" s="56">
        <v>4.4074442614320004</v>
      </c>
      <c r="Z205" s="53">
        <f t="shared" si="637"/>
        <v>77.96277869283999</v>
      </c>
      <c r="AA205" s="55">
        <v>12</v>
      </c>
      <c r="AB205" s="51">
        <f t="shared" si="638"/>
        <v>80</v>
      </c>
      <c r="AC205" s="53">
        <f t="shared" si="697"/>
        <v>81.140550580990976</v>
      </c>
      <c r="AD205" s="53">
        <f t="shared" si="675"/>
        <v>81.140550580990976</v>
      </c>
      <c r="AE205" s="98">
        <f t="shared" si="698"/>
        <v>81.099999999999994</v>
      </c>
      <c r="AF205" s="57" t="e">
        <f t="shared" si="676"/>
        <v>#N/A</v>
      </c>
      <c r="AG205" s="55">
        <v>5</v>
      </c>
      <c r="AH205" s="51">
        <f t="shared" si="639"/>
        <v>66.666666666666657</v>
      </c>
      <c r="AI205" s="55">
        <v>267</v>
      </c>
      <c r="AJ205" s="51">
        <f t="shared" si="640"/>
        <v>0</v>
      </c>
      <c r="AK205" s="56">
        <v>353.19125897515602</v>
      </c>
      <c r="AL205" s="51">
        <f t="shared" si="641"/>
        <v>95.639614086726468</v>
      </c>
      <c r="AM205" s="55">
        <v>7</v>
      </c>
      <c r="AN205" s="51">
        <f t="shared" si="642"/>
        <v>87.5</v>
      </c>
      <c r="AO205" s="51">
        <f t="shared" si="699"/>
        <v>62.451570188348285</v>
      </c>
      <c r="AP205" s="53">
        <f t="shared" si="677"/>
        <v>62.451570188348285</v>
      </c>
      <c r="AQ205" s="98">
        <f t="shared" si="700"/>
        <v>62.5</v>
      </c>
      <c r="AR205" s="54" t="e">
        <f t="shared" si="678"/>
        <v>#N/A</v>
      </c>
      <c r="AS205" s="59">
        <v>7</v>
      </c>
      <c r="AT205" s="51">
        <f t="shared" si="643"/>
        <v>50</v>
      </c>
      <c r="AU205" s="59">
        <v>15</v>
      </c>
      <c r="AV205" s="51">
        <f t="shared" si="644"/>
        <v>93.301435406698559</v>
      </c>
      <c r="AW205" s="59">
        <v>1.73466900342734</v>
      </c>
      <c r="AX205" s="53">
        <f t="shared" si="645"/>
        <v>88.435539977151066</v>
      </c>
      <c r="AY205" s="59">
        <v>16</v>
      </c>
      <c r="AZ205" s="51">
        <f t="shared" si="646"/>
        <v>53.333333333333336</v>
      </c>
      <c r="BA205" s="60">
        <f t="shared" si="701"/>
        <v>71.267577179295728</v>
      </c>
      <c r="BB205" s="53">
        <f t="shared" si="679"/>
        <v>71.267577179295728</v>
      </c>
      <c r="BC205" s="98">
        <f t="shared" si="702"/>
        <v>71.3</v>
      </c>
      <c r="BD205" s="54" t="e">
        <f t="shared" si="680"/>
        <v>#N/A</v>
      </c>
      <c r="BE205" s="58">
        <v>7</v>
      </c>
      <c r="BF205" s="58">
        <v>8</v>
      </c>
      <c r="BG205" s="61">
        <f t="shared" si="703"/>
        <v>15</v>
      </c>
      <c r="BH205" s="60">
        <f t="shared" si="704"/>
        <v>75</v>
      </c>
      <c r="BI205" s="101">
        <f t="shared" si="681"/>
        <v>75</v>
      </c>
      <c r="BJ205" s="98">
        <f t="shared" si="705"/>
        <v>75</v>
      </c>
      <c r="BK205" s="54" t="e">
        <f t="shared" si="682"/>
        <v>#N/A</v>
      </c>
      <c r="BL205" s="58">
        <v>9</v>
      </c>
      <c r="BM205" s="53">
        <f t="shared" si="647"/>
        <v>90</v>
      </c>
      <c r="BN205" s="58">
        <v>2</v>
      </c>
      <c r="BO205" s="53">
        <f t="shared" si="648"/>
        <v>20</v>
      </c>
      <c r="BP205" s="58">
        <v>6</v>
      </c>
      <c r="BQ205" s="53">
        <f t="shared" si="649"/>
        <v>60</v>
      </c>
      <c r="BR205" s="58">
        <v>4</v>
      </c>
      <c r="BS205" s="53">
        <f t="shared" si="650"/>
        <v>66.666666666666657</v>
      </c>
      <c r="BT205" s="58">
        <v>6</v>
      </c>
      <c r="BU205" s="53">
        <f t="shared" si="651"/>
        <v>85.714285714285708</v>
      </c>
      <c r="BV205" s="58">
        <v>7</v>
      </c>
      <c r="BW205" s="51">
        <f t="shared" si="652"/>
        <v>100</v>
      </c>
      <c r="BX205" s="61">
        <f t="shared" si="706"/>
        <v>34</v>
      </c>
      <c r="BY205" s="63">
        <f t="shared" si="707"/>
        <v>68</v>
      </c>
      <c r="BZ205" s="53">
        <f t="shared" si="683"/>
        <v>68</v>
      </c>
      <c r="CA205" s="98">
        <f t="shared" si="708"/>
        <v>68</v>
      </c>
      <c r="CB205" s="57" t="e">
        <f t="shared" si="684"/>
        <v>#N/A</v>
      </c>
      <c r="CC205" s="58">
        <v>5</v>
      </c>
      <c r="CD205" s="53">
        <f t="shared" si="653"/>
        <v>96.666666666666671</v>
      </c>
      <c r="CE205" s="58">
        <v>327.5</v>
      </c>
      <c r="CF205" s="51">
        <f t="shared" si="654"/>
        <v>56.955177743431221</v>
      </c>
      <c r="CG205" s="58">
        <v>45.179448691836598</v>
      </c>
      <c r="CH205" s="51">
        <f t="shared" si="655"/>
        <v>72.628405218220593</v>
      </c>
      <c r="CI205" s="58">
        <v>16</v>
      </c>
      <c r="CJ205" s="53">
        <f t="shared" si="656"/>
        <v>68</v>
      </c>
      <c r="CK205" s="58">
        <v>14.3095238095238</v>
      </c>
      <c r="CL205" s="53">
        <f t="shared" si="657"/>
        <v>78.553042838757165</v>
      </c>
      <c r="CM205" s="58">
        <v>3</v>
      </c>
      <c r="CN205" s="53">
        <f t="shared" si="658"/>
        <v>97.247706422018354</v>
      </c>
      <c r="CO205" s="58">
        <v>0</v>
      </c>
      <c r="CP205" s="51">
        <f t="shared" si="659"/>
        <v>100</v>
      </c>
      <c r="CQ205" s="138">
        <f t="shared" si="709"/>
        <v>85.950187315193887</v>
      </c>
      <c r="CR205" s="110">
        <f t="shared" si="710"/>
        <v>78.050109235878097</v>
      </c>
      <c r="CS205" s="53">
        <f t="shared" si="685"/>
        <v>78.050109235878097</v>
      </c>
      <c r="CT205" s="98">
        <f t="shared" si="711"/>
        <v>78.099999999999994</v>
      </c>
      <c r="CU205" s="54" t="e">
        <f t="shared" si="686"/>
        <v>#N/A</v>
      </c>
      <c r="CV205" s="58">
        <v>6</v>
      </c>
      <c r="CW205" s="53">
        <f t="shared" si="660"/>
        <v>96.855345911949684</v>
      </c>
      <c r="CX205" s="58">
        <v>66</v>
      </c>
      <c r="CY205" s="53">
        <f t="shared" si="661"/>
        <v>61.53846153846154</v>
      </c>
      <c r="CZ205" s="58">
        <v>75</v>
      </c>
      <c r="DA205" s="53">
        <f t="shared" si="662"/>
        <v>92.924528301886795</v>
      </c>
      <c r="DB205" s="58">
        <v>192</v>
      </c>
      <c r="DC205" s="53">
        <f t="shared" si="663"/>
        <v>52</v>
      </c>
      <c r="DD205" s="58">
        <v>32</v>
      </c>
      <c r="DE205" s="53">
        <f t="shared" si="664"/>
        <v>88.888888888888886</v>
      </c>
      <c r="DF205" s="58">
        <v>48</v>
      </c>
      <c r="DG205" s="53">
        <f t="shared" si="665"/>
        <v>80.3347280334728</v>
      </c>
      <c r="DH205" s="58">
        <v>100</v>
      </c>
      <c r="DI205" s="53">
        <f t="shared" si="666"/>
        <v>91.666666666666657</v>
      </c>
      <c r="DJ205" s="58">
        <v>162</v>
      </c>
      <c r="DK205" s="51">
        <f t="shared" si="667"/>
        <v>76.857142857142861</v>
      </c>
      <c r="DL205" s="53">
        <f t="shared" si="712"/>
        <v>80.133220274808664</v>
      </c>
      <c r="DM205" s="53">
        <f t="shared" si="687"/>
        <v>80.133220274808664</v>
      </c>
      <c r="DN205" s="98">
        <f t="shared" si="713"/>
        <v>80.099999999999994</v>
      </c>
      <c r="DO205" s="54" t="e">
        <f t="shared" si="688"/>
        <v>#N/A</v>
      </c>
      <c r="DP205" s="52">
        <v>378</v>
      </c>
      <c r="DQ205" s="51">
        <f t="shared" si="668"/>
        <v>78.852459016393439</v>
      </c>
      <c r="DR205" s="52">
        <v>46.3</v>
      </c>
      <c r="DS205" s="51">
        <f t="shared" si="669"/>
        <v>48.031496062992126</v>
      </c>
      <c r="DT205" s="52">
        <v>11.5</v>
      </c>
      <c r="DU205" s="51">
        <f t="shared" si="670"/>
        <v>63.888888888888886</v>
      </c>
      <c r="DV205" s="53">
        <f t="shared" si="714"/>
        <v>63.590947989424819</v>
      </c>
      <c r="DW205" s="53">
        <f t="shared" si="689"/>
        <v>63.590947989424819</v>
      </c>
      <c r="DX205" s="98">
        <f t="shared" si="715"/>
        <v>63.6</v>
      </c>
      <c r="DY205" s="54" t="e">
        <f t="shared" si="690"/>
        <v>#N/A</v>
      </c>
      <c r="DZ205" s="52">
        <v>8.9799638865405402</v>
      </c>
      <c r="EA205" s="53">
        <f t="shared" si="671"/>
        <v>9.6662689844354563</v>
      </c>
      <c r="EB205" s="52">
        <v>8.5</v>
      </c>
      <c r="EC205" s="51">
        <f t="shared" si="672"/>
        <v>53.125</v>
      </c>
      <c r="ED205" s="53">
        <f t="shared" si="716"/>
        <v>31.395634492217727</v>
      </c>
      <c r="EE205" s="53">
        <f t="shared" si="691"/>
        <v>31.395634492217727</v>
      </c>
      <c r="EF205" s="98">
        <f t="shared" si="717"/>
        <v>31.4</v>
      </c>
      <c r="EG205" s="54" t="e">
        <f t="shared" si="692"/>
        <v>#N/A</v>
      </c>
      <c r="EH205" s="77"/>
      <c r="EI205" s="77"/>
      <c r="EJ205" s="77"/>
      <c r="EK205" s="66" t="e">
        <f t="shared" si="693"/>
        <v>#N/A</v>
      </c>
      <c r="EL205" s="116">
        <f t="shared" si="718"/>
        <v>70.2</v>
      </c>
      <c r="EM205" s="139">
        <f t="shared" si="719"/>
        <v>70.21060012295905</v>
      </c>
      <c r="EN205" s="120">
        <f t="shared" si="694"/>
        <v>70.21060012295905</v>
      </c>
      <c r="EO205" s="78"/>
      <c r="EP205" s="68"/>
      <c r="EQ205" s="44"/>
    </row>
    <row r="206" spans="1:149" ht="14.5" customHeight="1" x14ac:dyDescent="0.35">
      <c r="A206" s="49" t="s">
        <v>194</v>
      </c>
      <c r="B206" s="137" t="str">
        <f>INDEX('Economy Names'!$A$2:$H$213,'Economy Names'!L200,'Economy Names'!$K$1)</f>
        <v>United Arab Emirates</v>
      </c>
      <c r="C206" s="50">
        <v>2</v>
      </c>
      <c r="D206" s="51">
        <f t="shared" si="628"/>
        <v>94.117647058823522</v>
      </c>
      <c r="E206" s="50">
        <v>3.5</v>
      </c>
      <c r="F206" s="51">
        <f t="shared" si="629"/>
        <v>96.984924623115575</v>
      </c>
      <c r="G206" s="52">
        <v>17.2282573940494</v>
      </c>
      <c r="H206" s="51">
        <f t="shared" si="630"/>
        <v>91.385871302975303</v>
      </c>
      <c r="I206" s="50">
        <v>3</v>
      </c>
      <c r="J206" s="51">
        <f t="shared" si="631"/>
        <v>88.235294117647058</v>
      </c>
      <c r="K206" s="50">
        <v>4.5</v>
      </c>
      <c r="L206" s="51">
        <f t="shared" si="632"/>
        <v>95.979899497487438</v>
      </c>
      <c r="M206" s="52">
        <v>17.2282573940494</v>
      </c>
      <c r="N206" s="53">
        <f t="shared" si="633"/>
        <v>91.385871302975303</v>
      </c>
      <c r="O206" s="52">
        <v>0</v>
      </c>
      <c r="P206" s="51">
        <f t="shared" si="634"/>
        <v>100</v>
      </c>
      <c r="Q206" s="53">
        <f t="shared" si="695"/>
        <v>94.761188487878016</v>
      </c>
      <c r="R206" s="53">
        <f t="shared" si="673"/>
        <v>94.761188487878016</v>
      </c>
      <c r="S206" s="98">
        <f t="shared" si="696"/>
        <v>94.8</v>
      </c>
      <c r="T206" s="54" t="e">
        <f t="shared" si="674"/>
        <v>#N/A</v>
      </c>
      <c r="U206" s="55">
        <v>11</v>
      </c>
      <c r="V206" s="51">
        <f t="shared" si="635"/>
        <v>76</v>
      </c>
      <c r="W206" s="56">
        <v>47.5</v>
      </c>
      <c r="X206" s="51">
        <f t="shared" si="636"/>
        <v>93.804034582132573</v>
      </c>
      <c r="Y206" s="56">
        <v>2.15754848813059</v>
      </c>
      <c r="Z206" s="53">
        <f t="shared" si="637"/>
        <v>89.212257559347051</v>
      </c>
      <c r="AA206" s="55">
        <v>15</v>
      </c>
      <c r="AB206" s="51">
        <f t="shared" si="638"/>
        <v>100</v>
      </c>
      <c r="AC206" s="53">
        <f t="shared" si="697"/>
        <v>89.754073035369913</v>
      </c>
      <c r="AD206" s="53">
        <f t="shared" si="675"/>
        <v>89.754073035369913</v>
      </c>
      <c r="AE206" s="98">
        <f t="shared" si="698"/>
        <v>89.8</v>
      </c>
      <c r="AF206" s="57" t="e">
        <f t="shared" si="676"/>
        <v>#N/A</v>
      </c>
      <c r="AG206" s="55">
        <v>2</v>
      </c>
      <c r="AH206" s="51">
        <f t="shared" si="639"/>
        <v>100</v>
      </c>
      <c r="AI206" s="55">
        <v>7</v>
      </c>
      <c r="AJ206" s="51">
        <f t="shared" si="640"/>
        <v>100</v>
      </c>
      <c r="AK206" s="56">
        <v>0</v>
      </c>
      <c r="AL206" s="51">
        <f t="shared" si="641"/>
        <v>100</v>
      </c>
      <c r="AM206" s="55">
        <v>8</v>
      </c>
      <c r="AN206" s="51">
        <f t="shared" si="642"/>
        <v>100</v>
      </c>
      <c r="AO206" s="51">
        <f t="shared" si="699"/>
        <v>100</v>
      </c>
      <c r="AP206" s="53">
        <f t="shared" si="677"/>
        <v>100</v>
      </c>
      <c r="AQ206" s="98">
        <f t="shared" si="700"/>
        <v>100</v>
      </c>
      <c r="AR206" s="54" t="e">
        <f t="shared" si="678"/>
        <v>#N/A</v>
      </c>
      <c r="AS206" s="59">
        <v>2</v>
      </c>
      <c r="AT206" s="51">
        <f t="shared" si="643"/>
        <v>91.666666666666657</v>
      </c>
      <c r="AU206" s="59">
        <v>1.5</v>
      </c>
      <c r="AV206" s="51">
        <f t="shared" si="644"/>
        <v>99.760765550239242</v>
      </c>
      <c r="AW206" s="59">
        <v>0.17644155341382001</v>
      </c>
      <c r="AX206" s="53">
        <f t="shared" si="645"/>
        <v>98.823722977241204</v>
      </c>
      <c r="AY206" s="59">
        <v>21</v>
      </c>
      <c r="AZ206" s="51">
        <f t="shared" si="646"/>
        <v>70</v>
      </c>
      <c r="BA206" s="60">
        <f t="shared" si="701"/>
        <v>90.062788798536786</v>
      </c>
      <c r="BB206" s="53">
        <f t="shared" si="679"/>
        <v>90.062788798536786</v>
      </c>
      <c r="BC206" s="98">
        <f t="shared" si="702"/>
        <v>90.1</v>
      </c>
      <c r="BD206" s="54" t="e">
        <f t="shared" si="680"/>
        <v>#N/A</v>
      </c>
      <c r="BE206" s="58">
        <v>8</v>
      </c>
      <c r="BF206" s="58">
        <v>6</v>
      </c>
      <c r="BG206" s="61">
        <f t="shared" si="703"/>
        <v>14</v>
      </c>
      <c r="BH206" s="60">
        <f t="shared" si="704"/>
        <v>70</v>
      </c>
      <c r="BI206" s="101">
        <f t="shared" si="681"/>
        <v>70</v>
      </c>
      <c r="BJ206" s="98">
        <f t="shared" si="705"/>
        <v>70</v>
      </c>
      <c r="BK206" s="54" t="e">
        <f t="shared" si="682"/>
        <v>#N/A</v>
      </c>
      <c r="BL206" s="58">
        <v>10</v>
      </c>
      <c r="BM206" s="53">
        <f t="shared" si="647"/>
        <v>100</v>
      </c>
      <c r="BN206" s="58">
        <v>10</v>
      </c>
      <c r="BO206" s="53">
        <f t="shared" si="648"/>
        <v>100</v>
      </c>
      <c r="BP206" s="58">
        <v>4</v>
      </c>
      <c r="BQ206" s="53">
        <f t="shared" si="649"/>
        <v>40</v>
      </c>
      <c r="BR206" s="58">
        <v>4</v>
      </c>
      <c r="BS206" s="53">
        <f t="shared" si="650"/>
        <v>66.666666666666657</v>
      </c>
      <c r="BT206" s="58">
        <v>7</v>
      </c>
      <c r="BU206" s="53">
        <f t="shared" si="651"/>
        <v>100</v>
      </c>
      <c r="BV206" s="58">
        <v>5</v>
      </c>
      <c r="BW206" s="51">
        <f t="shared" si="652"/>
        <v>71.428571428571431</v>
      </c>
      <c r="BX206" s="61">
        <f t="shared" si="706"/>
        <v>40</v>
      </c>
      <c r="BY206" s="63">
        <f t="shared" si="707"/>
        <v>80</v>
      </c>
      <c r="BZ206" s="53">
        <f t="shared" si="683"/>
        <v>80</v>
      </c>
      <c r="CA206" s="98">
        <f t="shared" si="708"/>
        <v>80</v>
      </c>
      <c r="CB206" s="57" t="e">
        <f t="shared" si="684"/>
        <v>#N/A</v>
      </c>
      <c r="CC206" s="58">
        <v>5</v>
      </c>
      <c r="CD206" s="53">
        <f t="shared" si="653"/>
        <v>96.666666666666671</v>
      </c>
      <c r="CE206" s="58">
        <v>116</v>
      </c>
      <c r="CF206" s="51">
        <f t="shared" si="654"/>
        <v>89.644513137557951</v>
      </c>
      <c r="CG206" s="58">
        <v>15.8799123254514</v>
      </c>
      <c r="CH206" s="51">
        <f t="shared" si="655"/>
        <v>100</v>
      </c>
      <c r="CI206" s="58">
        <v>28</v>
      </c>
      <c r="CJ206" s="53">
        <f t="shared" si="656"/>
        <v>44</v>
      </c>
      <c r="CK206" s="58">
        <v>20.8095238095238</v>
      </c>
      <c r="CL206" s="53">
        <f t="shared" si="657"/>
        <v>66.004780290494608</v>
      </c>
      <c r="CM206" s="58" t="s">
        <v>1976</v>
      </c>
      <c r="CN206" s="53" t="str">
        <f t="shared" si="658"/>
        <v>No CIT</v>
      </c>
      <c r="CO206" s="58" t="s">
        <v>1976</v>
      </c>
      <c r="CP206" s="51" t="str">
        <f t="shared" si="659"/>
        <v>No CIT</v>
      </c>
      <c r="CQ206" s="138">
        <f t="shared" si="709"/>
        <v>55.002390145247304</v>
      </c>
      <c r="CR206" s="110">
        <f t="shared" si="710"/>
        <v>85.328392487367978</v>
      </c>
      <c r="CS206" s="53">
        <f t="shared" si="685"/>
        <v>85.328392487367978</v>
      </c>
      <c r="CT206" s="98">
        <f t="shared" si="711"/>
        <v>85.3</v>
      </c>
      <c r="CU206" s="54" t="e">
        <f t="shared" si="686"/>
        <v>#N/A</v>
      </c>
      <c r="CV206" s="58">
        <v>27</v>
      </c>
      <c r="CW206" s="53">
        <f t="shared" si="660"/>
        <v>83.647798742138363</v>
      </c>
      <c r="CX206" s="58">
        <v>4.5</v>
      </c>
      <c r="CY206" s="53">
        <f t="shared" si="661"/>
        <v>97.928994082840234</v>
      </c>
      <c r="CZ206" s="58">
        <v>461.66666666666703</v>
      </c>
      <c r="DA206" s="53">
        <f t="shared" si="662"/>
        <v>56.446540880503115</v>
      </c>
      <c r="DB206" s="58">
        <v>140</v>
      </c>
      <c r="DC206" s="53">
        <f t="shared" si="663"/>
        <v>65</v>
      </c>
      <c r="DD206" s="58">
        <v>54</v>
      </c>
      <c r="DE206" s="53">
        <f t="shared" si="664"/>
        <v>81.003584229390682</v>
      </c>
      <c r="DF206" s="58">
        <v>12</v>
      </c>
      <c r="DG206" s="53">
        <f t="shared" si="665"/>
        <v>95.39748953974896</v>
      </c>
      <c r="DH206" s="58">
        <v>553.33333333333303</v>
      </c>
      <c r="DI206" s="53">
        <f t="shared" si="666"/>
        <v>53.888888888888921</v>
      </c>
      <c r="DJ206" s="58">
        <v>283.33333333333297</v>
      </c>
      <c r="DK206" s="51">
        <f t="shared" si="667"/>
        <v>59.523809523809575</v>
      </c>
      <c r="DL206" s="53">
        <f t="shared" si="712"/>
        <v>74.10463823591499</v>
      </c>
      <c r="DM206" s="53">
        <f t="shared" si="687"/>
        <v>74.10463823591499</v>
      </c>
      <c r="DN206" s="98">
        <f t="shared" si="713"/>
        <v>74.099999999999994</v>
      </c>
      <c r="DO206" s="54" t="e">
        <f t="shared" si="688"/>
        <v>#N/A</v>
      </c>
      <c r="DP206" s="52">
        <v>445</v>
      </c>
      <c r="DQ206" s="51">
        <f t="shared" si="668"/>
        <v>73.360655737704917</v>
      </c>
      <c r="DR206" s="52">
        <v>21</v>
      </c>
      <c r="DS206" s="51">
        <f t="shared" si="669"/>
        <v>76.490438695163093</v>
      </c>
      <c r="DT206" s="52">
        <v>14</v>
      </c>
      <c r="DU206" s="51">
        <f t="shared" si="670"/>
        <v>77.777777777777786</v>
      </c>
      <c r="DV206" s="53">
        <f t="shared" si="714"/>
        <v>75.876290736881927</v>
      </c>
      <c r="DW206" s="53">
        <f t="shared" si="689"/>
        <v>75.876290736881927</v>
      </c>
      <c r="DX206" s="98">
        <f t="shared" si="715"/>
        <v>75.900000000000006</v>
      </c>
      <c r="DY206" s="54" t="e">
        <f t="shared" si="690"/>
        <v>#N/A</v>
      </c>
      <c r="DZ206" s="52">
        <v>27.6592167408675</v>
      </c>
      <c r="EA206" s="53">
        <f t="shared" si="671"/>
        <v>29.773107363689448</v>
      </c>
      <c r="EB206" s="52">
        <v>11</v>
      </c>
      <c r="EC206" s="51">
        <f t="shared" si="672"/>
        <v>68.75</v>
      </c>
      <c r="ED206" s="53">
        <f t="shared" si="716"/>
        <v>49.261553681844724</v>
      </c>
      <c r="EE206" s="53">
        <f t="shared" si="691"/>
        <v>49.261553681844724</v>
      </c>
      <c r="EF206" s="98">
        <f t="shared" si="717"/>
        <v>49.3</v>
      </c>
      <c r="EG206" s="54" t="e">
        <f t="shared" si="692"/>
        <v>#N/A</v>
      </c>
      <c r="EH206" s="77"/>
      <c r="EI206" s="77"/>
      <c r="EJ206" s="77"/>
      <c r="EK206" s="66" t="e">
        <f t="shared" si="693"/>
        <v>#N/A</v>
      </c>
      <c r="EL206" s="116">
        <f t="shared" si="718"/>
        <v>80.900000000000006</v>
      </c>
      <c r="EM206" s="139">
        <f t="shared" si="719"/>
        <v>80.914892546379434</v>
      </c>
      <c r="EN206" s="120">
        <f t="shared" si="694"/>
        <v>80.914892546379434</v>
      </c>
      <c r="EO206" s="78"/>
      <c r="EP206" s="68"/>
      <c r="EQ206" s="44"/>
    </row>
    <row r="207" spans="1:149" ht="14.5" customHeight="1" x14ac:dyDescent="0.35">
      <c r="A207" s="49" t="s">
        <v>195</v>
      </c>
      <c r="B207" s="137" t="str">
        <f>INDEX('Economy Names'!$A$2:$H$213,'Economy Names'!L201,'Economy Names'!$K$1)</f>
        <v>United Kingdom</v>
      </c>
      <c r="C207" s="50">
        <v>4</v>
      </c>
      <c r="D207" s="51">
        <f t="shared" si="628"/>
        <v>82.35294117647058</v>
      </c>
      <c r="E207" s="50">
        <v>4.5</v>
      </c>
      <c r="F207" s="51">
        <f t="shared" si="629"/>
        <v>95.979899497487438</v>
      </c>
      <c r="G207" s="52">
        <v>3.8153868032869999E-2</v>
      </c>
      <c r="H207" s="51">
        <f t="shared" si="630"/>
        <v>99.980923065983561</v>
      </c>
      <c r="I207" s="50">
        <v>4</v>
      </c>
      <c r="J207" s="51">
        <f t="shared" si="631"/>
        <v>82.35294117647058</v>
      </c>
      <c r="K207" s="50">
        <v>4.5</v>
      </c>
      <c r="L207" s="51">
        <f t="shared" si="632"/>
        <v>95.979899497487438</v>
      </c>
      <c r="M207" s="52">
        <v>3.8153868032869999E-2</v>
      </c>
      <c r="N207" s="53">
        <f t="shared" si="633"/>
        <v>99.980923065983561</v>
      </c>
      <c r="O207" s="52">
        <v>0</v>
      </c>
      <c r="P207" s="51">
        <f t="shared" si="634"/>
        <v>100</v>
      </c>
      <c r="Q207" s="53">
        <f t="shared" si="695"/>
        <v>94.578440934985395</v>
      </c>
      <c r="R207" s="53">
        <f t="shared" si="673"/>
        <v>94.578440934985395</v>
      </c>
      <c r="S207" s="98">
        <f t="shared" si="696"/>
        <v>94.6</v>
      </c>
      <c r="T207" s="54" t="e">
        <f t="shared" si="674"/>
        <v>#N/A</v>
      </c>
      <c r="U207" s="55">
        <v>9</v>
      </c>
      <c r="V207" s="51">
        <f t="shared" si="635"/>
        <v>84</v>
      </c>
      <c r="W207" s="55">
        <v>86</v>
      </c>
      <c r="X207" s="51">
        <f t="shared" si="636"/>
        <v>82.708933717579242</v>
      </c>
      <c r="Y207" s="56">
        <v>1.07205030911754</v>
      </c>
      <c r="Z207" s="53">
        <f t="shared" si="637"/>
        <v>94.639748454412299</v>
      </c>
      <c r="AA207" s="55">
        <v>9</v>
      </c>
      <c r="AB207" s="51">
        <f t="shared" si="638"/>
        <v>60</v>
      </c>
      <c r="AC207" s="53">
        <f t="shared" si="697"/>
        <v>80.337170542997882</v>
      </c>
      <c r="AD207" s="53">
        <f t="shared" si="675"/>
        <v>80.337170542997882</v>
      </c>
      <c r="AE207" s="98">
        <f t="shared" si="698"/>
        <v>80.3</v>
      </c>
      <c r="AF207" s="57" t="e">
        <f t="shared" si="676"/>
        <v>#N/A</v>
      </c>
      <c r="AG207" s="55">
        <v>3</v>
      </c>
      <c r="AH207" s="51">
        <f t="shared" si="639"/>
        <v>100</v>
      </c>
      <c r="AI207" s="55">
        <v>46</v>
      </c>
      <c r="AJ207" s="51">
        <f t="shared" si="640"/>
        <v>87.826086956521749</v>
      </c>
      <c r="AK207" s="56">
        <v>23.073233743979401</v>
      </c>
      <c r="AL207" s="51">
        <f t="shared" si="641"/>
        <v>99.715145262420009</v>
      </c>
      <c r="AM207" s="55">
        <v>8</v>
      </c>
      <c r="AN207" s="51">
        <f t="shared" si="642"/>
        <v>100</v>
      </c>
      <c r="AO207" s="51">
        <f t="shared" si="699"/>
        <v>96.885308054735447</v>
      </c>
      <c r="AP207" s="53">
        <f t="shared" si="677"/>
        <v>96.885308054735447</v>
      </c>
      <c r="AQ207" s="98">
        <f t="shared" si="700"/>
        <v>96.9</v>
      </c>
      <c r="AR207" s="54" t="e">
        <f t="shared" si="678"/>
        <v>#N/A</v>
      </c>
      <c r="AS207" s="59">
        <v>6</v>
      </c>
      <c r="AT207" s="51">
        <f t="shared" si="643"/>
        <v>58.333333333333336</v>
      </c>
      <c r="AU207" s="59">
        <v>21.5</v>
      </c>
      <c r="AV207" s="51">
        <f t="shared" si="644"/>
        <v>90.191387559808618</v>
      </c>
      <c r="AW207" s="59">
        <v>4.8319913498106297</v>
      </c>
      <c r="AX207" s="53">
        <f t="shared" si="645"/>
        <v>67.786724334595803</v>
      </c>
      <c r="AY207" s="59">
        <v>26</v>
      </c>
      <c r="AZ207" s="51">
        <f t="shared" si="646"/>
        <v>86.666666666666671</v>
      </c>
      <c r="BA207" s="60">
        <f t="shared" si="701"/>
        <v>75.744527973601109</v>
      </c>
      <c r="BB207" s="53">
        <f t="shared" si="679"/>
        <v>75.744527973601109</v>
      </c>
      <c r="BC207" s="98">
        <f t="shared" si="702"/>
        <v>75.7</v>
      </c>
      <c r="BD207" s="54" t="e">
        <f t="shared" si="680"/>
        <v>#N/A</v>
      </c>
      <c r="BE207" s="58">
        <v>8</v>
      </c>
      <c r="BF207" s="58">
        <v>7</v>
      </c>
      <c r="BG207" s="61">
        <f t="shared" si="703"/>
        <v>15</v>
      </c>
      <c r="BH207" s="60">
        <f t="shared" si="704"/>
        <v>75</v>
      </c>
      <c r="BI207" s="101">
        <f t="shared" si="681"/>
        <v>75</v>
      </c>
      <c r="BJ207" s="98">
        <f t="shared" si="705"/>
        <v>75</v>
      </c>
      <c r="BK207" s="54" t="e">
        <f t="shared" si="682"/>
        <v>#N/A</v>
      </c>
      <c r="BL207" s="58">
        <v>10</v>
      </c>
      <c r="BM207" s="53">
        <f t="shared" si="647"/>
        <v>100</v>
      </c>
      <c r="BN207" s="58">
        <v>7</v>
      </c>
      <c r="BO207" s="53">
        <f t="shared" si="648"/>
        <v>70</v>
      </c>
      <c r="BP207" s="58">
        <v>8</v>
      </c>
      <c r="BQ207" s="53">
        <f t="shared" si="649"/>
        <v>80</v>
      </c>
      <c r="BR207" s="58">
        <v>6</v>
      </c>
      <c r="BS207" s="53">
        <f t="shared" si="650"/>
        <v>100</v>
      </c>
      <c r="BT207" s="58">
        <v>5</v>
      </c>
      <c r="BU207" s="53">
        <f t="shared" si="651"/>
        <v>71.428571428571431</v>
      </c>
      <c r="BV207" s="58">
        <v>6</v>
      </c>
      <c r="BW207" s="51">
        <f t="shared" si="652"/>
        <v>85.714285714285708</v>
      </c>
      <c r="BX207" s="61">
        <f t="shared" si="706"/>
        <v>42</v>
      </c>
      <c r="BY207" s="63">
        <f t="shared" si="707"/>
        <v>84</v>
      </c>
      <c r="BZ207" s="53">
        <f t="shared" si="683"/>
        <v>84</v>
      </c>
      <c r="CA207" s="98">
        <f t="shared" si="708"/>
        <v>84</v>
      </c>
      <c r="CB207" s="57" t="e">
        <f t="shared" si="684"/>
        <v>#N/A</v>
      </c>
      <c r="CC207" s="58">
        <v>9</v>
      </c>
      <c r="CD207" s="53">
        <f t="shared" si="653"/>
        <v>90</v>
      </c>
      <c r="CE207" s="58">
        <v>114</v>
      </c>
      <c r="CF207" s="51">
        <f t="shared" si="654"/>
        <v>89.953632148377125</v>
      </c>
      <c r="CG207" s="58">
        <v>30.5656755382455</v>
      </c>
      <c r="CH207" s="51">
        <f t="shared" si="655"/>
        <v>93.780686508385571</v>
      </c>
      <c r="CI207" s="58">
        <v>0</v>
      </c>
      <c r="CJ207" s="53">
        <f t="shared" si="656"/>
        <v>100</v>
      </c>
      <c r="CK207" s="58">
        <v>7.21428571428571</v>
      </c>
      <c r="CL207" s="53">
        <f t="shared" si="657"/>
        <v>92.250413678985126</v>
      </c>
      <c r="CM207" s="58">
        <v>6</v>
      </c>
      <c r="CN207" s="53">
        <f t="shared" si="658"/>
        <v>91.743119266055047</v>
      </c>
      <c r="CO207" s="58">
        <v>34</v>
      </c>
      <c r="CP207" s="51">
        <f t="shared" si="659"/>
        <v>0</v>
      </c>
      <c r="CQ207" s="138">
        <f t="shared" si="709"/>
        <v>70.99838323626004</v>
      </c>
      <c r="CR207" s="110">
        <f t="shared" si="710"/>
        <v>86.183175473255687</v>
      </c>
      <c r="CS207" s="53">
        <f t="shared" si="685"/>
        <v>86.183175473255687</v>
      </c>
      <c r="CT207" s="98">
        <f t="shared" si="711"/>
        <v>86.2</v>
      </c>
      <c r="CU207" s="54" t="e">
        <f t="shared" si="686"/>
        <v>#N/A</v>
      </c>
      <c r="CV207" s="58">
        <v>24</v>
      </c>
      <c r="CW207" s="53">
        <f t="shared" si="660"/>
        <v>85.534591194968556</v>
      </c>
      <c r="CX207" s="58">
        <v>4</v>
      </c>
      <c r="CY207" s="53">
        <f t="shared" si="661"/>
        <v>98.224852071005913</v>
      </c>
      <c r="CZ207" s="58">
        <v>280</v>
      </c>
      <c r="DA207" s="53">
        <f t="shared" si="662"/>
        <v>73.584905660377359</v>
      </c>
      <c r="DB207" s="58">
        <v>25</v>
      </c>
      <c r="DC207" s="53">
        <f t="shared" si="663"/>
        <v>93.75</v>
      </c>
      <c r="DD207" s="58">
        <v>3</v>
      </c>
      <c r="DE207" s="53">
        <f t="shared" si="664"/>
        <v>99.283154121863802</v>
      </c>
      <c r="DF207" s="58">
        <v>1.6666666666666701</v>
      </c>
      <c r="DG207" s="53">
        <f t="shared" si="665"/>
        <v>99.721059972105991</v>
      </c>
      <c r="DH207" s="58">
        <v>0</v>
      </c>
      <c r="DI207" s="53">
        <f t="shared" si="666"/>
        <v>100</v>
      </c>
      <c r="DJ207" s="58">
        <v>0</v>
      </c>
      <c r="DK207" s="51">
        <f t="shared" si="667"/>
        <v>100</v>
      </c>
      <c r="DL207" s="53">
        <f t="shared" si="712"/>
        <v>93.762320377540192</v>
      </c>
      <c r="DM207" s="53">
        <f t="shared" si="687"/>
        <v>93.762320377540192</v>
      </c>
      <c r="DN207" s="98">
        <f t="shared" si="713"/>
        <v>93.8</v>
      </c>
      <c r="DO207" s="54" t="e">
        <f t="shared" si="688"/>
        <v>#N/A</v>
      </c>
      <c r="DP207" s="52">
        <v>437</v>
      </c>
      <c r="DQ207" s="51">
        <f t="shared" si="668"/>
        <v>74.016393442622956</v>
      </c>
      <c r="DR207" s="52">
        <v>45.7</v>
      </c>
      <c r="DS207" s="51">
        <f t="shared" si="669"/>
        <v>48.706411698537678</v>
      </c>
      <c r="DT207" s="52">
        <v>15</v>
      </c>
      <c r="DU207" s="51">
        <f t="shared" si="670"/>
        <v>83.333333333333343</v>
      </c>
      <c r="DV207" s="53">
        <f t="shared" si="714"/>
        <v>68.685379491497997</v>
      </c>
      <c r="DW207" s="53">
        <f t="shared" si="689"/>
        <v>68.685379491497997</v>
      </c>
      <c r="DX207" s="98">
        <f t="shared" si="715"/>
        <v>68.7</v>
      </c>
      <c r="DY207" s="54" t="e">
        <f t="shared" si="690"/>
        <v>#N/A</v>
      </c>
      <c r="DZ207" s="52">
        <v>85.366789441375104</v>
      </c>
      <c r="EA207" s="53">
        <f t="shared" si="671"/>
        <v>91.89105429642099</v>
      </c>
      <c r="EB207" s="52">
        <v>11</v>
      </c>
      <c r="EC207" s="51">
        <f t="shared" si="672"/>
        <v>68.75</v>
      </c>
      <c r="ED207" s="53">
        <f t="shared" si="716"/>
        <v>80.320527148210488</v>
      </c>
      <c r="EE207" s="53">
        <f t="shared" si="691"/>
        <v>80.320527148210488</v>
      </c>
      <c r="EF207" s="98">
        <f t="shared" si="717"/>
        <v>80.3</v>
      </c>
      <c r="EG207" s="54" t="e">
        <f t="shared" si="692"/>
        <v>#N/A</v>
      </c>
      <c r="EH207" s="77"/>
      <c r="EI207" s="77"/>
      <c r="EJ207" s="77"/>
      <c r="EK207" s="66" t="e">
        <f t="shared" si="693"/>
        <v>#N/A</v>
      </c>
      <c r="EL207" s="116">
        <f t="shared" si="718"/>
        <v>83.5</v>
      </c>
      <c r="EM207" s="139">
        <f t="shared" si="719"/>
        <v>83.549684999682412</v>
      </c>
      <c r="EN207" s="120">
        <f t="shared" si="694"/>
        <v>83.549684999682412</v>
      </c>
      <c r="EO207" s="78"/>
      <c r="EP207" s="68"/>
      <c r="EQ207" s="44"/>
    </row>
    <row r="208" spans="1:149" ht="14.5" customHeight="1" x14ac:dyDescent="0.35">
      <c r="A208" s="49" t="s">
        <v>196</v>
      </c>
      <c r="B208" s="137" t="str">
        <f>INDEX('Economy Names'!$A$2:$H$213,'Economy Names'!L202,'Economy Names'!$K$1)</f>
        <v>United States</v>
      </c>
      <c r="C208" s="69" t="e">
        <f>VLOOKUP($C$243,$A$7:$EH$220,C$221,0)*$D$243+VLOOKUP($C$244,$A$7:$EH$220,C$221,0)*$D$244</f>
        <v>#N/A</v>
      </c>
      <c r="D208" s="70" t="e">
        <f>VLOOKUP($C$243,$A$7:$EG$220,D$221,0)*$D$243+VLOOKUP($C$244,$A$7:$EG$220,D$221,0)*$D$244</f>
        <v>#N/A</v>
      </c>
      <c r="E208" s="71" t="e">
        <f>VLOOKUP($C$243,$A$7:$EH$220,E$221,0)*$D$243+VLOOKUP($C$244,$A$7:$EH$220,E$221,0)*$D$244</f>
        <v>#N/A</v>
      </c>
      <c r="F208" s="70" t="e">
        <f>VLOOKUP($C$243,$A$7:$EG$220,F$221,0)*$D$243+VLOOKUP($C$244,$A$7:$EG$220,F$221,0)*$D$244</f>
        <v>#N/A</v>
      </c>
      <c r="G208" s="73" t="e">
        <f>VLOOKUP($C$243,$A$7:$EH$220,G$221,0)*$D$243+VLOOKUP($C$244,$A$7:$EH$220,G$221,0)*$D$244</f>
        <v>#N/A</v>
      </c>
      <c r="H208" s="70" t="e">
        <f>VLOOKUP($C$243,$A$7:$EG$220,H$221,0)*$D$243+VLOOKUP($C$244,$A$7:$EG$220,H$221,0)*$D$244</f>
        <v>#N/A</v>
      </c>
      <c r="I208" s="69" t="e">
        <f>VLOOKUP($C$243,$A$7:$EH$220,I$221,0)*$D$243+VLOOKUP($C$244,$A$7:$EH$220,I$221,0)*$D$244</f>
        <v>#N/A</v>
      </c>
      <c r="J208" s="70" t="e">
        <f>VLOOKUP($C$243,$A$7:$EG$220,J$221,0)*$D$243+VLOOKUP($C$244,$A$7:$EG$220,J$221,0)*$D$244</f>
        <v>#N/A</v>
      </c>
      <c r="K208" s="71" t="e">
        <f>VLOOKUP($C$243,$A$7:$EH$220,K$221,0)*$D$243+VLOOKUP($C$244,$A$7:$EH$220,K$221,0)*$D$244</f>
        <v>#N/A</v>
      </c>
      <c r="L208" s="70" t="e">
        <f>VLOOKUP($C$243,$A$7:$EG$220,L$221,0)*$D$243+VLOOKUP($C$244,$A$7:$EG$220,L$221,0)*$D$244</f>
        <v>#N/A</v>
      </c>
      <c r="M208" s="73" t="e">
        <f>VLOOKUP($C$243,$A$7:$EH$220,M$221,0)*$D$243+VLOOKUP($C$244,$A$7:$EH$220,M$221,0)*$D$244</f>
        <v>#N/A</v>
      </c>
      <c r="N208" s="72" t="e">
        <f>VLOOKUP($C$243,$A$7:$EG$220,N$221,0)*$D$243+VLOOKUP($C$244,$A$7:$EG$220,N$221,0)*$D$244</f>
        <v>#N/A</v>
      </c>
      <c r="O208" s="73" t="e">
        <f>VLOOKUP($C$243,$A$7:$EH$220,O$221,0)*$D$243+VLOOKUP($C$244,$A$7:$EH$220,O$221,0)*$D$244</f>
        <v>#N/A</v>
      </c>
      <c r="P208" s="70" t="e">
        <f>VLOOKUP($C$243,$A$7:$EG$220,P$221,0)*$D$243+VLOOKUP($C$244,$A$7:$EG$220,P$221,0)*$D$244</f>
        <v>#N/A</v>
      </c>
      <c r="Q208" s="53" t="e">
        <f t="shared" si="695"/>
        <v>#N/A</v>
      </c>
      <c r="R208" s="53" t="e">
        <f t="shared" si="673"/>
        <v>#N/A</v>
      </c>
      <c r="S208" s="98" t="e">
        <f t="shared" si="696"/>
        <v>#N/A</v>
      </c>
      <c r="T208" s="54" t="e">
        <f t="shared" si="674"/>
        <v>#N/A</v>
      </c>
      <c r="U208" s="71" t="e">
        <f>VLOOKUP($C$243,$A$7:$EH$220,U$221,0)*$D$243+VLOOKUP($C$244,$A$7:$EH$220,U$221,0)*$D$244</f>
        <v>#N/A</v>
      </c>
      <c r="V208" s="70" t="e">
        <f>VLOOKUP($C$243,$A$7:$EG$220,V$221,0)*$D$243+VLOOKUP($C$244,$A$7:$EG$220,V$221,0)*$D$244</f>
        <v>#N/A</v>
      </c>
      <c r="W208" s="73" t="e">
        <f>VLOOKUP($C$243,$A$7:$EH$220,W$221,0)*$D$243+VLOOKUP($C$244,$A$7:$EH$220,W$221,0)*$D$244</f>
        <v>#N/A</v>
      </c>
      <c r="X208" s="70" t="e">
        <f>VLOOKUP($C$243,$A$7:$EG$220,X$221,0)*$D$243+VLOOKUP($C$244,$A$7:$EG$220,X$221,0)*$D$244</f>
        <v>#N/A</v>
      </c>
      <c r="Y208" s="73" t="e">
        <f>VLOOKUP($C$243,$A$7:$EH$220,Y$221,0)*$D$243+VLOOKUP($C$244,$A$7:$EH$220,Y$221,0)*$D$244</f>
        <v>#N/A</v>
      </c>
      <c r="Z208" s="72" t="e">
        <f>VLOOKUP($C$243,$A$7:$EG$220,Z$221,0)*$D$243+VLOOKUP($C$244,$A$7:$EG$220,Z$221,0)*$D$244</f>
        <v>#N/A</v>
      </c>
      <c r="AA208" s="73" t="e">
        <f>VLOOKUP($C$243,$A$7:$EH$220,AA$221,0)*$D$243+VLOOKUP($C$244,$A$7:$EH$220,AA$221,0)*$D$244</f>
        <v>#N/A</v>
      </c>
      <c r="AB208" s="70" t="e">
        <f>VLOOKUP($C$243,$A$7:$EG$220,AB$221,0)*$D$243+VLOOKUP($C$244,$A$7:$EG$220,AB$221,0)*$D$244</f>
        <v>#N/A</v>
      </c>
      <c r="AC208" s="53" t="e">
        <f t="shared" si="697"/>
        <v>#N/A</v>
      </c>
      <c r="AD208" s="53" t="e">
        <f t="shared" si="675"/>
        <v>#N/A</v>
      </c>
      <c r="AE208" s="98" t="e">
        <f t="shared" si="698"/>
        <v>#N/A</v>
      </c>
      <c r="AF208" s="57" t="e">
        <f t="shared" si="676"/>
        <v>#N/A</v>
      </c>
      <c r="AG208" s="71" t="e">
        <f>VLOOKUP($C$243,$A$7:$EH$220,AG$221,0)*$D$243+VLOOKUP($C$244,$A$7:$EH$220,AG$221,0)*$D$244</f>
        <v>#N/A</v>
      </c>
      <c r="AH208" s="70" t="e">
        <f>VLOOKUP($C$243,$A$7:$EG$220,AH$221,0)*$D$243+VLOOKUP($C$244,$A$7:$EG$220,AH$221,0)*$D$244</f>
        <v>#N/A</v>
      </c>
      <c r="AI208" s="71" t="e">
        <f>VLOOKUP($C$243,$A$7:$EH$220,AI$221,0)*$D$243+VLOOKUP($C$244,$A$7:$EH$220,AI$221,0)*$D$244</f>
        <v>#N/A</v>
      </c>
      <c r="AJ208" s="70" t="e">
        <f>VLOOKUP($C$243,$A$7:$EG$220,AJ$221,0)*$D$243+VLOOKUP($C$244,$A$7:$EG$220,AJ$221,0)*$D$244</f>
        <v>#N/A</v>
      </c>
      <c r="AK208" s="73" t="e">
        <f>VLOOKUP($C$243,$A$7:$EH$220,AK$221,0)*$D$243+VLOOKUP($C$244,$A$7:$EH$220,AK$221,0)*$D$244</f>
        <v>#N/A</v>
      </c>
      <c r="AL208" s="70" t="e">
        <f>VLOOKUP($C$243,$A$7:$EG$220,AL$221,0)*$D$243+VLOOKUP($C$244,$A$7:$EG$220,AL$221,0)*$D$244</f>
        <v>#N/A</v>
      </c>
      <c r="AM208" s="71" t="e">
        <f>VLOOKUP($C$243,$A$7:$EH$220,AM$221,0)*$D$243+VLOOKUP($C$244,$A$7:$EH$220,AM$221,0)*$D$244</f>
        <v>#N/A</v>
      </c>
      <c r="AN208" s="70" t="e">
        <f>VLOOKUP($C$243,$A$7:$EG$220,AN$221,0)*$D$243+VLOOKUP($C$244,$A$7:$EG$220,AN$221,0)*$D$244</f>
        <v>#N/A</v>
      </c>
      <c r="AO208" s="51" t="e">
        <f t="shared" si="699"/>
        <v>#N/A</v>
      </c>
      <c r="AP208" s="53" t="e">
        <f t="shared" si="677"/>
        <v>#N/A</v>
      </c>
      <c r="AQ208" s="98" t="e">
        <f t="shared" si="700"/>
        <v>#N/A</v>
      </c>
      <c r="AR208" s="54" t="e">
        <f t="shared" si="678"/>
        <v>#N/A</v>
      </c>
      <c r="AS208" s="71" t="e">
        <f>VLOOKUP($C$243,$A$7:$EH$220,AS$221,0)*$D$243+VLOOKUP($C$244,$A$7:$EH$220,AS$221,0)*$D$244</f>
        <v>#N/A</v>
      </c>
      <c r="AT208" s="70" t="e">
        <f>VLOOKUP($C$243,$A$7:$EG$220,AT$221,0)*$D$243+VLOOKUP($C$244,$A$7:$EG$220,AT$221,0)*$D$244</f>
        <v>#N/A</v>
      </c>
      <c r="AU208" s="71" t="e">
        <f>VLOOKUP($C$243,$A$7:$EH$220,AU$221,0)*$D$243+VLOOKUP($C$244,$A$7:$EH$220,AU$221,0)*$D$244</f>
        <v>#N/A</v>
      </c>
      <c r="AV208" s="70" t="e">
        <f>VLOOKUP($C$243,$A$7:$EG$220,AV$221,0)*$D$243+VLOOKUP($C$244,$A$7:$EG$220,AV$221,0)*$D$244</f>
        <v>#N/A</v>
      </c>
      <c r="AW208" s="71" t="e">
        <f>VLOOKUP($C$243,$A$7:$EH$220,AW$221,0)*$D$243+VLOOKUP($C$244,$A$7:$EH$220,AW$221,0)*$D$244</f>
        <v>#N/A</v>
      </c>
      <c r="AX208" s="72" t="e">
        <f>VLOOKUP($C$243,$A$7:$EG$220,AX$221,0)*$D$243+VLOOKUP($C$244,$A$7:$EG$220,AX$221,0)*$D$244</f>
        <v>#N/A</v>
      </c>
      <c r="AY208" s="71" t="e">
        <f>VLOOKUP($C$243,$A$7:$EH$220,AY$221,0)*$D$243+VLOOKUP($C$244,$A$7:$EH$220,AY$221,0)*$D$244</f>
        <v>#N/A</v>
      </c>
      <c r="AZ208" s="70" t="e">
        <f>VLOOKUP($C$243,$A$7:$EG$220,AZ$221,0)*$D$243+VLOOKUP($C$244,$A$7:$EG$220,AZ$221,0)*$D$244</f>
        <v>#N/A</v>
      </c>
      <c r="BA208" s="60" t="e">
        <f t="shared" si="701"/>
        <v>#N/A</v>
      </c>
      <c r="BB208" s="53" t="e">
        <f t="shared" si="679"/>
        <v>#N/A</v>
      </c>
      <c r="BC208" s="98" t="e">
        <f t="shared" si="702"/>
        <v>#N/A</v>
      </c>
      <c r="BD208" s="54" t="e">
        <f t="shared" si="680"/>
        <v>#N/A</v>
      </c>
      <c r="BE208" s="69" t="e">
        <f>VLOOKUP($C$243,$A$7:$EH$220,BE$221,0)*$D$243+VLOOKUP($C$244,$A$7:$EH$220,BE$221,0)*$D$244</f>
        <v>#N/A</v>
      </c>
      <c r="BF208" s="69" t="e">
        <f>VLOOKUP($C$243,$A$7:$EH$220,BF$221,0)*$D$243+VLOOKUP($C$244,$A$7:$EH$220,BF$221,0)*$D$244</f>
        <v>#N/A</v>
      </c>
      <c r="BG208" s="61" t="e">
        <f t="shared" si="703"/>
        <v>#N/A</v>
      </c>
      <c r="BH208" s="60" t="e">
        <f t="shared" si="704"/>
        <v>#N/A</v>
      </c>
      <c r="BI208" s="101" t="e">
        <f t="shared" si="681"/>
        <v>#N/A</v>
      </c>
      <c r="BJ208" s="98" t="e">
        <f t="shared" si="705"/>
        <v>#N/A</v>
      </c>
      <c r="BK208" s="54" t="e">
        <f t="shared" si="682"/>
        <v>#N/A</v>
      </c>
      <c r="BL208" s="71" t="e">
        <f>VLOOKUP($C$243,$A$7:$EH$220,BL$221,0)*$D$243+VLOOKUP($C$244,$A$7:$EH$220,BL$221,0)*$D$244</f>
        <v>#N/A</v>
      </c>
      <c r="BM208" s="72" t="e">
        <f>VLOOKUP($C$243,$A$7:$EG$220,BM$221,0)*$D$243+VLOOKUP($C$244,$A$7:$EG$220,BM$221,0)*$D$244</f>
        <v>#N/A</v>
      </c>
      <c r="BN208" s="71" t="e">
        <f>VLOOKUP($C$243,$A$7:$EH$220,BN$221,0)*$D$243+VLOOKUP($C$244,$A$7:$EH$220,BN$221,0)*$D$244</f>
        <v>#N/A</v>
      </c>
      <c r="BO208" s="72" t="e">
        <f>VLOOKUP($C$243,$A$7:$EG$220,BO$221,0)*$D$243+VLOOKUP($C$244,$A$7:$EG$220,BO$221,0)*$D$244</f>
        <v>#N/A</v>
      </c>
      <c r="BP208" s="71" t="e">
        <f>VLOOKUP($C$243,$A$7:$EH$220,BP$221,0)*$D$243+VLOOKUP($C$244,$A$7:$EH$220,BP$221,0)*$D$244</f>
        <v>#N/A</v>
      </c>
      <c r="BQ208" s="72" t="e">
        <f>VLOOKUP($C$243,$A$7:$EG$220,BQ$221,0)*$D$243+VLOOKUP($C$244,$A$7:$EG$220,BQ$221,0)*$D$244</f>
        <v>#N/A</v>
      </c>
      <c r="BR208" s="71" t="e">
        <f>VLOOKUP($C$243,$A$7:$EH$220,BR$221,0)*$D$243+VLOOKUP($C$244,$A$7:$EH$220,BR$221,0)*$D$244</f>
        <v>#N/A</v>
      </c>
      <c r="BS208" s="72" t="e">
        <f>VLOOKUP($C$243,$A$7:$EG$220,BS$221,0)*$D$243+VLOOKUP($C$244,$A$7:$EG$220,BS$221,0)*$D$244</f>
        <v>#N/A</v>
      </c>
      <c r="BT208" s="71" t="e">
        <f>VLOOKUP($C$243,$A$7:$EH$220,BT$221,0)*$D$243+VLOOKUP($C$244,$A$7:$EH$220,BT$221,0)*$D$244</f>
        <v>#N/A</v>
      </c>
      <c r="BU208" s="72" t="e">
        <f>VLOOKUP($C$243,$A$7:$EG$220,BU$221,0)*$D$243+VLOOKUP($C$244,$A$7:$EG$220,BU$221,0)*$D$244</f>
        <v>#N/A</v>
      </c>
      <c r="BV208" s="71" t="e">
        <f>VLOOKUP($C$243,$A$7:$EH$220,BV$221,0)*$D$243+VLOOKUP($C$244,$A$7:$EH$220,BV$221,0)*$D$244</f>
        <v>#N/A</v>
      </c>
      <c r="BW208" s="70" t="e">
        <f>VLOOKUP($C$243,$A$7:$EG$220,BW$221,0)*$D$243+VLOOKUP($C$244,$A$7:$EG$220,BW$221,0)*$D$244</f>
        <v>#N/A</v>
      </c>
      <c r="BX208" s="62" t="e">
        <f t="shared" si="706"/>
        <v>#N/A</v>
      </c>
      <c r="BY208" s="63" t="e">
        <f t="shared" si="707"/>
        <v>#N/A</v>
      </c>
      <c r="BZ208" s="53" t="e">
        <f t="shared" si="683"/>
        <v>#N/A</v>
      </c>
      <c r="CA208" s="98" t="e">
        <f t="shared" si="708"/>
        <v>#N/A</v>
      </c>
      <c r="CB208" s="57" t="e">
        <f t="shared" si="684"/>
        <v>#N/A</v>
      </c>
      <c r="CC208" s="71" t="e">
        <f>VLOOKUP($C$243,$A$7:$EH$220,CC$221,0)*$D$243+VLOOKUP($C$244,$A$7:$EH$220,CC$221,0)*$D$244</f>
        <v>#N/A</v>
      </c>
      <c r="CD208" s="72" t="e">
        <f>VLOOKUP($C$243,$A$7:$EG$220,CD$221,0)*$D$243+VLOOKUP($C$244,$A$7:$EG$220,CD$221,0)*$D$244</f>
        <v>#N/A</v>
      </c>
      <c r="CE208" s="69" t="e">
        <f>VLOOKUP($C$243,$A$7:$EH$220,CE$221,0)*$D$243+VLOOKUP($C$244,$A$7:$EH$220,CE$221,0)*$D$244</f>
        <v>#N/A</v>
      </c>
      <c r="CF208" s="70" t="e">
        <f>VLOOKUP($C$243,$A$7:$EG$220,CF$221,0)*$D$243+VLOOKUP($C$244,$A$7:$EG$220,CF$221,0)*$D$244</f>
        <v>#N/A</v>
      </c>
      <c r="CG208" s="71" t="e">
        <f>VLOOKUP($C$243,$A$7:$EH$220,CG$221,0)*$D$243+VLOOKUP($C$244,$A$7:$EH$220,CG$221,0)*$D$244</f>
        <v>#N/A</v>
      </c>
      <c r="CH208" s="70" t="e">
        <f>VLOOKUP($C$243,$A$7:$EG$220,CH$221,0)*$D$243+VLOOKUP($C$244,$A$7:$EG$220,CH$221,0)*$D$244</f>
        <v>#N/A</v>
      </c>
      <c r="CI208" s="73" t="e">
        <f>IF(OR(VLOOKUP($C$243,$A$7:$EH$220,CI$221,0)="NO VAT",VLOOKUP($C$244,$A$7:$EH$220,CI$221,0)="NO VAT"), "NO VAT", (IF(OR(VLOOKUP($C$243,$A$7:$EH$220,CI$221,0)="NO REFUND", VLOOKUP($C$244,$A$7:$EH$220,CI$221,0)="NO REFUND"), "NO REFUND", VLOOKUP($C$243,$A$7:$EH$220,CI$221,0)*$D$243+VLOOKUP($C$244,$A$7:$EH$220,CI$221,0)*$D$244)))</f>
        <v>#N/A</v>
      </c>
      <c r="CJ208" s="72" t="e">
        <f>IF(OR(VLOOKUP($C$243,$A$7:$EH$220,CJ$221,0)="NO VAT",VLOOKUP($C$244,$A$7:$EH$220,CJ$221,0)="NO VAT"), "NO VAT", (IF(OR(VLOOKUP($C$243,$A$7:$EH$220,CJ$221,0)="NO REFUND", VLOOKUP($C$244,$A$7:$EH$220,CJ$221,0)="NO REFUND"), "NO REFUND", VLOOKUP($C$243,$A$7:$EH$220,CJ$221,0)*$D$243+VLOOKUP($C$244,$A$7:$EH$220,CJ$221,0)*$D$244)))</f>
        <v>#N/A</v>
      </c>
      <c r="CK208" s="73" t="e">
        <f>IF(OR(VLOOKUP($C$243,$A$7:$EH$220,CK$221,0)="NO VAT",VLOOKUP($C$244,$A$7:$EH$220,CK$221,0)="NO VAT"), "NO VAT", (IF(OR(VLOOKUP($C$243,$A$7:$EH$220,CK$221,0)="NO REFUND", VLOOKUP($C$244,$A$7:$EH$220,CK$221,0)="NO REFUND"), "NO REFUND", VLOOKUP($C$243,$A$7:$EH$220,CK$221,0)*$D$243+VLOOKUP($C$244,$A$7:$EH$220,CK$221,0)*$D$244)))</f>
        <v>#N/A</v>
      </c>
      <c r="CL208" s="72" t="e">
        <f>IF(OR(VLOOKUP($C$243,$A$7:$EH$220,CL$221,0)="NO VAT",VLOOKUP($C$244,$A$7:$EH$220,CL$221,0)="NO VAT"), "NO VAT", (IF(OR(VLOOKUP($C$243,$A$7:$EH$220,CL$221,0)="NO REFUND", VLOOKUP($C$244,$A$7:$EH$220,CL$221,0)="NO REFUND"), "NO REFUND", VLOOKUP($C$243,$A$7:$EH$220,CL$221,0)*$D$243+VLOOKUP($C$244,$A$7:$EH$220,CL$221,0)*$D$244)))</f>
        <v>#N/A</v>
      </c>
      <c r="CM208" s="73" t="e">
        <f>IF(OR(VLOOKUP($C$243,$A$7:$EH$220,CM$221,0)="NO CIT",VLOOKUP($C$244,$A$7:$EH$220,CM$221,0)="NO CIT"), "NO CIT",VLOOKUP($C$243,$A$7:$EH$220,CM$221,0)*$D$243+VLOOKUP($C$244,$A$7:$EH$220,CM$221,0)*$D$244)</f>
        <v>#N/A</v>
      </c>
      <c r="CN208" s="72" t="e">
        <f>IF(OR(VLOOKUP($C$243,$A$7:$EH$220,CN$221,0)="NO CIT",VLOOKUP($C$244,$A$7:$EH$220,CN$221,0)="NO CIT"), "NO CIT",VLOOKUP($C$243,$A$7:$EH$220,CN$221,0)*$D$243+VLOOKUP($C$244,$A$7:$EH$220,CN$221,0)*$D$244)</f>
        <v>#N/A</v>
      </c>
      <c r="CO208" s="73" t="e">
        <f>IF(OR(VLOOKUP($C$243,$A$7:$EH$220,CO$221,0)="NO CIT",VLOOKUP($C$244,$A$7:$EH$220,CO$221,0)="NO CIT"), "NO CIT",VLOOKUP($C$243,$A$7:$EH$220,CO$221,0)*$D$243+VLOOKUP($C$244,$A$7:$EH$220,CO$221,0)*$D$244)</f>
        <v>#N/A</v>
      </c>
      <c r="CP208" s="73" t="e">
        <f>IF(OR(VLOOKUP($C$243,$A$7:$EH$220,CP$221,0)="NO CIT",VLOOKUP($C$244,$A$7:$EH$220,CP$221,0)="NO CIT"), "NO CIT",VLOOKUP($C$243,$A$7:$EH$220,CP$221,0)*$D$243+VLOOKUP($C$244,$A$7:$EH$220,CP$221,0)*$D$244)</f>
        <v>#N/A</v>
      </c>
      <c r="CQ208" s="138" t="str">
        <f t="shared" si="709"/>
        <v/>
      </c>
      <c r="CR208" s="110" t="e">
        <f t="shared" si="710"/>
        <v>#N/A</v>
      </c>
      <c r="CS208" s="53" t="e">
        <f t="shared" si="685"/>
        <v>#N/A</v>
      </c>
      <c r="CT208" s="98" t="e">
        <f t="shared" si="711"/>
        <v>#N/A</v>
      </c>
      <c r="CU208" s="54" t="e">
        <f t="shared" si="686"/>
        <v>#N/A</v>
      </c>
      <c r="CV208" s="71" t="e">
        <f>VLOOKUP($C$243,$A$7:$EH$220,CV$221,0)*$D$243+VLOOKUP($C$244,$A$7:$EH$220,CV$221,0)*$D$244</f>
        <v>#N/A</v>
      </c>
      <c r="CW208" s="72" t="e">
        <f>VLOOKUP($C$243,$A$7:$EG$220,CW$221,0)*$D$243+VLOOKUP($C$244,$A$7:$EG$220,CW$221,0)*$D$244</f>
        <v>#N/A</v>
      </c>
      <c r="CX208" s="71" t="e">
        <f>VLOOKUP($C$243,$A$7:$EH$220,CX$221,0)*$D$243+VLOOKUP($C$244,$A$7:$EH$220,CX$221,0)*$D$244</f>
        <v>#N/A</v>
      </c>
      <c r="CY208" s="72" t="e">
        <f>VLOOKUP($C$243,$A$7:$EG$220,CY$221,0)*$D$243+VLOOKUP($C$244,$A$7:$EG$220,CY$221,0)*$D$244</f>
        <v>#N/A</v>
      </c>
      <c r="CZ208" s="69" t="e">
        <f>VLOOKUP($C$243,$A$7:$EH$220,CZ$221,0)*$D$243+VLOOKUP($C$244,$A$7:$EH$220,CZ$221,0)*$D$244</f>
        <v>#N/A</v>
      </c>
      <c r="DA208" s="72" t="e">
        <f>VLOOKUP($C$243,$A$7:$EG$220,DA$221,0)*$D$243+VLOOKUP($C$244,$A$7:$EG$220,DA$221,0)*$D$244</f>
        <v>#N/A</v>
      </c>
      <c r="DB208" s="69" t="e">
        <f>VLOOKUP($C$243,$A$7:$EH$220,DB$221,0)*$D$243+VLOOKUP($C$244,$A$7:$EH$220,DB$221,0)*$D$244</f>
        <v>#N/A</v>
      </c>
      <c r="DC208" s="72" t="e">
        <f>VLOOKUP($C$243,$A$7:$EG$220,DC$221,0)*$D$243+VLOOKUP($C$244,$A$7:$EG$220,DC$221,0)*$D$244</f>
        <v>#N/A</v>
      </c>
      <c r="DD208" s="71" t="e">
        <f>VLOOKUP($C$243,$A$7:$EH$220,DD$221,0)*$D$243+VLOOKUP($C$244,$A$7:$EH$220,DD$221,0)*$D$244</f>
        <v>#N/A</v>
      </c>
      <c r="DE208" s="72" t="e">
        <f>VLOOKUP($C$243,$A$7:$EG$220,DE$221,0)*$D$243+VLOOKUP($C$244,$A$7:$EG$220,DE$221,0)*$D$244</f>
        <v>#N/A</v>
      </c>
      <c r="DF208" s="71" t="e">
        <f>VLOOKUP($C$243,$A$7:$EH$220,DF$221,0)*$D$243+VLOOKUP($C$244,$A$7:$EH$220,DF$221,0)*$D$244</f>
        <v>#N/A</v>
      </c>
      <c r="DG208" s="72" t="e">
        <f>VLOOKUP($C$243,$A$7:$EG$220,DG$221,0)*$D$243+VLOOKUP($C$244,$A$7:$EG$220,DG$221,0)*$D$244</f>
        <v>#N/A</v>
      </c>
      <c r="DH208" s="74" t="e">
        <f>VLOOKUP($C$243,$A$7:$EH$220,DH$221,0)*$D$243+VLOOKUP($C$244,$A$7:$EH$220,DH$221,0)*$D$244</f>
        <v>#N/A</v>
      </c>
      <c r="DI208" s="72" t="e">
        <f>VLOOKUP($C$243,$A$7:$EG$220,DI$221,0)*$D$243+VLOOKUP($C$244,$A$7:$EG$220,DI$221,0)*$D$244</f>
        <v>#N/A</v>
      </c>
      <c r="DJ208" s="69" t="e">
        <f>VLOOKUP($C$243,$A$7:$EH$220,DJ$221,0)*$D$243+VLOOKUP($C$244,$A$7:$EH$220,DJ$221,0)*$D$244</f>
        <v>#N/A</v>
      </c>
      <c r="DK208" s="72" t="e">
        <f>VLOOKUP($C$243,$A$7:$EG$220,DK$221,0)*$D$243+VLOOKUP($C$244,$A$7:$EG$220,DK$221,0)*$D$244</f>
        <v>#N/A</v>
      </c>
      <c r="DL208" s="53" t="e">
        <f t="shared" si="712"/>
        <v>#N/A</v>
      </c>
      <c r="DM208" s="53" t="e">
        <f t="shared" si="687"/>
        <v>#N/A</v>
      </c>
      <c r="DN208" s="98" t="e">
        <f t="shared" si="713"/>
        <v>#N/A</v>
      </c>
      <c r="DO208" s="54" t="e">
        <f t="shared" si="688"/>
        <v>#N/A</v>
      </c>
      <c r="DP208" s="73" t="e">
        <f>VLOOKUP($C$243,$A$7:$EH$220,DP$221,0)*$D$243+VLOOKUP($C$244,$A$7:$EH$220,DP$221,0)*$D$244</f>
        <v>#N/A</v>
      </c>
      <c r="DQ208" s="70" t="e">
        <f>VLOOKUP($C$243,$A$7:$EG$220,DQ$221,0)*$D$243+VLOOKUP($C$244,$A$7:$EG$220,DQ$221,0)*$D$244</f>
        <v>#N/A</v>
      </c>
      <c r="DR208" s="71" t="e">
        <f>VLOOKUP($C$243,$A$7:$EH$220,DR$221,0)*$D$243+VLOOKUP($C$244,$A$7:$EH$220,DR$221,0)*$D$244</f>
        <v>#N/A</v>
      </c>
      <c r="DS208" s="70" t="e">
        <f>VLOOKUP($C$243,$A$7:$EG$220,DS$221,0)*$D$243+VLOOKUP($C$244,$A$7:$EG$220,DS$221,0)*$D$244</f>
        <v>#N/A</v>
      </c>
      <c r="DT208" s="71" t="e">
        <f>VLOOKUP($C$243,$A$7:$EH$220,DT$221,0)*$D$243+VLOOKUP($C$244,$A$7:$EH$220,DT$221,0)*$D$244</f>
        <v>#N/A</v>
      </c>
      <c r="DU208" s="70" t="e">
        <f>VLOOKUP($C$243,$A$7:$EG$220,DU$221,0)*$D$243+VLOOKUP($C$244,$A$7:$EG$220,DU$221,0)*$D$244</f>
        <v>#N/A</v>
      </c>
      <c r="DV208" s="53" t="e">
        <f t="shared" si="714"/>
        <v>#N/A</v>
      </c>
      <c r="DW208" s="53" t="e">
        <f t="shared" si="689"/>
        <v>#N/A</v>
      </c>
      <c r="DX208" s="98" t="e">
        <f t="shared" si="715"/>
        <v>#N/A</v>
      </c>
      <c r="DY208" s="54" t="e">
        <f t="shared" si="690"/>
        <v>#N/A</v>
      </c>
      <c r="DZ208" s="71" t="e">
        <f>VLOOKUP($C$243,$A$7:$EH$220,DZ$221,0)*$D$243+VLOOKUP($C$244,$A$7:$EH$220,DZ$221,0)*$D$244</f>
        <v>#N/A</v>
      </c>
      <c r="EA208" s="72" t="e">
        <f>VLOOKUP($C$243,$A$7:$EG$220,EA$221,0)*$D$243+VLOOKUP($C$244,$A$7:$EG$220,EA$221,0)*$D$244</f>
        <v>#N/A</v>
      </c>
      <c r="EB208" s="73" t="e">
        <f>VLOOKUP($C$243,$A$7:$EG$219,EB$221,FALSE)*$D$243+VLOOKUP($C$244,$A$7:$EG$219,EB$221,FALSE)*$D$244</f>
        <v>#N/A</v>
      </c>
      <c r="EC208" s="70" t="e">
        <f>VLOOKUP($C$243,$A$7:$EG$220,EC$221,0)*$D$243+VLOOKUP($C$244,$A$7:$EG$220,EC$221,0)*$D$244</f>
        <v>#N/A</v>
      </c>
      <c r="ED208" s="53" t="e">
        <f t="shared" si="716"/>
        <v>#N/A</v>
      </c>
      <c r="EE208" s="53" t="e">
        <f t="shared" si="691"/>
        <v>#N/A</v>
      </c>
      <c r="EF208" s="98" t="e">
        <f t="shared" si="717"/>
        <v>#N/A</v>
      </c>
      <c r="EG208" s="54" t="e">
        <f t="shared" si="692"/>
        <v>#N/A</v>
      </c>
      <c r="EH208" s="77"/>
      <c r="EI208" s="79">
        <v>2</v>
      </c>
      <c r="EJ208" s="77"/>
      <c r="EK208" s="66" t="e">
        <f t="shared" si="693"/>
        <v>#N/A</v>
      </c>
      <c r="EL208" s="116" t="e">
        <f t="shared" si="718"/>
        <v>#N/A</v>
      </c>
      <c r="EM208" s="139" t="e">
        <f t="shared" si="719"/>
        <v>#N/A</v>
      </c>
      <c r="EN208" s="120" t="e">
        <f t="shared" si="694"/>
        <v>#N/A</v>
      </c>
      <c r="EO208" s="78">
        <v>1</v>
      </c>
      <c r="EP208" s="68"/>
      <c r="EQ208" s="44"/>
      <c r="ES208" s="67">
        <v>1</v>
      </c>
    </row>
    <row r="209" spans="1:149" ht="14.5" customHeight="1" x14ac:dyDescent="0.35">
      <c r="A209" s="49" t="s">
        <v>1899</v>
      </c>
      <c r="B209" s="137" t="str">
        <f>INDEX('Economy Names'!$A$2:$H$213,'Economy Names'!L203,'Economy Names'!$K$1)</f>
        <v>United States Los Angeles</v>
      </c>
      <c r="C209" s="50">
        <v>6</v>
      </c>
      <c r="D209" s="51">
        <f t="shared" ref="D209:D219" si="720">(IF(C209=-1,0,(IF(C209&gt;C$4,0,IF(C209&lt;C$3,1,((C$4-C209)/C$5))))))*100</f>
        <v>70.588235294117652</v>
      </c>
      <c r="E209" s="50">
        <v>4.5</v>
      </c>
      <c r="F209" s="51">
        <f t="shared" ref="F209:F219" si="721">(IF(E209=-1,0,(IF(E209&gt;E$4,0,IF(E209&lt;E$3,1,((E$4-E209)/E$5))))))*100</f>
        <v>95.979899497487438</v>
      </c>
      <c r="G209" s="52">
        <v>0.70992157478661</v>
      </c>
      <c r="H209" s="51">
        <f t="shared" ref="H209:H219" si="722">(IF(G209=-1,0,(IF(G209&gt;G$4,0,IF(G209&lt;G$3,1,((G$4-G209)/G$5))))))*100</f>
        <v>99.64503921260669</v>
      </c>
      <c r="I209" s="50">
        <v>6</v>
      </c>
      <c r="J209" s="51">
        <f t="shared" ref="J209:J219" si="723">(IF(I209=-1,0,(IF(I209&gt;I$4,0,IF(I209&lt;I$3,1,((I$4-I209)/I$5))))))*100</f>
        <v>70.588235294117652</v>
      </c>
      <c r="K209" s="50">
        <v>4.5</v>
      </c>
      <c r="L209" s="51">
        <f t="shared" ref="L209:L219" si="724">(IF(K209=-1,0,(IF(K209&gt;K$4,0,IF(K209&lt;K$3,1,((K$4-K209)/K$5))))))*100</f>
        <v>95.979899497487438</v>
      </c>
      <c r="M209" s="52">
        <v>0.70992157478661</v>
      </c>
      <c r="N209" s="53">
        <f t="shared" ref="N209:N219" si="725">(IF(M209=-1,0,(IF(M209&gt;M$4,0,IF(M209&lt;M$3,1,((M$4-M209)/M$5))))))*100</f>
        <v>99.64503921260669</v>
      </c>
      <c r="O209" s="52">
        <v>0</v>
      </c>
      <c r="P209" s="51">
        <f t="shared" ref="P209:P219" si="726">(IF(O209=-1,0,(IF(O209&gt;O$4,0,IF(O209&lt;O$3,1,((O$4-O209)/O$5))))))*100</f>
        <v>100</v>
      </c>
      <c r="Q209" s="53">
        <f t="shared" si="695"/>
        <v>91.553293501052948</v>
      </c>
      <c r="R209" s="53"/>
      <c r="S209" s="98">
        <f t="shared" si="696"/>
        <v>91.6</v>
      </c>
      <c r="T209" s="54" t="e">
        <f>+VLOOKUP($F$233,$A$8:$DI$219,T$221,0)</f>
        <v>#N/A</v>
      </c>
      <c r="U209" s="55">
        <v>17</v>
      </c>
      <c r="V209" s="51">
        <f t="shared" ref="V209:V219" si="727">(IF(U209=-1,0,(IF(U209&gt;U$4,0,IF(U209&lt;U$3,1,((U$4-U209)/U$5))))))*100</f>
        <v>52</v>
      </c>
      <c r="W209" s="55">
        <v>68</v>
      </c>
      <c r="X209" s="51">
        <f t="shared" ref="X209:X219" si="728">(IF(W209=-1,0,(IF(W209&gt;W$4,0,IF(W209&lt;W$3,1,((W$4-W209)/W$5))))))*100</f>
        <v>87.896253602305478</v>
      </c>
      <c r="Y209" s="56">
        <v>1.4304099378130499</v>
      </c>
      <c r="Z209" s="53">
        <f t="shared" ref="Z209:Z219" si="729">(IF(Y209=-1,0,(IF(Y209&gt;Y$4,0,IF(Y209&lt;Y$3,1,((Y$4-Y209)/Y$5))))))*100</f>
        <v>92.847950310934763</v>
      </c>
      <c r="AA209" s="55">
        <v>13</v>
      </c>
      <c r="AB209" s="51">
        <f t="shared" ref="AB209:AB219" si="730">IF(AA209="No Practice", 0, AA209/15*100)</f>
        <v>86.666666666666671</v>
      </c>
      <c r="AC209" s="53">
        <f t="shared" si="697"/>
        <v>79.852717644976735</v>
      </c>
      <c r="AD209" s="53"/>
      <c r="AE209" s="98">
        <f t="shared" si="698"/>
        <v>79.900000000000006</v>
      </c>
      <c r="AF209" s="57" t="e">
        <f>+VLOOKUP($F$233,$A$8:$DI$219,AF$221,0)</f>
        <v>#N/A</v>
      </c>
      <c r="AG209" s="55">
        <v>6</v>
      </c>
      <c r="AH209" s="51">
        <f t="shared" ref="AH209:AH219" si="731">(IF(AG209=-1,0,(IF(AG209&gt;AG$4,0,IF(AG209&lt;AG$3,1,((AG$4-AG209)/AG$5))))))*100</f>
        <v>50</v>
      </c>
      <c r="AI209" s="55">
        <v>134</v>
      </c>
      <c r="AJ209" s="51">
        <f t="shared" ref="AJ209:AJ219" si="732">(IF(AI209=-1,0,(IF(AI209&gt;AI$4,0,IF(AI209&lt;AI$3,1,((AI$4-AI209)/AI$5))))))*100</f>
        <v>49.565217391304351</v>
      </c>
      <c r="AK209" s="56">
        <v>35.6494217994846</v>
      </c>
      <c r="AL209" s="51">
        <f t="shared" ref="AL209:AL219" si="733">(IF(AK209=-1,0,(IF(AK209&gt;AK$4,0,IF(AK209&lt;AK$3,1,((AK$4-AK209)/AK$5))))))*100</f>
        <v>99.559883681487833</v>
      </c>
      <c r="AM209" s="55">
        <v>6</v>
      </c>
      <c r="AN209" s="51">
        <f t="shared" ref="AN209:AN219" si="734">+IF(AM209="No Practice",0,AM209/8)*100</f>
        <v>75</v>
      </c>
      <c r="AO209" s="51">
        <f t="shared" si="699"/>
        <v>68.531275268198044</v>
      </c>
      <c r="AP209" s="53"/>
      <c r="AQ209" s="98">
        <f t="shared" si="700"/>
        <v>68.5</v>
      </c>
      <c r="AR209" s="54" t="e">
        <f>+VLOOKUP($F$233,$A$8:$DI$219,AR$221,0)</f>
        <v>#N/A</v>
      </c>
      <c r="AS209" s="59">
        <v>5</v>
      </c>
      <c r="AT209" s="51">
        <f t="shared" ref="AT209:AT219" si="735">(IF(AS209=-1,0,(IF(AS209&gt;AS$4,0,IF(AS209&lt;AS$3,1,((AS$4-AS209)/AS$5))))))*100</f>
        <v>66.666666666666657</v>
      </c>
      <c r="AU209" s="59">
        <v>20</v>
      </c>
      <c r="AV209" s="51">
        <f t="shared" ref="AV209:AV219" si="736">(IF(AU209=-1,0,(IF(AU209&gt;AU$4,0,IF(AU209&lt;AU$3,1,((AU$4-AU209)/AU$5))))))*100</f>
        <v>90.909090909090907</v>
      </c>
      <c r="AW209" s="59">
        <v>0.88728995863479998</v>
      </c>
      <c r="AX209" s="53">
        <f t="shared" ref="AX209:AX219" si="737">(IF(AW209=-1,0,(IF(AW209&gt;AW$4,0,IF(AW209&lt;AW$3,1,((AW$4-AW209)/AW$5))))))*100</f>
        <v>94.084733609101335</v>
      </c>
      <c r="AY209" s="59">
        <v>17</v>
      </c>
      <c r="AZ209" s="51">
        <f t="shared" ref="AZ209:AZ219" si="738">+IF(AY209="No Practice",0,AY209/30)*100</f>
        <v>56.666666666666664</v>
      </c>
      <c r="BA209" s="60">
        <f t="shared" si="701"/>
        <v>77.081789462881389</v>
      </c>
      <c r="BB209" s="53"/>
      <c r="BC209" s="98">
        <f t="shared" si="702"/>
        <v>77.099999999999994</v>
      </c>
      <c r="BD209" s="54" t="e">
        <f>+VLOOKUP($F$233,$A$8:$DI$219,BD$221,0)</f>
        <v>#N/A</v>
      </c>
      <c r="BE209" s="58">
        <v>8</v>
      </c>
      <c r="BF209" s="58">
        <v>11</v>
      </c>
      <c r="BG209" s="61">
        <f t="shared" si="703"/>
        <v>19</v>
      </c>
      <c r="BH209" s="60">
        <f t="shared" si="704"/>
        <v>95</v>
      </c>
      <c r="BI209" s="101"/>
      <c r="BJ209" s="98">
        <f t="shared" si="705"/>
        <v>95</v>
      </c>
      <c r="BK209" s="54" t="e">
        <f>+VLOOKUP($F$233,$A$8:$DI$219,BK$221,0)</f>
        <v>#N/A</v>
      </c>
      <c r="BL209" s="58">
        <v>8</v>
      </c>
      <c r="BM209" s="53">
        <f t="shared" ref="BM209:BM219" si="739">(IF(BL209=-1,0,(IF(BL209&lt;BL$4,0,IF(BL209&gt;BL$3,1,((-BL$4+BL209)/BL$5))))))*100</f>
        <v>80</v>
      </c>
      <c r="BN209" s="58">
        <v>8</v>
      </c>
      <c r="BO209" s="53">
        <f t="shared" ref="BO209:BO219" si="740">(IF(BN209=-1,0,(IF(BN209&lt;BN$4,0,IF(BN209&gt;BN$3,1,((-BN$4+BN209)/BN$5))))))*100</f>
        <v>80</v>
      </c>
      <c r="BP209" s="58">
        <v>9</v>
      </c>
      <c r="BQ209" s="53">
        <f t="shared" ref="BQ209:BQ219" si="741">(IF(BP209=-1,0,(IF(BP209&lt;BP$4,0,IF(BP209&gt;BP$3,1,((-BP$4+BP209)/BP$5))))))*100</f>
        <v>90</v>
      </c>
      <c r="BR209" s="58">
        <v>2</v>
      </c>
      <c r="BS209" s="53">
        <f t="shared" ref="BS209:BS219" si="742">(IF(BR209=-1,0,(IF(BR209&lt;BR$4,0,IF(BR209&gt;BR$3,1,((-BR$4+BR209)/BR$5))))))*100</f>
        <v>33.333333333333329</v>
      </c>
      <c r="BT209" s="58">
        <v>4</v>
      </c>
      <c r="BU209" s="53">
        <f t="shared" ref="BU209:BU219" si="743">(IF(BT209=-1,0,(IF(BT209&lt;BT$4,0,IF(BT209&gt;BT$3,1,((-BT$4+BT209)/BT$5))))))*100</f>
        <v>57.142857142857139</v>
      </c>
      <c r="BV209" s="58">
        <v>6</v>
      </c>
      <c r="BW209" s="51">
        <f t="shared" ref="BW209:BW219" si="744">(IF(BV209=-1,0,(IF(BV209&lt;BV$4,0,IF(BV209&gt;BV$3,1,((-BV$4+BV209)/BV$5))))))*100</f>
        <v>85.714285714285708</v>
      </c>
      <c r="BX209" s="61">
        <f t="shared" si="706"/>
        <v>37</v>
      </c>
      <c r="BY209" s="63">
        <f t="shared" si="707"/>
        <v>74</v>
      </c>
      <c r="BZ209" s="53"/>
      <c r="CA209" s="98">
        <f t="shared" si="708"/>
        <v>74</v>
      </c>
      <c r="CB209" s="57" t="e">
        <f>+VLOOKUP($F$233,$A$8:$DI$219,CB$221,0)</f>
        <v>#N/A</v>
      </c>
      <c r="CC209" s="58">
        <v>10</v>
      </c>
      <c r="CD209" s="53">
        <f t="shared" ref="CD209:CD219" si="745">(IF(CC209=-1,0,(IF(CC209&gt;CC$4,0,IF(CC209&lt;CC$3,1,((CC$4-CC209)/CC$5))))))*100</f>
        <v>88.333333333333329</v>
      </c>
      <c r="CE209" s="58">
        <v>175</v>
      </c>
      <c r="CF209" s="51">
        <f t="shared" ref="CF209:CF219" si="746">(IF(CE209=-1,0,(IF(CE209&gt;CE$4,0,IF(CE209&lt;CE$3,1,((CE$4-CE209)/CE$5))))))*100</f>
        <v>80.525502318392583</v>
      </c>
      <c r="CG209" s="58">
        <v>33.168514812978202</v>
      </c>
      <c r="CH209" s="51">
        <f t="shared" ref="CH209:CH219" si="747">(IF(CG209=-1,0,(IF(CG209&gt;CG$4,0,IF(CG209&lt;CG$3,1,((CG$4-CG209)/CG$5)^$CH$3)))))*100</f>
        <v>90.108007858555908</v>
      </c>
      <c r="CI209" s="58" t="s">
        <v>1975</v>
      </c>
      <c r="CJ209" s="53" t="str">
        <f t="shared" ref="CJ209:CJ219" si="748">IF(CI209="NO VAT","No VAT",(IF(CI209="NO REFUND",0,(IF(CI209&gt;CI$5,0,IF(CI209&lt;CI$3,1,((CI$5-CI209)/CI$5))))))*100)</f>
        <v>No VAT</v>
      </c>
      <c r="CK209" s="58" t="s">
        <v>1975</v>
      </c>
      <c r="CL209" s="53" t="str">
        <f t="shared" ref="CL209:CL219" si="749">IF(CK209="NO VAT","No VAT",(IF(CK209="NO REFUND",0,(IF(CK209&gt;CK$4,0,IF(CK209&lt;CK$3,1,((CK$4-CK209)/CK$5))))))*100)</f>
        <v>No VAT</v>
      </c>
      <c r="CM209" s="58">
        <v>8</v>
      </c>
      <c r="CN209" s="53">
        <f t="shared" ref="CN209:CN219" si="750">IF(CM209="NO CIT","No CIT",IF(CM209&gt;CM$4,0,IF(CM209&lt;CM$3,1,((CM$4-CM209)/CM$5)))*100)</f>
        <v>88.073394495412856</v>
      </c>
      <c r="CO209" s="58">
        <v>0</v>
      </c>
      <c r="CP209" s="51">
        <f t="shared" ref="CP209:CP219" si="751">IF(CO209="NO CIT","No CIT",IF(CO209&gt;CO$4,0,IF(CO209&lt;CO$3,1,((CO$5-CO209)/CO$5)))*100)</f>
        <v>100</v>
      </c>
      <c r="CQ209" s="138">
        <f t="shared" si="709"/>
        <v>94.036697247706428</v>
      </c>
      <c r="CR209" s="110">
        <f t="shared" si="710"/>
        <v>88.250885189497069</v>
      </c>
      <c r="CS209" s="53"/>
      <c r="CT209" s="98">
        <f t="shared" si="711"/>
        <v>88.3</v>
      </c>
      <c r="CU209" s="54" t="e">
        <f>+VLOOKUP($F$233,$A$8:$EL$219,CU$221,0)</f>
        <v>#N/A</v>
      </c>
      <c r="CV209" s="58">
        <v>1.5</v>
      </c>
      <c r="CW209" s="53">
        <f t="shared" ref="CW209:CW219" si="752">(IF(CV209=-1,0,(IF(CV209&gt;CV$4,0,IF(CV209&lt;CV$3,1,((CV$4-CV209)/CV$5))))))*100</f>
        <v>99.685534591194966</v>
      </c>
      <c r="CX209" s="58">
        <v>1.5</v>
      </c>
      <c r="CY209" s="53">
        <f t="shared" ref="CY209:CY219" si="753">(IF(CX209=-1,0,(IF(CX209&gt;CX$4,0,IF(CX209&lt;CX$3,1,((CX$4-CX209)/CX$5))))))*100</f>
        <v>99.704142011834321</v>
      </c>
      <c r="CZ209" s="58">
        <v>175</v>
      </c>
      <c r="DA209" s="53">
        <f t="shared" ref="DA209:DA219" si="754">(IF(CZ209=-1,0,(IF(CZ209&gt;CZ$4,0,IF(CZ209&lt;CZ$3,1,((CZ$4-CZ209)/CZ$5))))))*100</f>
        <v>83.490566037735846</v>
      </c>
      <c r="DB209" s="58">
        <v>60</v>
      </c>
      <c r="DC209" s="53">
        <f t="shared" ref="DC209:DC219" si="755">(IF(DB209=-1,0,(IF(DB209&gt;DB$4,0,IF(DB209&lt;DB$3,1,((DB$4-DB209)/DB$5))))))*100</f>
        <v>85</v>
      </c>
      <c r="DD209" s="58">
        <v>1.5</v>
      </c>
      <c r="DE209" s="53">
        <f t="shared" ref="DE209:DE219" si="756">(IF(DD209=-1,0,(IF(DD209&gt;DD$4,0,IF(DD209&lt;DD$3,1,((DD$4-DD209)/DD$5))))))*100</f>
        <v>99.820788530465947</v>
      </c>
      <c r="DF209" s="58">
        <v>7.5</v>
      </c>
      <c r="DG209" s="53">
        <f t="shared" ref="DG209:DG219" si="757">(IF(DF209=-1,0,(IF(DF209&gt;DF$4,0,IF(DF209&lt;DF$3,1,((DF$4-DF209)/DF$5))))))*100</f>
        <v>97.280334728033466</v>
      </c>
      <c r="DH209" s="58">
        <v>175</v>
      </c>
      <c r="DI209" s="53">
        <f t="shared" ref="DI209:DI219" si="758">(IF(DH209=-1,0,(IF(DH209&gt;DH$4,0,IF(DH209&lt;DH$3,1,((DH$4-DH209)/DH$5))))))*100</f>
        <v>85.416666666666657</v>
      </c>
      <c r="DJ209" s="58">
        <v>100</v>
      </c>
      <c r="DK209" s="51">
        <f t="shared" ref="DK209:DK219" si="759">(IF(DJ209=-1,0,(IF(DJ209&gt;DJ$4,0,IF(DJ209&lt;DJ$3,1,((DJ$4-DJ209)/DJ$5))))))*100</f>
        <v>85.714285714285708</v>
      </c>
      <c r="DL209" s="53">
        <f t="shared" si="712"/>
        <v>92.014039785027109</v>
      </c>
      <c r="DM209" s="53"/>
      <c r="DN209" s="98">
        <f t="shared" si="713"/>
        <v>92</v>
      </c>
      <c r="DO209" s="54" t="e">
        <f>+VLOOKUP($F$233,$A$8:$EL$219,DO$221,0)</f>
        <v>#N/A</v>
      </c>
      <c r="DP209" s="52">
        <v>555</v>
      </c>
      <c r="DQ209" s="51">
        <f t="shared" ref="DQ209:DQ219" si="760">(IF(DP209=-1,0,(IF(DP209&gt;DP$4,0,IF(DP209&lt;DP$3,1,((DP$4-DP209)/DP$5))))))*100</f>
        <v>64.344262295081961</v>
      </c>
      <c r="DR209" s="52">
        <v>42</v>
      </c>
      <c r="DS209" s="51">
        <f t="shared" ref="DS209:DS219" si="761">(IF(DR209=-1,0,(IF(DR209&gt;DR$4,0,IF(DR209&lt;DR$3,1,((DR$4-DR209)/DR$5))))))*100</f>
        <v>52.868391451068611</v>
      </c>
      <c r="DT209" s="52">
        <v>14</v>
      </c>
      <c r="DU209" s="51">
        <f t="shared" ref="DU209:DU219" si="762">DT209/18*100</f>
        <v>77.777777777777786</v>
      </c>
      <c r="DV209" s="53">
        <f t="shared" si="714"/>
        <v>64.996810507976122</v>
      </c>
      <c r="DW209" s="53"/>
      <c r="DX209" s="98">
        <f t="shared" si="715"/>
        <v>65</v>
      </c>
      <c r="DY209" s="54" t="e">
        <f>+VLOOKUP($F$233,$A$8:$EL$219,DY$221,0)</f>
        <v>#N/A</v>
      </c>
      <c r="DZ209" s="52">
        <v>81.026462289331207</v>
      </c>
      <c r="EA209" s="53">
        <f t="shared" ref="EA209:EA219" si="763">(IF(DZ209=-1,0,(IF(DZ209&lt;DZ$4,0,IF(DZ209&gt;DZ$3,1,((-DZ$4+DZ209)/DZ$5))))))*100</f>
        <v>87.21901215213262</v>
      </c>
      <c r="EB209" s="52">
        <v>15</v>
      </c>
      <c r="EC209" s="51">
        <f t="shared" ref="EC209:EC219" si="764">(IF(EB209=-1,0,(IF(EB209&lt;EB$4,0,IF(EB209&gt;EB$3,1,((-EB$4+EB209)/EB$5))))))*100</f>
        <v>93.75</v>
      </c>
      <c r="ED209" s="53">
        <f t="shared" si="716"/>
        <v>90.48450607606631</v>
      </c>
      <c r="EE209" s="53"/>
      <c r="EF209" s="98">
        <f t="shared" si="717"/>
        <v>90.5</v>
      </c>
      <c r="EG209" s="54" t="e">
        <f>+VLOOKUP($F$233,$A$8:$EL$219,EG$221,0)</f>
        <v>#N/A</v>
      </c>
      <c r="EH209" s="77"/>
      <c r="EI209" s="75">
        <v>1</v>
      </c>
      <c r="EJ209" s="77"/>
      <c r="EK209" s="66" t="e">
        <f>+VLOOKUP($F$233,$A$8:$EL$219,EK$221,0)</f>
        <v>#N/A</v>
      </c>
      <c r="EL209" s="116">
        <f t="shared" si="718"/>
        <v>82.2</v>
      </c>
      <c r="EM209" s="139">
        <f t="shared" si="719"/>
        <v>82.176531743567551</v>
      </c>
      <c r="EN209" s="120"/>
      <c r="EO209" s="78"/>
      <c r="EP209" s="68">
        <v>1</v>
      </c>
      <c r="EQ209" s="49" t="s">
        <v>1389</v>
      </c>
      <c r="ES209" s="76">
        <v>1</v>
      </c>
    </row>
    <row r="210" spans="1:149" ht="14.5" customHeight="1" x14ac:dyDescent="0.35">
      <c r="A210" s="49" t="s">
        <v>1898</v>
      </c>
      <c r="B210" s="137" t="str">
        <f>INDEX('Economy Names'!$A$2:$H$213,'Economy Names'!L204,'Economy Names'!$K$1)</f>
        <v>United States New York City</v>
      </c>
      <c r="C210" s="50">
        <v>6</v>
      </c>
      <c r="D210" s="51">
        <f t="shared" si="720"/>
        <v>70.588235294117652</v>
      </c>
      <c r="E210" s="50">
        <v>4</v>
      </c>
      <c r="F210" s="51">
        <f t="shared" si="721"/>
        <v>96.482412060301499</v>
      </c>
      <c r="G210" s="52">
        <v>1.1832026246443601</v>
      </c>
      <c r="H210" s="51">
        <f t="shared" si="722"/>
        <v>99.408398687677817</v>
      </c>
      <c r="I210" s="50">
        <v>6</v>
      </c>
      <c r="J210" s="51">
        <f t="shared" si="723"/>
        <v>70.588235294117652</v>
      </c>
      <c r="K210" s="50">
        <v>4</v>
      </c>
      <c r="L210" s="51">
        <f t="shared" si="724"/>
        <v>96.482412060301499</v>
      </c>
      <c r="M210" s="52">
        <v>1.1832026246443601</v>
      </c>
      <c r="N210" s="53">
        <f t="shared" si="725"/>
        <v>99.408398687677817</v>
      </c>
      <c r="O210" s="52">
        <v>0</v>
      </c>
      <c r="P210" s="51">
        <f t="shared" si="726"/>
        <v>100</v>
      </c>
      <c r="Q210" s="53">
        <f t="shared" si="695"/>
        <v>91.619761510524256</v>
      </c>
      <c r="R210" s="53"/>
      <c r="S210" s="98">
        <f t="shared" si="696"/>
        <v>91.6</v>
      </c>
      <c r="T210" s="54" t="e">
        <f>+VLOOKUP($F$233,$A$8:$DI$219,T$221,0)</f>
        <v>#N/A</v>
      </c>
      <c r="U210" s="55">
        <v>15</v>
      </c>
      <c r="V210" s="51">
        <f t="shared" si="727"/>
        <v>60</v>
      </c>
      <c r="W210" s="55">
        <v>89</v>
      </c>
      <c r="X210" s="51">
        <f t="shared" si="728"/>
        <v>81.844380403458217</v>
      </c>
      <c r="Y210" s="56">
        <v>0.26241856611112002</v>
      </c>
      <c r="Z210" s="53">
        <f t="shared" si="729"/>
        <v>98.687907169444401</v>
      </c>
      <c r="AA210" s="55">
        <v>12</v>
      </c>
      <c r="AB210" s="51">
        <f t="shared" si="730"/>
        <v>80</v>
      </c>
      <c r="AC210" s="53">
        <f t="shared" si="697"/>
        <v>80.133071893225662</v>
      </c>
      <c r="AD210" s="53"/>
      <c r="AE210" s="98">
        <f t="shared" si="698"/>
        <v>80.099999999999994</v>
      </c>
      <c r="AF210" s="57" t="e">
        <f>+VLOOKUP($F$233,$A$8:$DI$219,AF$221,0)</f>
        <v>#N/A</v>
      </c>
      <c r="AG210" s="55">
        <v>4</v>
      </c>
      <c r="AH210" s="51">
        <f t="shared" si="731"/>
        <v>83.333333333333343</v>
      </c>
      <c r="AI210" s="55">
        <v>60</v>
      </c>
      <c r="AJ210" s="51">
        <f t="shared" si="732"/>
        <v>81.739130434782609</v>
      </c>
      <c r="AK210" s="56">
        <v>12.431515576263401</v>
      </c>
      <c r="AL210" s="51">
        <f t="shared" si="733"/>
        <v>99.846524499058475</v>
      </c>
      <c r="AM210" s="55">
        <v>8</v>
      </c>
      <c r="AN210" s="51">
        <f t="shared" si="734"/>
        <v>100</v>
      </c>
      <c r="AO210" s="51">
        <f t="shared" si="699"/>
        <v>91.229747066793607</v>
      </c>
      <c r="AP210" s="53"/>
      <c r="AQ210" s="98">
        <f t="shared" si="700"/>
        <v>91.2</v>
      </c>
      <c r="AR210" s="54" t="e">
        <f>+VLOOKUP($F$233,$A$8:$DI$219,AR$221,0)</f>
        <v>#N/A</v>
      </c>
      <c r="AS210" s="59">
        <v>4</v>
      </c>
      <c r="AT210" s="51">
        <f t="shared" si="735"/>
        <v>75</v>
      </c>
      <c r="AU210" s="59">
        <v>12</v>
      </c>
      <c r="AV210" s="51">
        <f t="shared" si="736"/>
        <v>94.73684210526315</v>
      </c>
      <c r="AW210" s="59">
        <v>3.3919046131894799</v>
      </c>
      <c r="AX210" s="53">
        <f t="shared" si="737"/>
        <v>77.387302578736808</v>
      </c>
      <c r="AY210" s="59">
        <v>18</v>
      </c>
      <c r="AZ210" s="51">
        <f t="shared" si="738"/>
        <v>60</v>
      </c>
      <c r="BA210" s="60">
        <f t="shared" si="701"/>
        <v>76.781036170999982</v>
      </c>
      <c r="BB210" s="53"/>
      <c r="BC210" s="98">
        <f t="shared" si="702"/>
        <v>76.8</v>
      </c>
      <c r="BD210" s="54" t="e">
        <f>+VLOOKUP($F$233,$A$8:$DI$219,BD$221,0)</f>
        <v>#N/A</v>
      </c>
      <c r="BE210" s="58">
        <v>8</v>
      </c>
      <c r="BF210" s="58">
        <v>11</v>
      </c>
      <c r="BG210" s="61">
        <f t="shared" si="703"/>
        <v>19</v>
      </c>
      <c r="BH210" s="60">
        <f t="shared" si="704"/>
        <v>95</v>
      </c>
      <c r="BI210" s="101"/>
      <c r="BJ210" s="98">
        <f t="shared" si="705"/>
        <v>95</v>
      </c>
      <c r="BK210" s="54" t="e">
        <f>+VLOOKUP($F$233,$A$8:$DI$219,BK$221,0)</f>
        <v>#N/A</v>
      </c>
      <c r="BL210" s="58">
        <v>7</v>
      </c>
      <c r="BM210" s="53">
        <f t="shared" si="739"/>
        <v>70</v>
      </c>
      <c r="BN210" s="58">
        <v>9</v>
      </c>
      <c r="BO210" s="53">
        <f t="shared" si="740"/>
        <v>90</v>
      </c>
      <c r="BP210" s="58">
        <v>9</v>
      </c>
      <c r="BQ210" s="53">
        <f t="shared" si="741"/>
        <v>90</v>
      </c>
      <c r="BR210" s="58">
        <v>2</v>
      </c>
      <c r="BS210" s="53">
        <f t="shared" si="742"/>
        <v>33.333333333333329</v>
      </c>
      <c r="BT210" s="58">
        <v>3</v>
      </c>
      <c r="BU210" s="53">
        <f t="shared" si="743"/>
        <v>42.857142857142854</v>
      </c>
      <c r="BV210" s="58">
        <v>5</v>
      </c>
      <c r="BW210" s="51">
        <f t="shared" si="744"/>
        <v>71.428571428571431</v>
      </c>
      <c r="BX210" s="61">
        <f t="shared" si="706"/>
        <v>35</v>
      </c>
      <c r="BY210" s="63">
        <f t="shared" si="707"/>
        <v>70</v>
      </c>
      <c r="BZ210" s="53"/>
      <c r="CA210" s="98">
        <f t="shared" si="708"/>
        <v>70</v>
      </c>
      <c r="CB210" s="57" t="e">
        <f>+VLOOKUP($F$233,$A$8:$DI$219,CB$221,0)</f>
        <v>#N/A</v>
      </c>
      <c r="CC210" s="58">
        <v>11</v>
      </c>
      <c r="CD210" s="53">
        <f t="shared" si="745"/>
        <v>86.666666666666671</v>
      </c>
      <c r="CE210" s="58">
        <v>175</v>
      </c>
      <c r="CF210" s="51">
        <f t="shared" si="746"/>
        <v>80.525502318392583</v>
      </c>
      <c r="CG210" s="58">
        <v>38.911227166966199</v>
      </c>
      <c r="CH210" s="51">
        <f t="shared" si="747"/>
        <v>81.867566518415686</v>
      </c>
      <c r="CI210" s="58" t="s">
        <v>1975</v>
      </c>
      <c r="CJ210" s="53" t="str">
        <f t="shared" si="748"/>
        <v>No VAT</v>
      </c>
      <c r="CK210" s="58" t="s">
        <v>1975</v>
      </c>
      <c r="CL210" s="53" t="str">
        <f t="shared" si="749"/>
        <v>No VAT</v>
      </c>
      <c r="CM210" s="58">
        <v>8</v>
      </c>
      <c r="CN210" s="53">
        <f t="shared" si="750"/>
        <v>88.073394495412856</v>
      </c>
      <c r="CO210" s="58">
        <v>0</v>
      </c>
      <c r="CP210" s="51">
        <f t="shared" si="751"/>
        <v>100</v>
      </c>
      <c r="CQ210" s="138">
        <f t="shared" si="709"/>
        <v>94.036697247706428</v>
      </c>
      <c r="CR210" s="110">
        <f t="shared" si="710"/>
        <v>85.774108187795349</v>
      </c>
      <c r="CS210" s="53"/>
      <c r="CT210" s="98">
        <f t="shared" si="711"/>
        <v>85.8</v>
      </c>
      <c r="CU210" s="54" t="e">
        <f>+VLOOKUP($F$233,$A$8:$EL$219,CU$221,0)</f>
        <v>#N/A</v>
      </c>
      <c r="CV210" s="58">
        <v>1.5</v>
      </c>
      <c r="CW210" s="53">
        <f t="shared" si="752"/>
        <v>99.685534591194966</v>
      </c>
      <c r="CX210" s="58">
        <v>1.5</v>
      </c>
      <c r="CY210" s="53">
        <f t="shared" si="753"/>
        <v>99.704142011834321</v>
      </c>
      <c r="CZ210" s="58">
        <v>175</v>
      </c>
      <c r="DA210" s="53">
        <f t="shared" si="754"/>
        <v>83.490566037735846</v>
      </c>
      <c r="DB210" s="58">
        <v>60</v>
      </c>
      <c r="DC210" s="53">
        <f t="shared" si="755"/>
        <v>85</v>
      </c>
      <c r="DD210" s="58">
        <v>1.5</v>
      </c>
      <c r="DE210" s="53">
        <f t="shared" si="756"/>
        <v>99.820788530465947</v>
      </c>
      <c r="DF210" s="58">
        <v>7.5</v>
      </c>
      <c r="DG210" s="53">
        <f t="shared" si="757"/>
        <v>97.280334728033466</v>
      </c>
      <c r="DH210" s="58">
        <v>175</v>
      </c>
      <c r="DI210" s="53">
        <f t="shared" si="758"/>
        <v>85.416666666666657</v>
      </c>
      <c r="DJ210" s="58">
        <v>100</v>
      </c>
      <c r="DK210" s="51">
        <f t="shared" si="759"/>
        <v>85.714285714285708</v>
      </c>
      <c r="DL210" s="53">
        <f t="shared" si="712"/>
        <v>92.014039785027109</v>
      </c>
      <c r="DM210" s="53"/>
      <c r="DN210" s="98">
        <f t="shared" si="713"/>
        <v>92</v>
      </c>
      <c r="DO210" s="54" t="e">
        <f>+VLOOKUP($F$233,$A$8:$EL$219,DO$221,0)</f>
        <v>#N/A</v>
      </c>
      <c r="DP210" s="52">
        <v>370</v>
      </c>
      <c r="DQ210" s="51">
        <f t="shared" si="760"/>
        <v>79.508196721311478</v>
      </c>
      <c r="DR210" s="52">
        <v>22.9</v>
      </c>
      <c r="DS210" s="51">
        <f t="shared" si="761"/>
        <v>74.353205849268832</v>
      </c>
      <c r="DT210" s="52">
        <v>15</v>
      </c>
      <c r="DU210" s="51">
        <f t="shared" si="762"/>
        <v>83.333333333333343</v>
      </c>
      <c r="DV210" s="53">
        <f t="shared" si="714"/>
        <v>79.064911967971213</v>
      </c>
      <c r="DW210" s="53"/>
      <c r="DX210" s="98">
        <f t="shared" si="715"/>
        <v>79.099999999999994</v>
      </c>
      <c r="DY210" s="54" t="e">
        <f>+VLOOKUP($F$233,$A$8:$EL$219,DY$221,0)</f>
        <v>#N/A</v>
      </c>
      <c r="DZ210" s="52">
        <v>81.026462289331207</v>
      </c>
      <c r="EA210" s="53">
        <f t="shared" si="763"/>
        <v>87.21901215213262</v>
      </c>
      <c r="EB210" s="52">
        <v>15</v>
      </c>
      <c r="EC210" s="51">
        <f t="shared" si="764"/>
        <v>93.75</v>
      </c>
      <c r="ED210" s="53">
        <f t="shared" si="716"/>
        <v>90.48450607606631</v>
      </c>
      <c r="EE210" s="53"/>
      <c r="EF210" s="98">
        <f t="shared" si="717"/>
        <v>90.5</v>
      </c>
      <c r="EG210" s="54" t="e">
        <f>+VLOOKUP($F$233,$A$8:$EL$219,EG$221,0)</f>
        <v>#N/A</v>
      </c>
      <c r="EH210" s="77"/>
      <c r="EI210" s="75">
        <v>1</v>
      </c>
      <c r="EJ210" s="77"/>
      <c r="EK210" s="66" t="e">
        <f>+VLOOKUP($F$233,$A$8:$EL$219,EK$221,0)</f>
        <v>#N/A</v>
      </c>
      <c r="EL210" s="116">
        <f t="shared" si="718"/>
        <v>85.2</v>
      </c>
      <c r="EM210" s="139">
        <f t="shared" si="719"/>
        <v>85.21011826584035</v>
      </c>
      <c r="EN210" s="120"/>
      <c r="EO210" s="78"/>
      <c r="EP210" s="68">
        <v>1</v>
      </c>
      <c r="EQ210" s="49" t="s">
        <v>1390</v>
      </c>
      <c r="ES210" s="76">
        <v>1</v>
      </c>
    </row>
    <row r="211" spans="1:149" ht="14.5" customHeight="1" x14ac:dyDescent="0.35">
      <c r="A211" s="49" t="s">
        <v>197</v>
      </c>
      <c r="B211" s="137" t="str">
        <f>INDEX('Economy Names'!$A$2:$H$213,'Economy Names'!L205,'Economy Names'!$K$1)</f>
        <v>Uruguay</v>
      </c>
      <c r="C211" s="50">
        <v>5</v>
      </c>
      <c r="D211" s="51">
        <f t="shared" si="720"/>
        <v>76.470588235294116</v>
      </c>
      <c r="E211" s="50">
        <v>6.5</v>
      </c>
      <c r="F211" s="51">
        <f t="shared" si="721"/>
        <v>93.969849246231149</v>
      </c>
      <c r="G211" s="52">
        <v>24.0809235951847</v>
      </c>
      <c r="H211" s="51">
        <f t="shared" si="722"/>
        <v>87.959538202407657</v>
      </c>
      <c r="I211" s="50">
        <v>5</v>
      </c>
      <c r="J211" s="51">
        <f t="shared" si="723"/>
        <v>76.470588235294116</v>
      </c>
      <c r="K211" s="50">
        <v>6.5</v>
      </c>
      <c r="L211" s="51">
        <f t="shared" si="724"/>
        <v>93.969849246231149</v>
      </c>
      <c r="M211" s="52">
        <v>24.0809235951847</v>
      </c>
      <c r="N211" s="53">
        <f t="shared" si="725"/>
        <v>87.959538202407657</v>
      </c>
      <c r="O211" s="52">
        <v>0</v>
      </c>
      <c r="P211" s="51">
        <f t="shared" si="726"/>
        <v>100</v>
      </c>
      <c r="Q211" s="53">
        <f t="shared" si="695"/>
        <v>89.599993920983223</v>
      </c>
      <c r="R211" s="53">
        <f t="shared" ref="R211:R219" si="765">+Q211</f>
        <v>89.599993920983223</v>
      </c>
      <c r="S211" s="98">
        <f t="shared" si="696"/>
        <v>89.6</v>
      </c>
      <c r="T211" s="54" t="e">
        <f t="shared" ref="T211:T219" si="766">RANK(R211,R$8:R$219)</f>
        <v>#N/A</v>
      </c>
      <c r="U211" s="55">
        <v>19</v>
      </c>
      <c r="V211" s="51">
        <f t="shared" si="727"/>
        <v>44</v>
      </c>
      <c r="W211" s="55">
        <v>265</v>
      </c>
      <c r="X211" s="51">
        <f t="shared" si="728"/>
        <v>31.123919308357351</v>
      </c>
      <c r="Y211" s="56">
        <v>0.98937012302013005</v>
      </c>
      <c r="Z211" s="53">
        <f t="shared" si="729"/>
        <v>95.053149384899342</v>
      </c>
      <c r="AA211" s="55">
        <v>9</v>
      </c>
      <c r="AB211" s="51">
        <f t="shared" si="730"/>
        <v>60</v>
      </c>
      <c r="AC211" s="53">
        <f t="shared" si="697"/>
        <v>57.544267173314175</v>
      </c>
      <c r="AD211" s="53">
        <f t="shared" ref="AD211:AD219" si="767">+AC211</f>
        <v>57.544267173314175</v>
      </c>
      <c r="AE211" s="98">
        <f t="shared" si="698"/>
        <v>57.5</v>
      </c>
      <c r="AF211" s="57" t="e">
        <f t="shared" ref="AF211:AF219" si="768">RANK(AD211,AD$8:AD$219)</f>
        <v>#N/A</v>
      </c>
      <c r="AG211" s="55">
        <v>5</v>
      </c>
      <c r="AH211" s="51">
        <f t="shared" si="731"/>
        <v>66.666666666666657</v>
      </c>
      <c r="AI211" s="55">
        <v>48</v>
      </c>
      <c r="AJ211" s="51">
        <f t="shared" si="732"/>
        <v>86.956521739130437</v>
      </c>
      <c r="AK211" s="56">
        <v>10.3448978997776</v>
      </c>
      <c r="AL211" s="51">
        <f t="shared" si="733"/>
        <v>99.872285211113848</v>
      </c>
      <c r="AM211" s="55">
        <v>6</v>
      </c>
      <c r="AN211" s="51">
        <f t="shared" si="734"/>
        <v>75</v>
      </c>
      <c r="AO211" s="51">
        <f t="shared" si="699"/>
        <v>82.123868404227736</v>
      </c>
      <c r="AP211" s="53">
        <f t="shared" ref="AP211:AP219" si="769">+AO211</f>
        <v>82.123868404227736</v>
      </c>
      <c r="AQ211" s="98">
        <f t="shared" si="700"/>
        <v>82.1</v>
      </c>
      <c r="AR211" s="54" t="e">
        <f t="shared" ref="AR211:AR219" si="770">RANK(AP211,AP$8:AP$219)</f>
        <v>#N/A</v>
      </c>
      <c r="AS211" s="59">
        <v>9</v>
      </c>
      <c r="AT211" s="51">
        <f t="shared" si="735"/>
        <v>33.333333333333329</v>
      </c>
      <c r="AU211" s="59">
        <v>66</v>
      </c>
      <c r="AV211" s="51">
        <f t="shared" si="736"/>
        <v>68.899521531100476</v>
      </c>
      <c r="AW211" s="59">
        <v>7.0341468637422997</v>
      </c>
      <c r="AX211" s="53">
        <f t="shared" si="737"/>
        <v>53.105687575051327</v>
      </c>
      <c r="AY211" s="59">
        <v>22.5</v>
      </c>
      <c r="AZ211" s="51">
        <f t="shared" si="738"/>
        <v>75</v>
      </c>
      <c r="BA211" s="60">
        <f t="shared" si="701"/>
        <v>57.584635609871285</v>
      </c>
      <c r="BB211" s="53">
        <f t="shared" ref="BB211:BB219" si="771">+BA211</f>
        <v>57.584635609871285</v>
      </c>
      <c r="BC211" s="98">
        <f t="shared" si="702"/>
        <v>57.6</v>
      </c>
      <c r="BD211" s="54" t="e">
        <f t="shared" ref="BD211:BD219" si="772">RANK(BB211,BB$8:BB$219)</f>
        <v>#N/A</v>
      </c>
      <c r="BE211" s="58">
        <v>8</v>
      </c>
      <c r="BF211" s="58">
        <v>4</v>
      </c>
      <c r="BG211" s="61">
        <f t="shared" si="703"/>
        <v>12</v>
      </c>
      <c r="BH211" s="60">
        <f t="shared" si="704"/>
        <v>60</v>
      </c>
      <c r="BI211" s="101">
        <f t="shared" ref="BI211:BI219" si="773">+BH211</f>
        <v>60</v>
      </c>
      <c r="BJ211" s="98">
        <f t="shared" si="705"/>
        <v>60</v>
      </c>
      <c r="BK211" s="54" t="e">
        <f t="shared" ref="BK211:BK219" si="774">RANK(BI211,BI$8:BI$219)</f>
        <v>#N/A</v>
      </c>
      <c r="BL211" s="58">
        <v>3</v>
      </c>
      <c r="BM211" s="53">
        <f t="shared" si="739"/>
        <v>30</v>
      </c>
      <c r="BN211" s="58">
        <v>4</v>
      </c>
      <c r="BO211" s="53">
        <f t="shared" si="740"/>
        <v>40</v>
      </c>
      <c r="BP211" s="58">
        <v>8</v>
      </c>
      <c r="BQ211" s="53">
        <f t="shared" si="741"/>
        <v>80</v>
      </c>
      <c r="BR211" s="58">
        <v>0</v>
      </c>
      <c r="BS211" s="53">
        <f t="shared" si="742"/>
        <v>0</v>
      </c>
      <c r="BT211" s="58">
        <v>0</v>
      </c>
      <c r="BU211" s="53">
        <f t="shared" si="743"/>
        <v>0</v>
      </c>
      <c r="BV211" s="58">
        <v>0</v>
      </c>
      <c r="BW211" s="51">
        <f t="shared" si="744"/>
        <v>0</v>
      </c>
      <c r="BX211" s="61">
        <f t="shared" si="706"/>
        <v>15</v>
      </c>
      <c r="BY211" s="63">
        <f t="shared" si="707"/>
        <v>30</v>
      </c>
      <c r="BZ211" s="53">
        <f t="shared" ref="BZ211:BZ219" si="775">+BY211</f>
        <v>30</v>
      </c>
      <c r="CA211" s="98">
        <f t="shared" si="708"/>
        <v>30</v>
      </c>
      <c r="CB211" s="57" t="e">
        <f t="shared" ref="CB211:CB219" si="776">RANK(BZ211,BZ$8:BZ$219)</f>
        <v>#N/A</v>
      </c>
      <c r="CC211" s="58">
        <v>20</v>
      </c>
      <c r="CD211" s="53">
        <f t="shared" si="745"/>
        <v>71.666666666666671</v>
      </c>
      <c r="CE211" s="58">
        <v>163</v>
      </c>
      <c r="CF211" s="51">
        <f t="shared" si="746"/>
        <v>82.38021638330757</v>
      </c>
      <c r="CG211" s="58">
        <v>41.801039825741597</v>
      </c>
      <c r="CH211" s="51">
        <f t="shared" si="747"/>
        <v>77.642328014284274</v>
      </c>
      <c r="CI211" s="58" t="s">
        <v>1974</v>
      </c>
      <c r="CJ211" s="53">
        <f t="shared" si="748"/>
        <v>0</v>
      </c>
      <c r="CK211" s="58" t="s">
        <v>1974</v>
      </c>
      <c r="CL211" s="53">
        <f t="shared" si="749"/>
        <v>0</v>
      </c>
      <c r="CM211" s="58">
        <v>2.5</v>
      </c>
      <c r="CN211" s="53">
        <f t="shared" si="750"/>
        <v>98.165137614678898</v>
      </c>
      <c r="CO211" s="58">
        <v>0</v>
      </c>
      <c r="CP211" s="51">
        <f t="shared" si="751"/>
        <v>100</v>
      </c>
      <c r="CQ211" s="138">
        <f t="shared" si="709"/>
        <v>49.541284403669721</v>
      </c>
      <c r="CR211" s="110">
        <f t="shared" si="710"/>
        <v>70.307623866982055</v>
      </c>
      <c r="CS211" s="53">
        <f t="shared" ref="CS211:CS219" si="777">+CR211</f>
        <v>70.307623866982055</v>
      </c>
      <c r="CT211" s="98">
        <f t="shared" si="711"/>
        <v>70.3</v>
      </c>
      <c r="CU211" s="54" t="e">
        <f t="shared" ref="CU211:CU219" si="778">RANK(CS211,CS$8:CS$219)</f>
        <v>#N/A</v>
      </c>
      <c r="CV211" s="58">
        <v>96</v>
      </c>
      <c r="CW211" s="53">
        <f t="shared" si="752"/>
        <v>40.25157232704403</v>
      </c>
      <c r="CX211" s="58">
        <v>24</v>
      </c>
      <c r="CY211" s="53">
        <f t="shared" si="753"/>
        <v>86.390532544378701</v>
      </c>
      <c r="CZ211" s="58">
        <v>1038</v>
      </c>
      <c r="DA211" s="53">
        <f t="shared" si="754"/>
        <v>2.0754716981132075</v>
      </c>
      <c r="DB211" s="58">
        <v>231</v>
      </c>
      <c r="DC211" s="53">
        <f t="shared" si="755"/>
        <v>42.25</v>
      </c>
      <c r="DD211" s="58">
        <v>6</v>
      </c>
      <c r="DE211" s="53">
        <f t="shared" si="756"/>
        <v>98.207885304659499</v>
      </c>
      <c r="DF211" s="58">
        <v>48</v>
      </c>
      <c r="DG211" s="53">
        <f t="shared" si="757"/>
        <v>80.3347280334728</v>
      </c>
      <c r="DH211" s="58">
        <v>500</v>
      </c>
      <c r="DI211" s="53">
        <f t="shared" si="758"/>
        <v>58.333333333333336</v>
      </c>
      <c r="DJ211" s="58">
        <v>285</v>
      </c>
      <c r="DK211" s="51">
        <f t="shared" si="759"/>
        <v>59.285714285714285</v>
      </c>
      <c r="DL211" s="53">
        <f t="shared" si="712"/>
        <v>58.391154690839478</v>
      </c>
      <c r="DM211" s="53">
        <f t="shared" ref="DM211:DM219" si="779">+DL211</f>
        <v>58.391154690839478</v>
      </c>
      <c r="DN211" s="98">
        <f t="shared" si="713"/>
        <v>58.4</v>
      </c>
      <c r="DO211" s="54" t="e">
        <f t="shared" ref="DO211:DO219" si="780">RANK(DM211,DM$8:DM$219)</f>
        <v>#N/A</v>
      </c>
      <c r="DP211" s="52">
        <v>725</v>
      </c>
      <c r="DQ211" s="51">
        <f t="shared" si="760"/>
        <v>50.409836065573764</v>
      </c>
      <c r="DR211" s="52">
        <v>23.2</v>
      </c>
      <c r="DS211" s="51">
        <f t="shared" si="761"/>
        <v>74.015748031496059</v>
      </c>
      <c r="DT211" s="52">
        <v>8</v>
      </c>
      <c r="DU211" s="51">
        <f t="shared" si="762"/>
        <v>44.444444444444443</v>
      </c>
      <c r="DV211" s="53">
        <f t="shared" si="714"/>
        <v>56.290009513838093</v>
      </c>
      <c r="DW211" s="53">
        <f t="shared" ref="DW211:DW219" si="781">+DV211</f>
        <v>56.290009513838093</v>
      </c>
      <c r="DX211" s="98">
        <f t="shared" si="715"/>
        <v>56.3</v>
      </c>
      <c r="DY211" s="54" t="e">
        <f t="shared" ref="DY211:DY219" si="782">RANK(DW211,DW$8:DW$219)</f>
        <v>#N/A</v>
      </c>
      <c r="DZ211" s="52">
        <v>44.351081829442201</v>
      </c>
      <c r="EA211" s="53">
        <f t="shared" si="763"/>
        <v>47.740669353543808</v>
      </c>
      <c r="EB211" s="52">
        <v>9.5</v>
      </c>
      <c r="EC211" s="51">
        <f t="shared" si="764"/>
        <v>59.375</v>
      </c>
      <c r="ED211" s="53">
        <f t="shared" si="716"/>
        <v>53.557834676771904</v>
      </c>
      <c r="EE211" s="53">
        <f t="shared" ref="EE211:EE219" si="783">+ED211</f>
        <v>53.557834676771904</v>
      </c>
      <c r="EF211" s="98">
        <f t="shared" si="717"/>
        <v>53.6</v>
      </c>
      <c r="EG211" s="54" t="e">
        <f t="shared" ref="EG211:EG219" si="784">RANK(EE211,EE$8:EE$219)</f>
        <v>#N/A</v>
      </c>
      <c r="EH211" s="77"/>
      <c r="EI211" s="77"/>
      <c r="EJ211" s="77"/>
      <c r="EK211" s="66" t="e">
        <f t="shared" ref="EK211:EK219" si="785">RANK(EN211,EN$8:EN$219)</f>
        <v>#N/A</v>
      </c>
      <c r="EL211" s="116">
        <f t="shared" si="718"/>
        <v>61.5</v>
      </c>
      <c r="EM211" s="139">
        <f t="shared" si="719"/>
        <v>61.539938785682793</v>
      </c>
      <c r="EN211" s="120">
        <f t="shared" ref="EN211:EN219" si="786">AVERAGE(Q211,AC211,BA211,BH211,BY211,CR211,DL211,DV211,ED211,AO211)</f>
        <v>61.539938785682793</v>
      </c>
      <c r="EO211" s="78"/>
      <c r="EP211" s="68"/>
      <c r="EQ211" s="44"/>
    </row>
    <row r="212" spans="1:149" ht="14.5" customHeight="1" x14ac:dyDescent="0.35">
      <c r="A212" s="49" t="s">
        <v>198</v>
      </c>
      <c r="B212" s="137" t="str">
        <f>INDEX('Economy Names'!$A$2:$H$213,'Economy Names'!L206,'Economy Names'!$K$1)</f>
        <v>Uzbekistan</v>
      </c>
      <c r="C212" s="50">
        <v>3</v>
      </c>
      <c r="D212" s="51">
        <f t="shared" si="720"/>
        <v>88.235294117647058</v>
      </c>
      <c r="E212" s="50">
        <v>3</v>
      </c>
      <c r="F212" s="51">
        <f t="shared" si="721"/>
        <v>97.48743718592965</v>
      </c>
      <c r="G212" s="52">
        <v>2.1783491672078101</v>
      </c>
      <c r="H212" s="51">
        <f t="shared" si="722"/>
        <v>98.910825416396094</v>
      </c>
      <c r="I212" s="50">
        <v>3</v>
      </c>
      <c r="J212" s="51">
        <f t="shared" si="723"/>
        <v>88.235294117647058</v>
      </c>
      <c r="K212" s="50">
        <v>3</v>
      </c>
      <c r="L212" s="51">
        <f t="shared" si="724"/>
        <v>97.48743718592965</v>
      </c>
      <c r="M212" s="52">
        <v>2.1783491672078101</v>
      </c>
      <c r="N212" s="53">
        <f t="shared" si="725"/>
        <v>98.910825416396094</v>
      </c>
      <c r="O212" s="52">
        <v>0</v>
      </c>
      <c r="P212" s="51">
        <f t="shared" si="726"/>
        <v>100</v>
      </c>
      <c r="Q212" s="53">
        <f t="shared" si="695"/>
        <v>96.158389179993193</v>
      </c>
      <c r="R212" s="53">
        <f t="shared" si="765"/>
        <v>96.158389179993193</v>
      </c>
      <c r="S212" s="98">
        <f t="shared" si="696"/>
        <v>96.2</v>
      </c>
      <c r="T212" s="54" t="e">
        <f t="shared" si="766"/>
        <v>#N/A</v>
      </c>
      <c r="U212" s="55">
        <v>17</v>
      </c>
      <c r="V212" s="51">
        <f t="shared" si="727"/>
        <v>52</v>
      </c>
      <c r="W212" s="55">
        <v>246</v>
      </c>
      <c r="X212" s="51">
        <f t="shared" si="728"/>
        <v>36.599423631123919</v>
      </c>
      <c r="Y212" s="56">
        <v>3.03868331618603</v>
      </c>
      <c r="Z212" s="53">
        <f t="shared" si="729"/>
        <v>84.806583419069852</v>
      </c>
      <c r="AA212" s="55">
        <v>11</v>
      </c>
      <c r="AB212" s="51">
        <f t="shared" si="730"/>
        <v>73.333333333333329</v>
      </c>
      <c r="AC212" s="53">
        <f t="shared" si="697"/>
        <v>61.68483509588178</v>
      </c>
      <c r="AD212" s="53">
        <f t="shared" si="767"/>
        <v>61.68483509588178</v>
      </c>
      <c r="AE212" s="98">
        <f t="shared" si="698"/>
        <v>61.7</v>
      </c>
      <c r="AF212" s="57" t="e">
        <f t="shared" si="768"/>
        <v>#N/A</v>
      </c>
      <c r="AG212" s="55">
        <v>4</v>
      </c>
      <c r="AH212" s="51">
        <f t="shared" si="731"/>
        <v>83.333333333333343</v>
      </c>
      <c r="AI212" s="55">
        <v>88</v>
      </c>
      <c r="AJ212" s="51">
        <f t="shared" si="732"/>
        <v>69.565217391304344</v>
      </c>
      <c r="AK212" s="56">
        <v>441.19159131328797</v>
      </c>
      <c r="AL212" s="51">
        <f t="shared" si="733"/>
        <v>94.553190230700153</v>
      </c>
      <c r="AM212" s="55">
        <v>8</v>
      </c>
      <c r="AN212" s="51">
        <f t="shared" si="734"/>
        <v>100</v>
      </c>
      <c r="AO212" s="51">
        <f t="shared" si="699"/>
        <v>86.862935238834467</v>
      </c>
      <c r="AP212" s="53">
        <f t="shared" si="769"/>
        <v>86.862935238834467</v>
      </c>
      <c r="AQ212" s="98">
        <f t="shared" si="700"/>
        <v>86.9</v>
      </c>
      <c r="AR212" s="54" t="e">
        <f t="shared" si="770"/>
        <v>#N/A</v>
      </c>
      <c r="AS212" s="59">
        <v>9</v>
      </c>
      <c r="AT212" s="51">
        <f t="shared" si="735"/>
        <v>33.333333333333329</v>
      </c>
      <c r="AU212" s="59">
        <v>43</v>
      </c>
      <c r="AV212" s="51">
        <f t="shared" si="736"/>
        <v>79.904306220095691</v>
      </c>
      <c r="AW212" s="59">
        <v>0.73980711501628005</v>
      </c>
      <c r="AX212" s="53">
        <f t="shared" si="737"/>
        <v>95.067952566558134</v>
      </c>
      <c r="AY212" s="59">
        <v>19</v>
      </c>
      <c r="AZ212" s="51">
        <f t="shared" si="738"/>
        <v>63.333333333333329</v>
      </c>
      <c r="BA212" s="60">
        <f t="shared" si="701"/>
        <v>67.909731363330124</v>
      </c>
      <c r="BB212" s="53">
        <f t="shared" si="771"/>
        <v>67.909731363330124</v>
      </c>
      <c r="BC212" s="98">
        <f t="shared" si="702"/>
        <v>67.900000000000006</v>
      </c>
      <c r="BD212" s="54" t="e">
        <f t="shared" si="772"/>
        <v>#N/A</v>
      </c>
      <c r="BE212" s="58">
        <v>7</v>
      </c>
      <c r="BF212" s="58">
        <v>6</v>
      </c>
      <c r="BG212" s="61">
        <f t="shared" si="703"/>
        <v>13</v>
      </c>
      <c r="BH212" s="60">
        <f t="shared" si="704"/>
        <v>65</v>
      </c>
      <c r="BI212" s="101">
        <f t="shared" si="773"/>
        <v>65</v>
      </c>
      <c r="BJ212" s="98">
        <f t="shared" si="705"/>
        <v>65</v>
      </c>
      <c r="BK212" s="54" t="e">
        <f t="shared" si="774"/>
        <v>#N/A</v>
      </c>
      <c r="BL212" s="58">
        <v>8</v>
      </c>
      <c r="BM212" s="53">
        <f t="shared" si="739"/>
        <v>80</v>
      </c>
      <c r="BN212" s="58">
        <v>3</v>
      </c>
      <c r="BO212" s="53">
        <f t="shared" si="740"/>
        <v>30</v>
      </c>
      <c r="BP212" s="58">
        <v>7</v>
      </c>
      <c r="BQ212" s="53">
        <f t="shared" si="741"/>
        <v>70</v>
      </c>
      <c r="BR212" s="58">
        <v>4</v>
      </c>
      <c r="BS212" s="53">
        <f t="shared" si="742"/>
        <v>66.666666666666657</v>
      </c>
      <c r="BT212" s="58">
        <v>7</v>
      </c>
      <c r="BU212" s="53">
        <f t="shared" si="743"/>
        <v>100</v>
      </c>
      <c r="BV212" s="58">
        <v>6</v>
      </c>
      <c r="BW212" s="51">
        <f t="shared" si="744"/>
        <v>85.714285714285708</v>
      </c>
      <c r="BX212" s="61">
        <f t="shared" si="706"/>
        <v>35</v>
      </c>
      <c r="BY212" s="63">
        <f t="shared" si="707"/>
        <v>70</v>
      </c>
      <c r="BZ212" s="53">
        <f t="shared" si="775"/>
        <v>70</v>
      </c>
      <c r="CA212" s="98">
        <f t="shared" si="708"/>
        <v>70</v>
      </c>
      <c r="CB212" s="57" t="e">
        <f t="shared" si="776"/>
        <v>#N/A</v>
      </c>
      <c r="CC212" s="58">
        <v>9</v>
      </c>
      <c r="CD212" s="53">
        <f t="shared" si="745"/>
        <v>90</v>
      </c>
      <c r="CE212" s="58">
        <v>181</v>
      </c>
      <c r="CF212" s="51">
        <f t="shared" si="746"/>
        <v>79.59814528593509</v>
      </c>
      <c r="CG212" s="58">
        <v>31.6063405063129</v>
      </c>
      <c r="CH212" s="51">
        <f t="shared" si="747"/>
        <v>92.31667110667</v>
      </c>
      <c r="CI212" s="58" t="s">
        <v>1974</v>
      </c>
      <c r="CJ212" s="53">
        <f t="shared" si="748"/>
        <v>0</v>
      </c>
      <c r="CK212" s="58" t="s">
        <v>1974</v>
      </c>
      <c r="CL212" s="53">
        <f t="shared" si="749"/>
        <v>0</v>
      </c>
      <c r="CM212" s="58">
        <v>5.5</v>
      </c>
      <c r="CN212" s="53">
        <f t="shared" si="750"/>
        <v>92.660550458715591</v>
      </c>
      <c r="CO212" s="58">
        <v>0</v>
      </c>
      <c r="CP212" s="51">
        <f t="shared" si="751"/>
        <v>100</v>
      </c>
      <c r="CQ212" s="138">
        <f t="shared" si="709"/>
        <v>48.165137614678898</v>
      </c>
      <c r="CR212" s="110">
        <f t="shared" si="710"/>
        <v>77.51998850182099</v>
      </c>
      <c r="CS212" s="53">
        <f t="shared" si="777"/>
        <v>77.51998850182099</v>
      </c>
      <c r="CT212" s="98">
        <f t="shared" si="711"/>
        <v>77.5</v>
      </c>
      <c r="CU212" s="54" t="e">
        <f t="shared" si="778"/>
        <v>#N/A</v>
      </c>
      <c r="CV212" s="58">
        <v>31.785714285714299</v>
      </c>
      <c r="CW212" s="53">
        <f t="shared" si="752"/>
        <v>80.637915543575915</v>
      </c>
      <c r="CX212" s="58">
        <v>96</v>
      </c>
      <c r="CY212" s="53">
        <f t="shared" si="753"/>
        <v>43.786982248520715</v>
      </c>
      <c r="CZ212" s="58">
        <v>277.89473684210498</v>
      </c>
      <c r="DA212" s="53">
        <f t="shared" si="754"/>
        <v>73.783515392254245</v>
      </c>
      <c r="DB212" s="58">
        <v>292</v>
      </c>
      <c r="DC212" s="53">
        <f t="shared" si="755"/>
        <v>27</v>
      </c>
      <c r="DD212" s="58">
        <v>110.609022556391</v>
      </c>
      <c r="DE212" s="53">
        <f t="shared" si="756"/>
        <v>60.713611986956636</v>
      </c>
      <c r="DF212" s="58">
        <v>150</v>
      </c>
      <c r="DG212" s="53">
        <f t="shared" si="757"/>
        <v>37.656903765690373</v>
      </c>
      <c r="DH212" s="58">
        <v>277.89473684210498</v>
      </c>
      <c r="DI212" s="53">
        <f t="shared" si="758"/>
        <v>76.842105263157919</v>
      </c>
      <c r="DJ212" s="58">
        <v>242</v>
      </c>
      <c r="DK212" s="51">
        <f t="shared" si="759"/>
        <v>65.428571428571431</v>
      </c>
      <c r="DL212" s="53">
        <f t="shared" si="712"/>
        <v>58.231200703590901</v>
      </c>
      <c r="DM212" s="53">
        <f t="shared" si="779"/>
        <v>58.231200703590901</v>
      </c>
      <c r="DN212" s="98">
        <f t="shared" si="713"/>
        <v>58.2</v>
      </c>
      <c r="DO212" s="54" t="e">
        <f t="shared" si="780"/>
        <v>#N/A</v>
      </c>
      <c r="DP212" s="52">
        <v>225</v>
      </c>
      <c r="DQ212" s="51">
        <f t="shared" si="760"/>
        <v>91.393442622950815</v>
      </c>
      <c r="DR212" s="52">
        <v>20.5</v>
      </c>
      <c r="DS212" s="51">
        <f t="shared" si="761"/>
        <v>77.052868391451071</v>
      </c>
      <c r="DT212" s="52">
        <v>8.5</v>
      </c>
      <c r="DU212" s="51">
        <f t="shared" si="762"/>
        <v>47.222222222222221</v>
      </c>
      <c r="DV212" s="53">
        <f t="shared" si="714"/>
        <v>71.889511078874705</v>
      </c>
      <c r="DW212" s="53">
        <f t="shared" si="781"/>
        <v>71.889511078874705</v>
      </c>
      <c r="DX212" s="98">
        <f t="shared" si="715"/>
        <v>71.900000000000006</v>
      </c>
      <c r="DY212" s="54" t="e">
        <f t="shared" si="782"/>
        <v>#N/A</v>
      </c>
      <c r="DZ212" s="52">
        <v>34.434668824572597</v>
      </c>
      <c r="EA212" s="53">
        <f t="shared" si="763"/>
        <v>37.066381942489343</v>
      </c>
      <c r="EB212" s="52">
        <v>8</v>
      </c>
      <c r="EC212" s="51">
        <f t="shared" si="764"/>
        <v>50</v>
      </c>
      <c r="ED212" s="53">
        <f t="shared" si="716"/>
        <v>43.533190971244672</v>
      </c>
      <c r="EE212" s="53">
        <f t="shared" si="783"/>
        <v>43.533190971244672</v>
      </c>
      <c r="EF212" s="98">
        <f t="shared" si="717"/>
        <v>43.5</v>
      </c>
      <c r="EG212" s="54" t="e">
        <f t="shared" si="784"/>
        <v>#N/A</v>
      </c>
      <c r="EH212" s="77"/>
      <c r="EI212" s="77"/>
      <c r="EJ212" s="77"/>
      <c r="EK212" s="66" t="e">
        <f t="shared" si="785"/>
        <v>#N/A</v>
      </c>
      <c r="EL212" s="116">
        <f t="shared" si="718"/>
        <v>69.900000000000006</v>
      </c>
      <c r="EM212" s="139">
        <f t="shared" si="719"/>
        <v>69.878978213357087</v>
      </c>
      <c r="EN212" s="120">
        <f t="shared" si="786"/>
        <v>69.878978213357087</v>
      </c>
      <c r="EO212" s="78"/>
      <c r="EP212" s="68"/>
      <c r="EQ212" s="44"/>
    </row>
    <row r="213" spans="1:149" ht="14.5" customHeight="1" x14ac:dyDescent="0.35">
      <c r="A213" s="49" t="s">
        <v>199</v>
      </c>
      <c r="B213" s="137" t="str">
        <f>INDEX('Economy Names'!$A$2:$H$213,'Economy Names'!L207,'Economy Names'!$K$1)</f>
        <v>Vanuatu</v>
      </c>
      <c r="C213" s="50">
        <v>7</v>
      </c>
      <c r="D213" s="51">
        <f t="shared" si="720"/>
        <v>64.705882352941174</v>
      </c>
      <c r="E213" s="50">
        <v>18</v>
      </c>
      <c r="F213" s="51">
        <f t="shared" si="721"/>
        <v>82.412060301507537</v>
      </c>
      <c r="G213" s="52">
        <v>42.453069255985397</v>
      </c>
      <c r="H213" s="51">
        <f t="shared" si="722"/>
        <v>78.773465372007308</v>
      </c>
      <c r="I213" s="50">
        <v>7</v>
      </c>
      <c r="J213" s="51">
        <f t="shared" si="723"/>
        <v>64.705882352941174</v>
      </c>
      <c r="K213" s="50">
        <v>18</v>
      </c>
      <c r="L213" s="51">
        <f t="shared" si="724"/>
        <v>82.412060301507537</v>
      </c>
      <c r="M213" s="52">
        <v>42.453069255985397</v>
      </c>
      <c r="N213" s="53">
        <f t="shared" si="725"/>
        <v>78.773465372007308</v>
      </c>
      <c r="O213" s="52">
        <v>0</v>
      </c>
      <c r="P213" s="51">
        <f t="shared" si="726"/>
        <v>100</v>
      </c>
      <c r="Q213" s="53">
        <f t="shared" si="695"/>
        <v>81.472852006614005</v>
      </c>
      <c r="R213" s="53">
        <f t="shared" si="765"/>
        <v>81.472852006614005</v>
      </c>
      <c r="S213" s="98">
        <f t="shared" si="696"/>
        <v>81.5</v>
      </c>
      <c r="T213" s="54" t="e">
        <f t="shared" si="766"/>
        <v>#N/A</v>
      </c>
      <c r="U213" s="55">
        <v>15</v>
      </c>
      <c r="V213" s="51">
        <f t="shared" si="727"/>
        <v>60</v>
      </c>
      <c r="W213" s="55">
        <v>123</v>
      </c>
      <c r="X213" s="51">
        <f t="shared" si="728"/>
        <v>72.046109510086453</v>
      </c>
      <c r="Y213" s="56">
        <v>9.4198130953108699</v>
      </c>
      <c r="Z213" s="53">
        <f t="shared" si="729"/>
        <v>52.900934523445656</v>
      </c>
      <c r="AA213" s="55">
        <v>5</v>
      </c>
      <c r="AB213" s="51">
        <f t="shared" si="730"/>
        <v>33.333333333333329</v>
      </c>
      <c r="AC213" s="53">
        <f t="shared" si="697"/>
        <v>54.570094341716356</v>
      </c>
      <c r="AD213" s="53">
        <f t="shared" si="767"/>
        <v>54.570094341716356</v>
      </c>
      <c r="AE213" s="98">
        <f t="shared" si="698"/>
        <v>54.6</v>
      </c>
      <c r="AF213" s="57" t="e">
        <f t="shared" si="768"/>
        <v>#N/A</v>
      </c>
      <c r="AG213" s="55">
        <v>4</v>
      </c>
      <c r="AH213" s="51">
        <f t="shared" si="731"/>
        <v>83.333333333333343</v>
      </c>
      <c r="AI213" s="55">
        <v>120</v>
      </c>
      <c r="AJ213" s="51">
        <f t="shared" si="732"/>
        <v>55.652173913043477</v>
      </c>
      <c r="AK213" s="56">
        <v>1037.6438999250099</v>
      </c>
      <c r="AL213" s="51">
        <f t="shared" si="733"/>
        <v>87.189581482407291</v>
      </c>
      <c r="AM213" s="55">
        <v>5</v>
      </c>
      <c r="AN213" s="51">
        <f t="shared" si="734"/>
        <v>62.5</v>
      </c>
      <c r="AO213" s="51">
        <f t="shared" si="699"/>
        <v>72.168772182196022</v>
      </c>
      <c r="AP213" s="53">
        <f t="shared" si="769"/>
        <v>72.168772182196022</v>
      </c>
      <c r="AQ213" s="98">
        <f t="shared" si="700"/>
        <v>72.2</v>
      </c>
      <c r="AR213" s="54" t="e">
        <f t="shared" si="770"/>
        <v>#N/A</v>
      </c>
      <c r="AS213" s="59">
        <v>4</v>
      </c>
      <c r="AT213" s="51">
        <f t="shared" si="735"/>
        <v>75</v>
      </c>
      <c r="AU213" s="59">
        <v>58</v>
      </c>
      <c r="AV213" s="51">
        <f t="shared" si="736"/>
        <v>72.727272727272734</v>
      </c>
      <c r="AW213" s="59">
        <v>7.0269177069557696</v>
      </c>
      <c r="AX213" s="53">
        <f t="shared" si="737"/>
        <v>53.153881953628201</v>
      </c>
      <c r="AY213" s="59">
        <v>18.5</v>
      </c>
      <c r="AZ213" s="51">
        <f t="shared" si="738"/>
        <v>61.666666666666671</v>
      </c>
      <c r="BA213" s="60">
        <f t="shared" si="701"/>
        <v>65.636955336891901</v>
      </c>
      <c r="BB213" s="53">
        <f t="shared" si="771"/>
        <v>65.636955336891901</v>
      </c>
      <c r="BC213" s="98">
        <f t="shared" si="702"/>
        <v>65.599999999999994</v>
      </c>
      <c r="BD213" s="54" t="e">
        <f t="shared" si="772"/>
        <v>#N/A</v>
      </c>
      <c r="BE213" s="58">
        <v>4</v>
      </c>
      <c r="BF213" s="58">
        <v>11</v>
      </c>
      <c r="BG213" s="61">
        <f t="shared" si="703"/>
        <v>15</v>
      </c>
      <c r="BH213" s="60">
        <f t="shared" si="704"/>
        <v>75</v>
      </c>
      <c r="BI213" s="101">
        <f t="shared" si="773"/>
        <v>75</v>
      </c>
      <c r="BJ213" s="98">
        <f t="shared" si="705"/>
        <v>75</v>
      </c>
      <c r="BK213" s="54" t="e">
        <f t="shared" si="774"/>
        <v>#N/A</v>
      </c>
      <c r="BL213" s="58">
        <v>5</v>
      </c>
      <c r="BM213" s="53">
        <f t="shared" si="739"/>
        <v>50</v>
      </c>
      <c r="BN213" s="58">
        <v>6</v>
      </c>
      <c r="BO213" s="53">
        <f t="shared" si="740"/>
        <v>60</v>
      </c>
      <c r="BP213" s="58">
        <v>5</v>
      </c>
      <c r="BQ213" s="53">
        <f t="shared" si="741"/>
        <v>50</v>
      </c>
      <c r="BR213" s="58">
        <v>0</v>
      </c>
      <c r="BS213" s="53">
        <f t="shared" si="742"/>
        <v>0</v>
      </c>
      <c r="BT213" s="58">
        <v>0</v>
      </c>
      <c r="BU213" s="53">
        <f t="shared" si="743"/>
        <v>0</v>
      </c>
      <c r="BV213" s="58">
        <v>0</v>
      </c>
      <c r="BW213" s="51">
        <f t="shared" si="744"/>
        <v>0</v>
      </c>
      <c r="BX213" s="61">
        <f t="shared" si="706"/>
        <v>16</v>
      </c>
      <c r="BY213" s="63">
        <f t="shared" si="707"/>
        <v>32</v>
      </c>
      <c r="BZ213" s="53">
        <f t="shared" si="775"/>
        <v>32</v>
      </c>
      <c r="CA213" s="98">
        <f t="shared" si="708"/>
        <v>32</v>
      </c>
      <c r="CB213" s="57" t="e">
        <f t="shared" si="776"/>
        <v>#N/A</v>
      </c>
      <c r="CC213" s="58">
        <v>31</v>
      </c>
      <c r="CD213" s="53">
        <f t="shared" si="745"/>
        <v>53.333333333333336</v>
      </c>
      <c r="CE213" s="58">
        <v>120</v>
      </c>
      <c r="CF213" s="51">
        <f t="shared" si="746"/>
        <v>89.026275115919631</v>
      </c>
      <c r="CG213" s="58">
        <v>8.4879462633337592</v>
      </c>
      <c r="CH213" s="51">
        <f t="shared" si="747"/>
        <v>100</v>
      </c>
      <c r="CI213" s="58">
        <v>7</v>
      </c>
      <c r="CJ213" s="53">
        <f t="shared" si="748"/>
        <v>86</v>
      </c>
      <c r="CK213" s="58">
        <v>28.023809523809501</v>
      </c>
      <c r="CL213" s="53">
        <f t="shared" si="749"/>
        <v>52.077587791873562</v>
      </c>
      <c r="CM213" s="58" t="s">
        <v>1976</v>
      </c>
      <c r="CN213" s="53" t="str">
        <f t="shared" si="750"/>
        <v>No CIT</v>
      </c>
      <c r="CO213" s="58" t="s">
        <v>1976</v>
      </c>
      <c r="CP213" s="51" t="str">
        <f t="shared" si="751"/>
        <v>No CIT</v>
      </c>
      <c r="CQ213" s="138">
        <f t="shared" si="709"/>
        <v>69.038793895936777</v>
      </c>
      <c r="CR213" s="110">
        <f t="shared" si="710"/>
        <v>77.849600586297441</v>
      </c>
      <c r="CS213" s="53">
        <f t="shared" si="777"/>
        <v>77.849600586297441</v>
      </c>
      <c r="CT213" s="98">
        <f t="shared" si="711"/>
        <v>77.8</v>
      </c>
      <c r="CU213" s="54" t="e">
        <f t="shared" si="778"/>
        <v>#N/A</v>
      </c>
      <c r="CV213" s="58">
        <v>38</v>
      </c>
      <c r="CW213" s="53">
        <f t="shared" si="752"/>
        <v>76.729559748427675</v>
      </c>
      <c r="CX213" s="58">
        <v>72</v>
      </c>
      <c r="CY213" s="53">
        <f t="shared" si="753"/>
        <v>57.988165680473372</v>
      </c>
      <c r="CZ213" s="58">
        <v>709</v>
      </c>
      <c r="DA213" s="53">
        <f t="shared" si="754"/>
        <v>33.113207547169807</v>
      </c>
      <c r="DB213" s="58">
        <v>190</v>
      </c>
      <c r="DC213" s="53">
        <f t="shared" si="755"/>
        <v>52.5</v>
      </c>
      <c r="DD213" s="58">
        <v>126</v>
      </c>
      <c r="DE213" s="53">
        <f t="shared" si="756"/>
        <v>55.197132616487451</v>
      </c>
      <c r="DF213" s="58">
        <v>48</v>
      </c>
      <c r="DG213" s="53">
        <f t="shared" si="757"/>
        <v>80.3347280334728</v>
      </c>
      <c r="DH213" s="58">
        <v>680.625</v>
      </c>
      <c r="DI213" s="53">
        <f t="shared" si="758"/>
        <v>43.28125</v>
      </c>
      <c r="DJ213" s="58">
        <v>182.5</v>
      </c>
      <c r="DK213" s="51">
        <f t="shared" si="759"/>
        <v>73.928571428571431</v>
      </c>
      <c r="DL213" s="53">
        <f t="shared" si="712"/>
        <v>59.134076881825322</v>
      </c>
      <c r="DM213" s="53">
        <f t="shared" si="779"/>
        <v>59.134076881825322</v>
      </c>
      <c r="DN213" s="98">
        <f t="shared" si="713"/>
        <v>59.1</v>
      </c>
      <c r="DO213" s="54" t="e">
        <f t="shared" si="780"/>
        <v>#N/A</v>
      </c>
      <c r="DP213" s="52">
        <v>430</v>
      </c>
      <c r="DQ213" s="51">
        <f t="shared" si="760"/>
        <v>74.590163934426229</v>
      </c>
      <c r="DR213" s="52">
        <v>56</v>
      </c>
      <c r="DS213" s="51">
        <f t="shared" si="761"/>
        <v>37.120359955005625</v>
      </c>
      <c r="DT213" s="52">
        <v>6.5</v>
      </c>
      <c r="DU213" s="51">
        <f t="shared" si="762"/>
        <v>36.111111111111107</v>
      </c>
      <c r="DV213" s="53">
        <f t="shared" si="714"/>
        <v>49.273878333514318</v>
      </c>
      <c r="DW213" s="53">
        <f t="shared" si="781"/>
        <v>49.273878333514318</v>
      </c>
      <c r="DX213" s="98">
        <f t="shared" si="715"/>
        <v>49.3</v>
      </c>
      <c r="DY213" s="54" t="e">
        <f t="shared" si="782"/>
        <v>#N/A</v>
      </c>
      <c r="DZ213" s="52">
        <v>45.823605247095102</v>
      </c>
      <c r="EA213" s="53">
        <f t="shared" si="763"/>
        <v>49.325732235839723</v>
      </c>
      <c r="EB213" s="52">
        <v>6</v>
      </c>
      <c r="EC213" s="51">
        <f t="shared" si="764"/>
        <v>37.5</v>
      </c>
      <c r="ED213" s="53">
        <f t="shared" si="716"/>
        <v>43.412866117919862</v>
      </c>
      <c r="EE213" s="53">
        <f t="shared" si="783"/>
        <v>43.412866117919862</v>
      </c>
      <c r="EF213" s="98">
        <f t="shared" si="717"/>
        <v>43.4</v>
      </c>
      <c r="EG213" s="54" t="e">
        <f t="shared" si="784"/>
        <v>#N/A</v>
      </c>
      <c r="EH213" s="77"/>
      <c r="EI213" s="77"/>
      <c r="EJ213" s="77"/>
      <c r="EK213" s="66" t="e">
        <f t="shared" si="785"/>
        <v>#N/A</v>
      </c>
      <c r="EL213" s="116">
        <f t="shared" si="718"/>
        <v>61.1</v>
      </c>
      <c r="EM213" s="139">
        <f t="shared" si="719"/>
        <v>61.051909578697519</v>
      </c>
      <c r="EN213" s="120">
        <f t="shared" si="786"/>
        <v>61.051909578697519</v>
      </c>
      <c r="EO213" s="78"/>
      <c r="EP213" s="68"/>
      <c r="EQ213" s="44"/>
    </row>
    <row r="214" spans="1:149" ht="14.5" customHeight="1" x14ac:dyDescent="0.35">
      <c r="A214" s="49" t="s">
        <v>1059</v>
      </c>
      <c r="B214" s="137" t="str">
        <f>INDEX('Economy Names'!$A$2:$H$213,'Economy Names'!L208,'Economy Names'!$K$1)</f>
        <v>Venezuela, RB</v>
      </c>
      <c r="C214" s="50">
        <v>20</v>
      </c>
      <c r="D214" s="51">
        <f t="shared" si="720"/>
        <v>0</v>
      </c>
      <c r="E214" s="50">
        <v>230</v>
      </c>
      <c r="F214" s="51">
        <f t="shared" si="721"/>
        <v>0</v>
      </c>
      <c r="G214" s="52">
        <v>211.81015751751599</v>
      </c>
      <c r="H214" s="51">
        <f t="shared" si="722"/>
        <v>0</v>
      </c>
      <c r="I214" s="50">
        <v>20</v>
      </c>
      <c r="J214" s="51">
        <f t="shared" si="723"/>
        <v>0</v>
      </c>
      <c r="K214" s="50">
        <v>230</v>
      </c>
      <c r="L214" s="51">
        <f t="shared" si="724"/>
        <v>0</v>
      </c>
      <c r="M214" s="52">
        <v>211.81015751751599</v>
      </c>
      <c r="N214" s="53">
        <f t="shared" si="725"/>
        <v>0</v>
      </c>
      <c r="O214" s="52">
        <v>0</v>
      </c>
      <c r="P214" s="51">
        <f t="shared" si="726"/>
        <v>100</v>
      </c>
      <c r="Q214" s="53">
        <f t="shared" si="695"/>
        <v>25</v>
      </c>
      <c r="R214" s="53">
        <f t="shared" si="765"/>
        <v>25</v>
      </c>
      <c r="S214" s="98">
        <f t="shared" si="696"/>
        <v>25</v>
      </c>
      <c r="T214" s="54" t="e">
        <f t="shared" si="766"/>
        <v>#N/A</v>
      </c>
      <c r="U214" s="55">
        <v>11</v>
      </c>
      <c r="V214" s="51">
        <f t="shared" si="727"/>
        <v>76</v>
      </c>
      <c r="W214" s="55">
        <v>434</v>
      </c>
      <c r="X214" s="51">
        <f t="shared" si="728"/>
        <v>0</v>
      </c>
      <c r="Y214" s="56">
        <v>12.037492331692301</v>
      </c>
      <c r="Z214" s="53">
        <f t="shared" si="729"/>
        <v>39.812538341538492</v>
      </c>
      <c r="AA214" s="56">
        <v>10.5</v>
      </c>
      <c r="AB214" s="51">
        <f t="shared" si="730"/>
        <v>70</v>
      </c>
      <c r="AC214" s="53">
        <f t="shared" si="697"/>
        <v>46.453134585384625</v>
      </c>
      <c r="AD214" s="53">
        <f t="shared" si="767"/>
        <v>46.453134585384625</v>
      </c>
      <c r="AE214" s="98">
        <f t="shared" si="698"/>
        <v>46.5</v>
      </c>
      <c r="AF214" s="57" t="e">
        <f t="shared" si="768"/>
        <v>#N/A</v>
      </c>
      <c r="AG214" s="55">
        <v>6</v>
      </c>
      <c r="AH214" s="51">
        <f t="shared" si="731"/>
        <v>50</v>
      </c>
      <c r="AI214" s="55">
        <v>208</v>
      </c>
      <c r="AJ214" s="51">
        <f t="shared" si="732"/>
        <v>17.391304347826086</v>
      </c>
      <c r="AK214" s="56">
        <v>650.66410756806397</v>
      </c>
      <c r="AL214" s="51">
        <f t="shared" si="733"/>
        <v>91.967109783110317</v>
      </c>
      <c r="AM214" s="55">
        <v>0</v>
      </c>
      <c r="AN214" s="51">
        <f t="shared" si="734"/>
        <v>0</v>
      </c>
      <c r="AO214" s="51">
        <f t="shared" si="699"/>
        <v>39.839603532734102</v>
      </c>
      <c r="AP214" s="53">
        <f t="shared" si="769"/>
        <v>39.839603532734102</v>
      </c>
      <c r="AQ214" s="98">
        <f t="shared" si="700"/>
        <v>39.799999999999997</v>
      </c>
      <c r="AR214" s="54" t="e">
        <f t="shared" si="770"/>
        <v>#N/A</v>
      </c>
      <c r="AS214" s="59">
        <v>10</v>
      </c>
      <c r="AT214" s="51">
        <f t="shared" si="735"/>
        <v>25</v>
      </c>
      <c r="AU214" s="59">
        <v>53</v>
      </c>
      <c r="AV214" s="51">
        <f t="shared" si="736"/>
        <v>75.119617224880386</v>
      </c>
      <c r="AW214" s="59">
        <v>2.6027320977578499</v>
      </c>
      <c r="AX214" s="53">
        <f t="shared" si="737"/>
        <v>82.648452681614344</v>
      </c>
      <c r="AY214" s="59">
        <v>5.5</v>
      </c>
      <c r="AZ214" s="51">
        <f t="shared" si="738"/>
        <v>18.333333333333332</v>
      </c>
      <c r="BA214" s="60">
        <f t="shared" si="701"/>
        <v>50.275350809957018</v>
      </c>
      <c r="BB214" s="53">
        <f t="shared" si="771"/>
        <v>50.275350809957018</v>
      </c>
      <c r="BC214" s="98">
        <f t="shared" si="702"/>
        <v>50.3</v>
      </c>
      <c r="BD214" s="54" t="e">
        <f t="shared" si="772"/>
        <v>#N/A</v>
      </c>
      <c r="BE214" s="58">
        <v>7</v>
      </c>
      <c r="BF214" s="58">
        <v>1</v>
      </c>
      <c r="BG214" s="61">
        <f t="shared" si="703"/>
        <v>8</v>
      </c>
      <c r="BH214" s="60">
        <f t="shared" si="704"/>
        <v>40</v>
      </c>
      <c r="BI214" s="101">
        <f t="shared" si="773"/>
        <v>40</v>
      </c>
      <c r="BJ214" s="98">
        <f t="shared" si="705"/>
        <v>40</v>
      </c>
      <c r="BK214" s="54" t="e">
        <f t="shared" si="774"/>
        <v>#N/A</v>
      </c>
      <c r="BL214" s="58">
        <v>3</v>
      </c>
      <c r="BM214" s="53">
        <f t="shared" si="739"/>
        <v>30</v>
      </c>
      <c r="BN214" s="58">
        <v>2</v>
      </c>
      <c r="BO214" s="53">
        <f t="shared" si="740"/>
        <v>20</v>
      </c>
      <c r="BP214" s="58">
        <v>3</v>
      </c>
      <c r="BQ214" s="53">
        <f t="shared" si="741"/>
        <v>30</v>
      </c>
      <c r="BR214" s="58">
        <v>1</v>
      </c>
      <c r="BS214" s="53">
        <f t="shared" si="742"/>
        <v>16.666666666666664</v>
      </c>
      <c r="BT214" s="58">
        <v>2</v>
      </c>
      <c r="BU214" s="53">
        <f t="shared" si="743"/>
        <v>28.571428571428569</v>
      </c>
      <c r="BV214" s="58">
        <v>1</v>
      </c>
      <c r="BW214" s="51">
        <f t="shared" si="744"/>
        <v>14.285714285714285</v>
      </c>
      <c r="BX214" s="61">
        <f t="shared" si="706"/>
        <v>12</v>
      </c>
      <c r="BY214" s="63">
        <f t="shared" si="707"/>
        <v>24</v>
      </c>
      <c r="BZ214" s="53">
        <f t="shared" si="775"/>
        <v>24</v>
      </c>
      <c r="CA214" s="98">
        <f t="shared" si="708"/>
        <v>24</v>
      </c>
      <c r="CB214" s="57" t="e">
        <f t="shared" si="776"/>
        <v>#N/A</v>
      </c>
      <c r="CC214" s="58">
        <v>99</v>
      </c>
      <c r="CD214" s="53">
        <f t="shared" si="745"/>
        <v>0</v>
      </c>
      <c r="CE214" s="58">
        <v>920</v>
      </c>
      <c r="CF214" s="51">
        <f t="shared" si="746"/>
        <v>0</v>
      </c>
      <c r="CG214" s="58">
        <v>73.3052169541279</v>
      </c>
      <c r="CH214" s="51">
        <f t="shared" si="747"/>
        <v>25.893736972637114</v>
      </c>
      <c r="CI214" s="58" t="s">
        <v>1974</v>
      </c>
      <c r="CJ214" s="53">
        <f t="shared" si="748"/>
        <v>0</v>
      </c>
      <c r="CK214" s="58" t="s">
        <v>1974</v>
      </c>
      <c r="CL214" s="53">
        <f t="shared" si="749"/>
        <v>0</v>
      </c>
      <c r="CM214" s="58">
        <v>13</v>
      </c>
      <c r="CN214" s="53">
        <f t="shared" si="750"/>
        <v>78.899082568807344</v>
      </c>
      <c r="CO214" s="58">
        <v>32.285714285714299</v>
      </c>
      <c r="CP214" s="51">
        <f t="shared" si="751"/>
        <v>0</v>
      </c>
      <c r="CQ214" s="138">
        <f t="shared" si="709"/>
        <v>19.724770642201836</v>
      </c>
      <c r="CR214" s="110">
        <f t="shared" si="710"/>
        <v>11.404626903709737</v>
      </c>
      <c r="CS214" s="53">
        <f t="shared" si="777"/>
        <v>11.404626903709737</v>
      </c>
      <c r="CT214" s="98">
        <f t="shared" si="711"/>
        <v>11.4</v>
      </c>
      <c r="CU214" s="54" t="e">
        <f t="shared" si="778"/>
        <v>#N/A</v>
      </c>
      <c r="CV214" s="58" t="s">
        <v>1973</v>
      </c>
      <c r="CW214" s="53">
        <f t="shared" si="752"/>
        <v>0</v>
      </c>
      <c r="CX214" s="58" t="s">
        <v>1973</v>
      </c>
      <c r="CY214" s="53">
        <f t="shared" si="753"/>
        <v>0</v>
      </c>
      <c r="CZ214" s="58" t="s">
        <v>1973</v>
      </c>
      <c r="DA214" s="53">
        <f t="shared" si="754"/>
        <v>0</v>
      </c>
      <c r="DB214" s="58" t="s">
        <v>1973</v>
      </c>
      <c r="DC214" s="53">
        <f t="shared" si="755"/>
        <v>0</v>
      </c>
      <c r="DD214" s="58" t="s">
        <v>1973</v>
      </c>
      <c r="DE214" s="53">
        <f t="shared" si="756"/>
        <v>0</v>
      </c>
      <c r="DF214" s="58" t="s">
        <v>1973</v>
      </c>
      <c r="DG214" s="53">
        <f t="shared" si="757"/>
        <v>0</v>
      </c>
      <c r="DH214" s="58" t="s">
        <v>1973</v>
      </c>
      <c r="DI214" s="53">
        <f t="shared" si="758"/>
        <v>0</v>
      </c>
      <c r="DJ214" s="58" t="s">
        <v>1973</v>
      </c>
      <c r="DK214" s="51">
        <f t="shared" si="759"/>
        <v>0</v>
      </c>
      <c r="DL214" s="53">
        <f t="shared" si="712"/>
        <v>0</v>
      </c>
      <c r="DM214" s="53">
        <f t="shared" si="779"/>
        <v>0</v>
      </c>
      <c r="DN214" s="98">
        <f t="shared" si="713"/>
        <v>0</v>
      </c>
      <c r="DO214" s="54" t="e">
        <f t="shared" si="780"/>
        <v>#N/A</v>
      </c>
      <c r="DP214" s="52">
        <v>720</v>
      </c>
      <c r="DQ214" s="51">
        <f t="shared" si="760"/>
        <v>50.819672131147541</v>
      </c>
      <c r="DR214" s="52">
        <v>43.7</v>
      </c>
      <c r="DS214" s="51">
        <f t="shared" si="761"/>
        <v>50.956130483689535</v>
      </c>
      <c r="DT214" s="52">
        <v>7</v>
      </c>
      <c r="DU214" s="51">
        <f t="shared" si="762"/>
        <v>38.888888888888893</v>
      </c>
      <c r="DV214" s="53">
        <f t="shared" si="714"/>
        <v>46.888230501241992</v>
      </c>
      <c r="DW214" s="53">
        <f t="shared" si="781"/>
        <v>46.888230501241992</v>
      </c>
      <c r="DX214" s="98">
        <f t="shared" si="715"/>
        <v>46.9</v>
      </c>
      <c r="DY214" s="54" t="e">
        <f t="shared" si="782"/>
        <v>#N/A</v>
      </c>
      <c r="DZ214" s="52">
        <v>5.3463276969126996</v>
      </c>
      <c r="EA214" s="53">
        <f t="shared" si="763"/>
        <v>5.7549275531891269</v>
      </c>
      <c r="EB214" s="52">
        <v>5</v>
      </c>
      <c r="EC214" s="51">
        <f t="shared" si="764"/>
        <v>31.25</v>
      </c>
      <c r="ED214" s="53">
        <f t="shared" si="716"/>
        <v>18.502463776594563</v>
      </c>
      <c r="EE214" s="53">
        <f t="shared" si="783"/>
        <v>18.502463776594563</v>
      </c>
      <c r="EF214" s="98">
        <f t="shared" si="717"/>
        <v>18.5</v>
      </c>
      <c r="EG214" s="54" t="e">
        <f t="shared" si="784"/>
        <v>#N/A</v>
      </c>
      <c r="EH214" s="77"/>
      <c r="EI214" s="77"/>
      <c r="EJ214" s="77"/>
      <c r="EK214" s="66" t="e">
        <f t="shared" si="785"/>
        <v>#N/A</v>
      </c>
      <c r="EL214" s="116">
        <f t="shared" si="718"/>
        <v>30.2</v>
      </c>
      <c r="EM214" s="139">
        <f t="shared" si="719"/>
        <v>30.2363410109622</v>
      </c>
      <c r="EN214" s="120">
        <f t="shared" si="786"/>
        <v>30.2363410109622</v>
      </c>
      <c r="EO214" s="78"/>
      <c r="EP214" s="68"/>
      <c r="EQ214" s="44"/>
    </row>
    <row r="215" spans="1:149" ht="14.5" customHeight="1" x14ac:dyDescent="0.35">
      <c r="A215" s="49" t="s">
        <v>200</v>
      </c>
      <c r="B215" s="137" t="str">
        <f>INDEX('Economy Names'!$A$2:$H$213,'Economy Names'!L209,'Economy Names'!$K$1)</f>
        <v>Vietnam</v>
      </c>
      <c r="C215" s="50">
        <v>8</v>
      </c>
      <c r="D215" s="51">
        <f t="shared" si="720"/>
        <v>58.82352941176471</v>
      </c>
      <c r="E215" s="50">
        <v>16</v>
      </c>
      <c r="F215" s="51">
        <f t="shared" si="721"/>
        <v>84.422110552763812</v>
      </c>
      <c r="G215" s="52">
        <v>5.5741369347000598</v>
      </c>
      <c r="H215" s="51">
        <f t="shared" si="722"/>
        <v>97.212931532649975</v>
      </c>
      <c r="I215" s="50">
        <v>8</v>
      </c>
      <c r="J215" s="51">
        <f t="shared" si="723"/>
        <v>58.82352941176471</v>
      </c>
      <c r="K215" s="50">
        <v>16</v>
      </c>
      <c r="L215" s="51">
        <f t="shared" si="724"/>
        <v>84.422110552763812</v>
      </c>
      <c r="M215" s="52">
        <v>5.5741369347000598</v>
      </c>
      <c r="N215" s="53">
        <f t="shared" si="725"/>
        <v>97.212931532649975</v>
      </c>
      <c r="O215" s="52">
        <v>0</v>
      </c>
      <c r="P215" s="51">
        <f t="shared" si="726"/>
        <v>100</v>
      </c>
      <c r="Q215" s="53">
        <f t="shared" si="695"/>
        <v>85.114642874294617</v>
      </c>
      <c r="R215" s="53">
        <f t="shared" si="765"/>
        <v>85.114642874294617</v>
      </c>
      <c r="S215" s="98">
        <f t="shared" si="696"/>
        <v>85.1</v>
      </c>
      <c r="T215" s="54" t="e">
        <f t="shared" si="766"/>
        <v>#N/A</v>
      </c>
      <c r="U215" s="55">
        <v>10</v>
      </c>
      <c r="V215" s="51">
        <f t="shared" si="727"/>
        <v>80</v>
      </c>
      <c r="W215" s="55">
        <v>166</v>
      </c>
      <c r="X215" s="51">
        <f t="shared" si="728"/>
        <v>59.654178674351584</v>
      </c>
      <c r="Y215" s="56">
        <v>0.51146611706300005</v>
      </c>
      <c r="Z215" s="53">
        <f t="shared" si="729"/>
        <v>97.442669414684985</v>
      </c>
      <c r="AA215" s="55">
        <v>12</v>
      </c>
      <c r="AB215" s="51">
        <f t="shared" si="730"/>
        <v>80</v>
      </c>
      <c r="AC215" s="53">
        <f t="shared" si="697"/>
        <v>79.27421202225915</v>
      </c>
      <c r="AD215" s="53">
        <f t="shared" si="767"/>
        <v>79.27421202225915</v>
      </c>
      <c r="AE215" s="98">
        <f t="shared" si="698"/>
        <v>79.3</v>
      </c>
      <c r="AF215" s="57" t="e">
        <f t="shared" si="768"/>
        <v>#N/A</v>
      </c>
      <c r="AG215" s="55">
        <v>4</v>
      </c>
      <c r="AH215" s="51">
        <f t="shared" si="731"/>
        <v>83.333333333333343</v>
      </c>
      <c r="AI215" s="55">
        <v>31</v>
      </c>
      <c r="AJ215" s="51">
        <f t="shared" si="732"/>
        <v>94.347826086956516</v>
      </c>
      <c r="AK215" s="56">
        <v>994.20671884486205</v>
      </c>
      <c r="AL215" s="51">
        <f t="shared" si="733"/>
        <v>87.725842977223934</v>
      </c>
      <c r="AM215" s="55">
        <v>7</v>
      </c>
      <c r="AN215" s="51">
        <f t="shared" si="734"/>
        <v>87.5</v>
      </c>
      <c r="AO215" s="51">
        <f t="shared" si="699"/>
        <v>88.226750599378448</v>
      </c>
      <c r="AP215" s="53">
        <f t="shared" si="769"/>
        <v>88.226750599378448</v>
      </c>
      <c r="AQ215" s="98">
        <f t="shared" si="700"/>
        <v>88.2</v>
      </c>
      <c r="AR215" s="54" t="e">
        <f t="shared" si="770"/>
        <v>#N/A</v>
      </c>
      <c r="AS215" s="59">
        <v>5</v>
      </c>
      <c r="AT215" s="51">
        <f t="shared" si="735"/>
        <v>66.666666666666657</v>
      </c>
      <c r="AU215" s="59">
        <v>53.5</v>
      </c>
      <c r="AV215" s="51">
        <f t="shared" si="736"/>
        <v>74.880382775119614</v>
      </c>
      <c r="AW215" s="59">
        <v>0.57659447979248002</v>
      </c>
      <c r="AX215" s="53">
        <f t="shared" si="737"/>
        <v>96.156036801383465</v>
      </c>
      <c r="AY215" s="59">
        <v>14</v>
      </c>
      <c r="AZ215" s="51">
        <f t="shared" si="738"/>
        <v>46.666666666666664</v>
      </c>
      <c r="BA215" s="60">
        <f t="shared" si="701"/>
        <v>71.092438227459098</v>
      </c>
      <c r="BB215" s="53">
        <f t="shared" si="771"/>
        <v>71.092438227459098</v>
      </c>
      <c r="BC215" s="98">
        <f t="shared" si="702"/>
        <v>71.099999999999994</v>
      </c>
      <c r="BD215" s="54" t="e">
        <f t="shared" si="772"/>
        <v>#N/A</v>
      </c>
      <c r="BE215" s="58">
        <v>8</v>
      </c>
      <c r="BF215" s="58">
        <v>8</v>
      </c>
      <c r="BG215" s="61">
        <f t="shared" si="703"/>
        <v>16</v>
      </c>
      <c r="BH215" s="60">
        <f t="shared" si="704"/>
        <v>80</v>
      </c>
      <c r="BI215" s="101">
        <f t="shared" si="773"/>
        <v>80</v>
      </c>
      <c r="BJ215" s="98">
        <f t="shared" si="705"/>
        <v>80</v>
      </c>
      <c r="BK215" s="54" t="e">
        <f t="shared" si="774"/>
        <v>#N/A</v>
      </c>
      <c r="BL215" s="58">
        <v>7</v>
      </c>
      <c r="BM215" s="53">
        <f t="shared" si="739"/>
        <v>70</v>
      </c>
      <c r="BN215" s="58">
        <v>4</v>
      </c>
      <c r="BO215" s="53">
        <f t="shared" si="740"/>
        <v>40</v>
      </c>
      <c r="BP215" s="58">
        <v>2</v>
      </c>
      <c r="BQ215" s="53">
        <f t="shared" si="741"/>
        <v>20</v>
      </c>
      <c r="BR215" s="58">
        <v>4</v>
      </c>
      <c r="BS215" s="53">
        <f t="shared" si="742"/>
        <v>66.666666666666657</v>
      </c>
      <c r="BT215" s="58">
        <v>5</v>
      </c>
      <c r="BU215" s="53">
        <f t="shared" si="743"/>
        <v>71.428571428571431</v>
      </c>
      <c r="BV215" s="58">
        <v>5</v>
      </c>
      <c r="BW215" s="51">
        <f t="shared" si="744"/>
        <v>71.428571428571431</v>
      </c>
      <c r="BX215" s="61">
        <f t="shared" si="706"/>
        <v>27</v>
      </c>
      <c r="BY215" s="63">
        <f t="shared" si="707"/>
        <v>54</v>
      </c>
      <c r="BZ215" s="53">
        <f t="shared" si="775"/>
        <v>54</v>
      </c>
      <c r="CA215" s="98">
        <f t="shared" si="708"/>
        <v>54</v>
      </c>
      <c r="CB215" s="57" t="e">
        <f t="shared" si="776"/>
        <v>#N/A</v>
      </c>
      <c r="CC215" s="58">
        <v>6</v>
      </c>
      <c r="CD215" s="53">
        <f t="shared" si="745"/>
        <v>95</v>
      </c>
      <c r="CE215" s="58">
        <v>384</v>
      </c>
      <c r="CF215" s="51">
        <f t="shared" si="746"/>
        <v>48.222565687789796</v>
      </c>
      <c r="CG215" s="58">
        <v>37.633351767076803</v>
      </c>
      <c r="CH215" s="51">
        <f t="shared" si="747"/>
        <v>83.718552569433044</v>
      </c>
      <c r="CI215" s="58" t="s">
        <v>1974</v>
      </c>
      <c r="CJ215" s="53">
        <f t="shared" si="748"/>
        <v>0</v>
      </c>
      <c r="CK215" s="58" t="s">
        <v>1974</v>
      </c>
      <c r="CL215" s="53">
        <f t="shared" si="749"/>
        <v>0</v>
      </c>
      <c r="CM215" s="58">
        <v>3.5</v>
      </c>
      <c r="CN215" s="53">
        <f t="shared" si="750"/>
        <v>96.330275229357795</v>
      </c>
      <c r="CO215" s="58">
        <v>0</v>
      </c>
      <c r="CP215" s="51">
        <f t="shared" si="751"/>
        <v>100</v>
      </c>
      <c r="CQ215" s="138">
        <f t="shared" si="709"/>
        <v>49.082568807339449</v>
      </c>
      <c r="CR215" s="110">
        <f t="shared" si="710"/>
        <v>69.005921766140574</v>
      </c>
      <c r="CS215" s="53">
        <f t="shared" si="777"/>
        <v>69.005921766140574</v>
      </c>
      <c r="CT215" s="98">
        <f t="shared" si="711"/>
        <v>69</v>
      </c>
      <c r="CU215" s="54" t="e">
        <f t="shared" si="778"/>
        <v>#N/A</v>
      </c>
      <c r="CV215" s="58">
        <v>55</v>
      </c>
      <c r="CW215" s="53">
        <f t="shared" si="752"/>
        <v>66.037735849056602</v>
      </c>
      <c r="CX215" s="58">
        <v>50</v>
      </c>
      <c r="CY215" s="53">
        <f t="shared" si="753"/>
        <v>71.005917159763314</v>
      </c>
      <c r="CZ215" s="58">
        <v>290</v>
      </c>
      <c r="DA215" s="53">
        <f t="shared" si="754"/>
        <v>72.641509433962256</v>
      </c>
      <c r="DB215" s="58">
        <v>139.230769230769</v>
      </c>
      <c r="DC215" s="53">
        <f t="shared" si="755"/>
        <v>65.19230769230775</v>
      </c>
      <c r="DD215" s="58">
        <v>56</v>
      </c>
      <c r="DE215" s="53">
        <f t="shared" si="756"/>
        <v>80.286738351254485</v>
      </c>
      <c r="DF215" s="58">
        <v>76</v>
      </c>
      <c r="DG215" s="53">
        <f t="shared" si="757"/>
        <v>68.619246861924694</v>
      </c>
      <c r="DH215" s="58">
        <v>373</v>
      </c>
      <c r="DI215" s="53">
        <f t="shared" si="758"/>
        <v>68.916666666666671</v>
      </c>
      <c r="DJ215" s="58">
        <v>182.5</v>
      </c>
      <c r="DK215" s="51">
        <f t="shared" si="759"/>
        <v>73.928571428571431</v>
      </c>
      <c r="DL215" s="53">
        <f t="shared" si="712"/>
        <v>70.828586680438406</v>
      </c>
      <c r="DM215" s="53">
        <f t="shared" si="779"/>
        <v>70.828586680438406</v>
      </c>
      <c r="DN215" s="98">
        <f t="shared" si="713"/>
        <v>70.8</v>
      </c>
      <c r="DO215" s="54" t="e">
        <f t="shared" si="780"/>
        <v>#N/A</v>
      </c>
      <c r="DP215" s="52">
        <v>400</v>
      </c>
      <c r="DQ215" s="51">
        <f t="shared" si="760"/>
        <v>77.049180327868854</v>
      </c>
      <c r="DR215" s="52">
        <v>29</v>
      </c>
      <c r="DS215" s="51">
        <f t="shared" si="761"/>
        <v>67.491563554555682</v>
      </c>
      <c r="DT215" s="52">
        <v>7.5</v>
      </c>
      <c r="DU215" s="51">
        <f t="shared" si="762"/>
        <v>41.666666666666671</v>
      </c>
      <c r="DV215" s="53">
        <f t="shared" si="714"/>
        <v>62.069136849697067</v>
      </c>
      <c r="DW215" s="53">
        <f t="shared" si="781"/>
        <v>62.069136849697067</v>
      </c>
      <c r="DX215" s="98">
        <f t="shared" si="715"/>
        <v>62.1</v>
      </c>
      <c r="DY215" s="54" t="e">
        <f t="shared" si="782"/>
        <v>#N/A</v>
      </c>
      <c r="DZ215" s="52">
        <v>21.3394370452415</v>
      </c>
      <c r="EA215" s="53">
        <f t="shared" si="763"/>
        <v>22.97033051156243</v>
      </c>
      <c r="EB215" s="52">
        <v>8.5</v>
      </c>
      <c r="EC215" s="51">
        <f t="shared" si="764"/>
        <v>53.125</v>
      </c>
      <c r="ED215" s="53">
        <f t="shared" si="716"/>
        <v>38.047665255781212</v>
      </c>
      <c r="EE215" s="53">
        <f t="shared" si="783"/>
        <v>38.047665255781212</v>
      </c>
      <c r="EF215" s="98">
        <f t="shared" si="717"/>
        <v>38</v>
      </c>
      <c r="EG215" s="54" t="e">
        <f t="shared" si="784"/>
        <v>#N/A</v>
      </c>
      <c r="EH215" s="77"/>
      <c r="EI215" s="77"/>
      <c r="EJ215" s="77"/>
      <c r="EK215" s="66" t="e">
        <f t="shared" si="785"/>
        <v>#N/A</v>
      </c>
      <c r="EL215" s="116">
        <f t="shared" si="718"/>
        <v>69.8</v>
      </c>
      <c r="EM215" s="139">
        <f t="shared" si="719"/>
        <v>69.765935427544861</v>
      </c>
      <c r="EN215" s="120">
        <f t="shared" si="786"/>
        <v>69.765935427544861</v>
      </c>
      <c r="EO215" s="78"/>
      <c r="EP215" s="68"/>
      <c r="EQ215" s="44"/>
    </row>
    <row r="216" spans="1:149" ht="14.5" customHeight="1" x14ac:dyDescent="0.35">
      <c r="A216" s="49" t="s">
        <v>201</v>
      </c>
      <c r="B216" s="137" t="str">
        <f>INDEX('Economy Names'!$A$2:$H$213,'Economy Names'!L210,'Economy Names'!$K$1)</f>
        <v>West Bank and Gaza</v>
      </c>
      <c r="C216" s="50">
        <v>10</v>
      </c>
      <c r="D216" s="51">
        <f t="shared" si="720"/>
        <v>47.058823529411761</v>
      </c>
      <c r="E216" s="50">
        <v>43</v>
      </c>
      <c r="F216" s="51">
        <f t="shared" si="721"/>
        <v>57.286432160804026</v>
      </c>
      <c r="G216" s="52">
        <v>40.2806069772884</v>
      </c>
      <c r="H216" s="51">
        <f t="shared" si="722"/>
        <v>79.859696511355793</v>
      </c>
      <c r="I216" s="50">
        <v>11</v>
      </c>
      <c r="J216" s="51">
        <f t="shared" si="723"/>
        <v>41.17647058823529</v>
      </c>
      <c r="K216" s="50">
        <v>44</v>
      </c>
      <c r="L216" s="51">
        <f t="shared" si="724"/>
        <v>56.281407035175882</v>
      </c>
      <c r="M216" s="52">
        <v>40.2806069772884</v>
      </c>
      <c r="N216" s="53">
        <f t="shared" si="725"/>
        <v>79.859696511355793</v>
      </c>
      <c r="O216" s="52">
        <v>0</v>
      </c>
      <c r="P216" s="51">
        <f t="shared" si="726"/>
        <v>100</v>
      </c>
      <c r="Q216" s="53">
        <f t="shared" si="695"/>
        <v>70.190315792042327</v>
      </c>
      <c r="R216" s="53">
        <f t="shared" si="765"/>
        <v>70.190315792042327</v>
      </c>
      <c r="S216" s="98">
        <f t="shared" si="696"/>
        <v>70.2</v>
      </c>
      <c r="T216" s="54" t="e">
        <f t="shared" si="766"/>
        <v>#N/A</v>
      </c>
      <c r="U216" s="55">
        <v>20</v>
      </c>
      <c r="V216" s="51">
        <f t="shared" si="727"/>
        <v>40</v>
      </c>
      <c r="W216" s="55">
        <v>108</v>
      </c>
      <c r="X216" s="51">
        <f t="shared" si="728"/>
        <v>76.368876080691635</v>
      </c>
      <c r="Y216" s="56">
        <v>12.690723258084001</v>
      </c>
      <c r="Z216" s="53">
        <f t="shared" si="729"/>
        <v>36.546383709579999</v>
      </c>
      <c r="AA216" s="55">
        <v>12</v>
      </c>
      <c r="AB216" s="51">
        <f t="shared" si="730"/>
        <v>80</v>
      </c>
      <c r="AC216" s="53">
        <f t="shared" si="697"/>
        <v>58.228814947567912</v>
      </c>
      <c r="AD216" s="53">
        <f t="shared" si="767"/>
        <v>58.228814947567912</v>
      </c>
      <c r="AE216" s="98">
        <f t="shared" si="698"/>
        <v>58.2</v>
      </c>
      <c r="AF216" s="57" t="e">
        <f t="shared" si="768"/>
        <v>#N/A</v>
      </c>
      <c r="AG216" s="55">
        <v>5</v>
      </c>
      <c r="AH216" s="51">
        <f t="shared" si="731"/>
        <v>66.666666666666657</v>
      </c>
      <c r="AI216" s="55">
        <v>47</v>
      </c>
      <c r="AJ216" s="51">
        <f t="shared" si="732"/>
        <v>87.391304347826079</v>
      </c>
      <c r="AK216" s="56">
        <v>1383.9330070659701</v>
      </c>
      <c r="AL216" s="51">
        <f t="shared" si="733"/>
        <v>82.914407320173211</v>
      </c>
      <c r="AM216" s="55">
        <v>5</v>
      </c>
      <c r="AN216" s="51">
        <f t="shared" si="734"/>
        <v>62.5</v>
      </c>
      <c r="AO216" s="51">
        <f t="shared" si="699"/>
        <v>74.86809458366649</v>
      </c>
      <c r="AP216" s="53">
        <f t="shared" si="769"/>
        <v>74.86809458366649</v>
      </c>
      <c r="AQ216" s="98">
        <f t="shared" si="700"/>
        <v>74.900000000000006</v>
      </c>
      <c r="AR216" s="54" t="e">
        <f t="shared" si="770"/>
        <v>#N/A</v>
      </c>
      <c r="AS216" s="59">
        <v>7</v>
      </c>
      <c r="AT216" s="51">
        <f t="shared" si="735"/>
        <v>50</v>
      </c>
      <c r="AU216" s="59">
        <v>35</v>
      </c>
      <c r="AV216" s="51">
        <f t="shared" si="736"/>
        <v>83.732057416267949</v>
      </c>
      <c r="AW216" s="59">
        <v>3.0307277628032301</v>
      </c>
      <c r="AX216" s="53">
        <f t="shared" si="737"/>
        <v>79.79514824797846</v>
      </c>
      <c r="AY216" s="59">
        <v>13.5</v>
      </c>
      <c r="AZ216" s="51">
        <f t="shared" si="738"/>
        <v>45</v>
      </c>
      <c r="BA216" s="60">
        <f t="shared" si="701"/>
        <v>64.631801416061592</v>
      </c>
      <c r="BB216" s="53">
        <f t="shared" si="771"/>
        <v>64.631801416061592</v>
      </c>
      <c r="BC216" s="98">
        <f t="shared" si="702"/>
        <v>64.599999999999994</v>
      </c>
      <c r="BD216" s="54" t="e">
        <f t="shared" si="772"/>
        <v>#N/A</v>
      </c>
      <c r="BE216" s="58">
        <v>8</v>
      </c>
      <c r="BF216" s="58">
        <v>8</v>
      </c>
      <c r="BG216" s="61">
        <f t="shared" si="703"/>
        <v>16</v>
      </c>
      <c r="BH216" s="60">
        <f t="shared" si="704"/>
        <v>80</v>
      </c>
      <c r="BI216" s="101">
        <f t="shared" si="773"/>
        <v>80</v>
      </c>
      <c r="BJ216" s="98">
        <f t="shared" si="705"/>
        <v>80</v>
      </c>
      <c r="BK216" s="54" t="e">
        <f t="shared" si="774"/>
        <v>#N/A</v>
      </c>
      <c r="BL216" s="58">
        <v>6</v>
      </c>
      <c r="BM216" s="53">
        <f t="shared" si="739"/>
        <v>60</v>
      </c>
      <c r="BN216" s="58">
        <v>5</v>
      </c>
      <c r="BO216" s="53">
        <f t="shared" si="740"/>
        <v>50</v>
      </c>
      <c r="BP216" s="58">
        <v>6</v>
      </c>
      <c r="BQ216" s="53">
        <f t="shared" si="741"/>
        <v>60</v>
      </c>
      <c r="BR216" s="58">
        <v>2</v>
      </c>
      <c r="BS216" s="53">
        <f t="shared" si="742"/>
        <v>33.333333333333329</v>
      </c>
      <c r="BT216" s="58">
        <v>1</v>
      </c>
      <c r="BU216" s="53">
        <f t="shared" si="743"/>
        <v>14.285714285714285</v>
      </c>
      <c r="BV216" s="58">
        <v>2</v>
      </c>
      <c r="BW216" s="51">
        <f t="shared" si="744"/>
        <v>28.571428571428569</v>
      </c>
      <c r="BX216" s="61">
        <f t="shared" si="706"/>
        <v>22</v>
      </c>
      <c r="BY216" s="63">
        <f t="shared" si="707"/>
        <v>44</v>
      </c>
      <c r="BZ216" s="53">
        <f t="shared" si="775"/>
        <v>44</v>
      </c>
      <c r="CA216" s="98">
        <f t="shared" si="708"/>
        <v>44</v>
      </c>
      <c r="CB216" s="57" t="e">
        <f t="shared" si="776"/>
        <v>#N/A</v>
      </c>
      <c r="CC216" s="58">
        <v>28</v>
      </c>
      <c r="CD216" s="53">
        <f t="shared" si="745"/>
        <v>58.333333333333336</v>
      </c>
      <c r="CE216" s="58">
        <v>174</v>
      </c>
      <c r="CF216" s="51">
        <f t="shared" si="746"/>
        <v>80.680061823802163</v>
      </c>
      <c r="CG216" s="58">
        <v>15.2687626006256</v>
      </c>
      <c r="CH216" s="51">
        <f t="shared" si="747"/>
        <v>100</v>
      </c>
      <c r="CI216" s="58">
        <v>18</v>
      </c>
      <c r="CJ216" s="53">
        <f t="shared" si="748"/>
        <v>64</v>
      </c>
      <c r="CK216" s="58">
        <v>79.1666666666667</v>
      </c>
      <c r="CL216" s="53">
        <f t="shared" si="749"/>
        <v>0</v>
      </c>
      <c r="CM216" s="58">
        <v>13</v>
      </c>
      <c r="CN216" s="53">
        <f t="shared" si="750"/>
        <v>78.899082568807344</v>
      </c>
      <c r="CO216" s="58">
        <v>80.142857142857096</v>
      </c>
      <c r="CP216" s="51">
        <f t="shared" si="751"/>
        <v>0</v>
      </c>
      <c r="CQ216" s="138">
        <f t="shared" si="709"/>
        <v>35.724770642201833</v>
      </c>
      <c r="CR216" s="110">
        <f t="shared" si="710"/>
        <v>68.684541449834342</v>
      </c>
      <c r="CS216" s="53">
        <f t="shared" si="777"/>
        <v>68.684541449834342</v>
      </c>
      <c r="CT216" s="98">
        <f t="shared" si="711"/>
        <v>68.7</v>
      </c>
      <c r="CU216" s="54" t="e">
        <f t="shared" si="778"/>
        <v>#N/A</v>
      </c>
      <c r="CV216" s="58">
        <v>6</v>
      </c>
      <c r="CW216" s="53">
        <f t="shared" si="752"/>
        <v>96.855345911949684</v>
      </c>
      <c r="CX216" s="58">
        <v>72</v>
      </c>
      <c r="CY216" s="53">
        <f t="shared" si="753"/>
        <v>57.988165680473372</v>
      </c>
      <c r="CZ216" s="58">
        <v>51.1111111111111</v>
      </c>
      <c r="DA216" s="53">
        <f t="shared" si="754"/>
        <v>95.178197064989519</v>
      </c>
      <c r="DB216" s="58">
        <v>80</v>
      </c>
      <c r="DC216" s="53">
        <f t="shared" si="755"/>
        <v>80</v>
      </c>
      <c r="DD216" s="58">
        <v>6</v>
      </c>
      <c r="DE216" s="53">
        <f t="shared" si="756"/>
        <v>98.207885304659499</v>
      </c>
      <c r="DF216" s="58">
        <v>45.3333333333333</v>
      </c>
      <c r="DG216" s="53">
        <f t="shared" si="757"/>
        <v>81.450488145048823</v>
      </c>
      <c r="DH216" s="58">
        <v>50</v>
      </c>
      <c r="DI216" s="53">
        <f t="shared" si="758"/>
        <v>95.833333333333343</v>
      </c>
      <c r="DJ216" s="58">
        <v>85</v>
      </c>
      <c r="DK216" s="51">
        <f t="shared" si="759"/>
        <v>87.857142857142861</v>
      </c>
      <c r="DL216" s="53">
        <f t="shared" si="712"/>
        <v>86.671319787199636</v>
      </c>
      <c r="DM216" s="53">
        <f t="shared" si="779"/>
        <v>86.671319787199636</v>
      </c>
      <c r="DN216" s="98">
        <f t="shared" si="713"/>
        <v>86.7</v>
      </c>
      <c r="DO216" s="54" t="e">
        <f t="shared" si="780"/>
        <v>#N/A</v>
      </c>
      <c r="DP216" s="52">
        <v>540</v>
      </c>
      <c r="DQ216" s="51">
        <f t="shared" si="760"/>
        <v>65.573770491803273</v>
      </c>
      <c r="DR216" s="52">
        <v>27</v>
      </c>
      <c r="DS216" s="51">
        <f t="shared" si="761"/>
        <v>69.741282339707539</v>
      </c>
      <c r="DT216" s="52">
        <v>4</v>
      </c>
      <c r="DU216" s="51">
        <f t="shared" si="762"/>
        <v>22.222222222222221</v>
      </c>
      <c r="DV216" s="53">
        <f t="shared" si="714"/>
        <v>52.512425017911006</v>
      </c>
      <c r="DW216" s="53">
        <f t="shared" si="781"/>
        <v>52.512425017911006</v>
      </c>
      <c r="DX216" s="98">
        <f t="shared" si="715"/>
        <v>52.5</v>
      </c>
      <c r="DY216" s="54" t="e">
        <f t="shared" si="782"/>
        <v>#N/A</v>
      </c>
      <c r="DZ216" s="52">
        <v>0</v>
      </c>
      <c r="EA216" s="53">
        <f t="shared" si="763"/>
        <v>0</v>
      </c>
      <c r="EB216" s="52">
        <v>0</v>
      </c>
      <c r="EC216" s="51">
        <f t="shared" si="764"/>
        <v>0</v>
      </c>
      <c r="ED216" s="53">
        <f t="shared" si="716"/>
        <v>0</v>
      </c>
      <c r="EE216" s="53">
        <f t="shared" si="783"/>
        <v>0</v>
      </c>
      <c r="EF216" s="98">
        <f t="shared" si="717"/>
        <v>0</v>
      </c>
      <c r="EG216" s="54" t="e">
        <f t="shared" si="784"/>
        <v>#N/A</v>
      </c>
      <c r="EH216" s="77"/>
      <c r="EI216" s="77"/>
      <c r="EJ216" s="77"/>
      <c r="EK216" s="66" t="e">
        <f t="shared" si="785"/>
        <v>#N/A</v>
      </c>
      <c r="EL216" s="116">
        <f t="shared" si="718"/>
        <v>60</v>
      </c>
      <c r="EM216" s="139">
        <f t="shared" si="719"/>
        <v>59.978731299428333</v>
      </c>
      <c r="EN216" s="120">
        <f t="shared" si="786"/>
        <v>59.978731299428333</v>
      </c>
      <c r="EO216" s="78"/>
      <c r="EP216" s="68"/>
      <c r="EQ216" s="44"/>
    </row>
    <row r="217" spans="1:149" ht="14.5" customHeight="1" x14ac:dyDescent="0.35">
      <c r="A217" s="49" t="s">
        <v>202</v>
      </c>
      <c r="B217" s="137" t="str">
        <f>INDEX('Economy Names'!$A$2:$H$213,'Economy Names'!L211,'Economy Names'!$K$1)</f>
        <v>Yemen, Rep.</v>
      </c>
      <c r="C217" s="50">
        <v>6</v>
      </c>
      <c r="D217" s="51">
        <f t="shared" si="720"/>
        <v>70.588235294117652</v>
      </c>
      <c r="E217" s="50">
        <v>40</v>
      </c>
      <c r="F217" s="51">
        <f t="shared" si="721"/>
        <v>60.301507537688437</v>
      </c>
      <c r="G217" s="52">
        <v>40.154414364295</v>
      </c>
      <c r="H217" s="51">
        <f t="shared" si="722"/>
        <v>79.922792817852496</v>
      </c>
      <c r="I217" s="50">
        <v>7</v>
      </c>
      <c r="J217" s="51">
        <f t="shared" si="723"/>
        <v>64.705882352941174</v>
      </c>
      <c r="K217" s="50">
        <v>41</v>
      </c>
      <c r="L217" s="51">
        <f t="shared" si="724"/>
        <v>59.2964824120603</v>
      </c>
      <c r="M217" s="52">
        <v>40.154414364295</v>
      </c>
      <c r="N217" s="53">
        <f t="shared" si="725"/>
        <v>79.922792817852496</v>
      </c>
      <c r="O217" s="52">
        <v>0</v>
      </c>
      <c r="P217" s="51">
        <f t="shared" si="726"/>
        <v>100</v>
      </c>
      <c r="Q217" s="53">
        <f t="shared" si="695"/>
        <v>76.842211654064073</v>
      </c>
      <c r="R217" s="53">
        <f t="shared" si="765"/>
        <v>76.842211654064073</v>
      </c>
      <c r="S217" s="98">
        <f t="shared" si="696"/>
        <v>76.8</v>
      </c>
      <c r="T217" s="54" t="e">
        <f t="shared" si="766"/>
        <v>#N/A</v>
      </c>
      <c r="U217" s="55" t="s">
        <v>1973</v>
      </c>
      <c r="V217" s="51">
        <f t="shared" si="727"/>
        <v>0</v>
      </c>
      <c r="W217" s="56" t="s">
        <v>1973</v>
      </c>
      <c r="X217" s="51">
        <f t="shared" si="728"/>
        <v>0</v>
      </c>
      <c r="Y217" s="56" t="s">
        <v>1973</v>
      </c>
      <c r="Z217" s="53">
        <f t="shared" si="729"/>
        <v>0</v>
      </c>
      <c r="AA217" s="56" t="s">
        <v>1973</v>
      </c>
      <c r="AB217" s="51">
        <f t="shared" si="730"/>
        <v>0</v>
      </c>
      <c r="AC217" s="53">
        <f t="shared" si="697"/>
        <v>0</v>
      </c>
      <c r="AD217" s="53">
        <f t="shared" si="767"/>
        <v>0</v>
      </c>
      <c r="AE217" s="98">
        <f t="shared" si="698"/>
        <v>0</v>
      </c>
      <c r="AF217" s="57" t="e">
        <f t="shared" si="768"/>
        <v>#N/A</v>
      </c>
      <c r="AG217" s="55" t="s">
        <v>1973</v>
      </c>
      <c r="AH217" s="51">
        <f t="shared" si="731"/>
        <v>0</v>
      </c>
      <c r="AI217" s="55" t="s">
        <v>1973</v>
      </c>
      <c r="AJ217" s="51">
        <f t="shared" si="732"/>
        <v>0</v>
      </c>
      <c r="AK217" s="56" t="s">
        <v>1973</v>
      </c>
      <c r="AL217" s="51">
        <f t="shared" si="733"/>
        <v>0</v>
      </c>
      <c r="AM217" s="55" t="s">
        <v>1973</v>
      </c>
      <c r="AN217" s="51">
        <f t="shared" si="734"/>
        <v>0</v>
      </c>
      <c r="AO217" s="51">
        <f t="shared" si="699"/>
        <v>0</v>
      </c>
      <c r="AP217" s="53">
        <f t="shared" si="769"/>
        <v>0</v>
      </c>
      <c r="AQ217" s="98">
        <f t="shared" si="700"/>
        <v>0</v>
      </c>
      <c r="AR217" s="54" t="e">
        <f t="shared" si="770"/>
        <v>#N/A</v>
      </c>
      <c r="AS217" s="59">
        <v>6</v>
      </c>
      <c r="AT217" s="51">
        <f t="shared" si="735"/>
        <v>58.333333333333336</v>
      </c>
      <c r="AU217" s="59">
        <v>19</v>
      </c>
      <c r="AV217" s="51">
        <f t="shared" si="736"/>
        <v>91.387559808612437</v>
      </c>
      <c r="AW217" s="59">
        <v>1.8245618340860601</v>
      </c>
      <c r="AX217" s="53">
        <f t="shared" si="737"/>
        <v>87.83625443942627</v>
      </c>
      <c r="AY217" s="59">
        <v>7</v>
      </c>
      <c r="AZ217" s="51">
        <f t="shared" si="738"/>
        <v>23.333333333333332</v>
      </c>
      <c r="BA217" s="60">
        <f t="shared" si="701"/>
        <v>65.222620228676334</v>
      </c>
      <c r="BB217" s="53">
        <f t="shared" si="771"/>
        <v>65.222620228676334</v>
      </c>
      <c r="BC217" s="98">
        <f t="shared" si="702"/>
        <v>65.2</v>
      </c>
      <c r="BD217" s="54" t="e">
        <f t="shared" si="772"/>
        <v>#N/A</v>
      </c>
      <c r="BE217" s="58">
        <v>0</v>
      </c>
      <c r="BF217" s="58">
        <v>0</v>
      </c>
      <c r="BG217" s="61">
        <f t="shared" si="703"/>
        <v>0</v>
      </c>
      <c r="BH217" s="60">
        <f t="shared" si="704"/>
        <v>0</v>
      </c>
      <c r="BI217" s="101">
        <f t="shared" si="773"/>
        <v>0</v>
      </c>
      <c r="BJ217" s="98">
        <f t="shared" si="705"/>
        <v>0</v>
      </c>
      <c r="BK217" s="54" t="e">
        <f t="shared" si="774"/>
        <v>#N/A</v>
      </c>
      <c r="BL217" s="58">
        <v>6</v>
      </c>
      <c r="BM217" s="53">
        <f t="shared" si="739"/>
        <v>60</v>
      </c>
      <c r="BN217" s="58">
        <v>4</v>
      </c>
      <c r="BO217" s="53">
        <f t="shared" si="740"/>
        <v>40</v>
      </c>
      <c r="BP217" s="58">
        <v>3</v>
      </c>
      <c r="BQ217" s="53">
        <f t="shared" si="741"/>
        <v>30</v>
      </c>
      <c r="BR217" s="58">
        <v>0</v>
      </c>
      <c r="BS217" s="53">
        <f t="shared" si="742"/>
        <v>0</v>
      </c>
      <c r="BT217" s="58">
        <v>0</v>
      </c>
      <c r="BU217" s="53">
        <f t="shared" si="743"/>
        <v>0</v>
      </c>
      <c r="BV217" s="58">
        <v>0</v>
      </c>
      <c r="BW217" s="51">
        <f t="shared" si="744"/>
        <v>0</v>
      </c>
      <c r="BX217" s="61">
        <f t="shared" si="706"/>
        <v>13</v>
      </c>
      <c r="BY217" s="63">
        <f t="shared" si="707"/>
        <v>26</v>
      </c>
      <c r="BZ217" s="53">
        <f t="shared" si="775"/>
        <v>26</v>
      </c>
      <c r="CA217" s="98">
        <f t="shared" si="708"/>
        <v>26</v>
      </c>
      <c r="CB217" s="57" t="e">
        <f t="shared" si="776"/>
        <v>#N/A</v>
      </c>
      <c r="CC217" s="58">
        <v>44</v>
      </c>
      <c r="CD217" s="53">
        <f t="shared" si="745"/>
        <v>31.666666666666664</v>
      </c>
      <c r="CE217" s="58">
        <v>248</v>
      </c>
      <c r="CF217" s="51">
        <f t="shared" si="746"/>
        <v>69.24265842349304</v>
      </c>
      <c r="CG217" s="58">
        <v>26.6267838856519</v>
      </c>
      <c r="CH217" s="51">
        <f t="shared" si="747"/>
        <v>99.271481982122836</v>
      </c>
      <c r="CI217" s="58">
        <v>4</v>
      </c>
      <c r="CJ217" s="53">
        <f t="shared" si="748"/>
        <v>92</v>
      </c>
      <c r="CK217" s="58">
        <v>6.1666666666666696</v>
      </c>
      <c r="CL217" s="53">
        <f t="shared" si="749"/>
        <v>94.272844272844267</v>
      </c>
      <c r="CM217" s="58">
        <v>2</v>
      </c>
      <c r="CN217" s="53">
        <f t="shared" si="750"/>
        <v>99.082568807339456</v>
      </c>
      <c r="CO217" s="58">
        <v>0</v>
      </c>
      <c r="CP217" s="51">
        <f t="shared" si="751"/>
        <v>100</v>
      </c>
      <c r="CQ217" s="138">
        <f t="shared" si="709"/>
        <v>96.338853270045931</v>
      </c>
      <c r="CR217" s="110">
        <f t="shared" si="710"/>
        <v>74.129915085582127</v>
      </c>
      <c r="CS217" s="53">
        <f t="shared" si="777"/>
        <v>74.129915085582127</v>
      </c>
      <c r="CT217" s="98">
        <f t="shared" si="711"/>
        <v>74.099999999999994</v>
      </c>
      <c r="CU217" s="54" t="e">
        <f t="shared" si="778"/>
        <v>#N/A</v>
      </c>
      <c r="CV217" s="58" t="s">
        <v>1973</v>
      </c>
      <c r="CW217" s="53">
        <f t="shared" si="752"/>
        <v>0</v>
      </c>
      <c r="CX217" s="58" t="s">
        <v>1973</v>
      </c>
      <c r="CY217" s="53">
        <f t="shared" si="753"/>
        <v>0</v>
      </c>
      <c r="CZ217" s="58" t="s">
        <v>1973</v>
      </c>
      <c r="DA217" s="53">
        <f t="shared" si="754"/>
        <v>0</v>
      </c>
      <c r="DB217" s="58" t="s">
        <v>1973</v>
      </c>
      <c r="DC217" s="53">
        <f t="shared" si="755"/>
        <v>0</v>
      </c>
      <c r="DD217" s="58" t="s">
        <v>1973</v>
      </c>
      <c r="DE217" s="53">
        <f t="shared" si="756"/>
        <v>0</v>
      </c>
      <c r="DF217" s="58" t="s">
        <v>1973</v>
      </c>
      <c r="DG217" s="53">
        <f t="shared" si="757"/>
        <v>0</v>
      </c>
      <c r="DH217" s="58" t="s">
        <v>1973</v>
      </c>
      <c r="DI217" s="53">
        <f t="shared" si="758"/>
        <v>0</v>
      </c>
      <c r="DJ217" s="58" t="s">
        <v>1973</v>
      </c>
      <c r="DK217" s="51">
        <f t="shared" si="759"/>
        <v>0</v>
      </c>
      <c r="DL217" s="53">
        <f t="shared" si="712"/>
        <v>0</v>
      </c>
      <c r="DM217" s="53">
        <f t="shared" si="779"/>
        <v>0</v>
      </c>
      <c r="DN217" s="98">
        <f t="shared" si="713"/>
        <v>0</v>
      </c>
      <c r="DO217" s="54" t="e">
        <f t="shared" si="780"/>
        <v>#N/A</v>
      </c>
      <c r="DP217" s="52">
        <v>645</v>
      </c>
      <c r="DQ217" s="51">
        <f t="shared" si="760"/>
        <v>56.967213114754102</v>
      </c>
      <c r="DR217" s="52">
        <v>30</v>
      </c>
      <c r="DS217" s="51">
        <f t="shared" si="761"/>
        <v>66.366704161979754</v>
      </c>
      <c r="DT217" s="52">
        <v>4</v>
      </c>
      <c r="DU217" s="51">
        <f t="shared" si="762"/>
        <v>22.222222222222221</v>
      </c>
      <c r="DV217" s="53">
        <f t="shared" si="714"/>
        <v>48.51871316631869</v>
      </c>
      <c r="DW217" s="53">
        <f t="shared" si="781"/>
        <v>48.51871316631869</v>
      </c>
      <c r="DX217" s="98">
        <f t="shared" si="715"/>
        <v>48.5</v>
      </c>
      <c r="DY217" s="54" t="e">
        <f t="shared" si="782"/>
        <v>#N/A</v>
      </c>
      <c r="DZ217" s="52">
        <v>20.979490450135899</v>
      </c>
      <c r="EA217" s="53">
        <f t="shared" si="763"/>
        <v>22.58287454266512</v>
      </c>
      <c r="EB217" s="52">
        <v>5</v>
      </c>
      <c r="EC217" s="51">
        <f t="shared" si="764"/>
        <v>31.25</v>
      </c>
      <c r="ED217" s="53">
        <f t="shared" si="716"/>
        <v>26.916437271332562</v>
      </c>
      <c r="EE217" s="53">
        <f t="shared" si="783"/>
        <v>26.916437271332562</v>
      </c>
      <c r="EF217" s="98">
        <f t="shared" si="717"/>
        <v>26.9</v>
      </c>
      <c r="EG217" s="54" t="e">
        <f t="shared" si="784"/>
        <v>#N/A</v>
      </c>
      <c r="EH217" s="77"/>
      <c r="EI217" s="77"/>
      <c r="EJ217" s="77"/>
      <c r="EK217" s="66" t="e">
        <f t="shared" si="785"/>
        <v>#N/A</v>
      </c>
      <c r="EL217" s="116">
        <f t="shared" si="718"/>
        <v>31.8</v>
      </c>
      <c r="EM217" s="139">
        <f t="shared" si="719"/>
        <v>31.762989740597373</v>
      </c>
      <c r="EN217" s="120">
        <f t="shared" si="786"/>
        <v>31.762989740597373</v>
      </c>
      <c r="EO217" s="78"/>
      <c r="EP217" s="68"/>
      <c r="EQ217" s="44"/>
    </row>
    <row r="218" spans="1:149" ht="14.5" customHeight="1" x14ac:dyDescent="0.35">
      <c r="A218" s="49" t="s">
        <v>203</v>
      </c>
      <c r="B218" s="137" t="str">
        <f>INDEX('Economy Names'!$A$2:$H$213,'Economy Names'!L212,'Economy Names'!$K$1)</f>
        <v>Zambia</v>
      </c>
      <c r="C218" s="50">
        <v>7</v>
      </c>
      <c r="D218" s="51">
        <f t="shared" si="720"/>
        <v>64.705882352941174</v>
      </c>
      <c r="E218" s="50">
        <v>8.5</v>
      </c>
      <c r="F218" s="51">
        <f t="shared" si="721"/>
        <v>91.959798994974875</v>
      </c>
      <c r="G218" s="52">
        <v>34.030197020829704</v>
      </c>
      <c r="H218" s="51">
        <f t="shared" si="722"/>
        <v>82.984901489585155</v>
      </c>
      <c r="I218" s="50">
        <v>7</v>
      </c>
      <c r="J218" s="51">
        <f t="shared" si="723"/>
        <v>64.705882352941174</v>
      </c>
      <c r="K218" s="50">
        <v>8.5</v>
      </c>
      <c r="L218" s="51">
        <f t="shared" si="724"/>
        <v>91.959798994974875</v>
      </c>
      <c r="M218" s="52">
        <v>34.030197020829704</v>
      </c>
      <c r="N218" s="53">
        <f t="shared" si="725"/>
        <v>82.984901489585155</v>
      </c>
      <c r="O218" s="52">
        <v>0</v>
      </c>
      <c r="P218" s="51">
        <f t="shared" si="726"/>
        <v>100</v>
      </c>
      <c r="Q218" s="53">
        <f t="shared" si="695"/>
        <v>84.912645709375283</v>
      </c>
      <c r="R218" s="53">
        <f t="shared" si="765"/>
        <v>84.912645709375283</v>
      </c>
      <c r="S218" s="98">
        <f t="shared" si="696"/>
        <v>84.9</v>
      </c>
      <c r="T218" s="54" t="e">
        <f t="shared" si="766"/>
        <v>#N/A</v>
      </c>
      <c r="U218" s="55">
        <v>10</v>
      </c>
      <c r="V218" s="51">
        <f t="shared" si="727"/>
        <v>80</v>
      </c>
      <c r="W218" s="55">
        <v>188</v>
      </c>
      <c r="X218" s="51">
        <f t="shared" si="728"/>
        <v>53.314121037463977</v>
      </c>
      <c r="Y218" s="56">
        <v>2.32047958143677</v>
      </c>
      <c r="Z218" s="53">
        <f t="shared" si="729"/>
        <v>88.397602092816143</v>
      </c>
      <c r="AA218" s="55">
        <v>10</v>
      </c>
      <c r="AB218" s="51">
        <f t="shared" si="730"/>
        <v>66.666666666666657</v>
      </c>
      <c r="AC218" s="53">
        <f t="shared" si="697"/>
        <v>72.094597449236687</v>
      </c>
      <c r="AD218" s="53">
        <f t="shared" si="767"/>
        <v>72.094597449236687</v>
      </c>
      <c r="AE218" s="98">
        <f t="shared" si="698"/>
        <v>72.099999999999994</v>
      </c>
      <c r="AF218" s="57" t="e">
        <f t="shared" si="768"/>
        <v>#N/A</v>
      </c>
      <c r="AG218" s="55">
        <v>5</v>
      </c>
      <c r="AH218" s="51">
        <f t="shared" si="731"/>
        <v>66.666666666666657</v>
      </c>
      <c r="AI218" s="55">
        <v>117</v>
      </c>
      <c r="AJ218" s="51">
        <f t="shared" si="732"/>
        <v>56.956521739130437</v>
      </c>
      <c r="AK218" s="56">
        <v>2035.6430600674701</v>
      </c>
      <c r="AL218" s="51">
        <f t="shared" si="733"/>
        <v>74.868604196697902</v>
      </c>
      <c r="AM218" s="55">
        <v>4</v>
      </c>
      <c r="AN218" s="51">
        <f t="shared" si="734"/>
        <v>50</v>
      </c>
      <c r="AO218" s="51">
        <f t="shared" si="699"/>
        <v>62.122948150623749</v>
      </c>
      <c r="AP218" s="53">
        <f t="shared" si="769"/>
        <v>62.122948150623749</v>
      </c>
      <c r="AQ218" s="98">
        <f t="shared" si="700"/>
        <v>62.1</v>
      </c>
      <c r="AR218" s="54" t="e">
        <f t="shared" si="770"/>
        <v>#N/A</v>
      </c>
      <c r="AS218" s="59">
        <v>6</v>
      </c>
      <c r="AT218" s="51">
        <f t="shared" si="735"/>
        <v>58.333333333333336</v>
      </c>
      <c r="AU218" s="59">
        <v>45</v>
      </c>
      <c r="AV218" s="51">
        <f t="shared" si="736"/>
        <v>78.94736842105263</v>
      </c>
      <c r="AW218" s="59">
        <v>9.5264557945048001</v>
      </c>
      <c r="AX218" s="53">
        <f t="shared" si="737"/>
        <v>36.490294703301338</v>
      </c>
      <c r="AY218" s="59">
        <v>7</v>
      </c>
      <c r="AZ218" s="51">
        <f t="shared" si="738"/>
        <v>23.333333333333332</v>
      </c>
      <c r="BA218" s="60">
        <f t="shared" si="701"/>
        <v>49.276082447755165</v>
      </c>
      <c r="BB218" s="53">
        <f t="shared" si="771"/>
        <v>49.276082447755165</v>
      </c>
      <c r="BC218" s="98">
        <f t="shared" si="702"/>
        <v>49.3</v>
      </c>
      <c r="BD218" s="54" t="e">
        <f t="shared" si="772"/>
        <v>#N/A</v>
      </c>
      <c r="BE218" s="58">
        <v>8</v>
      </c>
      <c r="BF218" s="58">
        <v>11</v>
      </c>
      <c r="BG218" s="61">
        <f t="shared" si="703"/>
        <v>19</v>
      </c>
      <c r="BH218" s="60">
        <f t="shared" si="704"/>
        <v>95</v>
      </c>
      <c r="BI218" s="101">
        <f t="shared" si="773"/>
        <v>95</v>
      </c>
      <c r="BJ218" s="98">
        <f t="shared" si="705"/>
        <v>95</v>
      </c>
      <c r="BK218" s="54" t="e">
        <f t="shared" si="774"/>
        <v>#N/A</v>
      </c>
      <c r="BL218" s="58">
        <v>4</v>
      </c>
      <c r="BM218" s="53">
        <f t="shared" si="739"/>
        <v>40</v>
      </c>
      <c r="BN218" s="58">
        <v>6</v>
      </c>
      <c r="BO218" s="53">
        <f t="shared" si="740"/>
        <v>60</v>
      </c>
      <c r="BP218" s="58">
        <v>7</v>
      </c>
      <c r="BQ218" s="53">
        <f t="shared" si="741"/>
        <v>70</v>
      </c>
      <c r="BR218" s="58">
        <v>4</v>
      </c>
      <c r="BS218" s="53">
        <f t="shared" si="742"/>
        <v>66.666666666666657</v>
      </c>
      <c r="BT218" s="58">
        <v>5</v>
      </c>
      <c r="BU218" s="53">
        <f t="shared" si="743"/>
        <v>71.428571428571431</v>
      </c>
      <c r="BV218" s="58">
        <v>4</v>
      </c>
      <c r="BW218" s="51">
        <f t="shared" si="744"/>
        <v>57.142857142857139</v>
      </c>
      <c r="BX218" s="61">
        <f t="shared" si="706"/>
        <v>30</v>
      </c>
      <c r="BY218" s="63">
        <f t="shared" si="707"/>
        <v>60</v>
      </c>
      <c r="BZ218" s="53">
        <f t="shared" si="775"/>
        <v>60</v>
      </c>
      <c r="CA218" s="98">
        <f t="shared" si="708"/>
        <v>60</v>
      </c>
      <c r="CB218" s="57" t="e">
        <f t="shared" si="776"/>
        <v>#N/A</v>
      </c>
      <c r="CC218" s="58">
        <v>11</v>
      </c>
      <c r="CD218" s="53">
        <f t="shared" si="745"/>
        <v>86.666666666666671</v>
      </c>
      <c r="CE218" s="58">
        <v>158</v>
      </c>
      <c r="CF218" s="51">
        <f t="shared" si="746"/>
        <v>83.153013910355483</v>
      </c>
      <c r="CG218" s="58">
        <v>15.556441399672799</v>
      </c>
      <c r="CH218" s="51">
        <f t="shared" si="747"/>
        <v>100</v>
      </c>
      <c r="CI218" s="58">
        <v>10</v>
      </c>
      <c r="CJ218" s="53">
        <f t="shared" si="748"/>
        <v>80</v>
      </c>
      <c r="CK218" s="58">
        <v>20.3095238095238</v>
      </c>
      <c r="CL218" s="53">
        <f t="shared" si="749"/>
        <v>66.970031255745582</v>
      </c>
      <c r="CM218" s="58">
        <v>3.25</v>
      </c>
      <c r="CN218" s="53">
        <f t="shared" si="750"/>
        <v>96.788990825688074</v>
      </c>
      <c r="CO218" s="58">
        <v>0</v>
      </c>
      <c r="CP218" s="51">
        <f t="shared" si="751"/>
        <v>100</v>
      </c>
      <c r="CQ218" s="138">
        <f t="shared" si="709"/>
        <v>85.939755520358418</v>
      </c>
      <c r="CR218" s="110">
        <f t="shared" si="710"/>
        <v>88.939859024345139</v>
      </c>
      <c r="CS218" s="53">
        <f t="shared" si="777"/>
        <v>88.939859024345139</v>
      </c>
      <c r="CT218" s="98">
        <f t="shared" si="711"/>
        <v>88.9</v>
      </c>
      <c r="CU218" s="54" t="e">
        <f t="shared" si="778"/>
        <v>#N/A</v>
      </c>
      <c r="CV218" s="58">
        <v>120</v>
      </c>
      <c r="CW218" s="53">
        <f t="shared" si="752"/>
        <v>25.157232704402517</v>
      </c>
      <c r="CX218" s="58">
        <v>96</v>
      </c>
      <c r="CY218" s="53">
        <f t="shared" si="753"/>
        <v>43.786982248520715</v>
      </c>
      <c r="CZ218" s="58">
        <v>370</v>
      </c>
      <c r="DA218" s="53">
        <f t="shared" si="754"/>
        <v>65.094339622641513</v>
      </c>
      <c r="DB218" s="58">
        <v>200</v>
      </c>
      <c r="DC218" s="53">
        <f t="shared" si="755"/>
        <v>50</v>
      </c>
      <c r="DD218" s="58">
        <v>120</v>
      </c>
      <c r="DE218" s="53">
        <f t="shared" si="756"/>
        <v>57.347670250896051</v>
      </c>
      <c r="DF218" s="58">
        <v>72</v>
      </c>
      <c r="DG218" s="53">
        <f t="shared" si="757"/>
        <v>70.292887029288693</v>
      </c>
      <c r="DH218" s="58">
        <v>380</v>
      </c>
      <c r="DI218" s="53">
        <f t="shared" si="758"/>
        <v>68.333333333333329</v>
      </c>
      <c r="DJ218" s="58">
        <v>175</v>
      </c>
      <c r="DK218" s="51">
        <f t="shared" si="759"/>
        <v>75</v>
      </c>
      <c r="DL218" s="53">
        <f t="shared" si="712"/>
        <v>56.876555648635353</v>
      </c>
      <c r="DM218" s="53">
        <f t="shared" si="779"/>
        <v>56.876555648635353</v>
      </c>
      <c r="DN218" s="98">
        <f t="shared" si="713"/>
        <v>56.9</v>
      </c>
      <c r="DO218" s="54" t="e">
        <f t="shared" si="780"/>
        <v>#N/A</v>
      </c>
      <c r="DP218" s="52">
        <v>611</v>
      </c>
      <c r="DQ218" s="51">
        <f t="shared" si="760"/>
        <v>59.754098360655739</v>
      </c>
      <c r="DR218" s="52">
        <v>38.700000000000003</v>
      </c>
      <c r="DS218" s="51">
        <f t="shared" si="761"/>
        <v>56.580427446569168</v>
      </c>
      <c r="DT218" s="52">
        <v>6.5</v>
      </c>
      <c r="DU218" s="51">
        <f t="shared" si="762"/>
        <v>36.111111111111107</v>
      </c>
      <c r="DV218" s="53">
        <f t="shared" si="714"/>
        <v>50.815212306112009</v>
      </c>
      <c r="DW218" s="53">
        <f t="shared" si="781"/>
        <v>50.815212306112009</v>
      </c>
      <c r="DX218" s="98">
        <f t="shared" si="715"/>
        <v>50.8</v>
      </c>
      <c r="DY218" s="54" t="e">
        <f t="shared" si="782"/>
        <v>#N/A</v>
      </c>
      <c r="DZ218" s="52">
        <v>51.005692599620502</v>
      </c>
      <c r="EA218" s="53">
        <f t="shared" si="763"/>
        <v>54.903867168590416</v>
      </c>
      <c r="EB218" s="52">
        <v>7</v>
      </c>
      <c r="EC218" s="51">
        <f t="shared" si="764"/>
        <v>43.75</v>
      </c>
      <c r="ED218" s="53">
        <f t="shared" si="716"/>
        <v>49.326933584295205</v>
      </c>
      <c r="EE218" s="53">
        <f t="shared" si="783"/>
        <v>49.326933584295205</v>
      </c>
      <c r="EF218" s="98">
        <f t="shared" si="717"/>
        <v>49.3</v>
      </c>
      <c r="EG218" s="54" t="e">
        <f t="shared" si="784"/>
        <v>#N/A</v>
      </c>
      <c r="EH218" s="77"/>
      <c r="EI218" s="77"/>
      <c r="EJ218" s="77"/>
      <c r="EK218" s="66" t="e">
        <f t="shared" si="785"/>
        <v>#N/A</v>
      </c>
      <c r="EL218" s="116">
        <f t="shared" si="718"/>
        <v>66.900000000000006</v>
      </c>
      <c r="EM218" s="139">
        <f t="shared" si="719"/>
        <v>66.936483432037875</v>
      </c>
      <c r="EN218" s="120">
        <f t="shared" si="786"/>
        <v>66.936483432037875</v>
      </c>
      <c r="EO218" s="78"/>
      <c r="EP218" s="68"/>
      <c r="EQ218" s="44"/>
    </row>
    <row r="219" spans="1:149" ht="14.5" customHeight="1" x14ac:dyDescent="0.35">
      <c r="A219" s="49" t="s">
        <v>204</v>
      </c>
      <c r="B219" s="137" t="str">
        <f>INDEX('Economy Names'!$A$2:$H$213,'Economy Names'!L213,'Economy Names'!$K$1)</f>
        <v>Zimbabwe</v>
      </c>
      <c r="C219" s="50">
        <v>9</v>
      </c>
      <c r="D219" s="51">
        <f t="shared" si="720"/>
        <v>52.941176470588239</v>
      </c>
      <c r="E219" s="50">
        <v>27</v>
      </c>
      <c r="F219" s="51">
        <f t="shared" si="721"/>
        <v>73.366834170854261</v>
      </c>
      <c r="G219" s="52">
        <v>76.592178770949701</v>
      </c>
      <c r="H219" s="51">
        <f t="shared" si="722"/>
        <v>61.703910614525149</v>
      </c>
      <c r="I219" s="50">
        <v>9</v>
      </c>
      <c r="J219" s="51">
        <f t="shared" si="723"/>
        <v>52.941176470588239</v>
      </c>
      <c r="K219" s="50">
        <v>27</v>
      </c>
      <c r="L219" s="51">
        <f t="shared" si="724"/>
        <v>73.366834170854261</v>
      </c>
      <c r="M219" s="52">
        <v>76.592178770949701</v>
      </c>
      <c r="N219" s="53">
        <f t="shared" si="725"/>
        <v>61.703910614525149</v>
      </c>
      <c r="O219" s="52">
        <v>0</v>
      </c>
      <c r="P219" s="51">
        <f t="shared" si="726"/>
        <v>100</v>
      </c>
      <c r="Q219" s="53">
        <f t="shared" si="695"/>
        <v>72.002980313991912</v>
      </c>
      <c r="R219" s="53">
        <f t="shared" si="765"/>
        <v>72.002980313991912</v>
      </c>
      <c r="S219" s="98">
        <f t="shared" si="696"/>
        <v>72</v>
      </c>
      <c r="T219" s="54" t="e">
        <f t="shared" si="766"/>
        <v>#N/A</v>
      </c>
      <c r="U219" s="55">
        <v>10</v>
      </c>
      <c r="V219" s="51">
        <f t="shared" si="727"/>
        <v>80</v>
      </c>
      <c r="W219" s="55">
        <v>178</v>
      </c>
      <c r="X219" s="51">
        <f t="shared" si="728"/>
        <v>56.195965417867434</v>
      </c>
      <c r="Y219" s="56">
        <v>12.571145251397001</v>
      </c>
      <c r="Z219" s="53">
        <f t="shared" si="729"/>
        <v>37.144273743014999</v>
      </c>
      <c r="AA219" s="55">
        <v>10</v>
      </c>
      <c r="AB219" s="51">
        <f t="shared" si="730"/>
        <v>66.666666666666657</v>
      </c>
      <c r="AC219" s="53">
        <f t="shared" si="697"/>
        <v>60.001726456887269</v>
      </c>
      <c r="AD219" s="53">
        <f t="shared" si="767"/>
        <v>60.001726456887269</v>
      </c>
      <c r="AE219" s="98">
        <f t="shared" si="698"/>
        <v>60</v>
      </c>
      <c r="AF219" s="57" t="e">
        <f t="shared" si="768"/>
        <v>#N/A</v>
      </c>
      <c r="AG219" s="55">
        <v>6</v>
      </c>
      <c r="AH219" s="51">
        <f t="shared" si="731"/>
        <v>50</v>
      </c>
      <c r="AI219" s="55">
        <v>106</v>
      </c>
      <c r="AJ219" s="51">
        <f t="shared" si="732"/>
        <v>61.739130434782609</v>
      </c>
      <c r="AK219" s="56">
        <v>1400.57541899441</v>
      </c>
      <c r="AL219" s="51">
        <f t="shared" si="733"/>
        <v>82.708945444513461</v>
      </c>
      <c r="AM219" s="55">
        <v>0</v>
      </c>
      <c r="AN219" s="51">
        <f t="shared" si="734"/>
        <v>0</v>
      </c>
      <c r="AO219" s="51">
        <f t="shared" si="699"/>
        <v>48.612018969824021</v>
      </c>
      <c r="AP219" s="53">
        <f t="shared" si="769"/>
        <v>48.612018969824021</v>
      </c>
      <c r="AQ219" s="98">
        <f t="shared" si="700"/>
        <v>48.6</v>
      </c>
      <c r="AR219" s="54" t="e">
        <f t="shared" si="770"/>
        <v>#N/A</v>
      </c>
      <c r="AS219" s="59">
        <v>5</v>
      </c>
      <c r="AT219" s="51">
        <f t="shared" si="735"/>
        <v>66.666666666666657</v>
      </c>
      <c r="AU219" s="59">
        <v>29</v>
      </c>
      <c r="AV219" s="51">
        <f t="shared" si="736"/>
        <v>86.602870813397132</v>
      </c>
      <c r="AW219" s="59">
        <v>7.3016759776536304</v>
      </c>
      <c r="AX219" s="53">
        <f t="shared" si="737"/>
        <v>51.32216014897579</v>
      </c>
      <c r="AY219" s="59">
        <v>10</v>
      </c>
      <c r="AZ219" s="51">
        <f t="shared" si="738"/>
        <v>33.333333333333329</v>
      </c>
      <c r="BA219" s="60">
        <f t="shared" si="701"/>
        <v>59.481257740593222</v>
      </c>
      <c r="BB219" s="53">
        <f t="shared" si="771"/>
        <v>59.481257740593222</v>
      </c>
      <c r="BC219" s="98">
        <f t="shared" si="702"/>
        <v>59.5</v>
      </c>
      <c r="BD219" s="54" t="e">
        <f t="shared" si="772"/>
        <v>#N/A</v>
      </c>
      <c r="BE219" s="58">
        <v>7</v>
      </c>
      <c r="BF219" s="58">
        <v>6</v>
      </c>
      <c r="BG219" s="61">
        <f t="shared" si="703"/>
        <v>13</v>
      </c>
      <c r="BH219" s="60">
        <f t="shared" si="704"/>
        <v>65</v>
      </c>
      <c r="BI219" s="101">
        <f t="shared" si="773"/>
        <v>65</v>
      </c>
      <c r="BJ219" s="98">
        <f t="shared" si="705"/>
        <v>65</v>
      </c>
      <c r="BK219" s="54" t="e">
        <f t="shared" si="774"/>
        <v>#N/A</v>
      </c>
      <c r="BL219" s="58">
        <v>8</v>
      </c>
      <c r="BM219" s="53">
        <f t="shared" si="739"/>
        <v>80</v>
      </c>
      <c r="BN219" s="58">
        <v>2</v>
      </c>
      <c r="BO219" s="53">
        <f t="shared" si="740"/>
        <v>20</v>
      </c>
      <c r="BP219" s="58">
        <v>5</v>
      </c>
      <c r="BQ219" s="53">
        <f t="shared" si="741"/>
        <v>50</v>
      </c>
      <c r="BR219" s="58">
        <v>6</v>
      </c>
      <c r="BS219" s="53">
        <f t="shared" si="742"/>
        <v>100</v>
      </c>
      <c r="BT219" s="58">
        <v>3</v>
      </c>
      <c r="BU219" s="53">
        <f t="shared" si="743"/>
        <v>42.857142857142854</v>
      </c>
      <c r="BV219" s="58">
        <v>3</v>
      </c>
      <c r="BW219" s="51">
        <f t="shared" si="744"/>
        <v>42.857142857142854</v>
      </c>
      <c r="BX219" s="61">
        <f t="shared" si="706"/>
        <v>27</v>
      </c>
      <c r="BY219" s="63">
        <f t="shared" si="707"/>
        <v>54</v>
      </c>
      <c r="BZ219" s="53">
        <f t="shared" si="775"/>
        <v>54</v>
      </c>
      <c r="CA219" s="98">
        <f t="shared" si="708"/>
        <v>54</v>
      </c>
      <c r="CB219" s="57" t="e">
        <f t="shared" si="776"/>
        <v>#N/A</v>
      </c>
      <c r="CC219" s="58">
        <v>51</v>
      </c>
      <c r="CD219" s="53">
        <f t="shared" si="745"/>
        <v>20</v>
      </c>
      <c r="CE219" s="58">
        <v>242</v>
      </c>
      <c r="CF219" s="51">
        <f t="shared" si="746"/>
        <v>70.170015455950534</v>
      </c>
      <c r="CG219" s="58">
        <v>31.6209500501927</v>
      </c>
      <c r="CH219" s="51">
        <f t="shared" si="747"/>
        <v>92.296077132786593</v>
      </c>
      <c r="CI219" s="58">
        <v>55.5</v>
      </c>
      <c r="CJ219" s="53">
        <f t="shared" si="748"/>
        <v>0</v>
      </c>
      <c r="CK219" s="58">
        <v>48.1666666666667</v>
      </c>
      <c r="CL219" s="53">
        <f t="shared" si="749"/>
        <v>13.191763191763128</v>
      </c>
      <c r="CM219" s="58">
        <v>3.5</v>
      </c>
      <c r="CN219" s="53">
        <f t="shared" si="750"/>
        <v>96.330275229357795</v>
      </c>
      <c r="CO219" s="58">
        <v>0</v>
      </c>
      <c r="CP219" s="51">
        <f t="shared" si="751"/>
        <v>100</v>
      </c>
      <c r="CQ219" s="138">
        <f t="shared" si="709"/>
        <v>52.380509605280231</v>
      </c>
      <c r="CR219" s="110">
        <f t="shared" si="710"/>
        <v>58.711650548504338</v>
      </c>
      <c r="CS219" s="53">
        <f t="shared" si="777"/>
        <v>58.711650548504338</v>
      </c>
      <c r="CT219" s="98">
        <f t="shared" si="711"/>
        <v>58.7</v>
      </c>
      <c r="CU219" s="54" t="e">
        <f t="shared" si="778"/>
        <v>#N/A</v>
      </c>
      <c r="CV219" s="58">
        <v>88.3333333333334</v>
      </c>
      <c r="CW219" s="53">
        <f t="shared" si="752"/>
        <v>45.073375262054469</v>
      </c>
      <c r="CX219" s="58">
        <v>99</v>
      </c>
      <c r="CY219" s="53">
        <f t="shared" si="753"/>
        <v>42.011834319526628</v>
      </c>
      <c r="CZ219" s="58">
        <v>285</v>
      </c>
      <c r="DA219" s="53">
        <f t="shared" si="754"/>
        <v>73.113207547169807</v>
      </c>
      <c r="DB219" s="58">
        <v>170</v>
      </c>
      <c r="DC219" s="53">
        <f t="shared" si="755"/>
        <v>57.499999999999993</v>
      </c>
      <c r="DD219" s="58">
        <v>227.666666666667</v>
      </c>
      <c r="DE219" s="53">
        <f t="shared" si="756"/>
        <v>18.757467144563801</v>
      </c>
      <c r="DF219" s="58">
        <v>81</v>
      </c>
      <c r="DG219" s="53">
        <f t="shared" si="757"/>
        <v>66.527196652719667</v>
      </c>
      <c r="DH219" s="58">
        <v>561.66666666666595</v>
      </c>
      <c r="DI219" s="53">
        <f t="shared" si="758"/>
        <v>53.1944444444445</v>
      </c>
      <c r="DJ219" s="58">
        <v>150</v>
      </c>
      <c r="DK219" s="51">
        <f t="shared" si="759"/>
        <v>78.571428571428569</v>
      </c>
      <c r="DL219" s="53">
        <f t="shared" si="712"/>
        <v>54.343619242738434</v>
      </c>
      <c r="DM219" s="53">
        <f t="shared" si="779"/>
        <v>54.343619242738434</v>
      </c>
      <c r="DN219" s="98">
        <f t="shared" si="713"/>
        <v>54.3</v>
      </c>
      <c r="DO219" s="54" t="e">
        <f t="shared" si="780"/>
        <v>#N/A</v>
      </c>
      <c r="DP219" s="52">
        <v>410</v>
      </c>
      <c r="DQ219" s="51">
        <f t="shared" si="760"/>
        <v>76.229508196721312</v>
      </c>
      <c r="DR219" s="52">
        <v>83.1</v>
      </c>
      <c r="DS219" s="51">
        <f t="shared" si="761"/>
        <v>6.6366704161979815</v>
      </c>
      <c r="DT219" s="52">
        <v>6.5</v>
      </c>
      <c r="DU219" s="51">
        <f t="shared" si="762"/>
        <v>36.111111111111107</v>
      </c>
      <c r="DV219" s="53">
        <f t="shared" si="714"/>
        <v>39.659096574676802</v>
      </c>
      <c r="DW219" s="53">
        <f t="shared" si="781"/>
        <v>39.659096574676802</v>
      </c>
      <c r="DX219" s="98">
        <f t="shared" si="715"/>
        <v>39.700000000000003</v>
      </c>
      <c r="DY219" s="54" t="e">
        <f t="shared" si="782"/>
        <v>#N/A</v>
      </c>
      <c r="DZ219" s="52">
        <v>17.546212883708598</v>
      </c>
      <c r="EA219" s="53">
        <f t="shared" si="763"/>
        <v>18.887204395811192</v>
      </c>
      <c r="EB219" s="52">
        <v>7.5</v>
      </c>
      <c r="EC219" s="51">
        <f t="shared" si="764"/>
        <v>46.875</v>
      </c>
      <c r="ED219" s="53">
        <f t="shared" si="716"/>
        <v>32.881102197905598</v>
      </c>
      <c r="EE219" s="53">
        <f t="shared" si="783"/>
        <v>32.881102197905598</v>
      </c>
      <c r="EF219" s="98">
        <f t="shared" si="717"/>
        <v>32.9</v>
      </c>
      <c r="EG219" s="54" t="e">
        <f t="shared" si="784"/>
        <v>#N/A</v>
      </c>
      <c r="EH219" s="77"/>
      <c r="EI219" s="77"/>
      <c r="EJ219" s="77"/>
      <c r="EK219" s="66" t="e">
        <f t="shared" si="785"/>
        <v>#N/A</v>
      </c>
      <c r="EL219" s="116">
        <f t="shared" si="718"/>
        <v>54.5</v>
      </c>
      <c r="EM219" s="139">
        <f t="shared" si="719"/>
        <v>54.469345204512159</v>
      </c>
      <c r="EN219" s="120">
        <f t="shared" si="786"/>
        <v>54.469345204512159</v>
      </c>
      <c r="EO219" s="78"/>
      <c r="EP219" s="68"/>
      <c r="EQ219" s="44"/>
    </row>
    <row r="220" spans="1:149" s="40" customFormat="1" ht="14.25" customHeight="1" x14ac:dyDescent="0.35">
      <c r="A220" s="80"/>
      <c r="B220" s="80"/>
      <c r="C220" s="42"/>
      <c r="D220" s="42"/>
      <c r="E220" s="42"/>
      <c r="F220" s="42"/>
      <c r="T220" s="42"/>
      <c r="U220" s="42"/>
      <c r="V220" s="42"/>
      <c r="W220" s="42"/>
      <c r="X220" s="42"/>
      <c r="AF220" s="42"/>
      <c r="AS220" s="42"/>
      <c r="AT220" s="42"/>
      <c r="AU220" s="42"/>
      <c r="AV220" s="42"/>
      <c r="BB220" s="99"/>
      <c r="BC220" s="100"/>
      <c r="BD220" s="42"/>
      <c r="BE220" s="42"/>
      <c r="BF220" s="42"/>
      <c r="BG220" s="42"/>
      <c r="BH220" s="42"/>
      <c r="BI220" s="99"/>
      <c r="BJ220" s="100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Z220" s="99"/>
      <c r="CA220" s="100"/>
      <c r="CB220" s="42"/>
      <c r="CC220" s="42"/>
      <c r="CD220" s="42"/>
      <c r="CE220" s="42"/>
      <c r="CF220" s="42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99"/>
      <c r="CR220" s="99"/>
      <c r="CS220" s="99"/>
      <c r="CT220" s="100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99"/>
      <c r="DM220" s="99"/>
      <c r="DN220" s="100"/>
      <c r="DO220" s="42"/>
      <c r="DP220" s="42"/>
      <c r="DQ220" s="42"/>
      <c r="DT220" s="42"/>
      <c r="DU220" s="42"/>
      <c r="DV220" s="99"/>
      <c r="DW220" s="99"/>
      <c r="DX220" s="100"/>
      <c r="DY220" s="42"/>
      <c r="DZ220" s="43"/>
      <c r="EA220" s="43"/>
      <c r="ED220" s="99"/>
      <c r="EE220" s="99"/>
      <c r="EF220" s="100"/>
      <c r="EG220" s="42"/>
      <c r="EK220" s="42"/>
      <c r="EL220" s="100"/>
      <c r="EM220" s="42"/>
      <c r="EN220" s="99"/>
    </row>
    <row r="221" spans="1:149" s="115" customFormat="1" ht="14.5" customHeight="1" x14ac:dyDescent="0.35">
      <c r="A221" s="114">
        <v>1</v>
      </c>
      <c r="B221" s="114">
        <v>2</v>
      </c>
      <c r="C221" s="114">
        <v>3</v>
      </c>
      <c r="D221" s="114">
        <v>4</v>
      </c>
      <c r="E221" s="114">
        <v>5</v>
      </c>
      <c r="F221" s="114">
        <v>6</v>
      </c>
      <c r="G221" s="114">
        <v>7</v>
      </c>
      <c r="H221" s="114">
        <v>8</v>
      </c>
      <c r="I221" s="114">
        <v>9</v>
      </c>
      <c r="J221" s="114">
        <v>10</v>
      </c>
      <c r="K221" s="114">
        <v>11</v>
      </c>
      <c r="L221" s="114">
        <v>12</v>
      </c>
      <c r="M221" s="114">
        <v>13</v>
      </c>
      <c r="N221" s="114">
        <v>14</v>
      </c>
      <c r="O221" s="114">
        <v>15</v>
      </c>
      <c r="P221" s="114">
        <v>16</v>
      </c>
      <c r="Q221" s="114">
        <v>17</v>
      </c>
      <c r="R221" s="114">
        <v>18</v>
      </c>
      <c r="S221" s="114">
        <v>19</v>
      </c>
      <c r="T221" s="114">
        <v>20</v>
      </c>
      <c r="U221" s="114">
        <v>21</v>
      </c>
      <c r="V221" s="114">
        <v>22</v>
      </c>
      <c r="W221" s="114">
        <v>23</v>
      </c>
      <c r="X221" s="114">
        <v>24</v>
      </c>
      <c r="Y221" s="114">
        <v>25</v>
      </c>
      <c r="Z221" s="114">
        <v>26</v>
      </c>
      <c r="AA221" s="114">
        <v>27</v>
      </c>
      <c r="AB221" s="114">
        <v>28</v>
      </c>
      <c r="AC221" s="114">
        <v>29</v>
      </c>
      <c r="AD221" s="114">
        <v>30</v>
      </c>
      <c r="AE221" s="114">
        <v>31</v>
      </c>
      <c r="AF221" s="114">
        <v>32</v>
      </c>
      <c r="AG221" s="114">
        <v>33</v>
      </c>
      <c r="AH221" s="114">
        <v>34</v>
      </c>
      <c r="AI221" s="114">
        <v>35</v>
      </c>
      <c r="AJ221" s="114">
        <v>36</v>
      </c>
      <c r="AK221" s="114">
        <v>37</v>
      </c>
      <c r="AL221" s="114">
        <v>38</v>
      </c>
      <c r="AM221" s="114">
        <v>39</v>
      </c>
      <c r="AN221" s="114">
        <v>40</v>
      </c>
      <c r="AO221" s="114">
        <v>41</v>
      </c>
      <c r="AP221" s="114">
        <v>42</v>
      </c>
      <c r="AQ221" s="114">
        <v>43</v>
      </c>
      <c r="AR221" s="114">
        <v>44</v>
      </c>
      <c r="AS221" s="114">
        <v>45</v>
      </c>
      <c r="AT221" s="114">
        <v>46</v>
      </c>
      <c r="AU221" s="114">
        <v>47</v>
      </c>
      <c r="AV221" s="114">
        <v>48</v>
      </c>
      <c r="AW221" s="114">
        <v>49</v>
      </c>
      <c r="AX221" s="114">
        <v>50</v>
      </c>
      <c r="AY221" s="114">
        <v>51</v>
      </c>
      <c r="AZ221" s="114">
        <v>52</v>
      </c>
      <c r="BA221" s="114">
        <v>53</v>
      </c>
      <c r="BB221" s="114">
        <v>54</v>
      </c>
      <c r="BC221" s="114">
        <v>55</v>
      </c>
      <c r="BD221" s="114">
        <v>56</v>
      </c>
      <c r="BE221" s="114">
        <v>57</v>
      </c>
      <c r="BF221" s="114">
        <v>58</v>
      </c>
      <c r="BG221" s="114">
        <v>59</v>
      </c>
      <c r="BH221" s="114">
        <v>60</v>
      </c>
      <c r="BI221" s="114">
        <v>61</v>
      </c>
      <c r="BJ221" s="114">
        <v>62</v>
      </c>
      <c r="BK221" s="114">
        <v>63</v>
      </c>
      <c r="BL221" s="114">
        <v>64</v>
      </c>
      <c r="BM221" s="114">
        <v>65</v>
      </c>
      <c r="BN221" s="114">
        <v>66</v>
      </c>
      <c r="BO221" s="114">
        <v>67</v>
      </c>
      <c r="BP221" s="114">
        <v>68</v>
      </c>
      <c r="BQ221" s="114">
        <v>69</v>
      </c>
      <c r="BR221" s="114">
        <v>70</v>
      </c>
      <c r="BS221" s="114">
        <v>71</v>
      </c>
      <c r="BT221" s="114">
        <v>72</v>
      </c>
      <c r="BU221" s="114">
        <v>73</v>
      </c>
      <c r="BV221" s="114">
        <v>74</v>
      </c>
      <c r="BW221" s="114">
        <v>75</v>
      </c>
      <c r="BX221" s="114">
        <v>76</v>
      </c>
      <c r="BY221" s="114">
        <v>77</v>
      </c>
      <c r="BZ221" s="114">
        <v>78</v>
      </c>
      <c r="CA221" s="114">
        <v>79</v>
      </c>
      <c r="CB221" s="114">
        <v>80</v>
      </c>
      <c r="CC221" s="114">
        <v>81</v>
      </c>
      <c r="CD221" s="114">
        <v>82</v>
      </c>
      <c r="CE221" s="114">
        <v>83</v>
      </c>
      <c r="CF221" s="114">
        <v>84</v>
      </c>
      <c r="CG221" s="114">
        <v>85</v>
      </c>
      <c r="CH221" s="114">
        <v>86</v>
      </c>
      <c r="CI221" s="114">
        <v>87</v>
      </c>
      <c r="CJ221" s="114">
        <v>88</v>
      </c>
      <c r="CK221" s="114">
        <v>89</v>
      </c>
      <c r="CL221" s="114">
        <v>90</v>
      </c>
      <c r="CM221" s="114">
        <v>91</v>
      </c>
      <c r="CN221" s="114">
        <v>92</v>
      </c>
      <c r="CO221" s="114">
        <v>93</v>
      </c>
      <c r="CP221" s="114">
        <v>94</v>
      </c>
      <c r="CQ221" s="114">
        <v>95</v>
      </c>
      <c r="CR221" s="114">
        <v>96</v>
      </c>
      <c r="CS221" s="114">
        <v>97</v>
      </c>
      <c r="CT221" s="114">
        <v>98</v>
      </c>
      <c r="CU221" s="114">
        <v>99</v>
      </c>
      <c r="CV221" s="114">
        <v>100</v>
      </c>
      <c r="CW221" s="114">
        <v>101</v>
      </c>
      <c r="CX221" s="114">
        <v>102</v>
      </c>
      <c r="CY221" s="114">
        <v>103</v>
      </c>
      <c r="CZ221" s="114">
        <v>104</v>
      </c>
      <c r="DA221" s="114">
        <v>105</v>
      </c>
      <c r="DB221" s="114">
        <v>106</v>
      </c>
      <c r="DC221" s="114">
        <v>107</v>
      </c>
      <c r="DD221" s="114">
        <v>108</v>
      </c>
      <c r="DE221" s="114">
        <v>109</v>
      </c>
      <c r="DF221" s="114">
        <v>110</v>
      </c>
      <c r="DG221" s="114">
        <v>111</v>
      </c>
      <c r="DH221" s="114">
        <v>112</v>
      </c>
      <c r="DI221" s="114">
        <v>113</v>
      </c>
      <c r="DJ221" s="114">
        <v>114</v>
      </c>
      <c r="DK221" s="114">
        <v>115</v>
      </c>
      <c r="DL221" s="114">
        <v>116</v>
      </c>
      <c r="DM221" s="114">
        <v>117</v>
      </c>
      <c r="DN221" s="114">
        <v>118</v>
      </c>
      <c r="DO221" s="114">
        <v>119</v>
      </c>
      <c r="DP221" s="114">
        <v>120</v>
      </c>
      <c r="DQ221" s="114">
        <v>121</v>
      </c>
      <c r="DR221" s="114">
        <v>122</v>
      </c>
      <c r="DS221" s="114">
        <v>123</v>
      </c>
      <c r="DT221" s="114">
        <v>124</v>
      </c>
      <c r="DU221" s="114">
        <v>125</v>
      </c>
      <c r="DV221" s="114">
        <v>126</v>
      </c>
      <c r="DW221" s="114">
        <v>127</v>
      </c>
      <c r="DX221" s="114">
        <v>128</v>
      </c>
      <c r="DY221" s="114">
        <v>129</v>
      </c>
      <c r="DZ221" s="114">
        <v>130</v>
      </c>
      <c r="EA221" s="114">
        <v>131</v>
      </c>
      <c r="EB221" s="114">
        <v>132</v>
      </c>
      <c r="EC221" s="114">
        <v>133</v>
      </c>
      <c r="ED221" s="114">
        <v>134</v>
      </c>
      <c r="EE221" s="114">
        <v>135</v>
      </c>
      <c r="EF221" s="114">
        <v>136</v>
      </c>
      <c r="EG221" s="114">
        <v>137</v>
      </c>
      <c r="EH221" s="114">
        <v>138</v>
      </c>
      <c r="EI221" s="114">
        <v>139</v>
      </c>
      <c r="EJ221" s="114">
        <v>140</v>
      </c>
      <c r="EK221" s="114">
        <v>141</v>
      </c>
      <c r="EL221" s="114">
        <v>142</v>
      </c>
      <c r="EM221" s="114">
        <v>143</v>
      </c>
      <c r="EN221" s="114">
        <v>144</v>
      </c>
      <c r="EO221" s="114">
        <v>145</v>
      </c>
      <c r="EP221" s="114">
        <v>146</v>
      </c>
      <c r="EQ221" s="114">
        <v>147</v>
      </c>
      <c r="ER221" s="114">
        <v>148</v>
      </c>
    </row>
    <row r="222" spans="1:149" ht="10" x14ac:dyDescent="0.35">
      <c r="A222" s="80"/>
      <c r="B222" s="80"/>
    </row>
    <row r="223" spans="1:149" ht="14.25" customHeight="1" x14ac:dyDescent="0.35">
      <c r="A223" s="80"/>
      <c r="B223" s="80"/>
      <c r="C223" s="81"/>
      <c r="D223" s="82">
        <v>0.22</v>
      </c>
      <c r="F223" s="83" t="s">
        <v>41</v>
      </c>
      <c r="T223" s="84"/>
    </row>
    <row r="224" spans="1:149" ht="14.5" customHeight="1" x14ac:dyDescent="0.35">
      <c r="A224" s="80"/>
      <c r="B224" s="80"/>
      <c r="C224" s="81"/>
      <c r="D224" s="82">
        <v>0.78</v>
      </c>
      <c r="F224" s="83" t="s">
        <v>50</v>
      </c>
    </row>
    <row r="225" spans="1:94" ht="14.5" customHeight="1" x14ac:dyDescent="0.35">
      <c r="C225" s="81"/>
      <c r="D225" s="82">
        <v>0.39</v>
      </c>
      <c r="F225" s="83" t="s">
        <v>61</v>
      </c>
    </row>
    <row r="226" spans="1:94" ht="14.5" customHeight="1" x14ac:dyDescent="0.35">
      <c r="A226" s="42"/>
      <c r="B226" s="42"/>
      <c r="C226" s="81"/>
      <c r="D226" s="82">
        <v>0.61</v>
      </c>
      <c r="F226" s="83" t="s">
        <v>100</v>
      </c>
    </row>
    <row r="227" spans="1:94" ht="14.5" customHeight="1" x14ac:dyDescent="0.35">
      <c r="A227" s="42"/>
      <c r="B227" s="42"/>
      <c r="C227" s="81"/>
      <c r="D227" s="82">
        <v>0.45</v>
      </c>
      <c r="F227" s="83" t="s">
        <v>101</v>
      </c>
    </row>
    <row r="228" spans="1:94" ht="14.5" customHeight="1" x14ac:dyDescent="0.35">
      <c r="A228" s="42"/>
      <c r="B228" s="42"/>
      <c r="C228" s="81"/>
      <c r="D228" s="82">
        <v>0.55000000000000004</v>
      </c>
      <c r="F228" s="83" t="s">
        <v>108</v>
      </c>
    </row>
    <row r="229" spans="1:94" ht="14.5" customHeight="1" x14ac:dyDescent="0.35">
      <c r="A229" s="42"/>
      <c r="B229" s="42"/>
      <c r="C229" s="81"/>
      <c r="D229" s="82">
        <v>0.53</v>
      </c>
      <c r="F229" s="83" t="s">
        <v>132</v>
      </c>
    </row>
    <row r="230" spans="1:94" ht="14.5" customHeight="1" x14ac:dyDescent="0.35">
      <c r="A230" s="42"/>
      <c r="B230" s="42"/>
      <c r="C230" s="81"/>
      <c r="D230" s="82">
        <v>0.47</v>
      </c>
      <c r="F230" s="83" t="s">
        <v>145</v>
      </c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</row>
    <row r="231" spans="1:94" ht="14.5" customHeight="1" x14ac:dyDescent="0.35">
      <c r="A231" s="42"/>
      <c r="B231" s="42"/>
      <c r="C231" s="81"/>
      <c r="D231" s="82">
        <v>0.78</v>
      </c>
      <c r="F231" s="83" t="s">
        <v>148</v>
      </c>
    </row>
    <row r="232" spans="1:94" ht="14.5" customHeight="1" x14ac:dyDescent="0.35">
      <c r="A232" s="42"/>
      <c r="B232" s="42"/>
      <c r="C232" s="81"/>
      <c r="D232" s="82">
        <v>0.22</v>
      </c>
      <c r="F232" s="83" t="s">
        <v>159</v>
      </c>
    </row>
    <row r="233" spans="1:94" ht="14.5" customHeight="1" x14ac:dyDescent="0.35">
      <c r="A233" s="42"/>
      <c r="B233" s="42"/>
      <c r="C233" s="81"/>
      <c r="D233" s="82">
        <v>0.35</v>
      </c>
      <c r="F233" s="83" t="s">
        <v>196</v>
      </c>
    </row>
    <row r="234" spans="1:94" ht="14.5" customHeight="1" x14ac:dyDescent="0.35">
      <c r="A234" s="42"/>
      <c r="B234" s="42"/>
      <c r="C234" s="81"/>
      <c r="D234" s="82">
        <v>0.65</v>
      </c>
    </row>
    <row r="235" spans="1:94" ht="14.5" customHeight="1" x14ac:dyDescent="0.35">
      <c r="A235" s="42"/>
      <c r="B235" s="42"/>
      <c r="C235" s="81"/>
      <c r="D235" s="82">
        <v>0.83</v>
      </c>
    </row>
    <row r="236" spans="1:94" ht="14.25" customHeight="1" x14ac:dyDescent="0.35">
      <c r="A236" s="42"/>
      <c r="B236" s="42"/>
      <c r="C236" s="81"/>
      <c r="D236" s="82">
        <v>0.17</v>
      </c>
    </row>
    <row r="237" spans="1:94" ht="14.5" customHeight="1" x14ac:dyDescent="0.35">
      <c r="A237" s="42"/>
      <c r="B237" s="42"/>
      <c r="C237" s="81"/>
      <c r="D237" s="82">
        <v>0.23</v>
      </c>
    </row>
    <row r="238" spans="1:94" ht="14.5" customHeight="1" x14ac:dyDescent="0.35">
      <c r="A238" s="42"/>
      <c r="B238" s="42"/>
      <c r="C238" s="81"/>
      <c r="D238" s="82">
        <v>0.77</v>
      </c>
    </row>
    <row r="239" spans="1:94" ht="14.5" customHeight="1" x14ac:dyDescent="0.35">
      <c r="A239" s="42"/>
      <c r="B239" s="42"/>
      <c r="C239" s="81"/>
      <c r="D239" s="82">
        <v>0.65</v>
      </c>
    </row>
    <row r="240" spans="1:94" ht="14.5" customHeight="1" x14ac:dyDescent="0.35">
      <c r="A240" s="42"/>
      <c r="B240" s="42"/>
      <c r="C240" s="81"/>
      <c r="D240" s="82">
        <v>0.35</v>
      </c>
    </row>
    <row r="241" spans="1:4" ht="14.5" customHeight="1" x14ac:dyDescent="0.35">
      <c r="A241" s="42"/>
      <c r="B241" s="42"/>
      <c r="C241" s="81"/>
      <c r="D241" s="82">
        <v>0.7</v>
      </c>
    </row>
    <row r="242" spans="1:4" ht="14.5" customHeight="1" x14ac:dyDescent="0.35">
      <c r="A242" s="42"/>
      <c r="B242" s="42"/>
      <c r="C242" s="81"/>
      <c r="D242" s="82">
        <v>0.3</v>
      </c>
    </row>
    <row r="243" spans="1:4" ht="14.5" customHeight="1" x14ac:dyDescent="0.35">
      <c r="A243" s="42"/>
      <c r="B243" s="42"/>
      <c r="C243" s="81"/>
      <c r="D243" s="82">
        <v>0.4</v>
      </c>
    </row>
    <row r="244" spans="1:4" ht="14.5" customHeight="1" x14ac:dyDescent="0.35">
      <c r="A244" s="42"/>
      <c r="B244" s="42"/>
      <c r="C244" s="81"/>
      <c r="D244" s="82">
        <v>0.6</v>
      </c>
    </row>
    <row r="245" spans="1:4" ht="14.5" customHeight="1" x14ac:dyDescent="0.35">
      <c r="A245" s="42"/>
      <c r="B245" s="42"/>
    </row>
    <row r="246" spans="1:4" ht="14.5" customHeight="1" x14ac:dyDescent="0.35">
      <c r="A246" s="42"/>
      <c r="B246" s="42"/>
    </row>
    <row r="247" spans="1:4" ht="14.5" customHeight="1" x14ac:dyDescent="0.35">
      <c r="A247" s="42"/>
      <c r="B247" s="42"/>
    </row>
  </sheetData>
  <protectedRanges>
    <protectedRange password="CDA7" sqref="CT8:CT219" name="Paying taxes"/>
  </protectedRanges>
  <autoFilter ref="A7:ES219" xr:uid="{8C80565F-A821-489E-B9A7-F4BAC5970801}">
    <sortState xmlns:xlrd2="http://schemas.microsoft.com/office/spreadsheetml/2017/richdata2" ref="A8:ES219">
      <sortCondition ref="B7:B219"/>
    </sortState>
  </autoFilter>
  <mergeCells count="11">
    <mergeCell ref="EK6:EN6"/>
    <mergeCell ref="C6:T6"/>
    <mergeCell ref="U6:AF6"/>
    <mergeCell ref="AG6:AR6"/>
    <mergeCell ref="AS6:BD6"/>
    <mergeCell ref="BE6:BK6"/>
    <mergeCell ref="BL6:CB6"/>
    <mergeCell ref="CC6:CU6"/>
    <mergeCell ref="CV6:DO6"/>
    <mergeCell ref="DP6:DY6"/>
    <mergeCell ref="DZ6:EG6"/>
  </mergeCells>
  <pageMargins left="0.7" right="0.7" top="0.75" bottom="0.75" header="0.3" footer="0.3"/>
  <pageSetup orientation="portrait" r:id="rId1"/>
  <customProperties>
    <customPr name="%startcell%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1</xdr:col>
                    <xdr:colOff>914400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0</xdr:col>
                    <xdr:colOff>0</xdr:colOff>
                    <xdr:row>5</xdr:row>
                    <xdr:rowOff>0</xdr:rowOff>
                  </from>
                  <to>
                    <xdr:col>1</xdr:col>
                    <xdr:colOff>914400</xdr:colOff>
                    <xdr:row>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66"/>
  </sheetPr>
  <dimension ref="A1:L219"/>
  <sheetViews>
    <sheetView workbookViewId="0">
      <pane ySplit="1" topLeftCell="A2" activePane="bottomLeft" state="frozen"/>
      <selection activeCell="J226" sqref="J226"/>
      <selection pane="bottomLeft" activeCell="M215" sqref="M215"/>
    </sheetView>
  </sheetViews>
  <sheetFormatPr defaultColWidth="14.54296875" defaultRowHeight="14.5" customHeight="1" x14ac:dyDescent="0.35"/>
  <cols>
    <col min="1" max="16384" width="14.54296875" style="2"/>
  </cols>
  <sheetData>
    <row r="1" spans="1:12" s="1" customFormat="1" ht="14.5" customHeight="1" x14ac:dyDescent="0.35">
      <c r="A1" s="1" t="s">
        <v>207</v>
      </c>
      <c r="B1" s="1" t="s">
        <v>213</v>
      </c>
      <c r="C1" s="1" t="s">
        <v>212</v>
      </c>
      <c r="D1" s="1" t="s">
        <v>209</v>
      </c>
      <c r="E1" s="1" t="s">
        <v>211</v>
      </c>
      <c r="F1" s="1" t="s">
        <v>210</v>
      </c>
      <c r="G1" s="1" t="s">
        <v>208</v>
      </c>
      <c r="H1" s="1" t="s">
        <v>1111</v>
      </c>
      <c r="I1" s="2"/>
      <c r="J1" s="2" t="s">
        <v>1104</v>
      </c>
      <c r="K1" s="2">
        <v>1</v>
      </c>
    </row>
    <row r="2" spans="1:12" ht="14.5" customHeight="1" x14ac:dyDescent="0.35">
      <c r="A2" s="2" t="s">
        <v>29</v>
      </c>
      <c r="B2" s="2" t="s">
        <v>218</v>
      </c>
      <c r="C2" s="2" t="s">
        <v>217</v>
      </c>
      <c r="D2" s="2" t="s">
        <v>29</v>
      </c>
      <c r="E2" s="2" t="s">
        <v>216</v>
      </c>
      <c r="F2" s="2" t="s">
        <v>215</v>
      </c>
      <c r="G2" s="2" t="s">
        <v>214</v>
      </c>
      <c r="H2" s="2" t="s">
        <v>29</v>
      </c>
      <c r="J2" s="2" t="s">
        <v>1110</v>
      </c>
      <c r="L2" s="2">
        <v>1</v>
      </c>
    </row>
    <row r="3" spans="1:12" ht="14.5" customHeight="1" x14ac:dyDescent="0.35">
      <c r="A3" s="2" t="s">
        <v>30</v>
      </c>
      <c r="B3" s="2" t="s">
        <v>223</v>
      </c>
      <c r="C3" s="2" t="s">
        <v>222</v>
      </c>
      <c r="D3" s="2" t="s">
        <v>219</v>
      </c>
      <c r="E3" s="2" t="s">
        <v>221</v>
      </c>
      <c r="F3" s="2" t="s">
        <v>220</v>
      </c>
      <c r="G3" s="2" t="s">
        <v>30</v>
      </c>
      <c r="H3" s="2" t="s">
        <v>30</v>
      </c>
      <c r="J3" s="2" t="s">
        <v>1107</v>
      </c>
      <c r="K3" s="1"/>
      <c r="L3" s="2">
        <v>2</v>
      </c>
    </row>
    <row r="4" spans="1:12" ht="14.5" customHeight="1" x14ac:dyDescent="0.35">
      <c r="A4" s="2" t="s">
        <v>31</v>
      </c>
      <c r="B4" s="2" t="s">
        <v>229</v>
      </c>
      <c r="C4" s="2" t="s">
        <v>228</v>
      </c>
      <c r="D4" s="2" t="s">
        <v>225</v>
      </c>
      <c r="E4" s="2" t="s">
        <v>227</v>
      </c>
      <c r="F4" s="2" t="s">
        <v>226</v>
      </c>
      <c r="G4" s="2" t="s">
        <v>224</v>
      </c>
      <c r="H4" s="2" t="s">
        <v>31</v>
      </c>
      <c r="J4" s="2" t="s">
        <v>1105</v>
      </c>
      <c r="L4" s="2">
        <v>3</v>
      </c>
    </row>
    <row r="5" spans="1:12" ht="14.5" customHeight="1" x14ac:dyDescent="0.35">
      <c r="A5" s="2" t="s">
        <v>32</v>
      </c>
      <c r="B5" s="2" t="s">
        <v>232</v>
      </c>
      <c r="C5" s="2" t="s">
        <v>231</v>
      </c>
      <c r="D5" s="2" t="s">
        <v>32</v>
      </c>
      <c r="E5" s="2" t="s">
        <v>32</v>
      </c>
      <c r="F5" s="2" t="s">
        <v>230</v>
      </c>
      <c r="G5" s="2" t="s">
        <v>32</v>
      </c>
      <c r="H5" s="2" t="s">
        <v>32</v>
      </c>
      <c r="J5" s="2" t="s">
        <v>1109</v>
      </c>
      <c r="L5" s="2">
        <v>4</v>
      </c>
    </row>
    <row r="6" spans="1:12" ht="14.5" customHeight="1" x14ac:dyDescent="0.35">
      <c r="A6" s="2" t="s">
        <v>33</v>
      </c>
      <c r="B6" s="2" t="s">
        <v>238</v>
      </c>
      <c r="C6" s="2" t="s">
        <v>237</v>
      </c>
      <c r="D6" s="2" t="s">
        <v>234</v>
      </c>
      <c r="E6" s="2" t="s">
        <v>236</v>
      </c>
      <c r="F6" s="2" t="s">
        <v>235</v>
      </c>
      <c r="G6" s="2" t="s">
        <v>233</v>
      </c>
      <c r="H6" s="2" t="s">
        <v>33</v>
      </c>
      <c r="J6" s="2" t="s">
        <v>1106</v>
      </c>
      <c r="L6" s="2">
        <v>5</v>
      </c>
    </row>
    <row r="7" spans="1:12" ht="14.5" customHeight="1" x14ac:dyDescent="0.35">
      <c r="A7" s="2" t="s">
        <v>34</v>
      </c>
      <c r="B7" s="2" t="s">
        <v>242</v>
      </c>
      <c r="C7" s="2" t="s">
        <v>241</v>
      </c>
      <c r="D7" s="2" t="s">
        <v>239</v>
      </c>
      <c r="E7" s="2" t="s">
        <v>34</v>
      </c>
      <c r="F7" s="2" t="s">
        <v>240</v>
      </c>
      <c r="G7" s="2" t="s">
        <v>34</v>
      </c>
      <c r="H7" s="2" t="s">
        <v>34</v>
      </c>
      <c r="J7" s="2" t="s">
        <v>1108</v>
      </c>
      <c r="L7" s="2">
        <v>6</v>
      </c>
    </row>
    <row r="8" spans="1:12" ht="14.5" customHeight="1" x14ac:dyDescent="0.35">
      <c r="A8" s="2" t="s">
        <v>35</v>
      </c>
      <c r="B8" s="2" t="s">
        <v>247</v>
      </c>
      <c r="C8" s="2" t="s">
        <v>246</v>
      </c>
      <c r="D8" s="2" t="s">
        <v>243</v>
      </c>
      <c r="E8" s="2" t="s">
        <v>245</v>
      </c>
      <c r="F8" s="2" t="s">
        <v>244</v>
      </c>
      <c r="G8" s="2" t="s">
        <v>35</v>
      </c>
      <c r="H8" s="2" t="s">
        <v>35</v>
      </c>
      <c r="L8" s="2">
        <v>7</v>
      </c>
    </row>
    <row r="9" spans="1:12" ht="14.5" customHeight="1" x14ac:dyDescent="0.35">
      <c r="A9" s="2" t="s">
        <v>36</v>
      </c>
      <c r="B9" s="2" t="s">
        <v>252</v>
      </c>
      <c r="C9" s="2" t="s">
        <v>251</v>
      </c>
      <c r="D9" s="2" t="s">
        <v>248</v>
      </c>
      <c r="E9" s="2" t="s">
        <v>250</v>
      </c>
      <c r="F9" s="2" t="s">
        <v>249</v>
      </c>
      <c r="G9" s="2" t="s">
        <v>36</v>
      </c>
      <c r="H9" s="2" t="s">
        <v>36</v>
      </c>
      <c r="L9" s="2">
        <v>8</v>
      </c>
    </row>
    <row r="10" spans="1:12" ht="14.5" customHeight="1" x14ac:dyDescent="0.35">
      <c r="A10" s="2" t="s">
        <v>37</v>
      </c>
      <c r="B10" s="2" t="s">
        <v>257</v>
      </c>
      <c r="C10" s="2" t="s">
        <v>256</v>
      </c>
      <c r="D10" s="2" t="s">
        <v>253</v>
      </c>
      <c r="E10" s="2" t="s">
        <v>255</v>
      </c>
      <c r="F10" s="2" t="s">
        <v>254</v>
      </c>
      <c r="G10" s="2" t="s">
        <v>37</v>
      </c>
      <c r="H10" s="2" t="s">
        <v>37</v>
      </c>
      <c r="L10" s="2">
        <v>9</v>
      </c>
    </row>
    <row r="11" spans="1:12" ht="14.5" customHeight="1" x14ac:dyDescent="0.35">
      <c r="A11" s="2" t="s">
        <v>38</v>
      </c>
      <c r="B11" s="2" t="s">
        <v>263</v>
      </c>
      <c r="C11" s="2" t="s">
        <v>262</v>
      </c>
      <c r="D11" s="2" t="s">
        <v>259</v>
      </c>
      <c r="E11" s="2" t="s">
        <v>261</v>
      </c>
      <c r="F11" s="2" t="s">
        <v>260</v>
      </c>
      <c r="G11" s="2" t="s">
        <v>258</v>
      </c>
      <c r="H11" s="2" t="s">
        <v>38</v>
      </c>
      <c r="L11" s="2">
        <v>10</v>
      </c>
    </row>
    <row r="12" spans="1:12" ht="14.5" customHeight="1" x14ac:dyDescent="0.35">
      <c r="A12" s="2" t="s">
        <v>39</v>
      </c>
      <c r="B12" s="2" t="s">
        <v>267</v>
      </c>
      <c r="C12" s="2" t="s">
        <v>266</v>
      </c>
      <c r="D12" s="2" t="s">
        <v>264</v>
      </c>
      <c r="E12" s="2" t="s">
        <v>264</v>
      </c>
      <c r="F12" s="2" t="s">
        <v>265</v>
      </c>
      <c r="G12" s="2" t="s">
        <v>264</v>
      </c>
      <c r="H12" s="2" t="s">
        <v>39</v>
      </c>
      <c r="L12" s="2">
        <v>11</v>
      </c>
    </row>
    <row r="13" spans="1:12" ht="14.5" customHeight="1" x14ac:dyDescent="0.35">
      <c r="A13" s="2" t="s">
        <v>40</v>
      </c>
      <c r="B13" s="2" t="s">
        <v>273</v>
      </c>
      <c r="C13" s="2" t="s">
        <v>272</v>
      </c>
      <c r="D13" s="2" t="s">
        <v>269</v>
      </c>
      <c r="E13" s="2" t="s">
        <v>271</v>
      </c>
      <c r="F13" s="2" t="s">
        <v>270</v>
      </c>
      <c r="G13" s="2" t="s">
        <v>268</v>
      </c>
      <c r="H13" s="2" t="s">
        <v>40</v>
      </c>
      <c r="L13" s="2">
        <v>12</v>
      </c>
    </row>
    <row r="14" spans="1:12" ht="14.5" customHeight="1" x14ac:dyDescent="0.35">
      <c r="A14" s="2" t="s">
        <v>41</v>
      </c>
      <c r="B14" s="2" t="s">
        <v>276</v>
      </c>
      <c r="C14" s="2" t="s">
        <v>275</v>
      </c>
      <c r="D14" s="2" t="s">
        <v>41</v>
      </c>
      <c r="E14" s="2" t="s">
        <v>41</v>
      </c>
      <c r="F14" s="2" t="s">
        <v>274</v>
      </c>
      <c r="G14" s="2" t="s">
        <v>41</v>
      </c>
      <c r="H14" s="2" t="s">
        <v>41</v>
      </c>
      <c r="L14" s="2">
        <v>13</v>
      </c>
    </row>
    <row r="15" spans="1:12" ht="14.5" customHeight="1" x14ac:dyDescent="0.35">
      <c r="A15" s="3" t="s">
        <v>1880</v>
      </c>
      <c r="B15" s="2" t="s">
        <v>1395</v>
      </c>
      <c r="C15" s="2" t="s">
        <v>1418</v>
      </c>
      <c r="D15" s="2" t="s">
        <v>1364</v>
      </c>
      <c r="E15" s="3" t="s">
        <v>1364</v>
      </c>
      <c r="F15" s="2" t="s">
        <v>1459</v>
      </c>
      <c r="G15" s="2" t="s">
        <v>1364</v>
      </c>
      <c r="H15" s="3" t="s">
        <v>1364</v>
      </c>
      <c r="I15" s="2">
        <v>1</v>
      </c>
      <c r="L15" s="2">
        <v>14</v>
      </c>
    </row>
    <row r="16" spans="1:12" ht="14.5" customHeight="1" x14ac:dyDescent="0.35">
      <c r="A16" s="3" t="s">
        <v>1879</v>
      </c>
      <c r="B16" s="2" t="s">
        <v>1396</v>
      </c>
      <c r="C16" s="2" t="s">
        <v>1419</v>
      </c>
      <c r="D16" s="2" t="s">
        <v>1440</v>
      </c>
      <c r="E16" s="36" t="s">
        <v>1479</v>
      </c>
      <c r="F16" s="2" t="s">
        <v>1460</v>
      </c>
      <c r="G16" s="2" t="s">
        <v>1479</v>
      </c>
      <c r="H16" s="3" t="s">
        <v>1365</v>
      </c>
      <c r="I16" s="2">
        <v>1</v>
      </c>
      <c r="L16" s="2">
        <v>15</v>
      </c>
    </row>
    <row r="17" spans="1:12" ht="14.5" customHeight="1" x14ac:dyDescent="0.35">
      <c r="A17" s="2" t="s">
        <v>1309</v>
      </c>
      <c r="B17" s="2" t="s">
        <v>1310</v>
      </c>
      <c r="C17" s="2" t="s">
        <v>1311</v>
      </c>
      <c r="D17" s="2" t="s">
        <v>1312</v>
      </c>
      <c r="E17" s="2" t="s">
        <v>1309</v>
      </c>
      <c r="F17" s="2" t="s">
        <v>1313</v>
      </c>
      <c r="G17" s="2" t="s">
        <v>1309</v>
      </c>
      <c r="H17" s="2" t="s">
        <v>1309</v>
      </c>
      <c r="L17" s="2">
        <v>16</v>
      </c>
    </row>
    <row r="18" spans="1:12" ht="14.5" customHeight="1" x14ac:dyDescent="0.35">
      <c r="A18" s="2" t="s">
        <v>42</v>
      </c>
      <c r="B18" s="2" t="s">
        <v>281</v>
      </c>
      <c r="C18" s="2" t="s">
        <v>280</v>
      </c>
      <c r="D18" s="36" t="s">
        <v>1768</v>
      </c>
      <c r="E18" s="2" t="s">
        <v>279</v>
      </c>
      <c r="F18" s="2" t="s">
        <v>278</v>
      </c>
      <c r="G18" s="2" t="s">
        <v>277</v>
      </c>
      <c r="H18" s="2" t="s">
        <v>42</v>
      </c>
      <c r="L18" s="2">
        <v>17</v>
      </c>
    </row>
    <row r="19" spans="1:12" ht="14.5" customHeight="1" x14ac:dyDescent="0.35">
      <c r="A19" s="2" t="s">
        <v>43</v>
      </c>
      <c r="B19" s="2" t="s">
        <v>286</v>
      </c>
      <c r="C19" s="2" t="s">
        <v>285</v>
      </c>
      <c r="D19" s="2" t="s">
        <v>283</v>
      </c>
      <c r="E19" s="2" t="s">
        <v>282</v>
      </c>
      <c r="F19" s="2" t="s">
        <v>284</v>
      </c>
      <c r="G19" s="2" t="s">
        <v>282</v>
      </c>
      <c r="H19" s="2" t="s">
        <v>43</v>
      </c>
      <c r="L19" s="2">
        <v>18</v>
      </c>
    </row>
    <row r="20" spans="1:12" ht="14.5" customHeight="1" x14ac:dyDescent="0.35">
      <c r="A20" s="2" t="s">
        <v>44</v>
      </c>
      <c r="B20" s="2" t="s">
        <v>290</v>
      </c>
      <c r="C20" s="2" t="s">
        <v>289</v>
      </c>
      <c r="D20" s="2" t="s">
        <v>44</v>
      </c>
      <c r="E20" s="2" t="s">
        <v>44</v>
      </c>
      <c r="F20" s="2" t="s">
        <v>288</v>
      </c>
      <c r="G20" s="2" t="s">
        <v>287</v>
      </c>
      <c r="H20" s="2" t="s">
        <v>44</v>
      </c>
      <c r="L20" s="2">
        <v>19</v>
      </c>
    </row>
    <row r="21" spans="1:12" ht="14.5" customHeight="1" x14ac:dyDescent="0.35">
      <c r="A21" s="2" t="s">
        <v>45</v>
      </c>
      <c r="B21" s="2" t="s">
        <v>294</v>
      </c>
      <c r="C21" s="2" t="s">
        <v>293</v>
      </c>
      <c r="D21" s="2" t="s">
        <v>291</v>
      </c>
      <c r="E21" s="2" t="s">
        <v>45</v>
      </c>
      <c r="F21" s="2" t="s">
        <v>292</v>
      </c>
      <c r="G21" s="2" t="s">
        <v>45</v>
      </c>
      <c r="H21" s="2" t="s">
        <v>45</v>
      </c>
      <c r="L21" s="2">
        <v>20</v>
      </c>
    </row>
    <row r="22" spans="1:12" ht="14.5" customHeight="1" x14ac:dyDescent="0.35">
      <c r="A22" s="2" t="s">
        <v>46</v>
      </c>
      <c r="B22" s="2" t="s">
        <v>300</v>
      </c>
      <c r="C22" s="2" t="s">
        <v>299</v>
      </c>
      <c r="D22" s="2" t="s">
        <v>296</v>
      </c>
      <c r="E22" s="2" t="s">
        <v>298</v>
      </c>
      <c r="F22" s="2" t="s">
        <v>297</v>
      </c>
      <c r="G22" s="2" t="s">
        <v>295</v>
      </c>
      <c r="H22" s="2" t="s">
        <v>46</v>
      </c>
      <c r="L22" s="2">
        <v>21</v>
      </c>
    </row>
    <row r="23" spans="1:12" ht="14.5" customHeight="1" x14ac:dyDescent="0.35">
      <c r="A23" s="2" t="s">
        <v>47</v>
      </c>
      <c r="B23" s="2" t="s">
        <v>305</v>
      </c>
      <c r="C23" s="2" t="s">
        <v>304</v>
      </c>
      <c r="D23" s="2" t="s">
        <v>301</v>
      </c>
      <c r="E23" s="2" t="s">
        <v>303</v>
      </c>
      <c r="F23" s="2" t="s">
        <v>302</v>
      </c>
      <c r="G23" s="2" t="s">
        <v>47</v>
      </c>
      <c r="H23" s="2" t="s">
        <v>47</v>
      </c>
      <c r="L23" s="2">
        <v>22</v>
      </c>
    </row>
    <row r="24" spans="1:12" ht="14.5" customHeight="1" x14ac:dyDescent="0.35">
      <c r="A24" s="2" t="s">
        <v>48</v>
      </c>
      <c r="B24" s="2" t="s">
        <v>311</v>
      </c>
      <c r="C24" s="2" t="s">
        <v>310</v>
      </c>
      <c r="D24" s="2" t="s">
        <v>307</v>
      </c>
      <c r="E24" s="2" t="s">
        <v>309</v>
      </c>
      <c r="F24" s="2" t="s">
        <v>308</v>
      </c>
      <c r="G24" s="2" t="s">
        <v>306</v>
      </c>
      <c r="H24" s="2" t="s">
        <v>48</v>
      </c>
      <c r="L24" s="2">
        <v>23</v>
      </c>
    </row>
    <row r="25" spans="1:12" ht="14.5" customHeight="1" x14ac:dyDescent="0.35">
      <c r="A25" s="2" t="s">
        <v>49</v>
      </c>
      <c r="B25" s="2" t="s">
        <v>315</v>
      </c>
      <c r="C25" s="2" t="s">
        <v>314</v>
      </c>
      <c r="D25" s="2" t="s">
        <v>49</v>
      </c>
      <c r="E25" s="2" t="s">
        <v>313</v>
      </c>
      <c r="F25" s="2" t="s">
        <v>312</v>
      </c>
      <c r="G25" s="2" t="s">
        <v>49</v>
      </c>
      <c r="H25" s="2" t="s">
        <v>49</v>
      </c>
      <c r="L25" s="2">
        <v>24</v>
      </c>
    </row>
    <row r="26" spans="1:12" ht="14.5" customHeight="1" x14ac:dyDescent="0.35">
      <c r="A26" s="2" t="s">
        <v>50</v>
      </c>
      <c r="B26" s="2" t="s">
        <v>320</v>
      </c>
      <c r="C26" s="2" t="s">
        <v>319</v>
      </c>
      <c r="D26" s="2" t="s">
        <v>317</v>
      </c>
      <c r="E26" s="2" t="s">
        <v>316</v>
      </c>
      <c r="F26" s="2" t="s">
        <v>318</v>
      </c>
      <c r="G26" s="2" t="s">
        <v>316</v>
      </c>
      <c r="H26" s="2" t="s">
        <v>50</v>
      </c>
      <c r="L26" s="2">
        <v>25</v>
      </c>
    </row>
    <row r="27" spans="1:12" ht="14.5" customHeight="1" x14ac:dyDescent="0.35">
      <c r="A27" s="3" t="s">
        <v>1882</v>
      </c>
      <c r="B27" s="2" t="s">
        <v>1397</v>
      </c>
      <c r="C27" s="2" t="s">
        <v>1420</v>
      </c>
      <c r="D27" s="2" t="s">
        <v>1441</v>
      </c>
      <c r="E27" s="3" t="s">
        <v>1369</v>
      </c>
      <c r="F27" s="2" t="s">
        <v>1461</v>
      </c>
      <c r="G27" s="2" t="s">
        <v>1369</v>
      </c>
      <c r="H27" s="3" t="s">
        <v>1366</v>
      </c>
      <c r="I27" s="2">
        <v>1</v>
      </c>
      <c r="L27" s="2">
        <v>26</v>
      </c>
    </row>
    <row r="28" spans="1:12" ht="14.5" customHeight="1" x14ac:dyDescent="0.35">
      <c r="A28" s="3" t="s">
        <v>1881</v>
      </c>
      <c r="B28" s="2" t="s">
        <v>1398</v>
      </c>
      <c r="C28" s="2" t="s">
        <v>1421</v>
      </c>
      <c r="D28" s="2" t="s">
        <v>1442</v>
      </c>
      <c r="E28" s="3" t="s">
        <v>1370</v>
      </c>
      <c r="F28" s="2" t="s">
        <v>1789</v>
      </c>
      <c r="G28" s="2" t="s">
        <v>1370</v>
      </c>
      <c r="H28" s="3" t="s">
        <v>1367</v>
      </c>
      <c r="I28" s="2">
        <v>1</v>
      </c>
      <c r="L28" s="2">
        <v>27</v>
      </c>
    </row>
    <row r="29" spans="1:12" ht="14.5" customHeight="1" x14ac:dyDescent="0.35">
      <c r="A29" s="2" t="s">
        <v>51</v>
      </c>
      <c r="B29" s="2" t="s">
        <v>324</v>
      </c>
      <c r="C29" s="2" t="s">
        <v>323</v>
      </c>
      <c r="D29" s="2" t="s">
        <v>321</v>
      </c>
      <c r="E29" s="2" t="s">
        <v>51</v>
      </c>
      <c r="F29" s="2" t="s">
        <v>322</v>
      </c>
      <c r="G29" s="2" t="s">
        <v>51</v>
      </c>
      <c r="H29" s="2" t="s">
        <v>51</v>
      </c>
      <c r="L29" s="2">
        <v>28</v>
      </c>
    </row>
    <row r="30" spans="1:12" ht="14.5" customHeight="1" x14ac:dyDescent="0.35">
      <c r="A30" s="2" t="s">
        <v>52</v>
      </c>
      <c r="B30" s="2" t="s">
        <v>329</v>
      </c>
      <c r="C30" s="2" t="s">
        <v>328</v>
      </c>
      <c r="D30" s="2" t="s">
        <v>325</v>
      </c>
      <c r="E30" s="2" t="s">
        <v>327</v>
      </c>
      <c r="F30" s="2" t="s">
        <v>326</v>
      </c>
      <c r="G30" s="2" t="s">
        <v>52</v>
      </c>
      <c r="H30" s="2" t="s">
        <v>52</v>
      </c>
      <c r="L30" s="2">
        <v>29</v>
      </c>
    </row>
    <row r="31" spans="1:12" ht="14.5" customHeight="1" x14ac:dyDescent="0.35">
      <c r="A31" s="2" t="s">
        <v>53</v>
      </c>
      <c r="B31" s="2" t="s">
        <v>332</v>
      </c>
      <c r="C31" s="2" t="s">
        <v>331</v>
      </c>
      <c r="D31" s="2" t="s">
        <v>53</v>
      </c>
      <c r="E31" s="2" t="s">
        <v>53</v>
      </c>
      <c r="F31" s="2" t="s">
        <v>330</v>
      </c>
      <c r="G31" s="2" t="s">
        <v>53</v>
      </c>
      <c r="H31" s="2" t="s">
        <v>53</v>
      </c>
      <c r="L31" s="2">
        <v>30</v>
      </c>
    </row>
    <row r="32" spans="1:12" ht="14.5" customHeight="1" x14ac:dyDescent="0.35">
      <c r="A32" s="2" t="s">
        <v>54</v>
      </c>
      <c r="B32" s="2" t="s">
        <v>335</v>
      </c>
      <c r="C32" s="2" t="s">
        <v>334</v>
      </c>
      <c r="D32" s="2" t="s">
        <v>54</v>
      </c>
      <c r="E32" s="2" t="s">
        <v>54</v>
      </c>
      <c r="F32" s="2" t="s">
        <v>333</v>
      </c>
      <c r="G32" s="2" t="s">
        <v>54</v>
      </c>
      <c r="H32" s="2" t="s">
        <v>54</v>
      </c>
      <c r="L32" s="2">
        <v>31</v>
      </c>
    </row>
    <row r="33" spans="1:12" ht="14.5" customHeight="1" x14ac:dyDescent="0.35">
      <c r="A33" s="2" t="s">
        <v>352</v>
      </c>
      <c r="B33" s="2" t="s">
        <v>356</v>
      </c>
      <c r="C33" s="2" t="s">
        <v>355</v>
      </c>
      <c r="D33" s="2" t="s">
        <v>353</v>
      </c>
      <c r="E33" s="2" t="s">
        <v>352</v>
      </c>
      <c r="F33" s="2" t="s">
        <v>354</v>
      </c>
      <c r="G33" s="2" t="s">
        <v>352</v>
      </c>
      <c r="H33" s="2" t="s">
        <v>352</v>
      </c>
      <c r="L33" s="2">
        <v>32</v>
      </c>
    </row>
    <row r="34" spans="1:12" ht="14.5" customHeight="1" x14ac:dyDescent="0.35">
      <c r="A34" s="2" t="s">
        <v>55</v>
      </c>
      <c r="B34" s="2" t="s">
        <v>341</v>
      </c>
      <c r="C34" s="2" t="s">
        <v>340</v>
      </c>
      <c r="D34" s="2" t="s">
        <v>337</v>
      </c>
      <c r="E34" s="2" t="s">
        <v>339</v>
      </c>
      <c r="F34" s="2" t="s">
        <v>338</v>
      </c>
      <c r="G34" s="2" t="s">
        <v>336</v>
      </c>
      <c r="H34" s="2" t="s">
        <v>55</v>
      </c>
      <c r="L34" s="2">
        <v>33</v>
      </c>
    </row>
    <row r="35" spans="1:12" ht="14.5" customHeight="1" x14ac:dyDescent="0.35">
      <c r="A35" s="2" t="s">
        <v>56</v>
      </c>
      <c r="B35" s="2" t="s">
        <v>347</v>
      </c>
      <c r="C35" s="2" t="s">
        <v>346</v>
      </c>
      <c r="D35" s="2" t="s">
        <v>343</v>
      </c>
      <c r="E35" s="2" t="s">
        <v>345</v>
      </c>
      <c r="F35" s="2" t="s">
        <v>344</v>
      </c>
      <c r="G35" s="2" t="s">
        <v>342</v>
      </c>
      <c r="H35" s="2" t="s">
        <v>56</v>
      </c>
      <c r="L35" s="2">
        <v>34</v>
      </c>
    </row>
    <row r="36" spans="1:12" ht="14.5" customHeight="1" x14ac:dyDescent="0.35">
      <c r="A36" s="2" t="s">
        <v>57</v>
      </c>
      <c r="B36" s="2" t="s">
        <v>351</v>
      </c>
      <c r="C36" s="2" t="s">
        <v>350</v>
      </c>
      <c r="D36" s="2" t="s">
        <v>57</v>
      </c>
      <c r="E36" s="2" t="s">
        <v>348</v>
      </c>
      <c r="F36" s="2" t="s">
        <v>349</v>
      </c>
      <c r="G36" s="2" t="s">
        <v>348</v>
      </c>
      <c r="H36" s="2" t="s">
        <v>57</v>
      </c>
      <c r="L36" s="2">
        <v>35</v>
      </c>
    </row>
    <row r="37" spans="1:12" ht="14.5" customHeight="1" x14ac:dyDescent="0.35">
      <c r="A37" s="2" t="s">
        <v>58</v>
      </c>
      <c r="B37" s="2" t="s">
        <v>362</v>
      </c>
      <c r="C37" s="2" t="s">
        <v>361</v>
      </c>
      <c r="D37" s="2" t="s">
        <v>358</v>
      </c>
      <c r="E37" s="2" t="s">
        <v>360</v>
      </c>
      <c r="F37" s="2" t="s">
        <v>359</v>
      </c>
      <c r="G37" s="2" t="s">
        <v>357</v>
      </c>
      <c r="H37" s="2" t="s">
        <v>58</v>
      </c>
      <c r="L37" s="2">
        <v>36</v>
      </c>
    </row>
    <row r="38" spans="1:12" ht="14.5" customHeight="1" x14ac:dyDescent="0.35">
      <c r="A38" s="2" t="s">
        <v>59</v>
      </c>
      <c r="B38" s="2" t="s">
        <v>367</v>
      </c>
      <c r="C38" s="2" t="s">
        <v>366</v>
      </c>
      <c r="D38" s="2" t="s">
        <v>363</v>
      </c>
      <c r="E38" s="2" t="s">
        <v>365</v>
      </c>
      <c r="F38" s="2" t="s">
        <v>364</v>
      </c>
      <c r="G38" s="2" t="s">
        <v>59</v>
      </c>
      <c r="H38" s="2" t="s">
        <v>59</v>
      </c>
      <c r="L38" s="2">
        <v>37</v>
      </c>
    </row>
    <row r="39" spans="1:12" ht="14.5" customHeight="1" x14ac:dyDescent="0.35">
      <c r="A39" s="2" t="s">
        <v>60</v>
      </c>
      <c r="B39" s="2" t="s">
        <v>371</v>
      </c>
      <c r="C39" s="2" t="s">
        <v>370</v>
      </c>
      <c r="D39" s="2" t="s">
        <v>368</v>
      </c>
      <c r="E39" s="2" t="s">
        <v>60</v>
      </c>
      <c r="F39" s="2" t="s">
        <v>369</v>
      </c>
      <c r="G39" s="2" t="s">
        <v>60</v>
      </c>
      <c r="H39" s="2" t="s">
        <v>60</v>
      </c>
      <c r="L39" s="2">
        <v>38</v>
      </c>
    </row>
    <row r="40" spans="1:12" ht="14.5" customHeight="1" x14ac:dyDescent="0.35">
      <c r="A40" s="2" t="s">
        <v>61</v>
      </c>
      <c r="B40" s="2" t="s">
        <v>376</v>
      </c>
      <c r="C40" s="2" t="s">
        <v>375</v>
      </c>
      <c r="D40" s="2" t="s">
        <v>372</v>
      </c>
      <c r="E40" s="2" t="s">
        <v>374</v>
      </c>
      <c r="F40" s="2" t="s">
        <v>373</v>
      </c>
      <c r="G40" s="2" t="s">
        <v>61</v>
      </c>
      <c r="H40" s="2" t="s">
        <v>61</v>
      </c>
      <c r="L40" s="2">
        <v>39</v>
      </c>
    </row>
    <row r="41" spans="1:12" ht="14.5" customHeight="1" x14ac:dyDescent="0.35">
      <c r="A41" s="4" t="s">
        <v>1884</v>
      </c>
      <c r="B41" s="2" t="s">
        <v>1399</v>
      </c>
      <c r="C41" s="2" t="s">
        <v>1422</v>
      </c>
      <c r="D41" s="2" t="s">
        <v>1443</v>
      </c>
      <c r="E41" s="4" t="s">
        <v>1371</v>
      </c>
      <c r="F41" s="2" t="s">
        <v>1462</v>
      </c>
      <c r="G41" s="2" t="s">
        <v>1480</v>
      </c>
      <c r="H41" s="4" t="s">
        <v>1368</v>
      </c>
      <c r="I41" s="2">
        <v>1</v>
      </c>
      <c r="L41" s="2">
        <v>40</v>
      </c>
    </row>
    <row r="42" spans="1:12" ht="14.5" customHeight="1" x14ac:dyDescent="0.35">
      <c r="A42" s="4" t="s">
        <v>1883</v>
      </c>
      <c r="B42" s="2" t="s">
        <v>1400</v>
      </c>
      <c r="C42" s="2" t="s">
        <v>1423</v>
      </c>
      <c r="D42" s="2" t="s">
        <v>1444</v>
      </c>
      <c r="E42" s="4" t="s">
        <v>1790</v>
      </c>
      <c r="F42" s="2" t="s">
        <v>1791</v>
      </c>
      <c r="G42" s="2" t="s">
        <v>1481</v>
      </c>
      <c r="H42" s="4" t="s">
        <v>1374</v>
      </c>
      <c r="I42" s="2">
        <v>1</v>
      </c>
      <c r="L42" s="2">
        <v>41</v>
      </c>
    </row>
    <row r="43" spans="1:12" ht="14.5" customHeight="1" x14ac:dyDescent="0.35">
      <c r="A43" s="2" t="s">
        <v>62</v>
      </c>
      <c r="B43" s="2" t="s">
        <v>391</v>
      </c>
      <c r="C43" s="2" t="s">
        <v>390</v>
      </c>
      <c r="D43" s="2" t="s">
        <v>387</v>
      </c>
      <c r="E43" s="2" t="s">
        <v>389</v>
      </c>
      <c r="F43" s="2" t="s">
        <v>388</v>
      </c>
      <c r="G43" s="2" t="s">
        <v>62</v>
      </c>
      <c r="H43" s="2" t="s">
        <v>62</v>
      </c>
      <c r="L43" s="2">
        <v>42</v>
      </c>
    </row>
    <row r="44" spans="1:12" ht="14.5" customHeight="1" x14ac:dyDescent="0.35">
      <c r="A44" s="2" t="s">
        <v>63</v>
      </c>
      <c r="B44" s="2" t="s">
        <v>396</v>
      </c>
      <c r="C44" s="2" t="s">
        <v>395</v>
      </c>
      <c r="D44" s="2" t="s">
        <v>393</v>
      </c>
      <c r="E44" s="2" t="s">
        <v>393</v>
      </c>
      <c r="F44" s="2" t="s">
        <v>394</v>
      </c>
      <c r="G44" s="2" t="s">
        <v>392</v>
      </c>
      <c r="H44" s="2" t="s">
        <v>63</v>
      </c>
      <c r="L44" s="2">
        <v>43</v>
      </c>
    </row>
    <row r="45" spans="1:12" ht="14.5" customHeight="1" x14ac:dyDescent="0.35">
      <c r="A45" s="2" t="s">
        <v>64</v>
      </c>
      <c r="B45" s="2" t="s">
        <v>402</v>
      </c>
      <c r="C45" s="2" t="s">
        <v>401</v>
      </c>
      <c r="D45" s="2" t="s">
        <v>398</v>
      </c>
      <c r="E45" s="2" t="s">
        <v>400</v>
      </c>
      <c r="F45" s="2" t="s">
        <v>399</v>
      </c>
      <c r="G45" s="2" t="s">
        <v>397</v>
      </c>
      <c r="H45" s="2" t="s">
        <v>64</v>
      </c>
      <c r="L45" s="2">
        <v>44</v>
      </c>
    </row>
    <row r="46" spans="1:12" ht="14.5" customHeight="1" x14ac:dyDescent="0.35">
      <c r="A46" s="2" t="s">
        <v>65</v>
      </c>
      <c r="B46" s="2" t="s">
        <v>408</v>
      </c>
      <c r="C46" s="2" t="s">
        <v>407</v>
      </c>
      <c r="D46" s="2" t="s">
        <v>404</v>
      </c>
      <c r="E46" s="2" t="s">
        <v>406</v>
      </c>
      <c r="F46" s="2" t="s">
        <v>405</v>
      </c>
      <c r="G46" s="2" t="s">
        <v>403</v>
      </c>
      <c r="H46" s="2" t="s">
        <v>65</v>
      </c>
      <c r="L46" s="2">
        <v>45</v>
      </c>
    </row>
    <row r="47" spans="1:12" ht="14.5" customHeight="1" x14ac:dyDescent="0.35">
      <c r="A47" s="2" t="s">
        <v>66</v>
      </c>
      <c r="B47" s="2" t="s">
        <v>411</v>
      </c>
      <c r="C47" s="2" t="s">
        <v>410</v>
      </c>
      <c r="D47" s="2" t="s">
        <v>66</v>
      </c>
      <c r="E47" s="2" t="s">
        <v>66</v>
      </c>
      <c r="F47" s="2" t="s">
        <v>409</v>
      </c>
      <c r="G47" s="2" t="s">
        <v>66</v>
      </c>
      <c r="H47" s="2" t="s">
        <v>66</v>
      </c>
      <c r="L47" s="2">
        <v>46</v>
      </c>
    </row>
    <row r="48" spans="1:12" ht="14.5" customHeight="1" x14ac:dyDescent="0.35">
      <c r="A48" s="2" t="s">
        <v>67</v>
      </c>
      <c r="B48" s="2" t="s">
        <v>1401</v>
      </c>
      <c r="C48" s="2" t="s">
        <v>415</v>
      </c>
      <c r="D48" s="2" t="s">
        <v>67</v>
      </c>
      <c r="E48" s="2" t="s">
        <v>414</v>
      </c>
      <c r="F48" s="2" t="s">
        <v>413</v>
      </c>
      <c r="G48" s="2" t="s">
        <v>412</v>
      </c>
      <c r="H48" s="2" t="s">
        <v>67</v>
      </c>
      <c r="L48" s="2">
        <v>47</v>
      </c>
    </row>
    <row r="49" spans="1:12" ht="14.5" customHeight="1" x14ac:dyDescent="0.35">
      <c r="A49" s="2" t="s">
        <v>68</v>
      </c>
      <c r="B49" s="2" t="s">
        <v>421</v>
      </c>
      <c r="C49" s="2" t="s">
        <v>420</v>
      </c>
      <c r="D49" s="2" t="s">
        <v>417</v>
      </c>
      <c r="E49" s="2" t="s">
        <v>419</v>
      </c>
      <c r="F49" s="2" t="s">
        <v>418</v>
      </c>
      <c r="G49" s="2" t="s">
        <v>416</v>
      </c>
      <c r="H49" s="2" t="s">
        <v>68</v>
      </c>
      <c r="L49" s="2">
        <v>48</v>
      </c>
    </row>
    <row r="50" spans="1:12" ht="14.5" customHeight="1" x14ac:dyDescent="0.35">
      <c r="A50" s="2" t="s">
        <v>69</v>
      </c>
      <c r="B50" s="2" t="s">
        <v>427</v>
      </c>
      <c r="C50" s="2" t="s">
        <v>426</v>
      </c>
      <c r="D50" s="2" t="s">
        <v>423</v>
      </c>
      <c r="E50" s="2" t="s">
        <v>425</v>
      </c>
      <c r="F50" s="2" t="s">
        <v>424</v>
      </c>
      <c r="G50" s="2" t="s">
        <v>422</v>
      </c>
      <c r="H50" s="2" t="s">
        <v>69</v>
      </c>
      <c r="L50" s="2">
        <v>49</v>
      </c>
    </row>
    <row r="51" spans="1:12" ht="14.5" customHeight="1" x14ac:dyDescent="0.35">
      <c r="A51" s="2" t="s">
        <v>70</v>
      </c>
      <c r="B51" s="2" t="s">
        <v>432</v>
      </c>
      <c r="C51" s="2" t="s">
        <v>431</v>
      </c>
      <c r="D51" s="2" t="s">
        <v>429</v>
      </c>
      <c r="E51" s="2" t="s">
        <v>428</v>
      </c>
      <c r="F51" s="2" t="s">
        <v>430</v>
      </c>
      <c r="G51" s="2" t="s">
        <v>428</v>
      </c>
      <c r="H51" s="2" t="s">
        <v>70</v>
      </c>
      <c r="L51" s="2">
        <v>50</v>
      </c>
    </row>
    <row r="52" spans="1:12" ht="14.5" customHeight="1" x14ac:dyDescent="0.35">
      <c r="A52" s="2" t="s">
        <v>71</v>
      </c>
      <c r="B52" s="2" t="s">
        <v>1792</v>
      </c>
      <c r="C52" s="2" t="s">
        <v>436</v>
      </c>
      <c r="D52" s="2" t="s">
        <v>434</v>
      </c>
      <c r="E52" s="2" t="s">
        <v>433</v>
      </c>
      <c r="F52" s="2" t="s">
        <v>435</v>
      </c>
      <c r="G52" s="2" t="s">
        <v>433</v>
      </c>
      <c r="H52" s="2" t="s">
        <v>71</v>
      </c>
      <c r="L52" s="2">
        <v>51</v>
      </c>
    </row>
    <row r="53" spans="1:12" ht="14.5" customHeight="1" x14ac:dyDescent="0.35">
      <c r="A53" s="2" t="s">
        <v>72</v>
      </c>
      <c r="B53" s="2" t="s">
        <v>439</v>
      </c>
      <c r="C53" s="2" t="s">
        <v>438</v>
      </c>
      <c r="D53" s="2" t="s">
        <v>72</v>
      </c>
      <c r="E53" s="2" t="s">
        <v>72</v>
      </c>
      <c r="F53" s="2" t="s">
        <v>437</v>
      </c>
      <c r="G53" s="2" t="s">
        <v>72</v>
      </c>
      <c r="H53" s="2" t="s">
        <v>72</v>
      </c>
      <c r="L53" s="2">
        <v>52</v>
      </c>
    </row>
    <row r="54" spans="1:12" ht="14.5" customHeight="1" x14ac:dyDescent="0.35">
      <c r="A54" s="2" t="s">
        <v>73</v>
      </c>
      <c r="B54" s="2" t="s">
        <v>443</v>
      </c>
      <c r="C54" s="2" t="s">
        <v>442</v>
      </c>
      <c r="D54" s="2" t="s">
        <v>440</v>
      </c>
      <c r="E54" s="2" t="s">
        <v>73</v>
      </c>
      <c r="F54" s="2" t="s">
        <v>441</v>
      </c>
      <c r="G54" s="2" t="s">
        <v>73</v>
      </c>
      <c r="H54" s="2" t="s">
        <v>73</v>
      </c>
      <c r="L54" s="2">
        <v>53</v>
      </c>
    </row>
    <row r="55" spans="1:12" ht="14.5" customHeight="1" x14ac:dyDescent="0.35">
      <c r="A55" s="2" t="s">
        <v>74</v>
      </c>
      <c r="B55" s="2" t="s">
        <v>448</v>
      </c>
      <c r="C55" s="2" t="s">
        <v>447</v>
      </c>
      <c r="D55" s="2" t="s">
        <v>445</v>
      </c>
      <c r="E55" s="2" t="s">
        <v>444</v>
      </c>
      <c r="F55" s="2" t="s">
        <v>446</v>
      </c>
      <c r="G55" s="2" t="s">
        <v>444</v>
      </c>
      <c r="H55" s="2" t="s">
        <v>74</v>
      </c>
      <c r="L55" s="2">
        <v>54</v>
      </c>
    </row>
    <row r="56" spans="1:12" ht="14.5" customHeight="1" x14ac:dyDescent="0.35">
      <c r="A56" s="2" t="s">
        <v>75</v>
      </c>
      <c r="B56" s="2" t="s">
        <v>453</v>
      </c>
      <c r="C56" s="2" t="s">
        <v>452</v>
      </c>
      <c r="D56" s="2" t="s">
        <v>449</v>
      </c>
      <c r="E56" s="2" t="s">
        <v>451</v>
      </c>
      <c r="F56" s="2" t="s">
        <v>450</v>
      </c>
      <c r="G56" s="2" t="s">
        <v>75</v>
      </c>
      <c r="H56" s="2" t="s">
        <v>75</v>
      </c>
      <c r="L56" s="2">
        <v>55</v>
      </c>
    </row>
    <row r="57" spans="1:12" ht="14.5" customHeight="1" x14ac:dyDescent="0.35">
      <c r="A57" s="2" t="s">
        <v>76</v>
      </c>
      <c r="B57" s="2" t="s">
        <v>459</v>
      </c>
      <c r="C57" s="2" t="s">
        <v>458</v>
      </c>
      <c r="D57" s="2" t="s">
        <v>455</v>
      </c>
      <c r="E57" s="2" t="s">
        <v>457</v>
      </c>
      <c r="F57" s="2" t="s">
        <v>456</v>
      </c>
      <c r="G57" s="2" t="s">
        <v>454</v>
      </c>
      <c r="H57" s="2" t="s">
        <v>76</v>
      </c>
      <c r="L57" s="2">
        <v>56</v>
      </c>
    </row>
    <row r="58" spans="1:12" ht="14.5" customHeight="1" x14ac:dyDescent="0.35">
      <c r="A58" s="2" t="s">
        <v>77</v>
      </c>
      <c r="B58" s="2" t="s">
        <v>462</v>
      </c>
      <c r="C58" s="2" t="s">
        <v>461</v>
      </c>
      <c r="D58" s="2" t="s">
        <v>77</v>
      </c>
      <c r="E58" s="2" t="s">
        <v>77</v>
      </c>
      <c r="F58" s="2" t="s">
        <v>460</v>
      </c>
      <c r="G58" s="2" t="s">
        <v>77</v>
      </c>
      <c r="H58" s="2" t="s">
        <v>77</v>
      </c>
      <c r="L58" s="2">
        <v>57</v>
      </c>
    </row>
    <row r="59" spans="1:12" ht="14.5" customHeight="1" x14ac:dyDescent="0.35">
      <c r="A59" s="2" t="s">
        <v>78</v>
      </c>
      <c r="B59" s="2" t="s">
        <v>468</v>
      </c>
      <c r="C59" s="2" t="s">
        <v>467</v>
      </c>
      <c r="D59" s="2" t="s">
        <v>464</v>
      </c>
      <c r="E59" s="2" t="s">
        <v>466</v>
      </c>
      <c r="F59" s="2" t="s">
        <v>465</v>
      </c>
      <c r="G59" s="2" t="s">
        <v>463</v>
      </c>
      <c r="H59" s="2" t="s">
        <v>78</v>
      </c>
      <c r="L59" s="2">
        <v>58</v>
      </c>
    </row>
    <row r="60" spans="1:12" ht="14.5" customHeight="1" x14ac:dyDescent="0.35">
      <c r="A60" s="2" t="s">
        <v>79</v>
      </c>
      <c r="B60" s="2" t="s">
        <v>473</v>
      </c>
      <c r="C60" s="2" t="s">
        <v>472</v>
      </c>
      <c r="D60" s="2" t="s">
        <v>469</v>
      </c>
      <c r="E60" s="2" t="s">
        <v>471</v>
      </c>
      <c r="F60" s="2" t="s">
        <v>470</v>
      </c>
      <c r="G60" s="2" t="s">
        <v>79</v>
      </c>
      <c r="H60" s="2" t="s">
        <v>79</v>
      </c>
      <c r="L60" s="2">
        <v>59</v>
      </c>
    </row>
    <row r="61" spans="1:12" ht="14.5" customHeight="1" x14ac:dyDescent="0.35">
      <c r="A61" s="2" t="s">
        <v>80</v>
      </c>
      <c r="B61" s="2" t="s">
        <v>478</v>
      </c>
      <c r="C61" s="2" t="s">
        <v>477</v>
      </c>
      <c r="D61" s="2" t="s">
        <v>474</v>
      </c>
      <c r="E61" s="2" t="s">
        <v>476</v>
      </c>
      <c r="F61" s="2" t="s">
        <v>475</v>
      </c>
      <c r="G61" s="2" t="s">
        <v>80</v>
      </c>
      <c r="H61" s="2" t="s">
        <v>80</v>
      </c>
      <c r="L61" s="2">
        <v>60</v>
      </c>
    </row>
    <row r="62" spans="1:12" ht="14.5" customHeight="1" x14ac:dyDescent="0.35">
      <c r="A62" s="3" t="s">
        <v>1876</v>
      </c>
      <c r="B62" s="2" t="s">
        <v>1935</v>
      </c>
      <c r="C62" s="2" t="s">
        <v>961</v>
      </c>
      <c r="D62" s="2" t="s">
        <v>1937</v>
      </c>
      <c r="E62" s="2" t="s">
        <v>960</v>
      </c>
      <c r="F62" s="2" t="s">
        <v>1934</v>
      </c>
      <c r="G62" s="2" t="s">
        <v>1936</v>
      </c>
      <c r="H62" s="3" t="s">
        <v>1876</v>
      </c>
      <c r="L62" s="2">
        <v>61</v>
      </c>
    </row>
    <row r="63" spans="1:12" ht="14.5" customHeight="1" x14ac:dyDescent="0.35">
      <c r="A63" s="2" t="s">
        <v>81</v>
      </c>
      <c r="B63" s="2" t="s">
        <v>484</v>
      </c>
      <c r="C63" s="2" t="s">
        <v>483</v>
      </c>
      <c r="D63" s="2" t="s">
        <v>480</v>
      </c>
      <c r="E63" s="2" t="s">
        <v>482</v>
      </c>
      <c r="F63" s="2" t="s">
        <v>481</v>
      </c>
      <c r="G63" s="2" t="s">
        <v>479</v>
      </c>
      <c r="H63" s="2" t="s">
        <v>81</v>
      </c>
      <c r="L63" s="2">
        <v>62</v>
      </c>
    </row>
    <row r="64" spans="1:12" ht="14.5" customHeight="1" x14ac:dyDescent="0.35">
      <c r="A64" s="2" t="s">
        <v>82</v>
      </c>
      <c r="B64" s="2" t="s">
        <v>488</v>
      </c>
      <c r="C64" s="2" t="s">
        <v>487</v>
      </c>
      <c r="D64" s="2" t="s">
        <v>485</v>
      </c>
      <c r="E64" s="2" t="s">
        <v>82</v>
      </c>
      <c r="F64" s="2" t="s">
        <v>486</v>
      </c>
      <c r="G64" s="2" t="s">
        <v>82</v>
      </c>
      <c r="H64" s="2" t="s">
        <v>82</v>
      </c>
      <c r="L64" s="2">
        <v>63</v>
      </c>
    </row>
    <row r="65" spans="1:12" ht="14.5" customHeight="1" x14ac:dyDescent="0.35">
      <c r="A65" s="2" t="s">
        <v>83</v>
      </c>
      <c r="B65" s="2" t="s">
        <v>494</v>
      </c>
      <c r="C65" s="2" t="s">
        <v>493</v>
      </c>
      <c r="D65" s="2" t="s">
        <v>490</v>
      </c>
      <c r="E65" s="2" t="s">
        <v>492</v>
      </c>
      <c r="F65" s="2" t="s">
        <v>491</v>
      </c>
      <c r="G65" s="2" t="s">
        <v>489</v>
      </c>
      <c r="H65" s="2" t="s">
        <v>83</v>
      </c>
      <c r="L65" s="2">
        <v>64</v>
      </c>
    </row>
    <row r="66" spans="1:12" ht="14.5" customHeight="1" x14ac:dyDescent="0.35">
      <c r="A66" s="2" t="s">
        <v>84</v>
      </c>
      <c r="B66" s="2" t="s">
        <v>499</v>
      </c>
      <c r="C66" s="2" t="s">
        <v>498</v>
      </c>
      <c r="D66" s="2" t="s">
        <v>84</v>
      </c>
      <c r="E66" s="2" t="s">
        <v>497</v>
      </c>
      <c r="F66" s="2" t="s">
        <v>496</v>
      </c>
      <c r="G66" s="2" t="s">
        <v>495</v>
      </c>
      <c r="H66" s="2" t="s">
        <v>84</v>
      </c>
      <c r="L66" s="2">
        <v>65</v>
      </c>
    </row>
    <row r="67" spans="1:12" ht="14.5" customHeight="1" x14ac:dyDescent="0.35">
      <c r="A67" s="2" t="s">
        <v>85</v>
      </c>
      <c r="B67" s="2" t="s">
        <v>504</v>
      </c>
      <c r="C67" s="2" t="s">
        <v>503</v>
      </c>
      <c r="D67" s="2" t="s">
        <v>85</v>
      </c>
      <c r="E67" s="2" t="s">
        <v>502</v>
      </c>
      <c r="F67" s="2" t="s">
        <v>501</v>
      </c>
      <c r="G67" s="2" t="s">
        <v>500</v>
      </c>
      <c r="H67" s="2" t="s">
        <v>85</v>
      </c>
      <c r="L67" s="2">
        <v>66</v>
      </c>
    </row>
    <row r="68" spans="1:12" ht="14.5" customHeight="1" x14ac:dyDescent="0.35">
      <c r="A68" s="2" t="s">
        <v>86</v>
      </c>
      <c r="B68" s="2" t="s">
        <v>510</v>
      </c>
      <c r="C68" s="2" t="s">
        <v>509</v>
      </c>
      <c r="D68" s="2" t="s">
        <v>506</v>
      </c>
      <c r="E68" s="2" t="s">
        <v>508</v>
      </c>
      <c r="F68" s="2" t="s">
        <v>507</v>
      </c>
      <c r="G68" s="2" t="s">
        <v>505</v>
      </c>
      <c r="H68" s="2" t="s">
        <v>86</v>
      </c>
      <c r="L68" s="2">
        <v>67</v>
      </c>
    </row>
    <row r="69" spans="1:12" ht="14.5" customHeight="1" x14ac:dyDescent="0.35">
      <c r="A69" s="2" t="s">
        <v>87</v>
      </c>
      <c r="B69" s="2" t="s">
        <v>515</v>
      </c>
      <c r="C69" s="2" t="s">
        <v>514</v>
      </c>
      <c r="D69" s="2" t="s">
        <v>511</v>
      </c>
      <c r="E69" s="2" t="s">
        <v>513</v>
      </c>
      <c r="F69" s="2" t="s">
        <v>512</v>
      </c>
      <c r="G69" s="2" t="s">
        <v>87</v>
      </c>
      <c r="H69" s="2" t="s">
        <v>87</v>
      </c>
      <c r="L69" s="2">
        <v>68</v>
      </c>
    </row>
    <row r="70" spans="1:12" ht="14.5" customHeight="1" x14ac:dyDescent="0.35">
      <c r="A70" s="2" t="s">
        <v>88</v>
      </c>
      <c r="B70" s="2" t="s">
        <v>521</v>
      </c>
      <c r="C70" s="2" t="s">
        <v>520</v>
      </c>
      <c r="D70" s="2" t="s">
        <v>517</v>
      </c>
      <c r="E70" s="2" t="s">
        <v>519</v>
      </c>
      <c r="F70" s="2" t="s">
        <v>518</v>
      </c>
      <c r="G70" s="2" t="s">
        <v>516</v>
      </c>
      <c r="H70" s="2" t="s">
        <v>88</v>
      </c>
      <c r="L70" s="2">
        <v>69</v>
      </c>
    </row>
    <row r="71" spans="1:12" ht="14.5" customHeight="1" x14ac:dyDescent="0.35">
      <c r="A71" s="2" t="s">
        <v>89</v>
      </c>
      <c r="B71" s="2" t="s">
        <v>525</v>
      </c>
      <c r="C71" s="2" t="s">
        <v>524</v>
      </c>
      <c r="D71" s="2" t="s">
        <v>89</v>
      </c>
      <c r="E71" s="2" t="s">
        <v>523</v>
      </c>
      <c r="F71" s="2" t="s">
        <v>522</v>
      </c>
      <c r="G71" s="2" t="s">
        <v>89</v>
      </c>
      <c r="H71" s="2" t="s">
        <v>89</v>
      </c>
      <c r="L71" s="2">
        <v>70</v>
      </c>
    </row>
    <row r="72" spans="1:12" ht="14.5" customHeight="1" x14ac:dyDescent="0.35">
      <c r="A72" s="2" t="s">
        <v>90</v>
      </c>
      <c r="B72" s="2" t="s">
        <v>531</v>
      </c>
      <c r="C72" s="2" t="s">
        <v>530</v>
      </c>
      <c r="D72" s="2" t="s">
        <v>527</v>
      </c>
      <c r="E72" s="2" t="s">
        <v>529</v>
      </c>
      <c r="F72" s="2" t="s">
        <v>528</v>
      </c>
      <c r="G72" s="2" t="s">
        <v>526</v>
      </c>
      <c r="H72" s="2" t="s">
        <v>90</v>
      </c>
      <c r="L72" s="2">
        <v>71</v>
      </c>
    </row>
    <row r="73" spans="1:12" ht="14.5" customHeight="1" x14ac:dyDescent="0.35">
      <c r="A73" s="2" t="s">
        <v>91</v>
      </c>
      <c r="B73" s="2" t="s">
        <v>535</v>
      </c>
      <c r="C73" s="2" t="s">
        <v>534</v>
      </c>
      <c r="D73" s="2" t="s">
        <v>532</v>
      </c>
      <c r="E73" s="2" t="s">
        <v>91</v>
      </c>
      <c r="F73" s="2" t="s">
        <v>533</v>
      </c>
      <c r="G73" s="2" t="s">
        <v>91</v>
      </c>
      <c r="H73" s="2" t="s">
        <v>91</v>
      </c>
      <c r="L73" s="2">
        <v>72</v>
      </c>
    </row>
    <row r="74" spans="1:12" ht="14.5" customHeight="1" x14ac:dyDescent="0.35">
      <c r="A74" s="2" t="s">
        <v>92</v>
      </c>
      <c r="B74" s="2" t="s">
        <v>538</v>
      </c>
      <c r="C74" s="2" t="s">
        <v>537</v>
      </c>
      <c r="D74" s="2" t="s">
        <v>92</v>
      </c>
      <c r="E74" s="2" t="s">
        <v>92</v>
      </c>
      <c r="F74" s="2" t="s">
        <v>536</v>
      </c>
      <c r="G74" s="2" t="s">
        <v>92</v>
      </c>
      <c r="H74" s="2" t="s">
        <v>92</v>
      </c>
      <c r="L74" s="2">
        <v>73</v>
      </c>
    </row>
    <row r="75" spans="1:12" ht="14.5" customHeight="1" x14ac:dyDescent="0.35">
      <c r="A75" s="2" t="s">
        <v>93</v>
      </c>
      <c r="B75" s="2" t="s">
        <v>543</v>
      </c>
      <c r="C75" s="2" t="s">
        <v>542</v>
      </c>
      <c r="D75" s="2" t="s">
        <v>539</v>
      </c>
      <c r="E75" s="2" t="s">
        <v>541</v>
      </c>
      <c r="F75" s="2" t="s">
        <v>540</v>
      </c>
      <c r="G75" s="2" t="s">
        <v>93</v>
      </c>
      <c r="H75" s="2" t="s">
        <v>93</v>
      </c>
      <c r="L75" s="2">
        <v>74</v>
      </c>
    </row>
    <row r="76" spans="1:12" ht="14.5" customHeight="1" x14ac:dyDescent="0.35">
      <c r="A76" s="2" t="s">
        <v>94</v>
      </c>
      <c r="B76" s="2" t="s">
        <v>548</v>
      </c>
      <c r="C76" s="2" t="s">
        <v>547</v>
      </c>
      <c r="D76" s="2" t="s">
        <v>544</v>
      </c>
      <c r="E76" s="2" t="s">
        <v>546</v>
      </c>
      <c r="F76" s="2" t="s">
        <v>545</v>
      </c>
      <c r="G76" s="2" t="s">
        <v>94</v>
      </c>
      <c r="H76" s="2" t="s">
        <v>94</v>
      </c>
      <c r="L76" s="2">
        <v>75</v>
      </c>
    </row>
    <row r="77" spans="1:12" ht="14.5" customHeight="1" x14ac:dyDescent="0.35">
      <c r="A77" s="2" t="s">
        <v>95</v>
      </c>
      <c r="B77" s="2" t="s">
        <v>553</v>
      </c>
      <c r="C77" s="2" t="s">
        <v>552</v>
      </c>
      <c r="D77" s="2" t="s">
        <v>549</v>
      </c>
      <c r="E77" s="2" t="s">
        <v>551</v>
      </c>
      <c r="F77" s="2" t="s">
        <v>550</v>
      </c>
      <c r="G77" s="2" t="s">
        <v>95</v>
      </c>
      <c r="H77" s="2" t="s">
        <v>95</v>
      </c>
      <c r="L77" s="2">
        <v>76</v>
      </c>
    </row>
    <row r="78" spans="1:12" ht="14.5" customHeight="1" x14ac:dyDescent="0.35">
      <c r="A78" s="2" t="s">
        <v>96</v>
      </c>
      <c r="B78" s="2" t="s">
        <v>558</v>
      </c>
      <c r="C78" s="2" t="s">
        <v>557</v>
      </c>
      <c r="D78" s="2" t="s">
        <v>555</v>
      </c>
      <c r="E78" s="2" t="s">
        <v>96</v>
      </c>
      <c r="F78" s="2" t="s">
        <v>556</v>
      </c>
      <c r="G78" s="2" t="s">
        <v>554</v>
      </c>
      <c r="H78" s="2" t="s">
        <v>96</v>
      </c>
      <c r="L78" s="2">
        <v>77</v>
      </c>
    </row>
    <row r="79" spans="1:12" ht="14.5" customHeight="1" x14ac:dyDescent="0.35">
      <c r="A79" s="2" t="s">
        <v>97</v>
      </c>
      <c r="B79" s="2" t="s">
        <v>561</v>
      </c>
      <c r="C79" s="2" t="s">
        <v>560</v>
      </c>
      <c r="D79" s="2" t="s">
        <v>97</v>
      </c>
      <c r="E79" s="2" t="s">
        <v>97</v>
      </c>
      <c r="F79" s="2" t="s">
        <v>559</v>
      </c>
      <c r="G79" s="2" t="s">
        <v>97</v>
      </c>
      <c r="H79" s="2" t="s">
        <v>97</v>
      </c>
      <c r="L79" s="2">
        <v>78</v>
      </c>
    </row>
    <row r="80" spans="1:12" ht="14.5" customHeight="1" x14ac:dyDescent="0.35">
      <c r="A80" s="2" t="s">
        <v>377</v>
      </c>
      <c r="B80" s="2" t="s">
        <v>382</v>
      </c>
      <c r="C80" s="2" t="s">
        <v>381</v>
      </c>
      <c r="D80" s="2" t="s">
        <v>379</v>
      </c>
      <c r="E80" s="2" t="s">
        <v>378</v>
      </c>
      <c r="F80" s="2" t="s">
        <v>380</v>
      </c>
      <c r="G80" s="2" t="s">
        <v>378</v>
      </c>
      <c r="H80" s="2" t="s">
        <v>377</v>
      </c>
      <c r="L80" s="2">
        <v>79</v>
      </c>
    </row>
    <row r="81" spans="1:12" ht="14.5" customHeight="1" x14ac:dyDescent="0.35">
      <c r="A81" s="2" t="s">
        <v>98</v>
      </c>
      <c r="B81" s="2" t="s">
        <v>567</v>
      </c>
      <c r="C81" s="2" t="s">
        <v>566</v>
      </c>
      <c r="D81" s="2" t="s">
        <v>563</v>
      </c>
      <c r="E81" s="2" t="s">
        <v>565</v>
      </c>
      <c r="F81" s="2" t="s">
        <v>564</v>
      </c>
      <c r="G81" s="2" t="s">
        <v>562</v>
      </c>
      <c r="H81" s="2" t="s">
        <v>98</v>
      </c>
      <c r="L81" s="2">
        <v>80</v>
      </c>
    </row>
    <row r="82" spans="1:12" ht="14.5" customHeight="1" x14ac:dyDescent="0.35">
      <c r="A82" s="2" t="s">
        <v>99</v>
      </c>
      <c r="B82" s="2" t="s">
        <v>573</v>
      </c>
      <c r="C82" s="2" t="s">
        <v>572</v>
      </c>
      <c r="D82" s="2" t="s">
        <v>569</v>
      </c>
      <c r="E82" s="2" t="s">
        <v>571</v>
      </c>
      <c r="F82" s="2" t="s">
        <v>570</v>
      </c>
      <c r="G82" s="2" t="s">
        <v>568</v>
      </c>
      <c r="H82" s="2" t="s">
        <v>99</v>
      </c>
      <c r="L82" s="2">
        <v>81</v>
      </c>
    </row>
    <row r="83" spans="1:12" ht="14.5" customHeight="1" x14ac:dyDescent="0.35">
      <c r="A83" s="2" t="s">
        <v>100</v>
      </c>
      <c r="B83" s="2" t="s">
        <v>578</v>
      </c>
      <c r="C83" s="2" t="s">
        <v>577</v>
      </c>
      <c r="D83" s="2" t="s">
        <v>574</v>
      </c>
      <c r="E83" s="2" t="s">
        <v>576</v>
      </c>
      <c r="F83" s="2" t="s">
        <v>575</v>
      </c>
      <c r="G83" s="2" t="s">
        <v>100</v>
      </c>
      <c r="H83" s="2" t="s">
        <v>100</v>
      </c>
      <c r="L83" s="2">
        <v>82</v>
      </c>
    </row>
    <row r="84" spans="1:12" ht="14.5" customHeight="1" x14ac:dyDescent="0.35">
      <c r="A84" s="4" t="s">
        <v>1886</v>
      </c>
      <c r="B84" s="2" t="s">
        <v>1402</v>
      </c>
      <c r="C84" s="2" t="s">
        <v>1424</v>
      </c>
      <c r="D84" s="2" t="s">
        <v>1445</v>
      </c>
      <c r="E84" s="36" t="s">
        <v>1772</v>
      </c>
      <c r="F84" s="2" t="s">
        <v>1463</v>
      </c>
      <c r="G84" s="2" t="s">
        <v>1482</v>
      </c>
      <c r="H84" s="4" t="s">
        <v>1372</v>
      </c>
      <c r="I84" s="2">
        <v>1</v>
      </c>
      <c r="L84" s="2">
        <v>83</v>
      </c>
    </row>
    <row r="85" spans="1:12" ht="14.5" customHeight="1" x14ac:dyDescent="0.35">
      <c r="A85" s="4" t="s">
        <v>1885</v>
      </c>
      <c r="B85" s="2" t="s">
        <v>1403</v>
      </c>
      <c r="C85" s="2" t="s">
        <v>1425</v>
      </c>
      <c r="D85" s="2" t="s">
        <v>1446</v>
      </c>
      <c r="E85" s="36" t="s">
        <v>1773</v>
      </c>
      <c r="F85" s="2" t="s">
        <v>1464</v>
      </c>
      <c r="G85" s="2" t="s">
        <v>1373</v>
      </c>
      <c r="H85" s="4" t="s">
        <v>1373</v>
      </c>
      <c r="I85" s="2">
        <v>1</v>
      </c>
      <c r="L85" s="2">
        <v>84</v>
      </c>
    </row>
    <row r="86" spans="1:12" ht="14.5" customHeight="1" x14ac:dyDescent="0.35">
      <c r="A86" s="2" t="s">
        <v>101</v>
      </c>
      <c r="B86" s="2" t="s">
        <v>583</v>
      </c>
      <c r="C86" s="2" t="s">
        <v>582</v>
      </c>
      <c r="D86" s="2" t="s">
        <v>579</v>
      </c>
      <c r="E86" s="2" t="s">
        <v>581</v>
      </c>
      <c r="F86" s="2" t="s">
        <v>580</v>
      </c>
      <c r="G86" s="2" t="s">
        <v>101</v>
      </c>
      <c r="H86" s="2" t="s">
        <v>101</v>
      </c>
      <c r="L86" s="2">
        <v>85</v>
      </c>
    </row>
    <row r="87" spans="1:12" ht="14.5" customHeight="1" x14ac:dyDescent="0.35">
      <c r="A87" s="4" t="s">
        <v>1887</v>
      </c>
      <c r="B87" s="2" t="s">
        <v>1404</v>
      </c>
      <c r="C87" s="2" t="s">
        <v>1426</v>
      </c>
      <c r="D87" s="2" t="s">
        <v>1447</v>
      </c>
      <c r="E87" s="36" t="s">
        <v>1774</v>
      </c>
      <c r="F87" s="2" t="s">
        <v>1465</v>
      </c>
      <c r="G87" s="2" t="s">
        <v>1483</v>
      </c>
      <c r="H87" s="4" t="s">
        <v>1375</v>
      </c>
      <c r="I87" s="2">
        <v>1</v>
      </c>
      <c r="L87" s="2">
        <v>86</v>
      </c>
    </row>
    <row r="88" spans="1:12" ht="14.5" customHeight="1" x14ac:dyDescent="0.35">
      <c r="A88" s="4" t="s">
        <v>1888</v>
      </c>
      <c r="B88" s="2" t="s">
        <v>1405</v>
      </c>
      <c r="C88" s="2" t="s">
        <v>1427</v>
      </c>
      <c r="D88" s="2" t="s">
        <v>1448</v>
      </c>
      <c r="E88" s="36" t="s">
        <v>1775</v>
      </c>
      <c r="F88" s="2" t="s">
        <v>1466</v>
      </c>
      <c r="G88" s="2" t="s">
        <v>1376</v>
      </c>
      <c r="H88" s="4" t="s">
        <v>1376</v>
      </c>
      <c r="I88" s="2">
        <v>1</v>
      </c>
      <c r="L88" s="2">
        <v>87</v>
      </c>
    </row>
    <row r="89" spans="1:12" ht="14.5" customHeight="1" x14ac:dyDescent="0.35">
      <c r="A89" s="2" t="s">
        <v>102</v>
      </c>
      <c r="B89" s="2" t="s">
        <v>589</v>
      </c>
      <c r="C89" s="2" t="s">
        <v>588</v>
      </c>
      <c r="D89" s="2" t="s">
        <v>585</v>
      </c>
      <c r="E89" s="2" t="s">
        <v>587</v>
      </c>
      <c r="F89" s="2" t="s">
        <v>586</v>
      </c>
      <c r="G89" s="2" t="s">
        <v>584</v>
      </c>
      <c r="H89" s="2" t="s">
        <v>102</v>
      </c>
      <c r="L89" s="2">
        <v>88</v>
      </c>
    </row>
    <row r="90" spans="1:12" ht="14.5" customHeight="1" x14ac:dyDescent="0.35">
      <c r="A90" s="2" t="s">
        <v>103</v>
      </c>
      <c r="B90" s="2" t="s">
        <v>593</v>
      </c>
      <c r="C90" s="2" t="s">
        <v>592</v>
      </c>
      <c r="D90" s="2" t="s">
        <v>103</v>
      </c>
      <c r="E90" s="2" t="s">
        <v>591</v>
      </c>
      <c r="F90" s="2" t="s">
        <v>590</v>
      </c>
      <c r="G90" s="2" t="s">
        <v>103</v>
      </c>
      <c r="H90" s="2" t="s">
        <v>103</v>
      </c>
      <c r="L90" s="2">
        <v>89</v>
      </c>
    </row>
    <row r="91" spans="1:12" ht="14.5" customHeight="1" x14ac:dyDescent="0.35">
      <c r="A91" s="2" t="s">
        <v>104</v>
      </c>
      <c r="B91" s="2" t="s">
        <v>598</v>
      </c>
      <c r="C91" s="2" t="s">
        <v>597</v>
      </c>
      <c r="D91" s="2" t="s">
        <v>595</v>
      </c>
      <c r="E91" s="2" t="s">
        <v>594</v>
      </c>
      <c r="F91" s="2" t="s">
        <v>596</v>
      </c>
      <c r="G91" s="2" t="s">
        <v>594</v>
      </c>
      <c r="H91" s="2" t="s">
        <v>104</v>
      </c>
      <c r="L91" s="2">
        <v>90</v>
      </c>
    </row>
    <row r="92" spans="1:12" ht="14.5" customHeight="1" x14ac:dyDescent="0.35">
      <c r="A92" s="2" t="s">
        <v>105</v>
      </c>
      <c r="B92" s="2" t="s">
        <v>602</v>
      </c>
      <c r="C92" s="2" t="s">
        <v>601</v>
      </c>
      <c r="D92" s="2" t="s">
        <v>599</v>
      </c>
      <c r="E92" s="2" t="s">
        <v>105</v>
      </c>
      <c r="F92" s="2" t="s">
        <v>600</v>
      </c>
      <c r="G92" s="2" t="s">
        <v>105</v>
      </c>
      <c r="H92" s="2" t="s">
        <v>105</v>
      </c>
      <c r="L92" s="2">
        <v>91</v>
      </c>
    </row>
    <row r="93" spans="1:12" ht="14.5" customHeight="1" x14ac:dyDescent="0.35">
      <c r="A93" s="2" t="s">
        <v>106</v>
      </c>
      <c r="B93" s="2" t="s">
        <v>608</v>
      </c>
      <c r="C93" s="2" t="s">
        <v>607</v>
      </c>
      <c r="D93" s="2" t="s">
        <v>604</v>
      </c>
      <c r="E93" s="2" t="s">
        <v>606</v>
      </c>
      <c r="F93" s="2" t="s">
        <v>605</v>
      </c>
      <c r="G93" s="2" t="s">
        <v>603</v>
      </c>
      <c r="H93" s="2" t="s">
        <v>106</v>
      </c>
      <c r="L93" s="2">
        <v>92</v>
      </c>
    </row>
    <row r="94" spans="1:12" ht="14.5" customHeight="1" x14ac:dyDescent="0.35">
      <c r="A94" s="2" t="s">
        <v>107</v>
      </c>
      <c r="B94" s="2" t="s">
        <v>612</v>
      </c>
      <c r="C94" s="2" t="s">
        <v>611</v>
      </c>
      <c r="D94" s="2" t="s">
        <v>609</v>
      </c>
      <c r="E94" s="2" t="s">
        <v>107</v>
      </c>
      <c r="F94" s="2" t="s">
        <v>610</v>
      </c>
      <c r="G94" s="2" t="s">
        <v>107</v>
      </c>
      <c r="H94" s="2" t="s">
        <v>107</v>
      </c>
      <c r="L94" s="2">
        <v>93</v>
      </c>
    </row>
    <row r="95" spans="1:12" ht="14.5" customHeight="1" x14ac:dyDescent="0.35">
      <c r="A95" s="2" t="s">
        <v>108</v>
      </c>
      <c r="B95" s="2" t="s">
        <v>618</v>
      </c>
      <c r="C95" s="2" t="s">
        <v>617</v>
      </c>
      <c r="D95" s="2" t="s">
        <v>614</v>
      </c>
      <c r="E95" s="2" t="s">
        <v>616</v>
      </c>
      <c r="F95" s="2" t="s">
        <v>615</v>
      </c>
      <c r="G95" s="2" t="s">
        <v>613</v>
      </c>
      <c r="H95" s="2" t="s">
        <v>108</v>
      </c>
      <c r="L95" s="2">
        <v>94</v>
      </c>
    </row>
    <row r="96" spans="1:12" ht="14.5" customHeight="1" x14ac:dyDescent="0.35">
      <c r="A96" s="4" t="s">
        <v>1890</v>
      </c>
      <c r="B96" s="2" t="s">
        <v>1406</v>
      </c>
      <c r="C96" s="2" t="s">
        <v>1428</v>
      </c>
      <c r="D96" s="2" t="s">
        <v>1449</v>
      </c>
      <c r="E96" s="36" t="s">
        <v>1776</v>
      </c>
      <c r="F96" s="2" t="s">
        <v>1467</v>
      </c>
      <c r="G96" s="2" t="s">
        <v>1484</v>
      </c>
      <c r="H96" s="4" t="s">
        <v>1377</v>
      </c>
      <c r="I96" s="2">
        <v>1</v>
      </c>
      <c r="L96" s="2">
        <v>95</v>
      </c>
    </row>
    <row r="97" spans="1:12" ht="14.5" customHeight="1" x14ac:dyDescent="0.35">
      <c r="A97" s="4" t="s">
        <v>1889</v>
      </c>
      <c r="B97" s="2" t="s">
        <v>1407</v>
      </c>
      <c r="C97" s="2" t="s">
        <v>1429</v>
      </c>
      <c r="D97" s="2" t="s">
        <v>1450</v>
      </c>
      <c r="E97" s="36" t="s">
        <v>1777</v>
      </c>
      <c r="F97" s="2" t="s">
        <v>1468</v>
      </c>
      <c r="G97" s="2" t="s">
        <v>1485</v>
      </c>
      <c r="H97" s="4" t="s">
        <v>1378</v>
      </c>
      <c r="I97" s="2">
        <v>1</v>
      </c>
      <c r="L97" s="2">
        <v>96</v>
      </c>
    </row>
    <row r="98" spans="1:12" ht="14.5" customHeight="1" x14ac:dyDescent="0.35">
      <c r="A98" s="2" t="s">
        <v>109</v>
      </c>
      <c r="B98" s="2" t="s">
        <v>624</v>
      </c>
      <c r="C98" s="2" t="s">
        <v>623</v>
      </c>
      <c r="D98" s="2" t="s">
        <v>620</v>
      </c>
      <c r="E98" s="2" t="s">
        <v>622</v>
      </c>
      <c r="F98" s="2" t="s">
        <v>621</v>
      </c>
      <c r="G98" s="2" t="s">
        <v>619</v>
      </c>
      <c r="H98" s="2" t="s">
        <v>109</v>
      </c>
      <c r="L98" s="2">
        <v>97</v>
      </c>
    </row>
    <row r="99" spans="1:12" ht="14.5" customHeight="1" x14ac:dyDescent="0.35">
      <c r="A99" s="2" t="s">
        <v>110</v>
      </c>
      <c r="B99" s="2" t="s">
        <v>628</v>
      </c>
      <c r="C99" s="2" t="s">
        <v>627</v>
      </c>
      <c r="D99" s="2" t="s">
        <v>110</v>
      </c>
      <c r="E99" s="2" t="s">
        <v>626</v>
      </c>
      <c r="F99" s="2" t="s">
        <v>625</v>
      </c>
      <c r="G99" s="2" t="s">
        <v>1837</v>
      </c>
      <c r="H99" s="2" t="s">
        <v>110</v>
      </c>
      <c r="L99" s="2">
        <v>98</v>
      </c>
    </row>
    <row r="100" spans="1:12" ht="14.5" customHeight="1" x14ac:dyDescent="0.35">
      <c r="A100" s="2" t="s">
        <v>111</v>
      </c>
      <c r="B100" s="2" t="s">
        <v>632</v>
      </c>
      <c r="C100" s="2" t="s">
        <v>631</v>
      </c>
      <c r="D100" s="2" t="s">
        <v>111</v>
      </c>
      <c r="E100" s="36" t="s">
        <v>1778</v>
      </c>
      <c r="F100" s="2" t="s">
        <v>630</v>
      </c>
      <c r="G100" s="2" t="s">
        <v>629</v>
      </c>
      <c r="H100" s="2" t="s">
        <v>111</v>
      </c>
      <c r="L100" s="2">
        <v>99</v>
      </c>
    </row>
    <row r="101" spans="1:12" ht="14.5" customHeight="1" x14ac:dyDescent="0.35">
      <c r="A101" s="2" t="s">
        <v>112</v>
      </c>
      <c r="B101" s="2" t="s">
        <v>635</v>
      </c>
      <c r="C101" s="2" t="s">
        <v>634</v>
      </c>
      <c r="D101" s="2" t="s">
        <v>112</v>
      </c>
      <c r="E101" s="2" t="s">
        <v>112</v>
      </c>
      <c r="F101" s="2" t="s">
        <v>633</v>
      </c>
      <c r="G101" s="2" t="s">
        <v>112</v>
      </c>
      <c r="H101" s="2" t="s">
        <v>112</v>
      </c>
      <c r="L101" s="2">
        <v>100</v>
      </c>
    </row>
    <row r="102" spans="1:12" ht="14.5" customHeight="1" x14ac:dyDescent="0.35">
      <c r="A102" s="2" t="s">
        <v>113</v>
      </c>
      <c r="B102" s="2" t="s">
        <v>639</v>
      </c>
      <c r="C102" s="2" t="s">
        <v>638</v>
      </c>
      <c r="D102" s="2" t="s">
        <v>637</v>
      </c>
      <c r="E102" s="36" t="s">
        <v>1779</v>
      </c>
      <c r="F102" s="2" t="s">
        <v>1328</v>
      </c>
      <c r="G102" s="2" t="s">
        <v>636</v>
      </c>
      <c r="H102" s="2" t="s">
        <v>113</v>
      </c>
      <c r="L102" s="2">
        <v>101</v>
      </c>
    </row>
    <row r="103" spans="1:12" ht="14.5" customHeight="1" x14ac:dyDescent="0.35">
      <c r="A103" s="2" t="s">
        <v>114</v>
      </c>
      <c r="B103" s="2" t="s">
        <v>1102</v>
      </c>
      <c r="C103" s="2" t="s">
        <v>1101</v>
      </c>
      <c r="D103" s="2" t="s">
        <v>114</v>
      </c>
      <c r="E103" s="2" t="s">
        <v>114</v>
      </c>
      <c r="F103" s="2" t="s">
        <v>1100</v>
      </c>
      <c r="G103" s="2" t="s">
        <v>114</v>
      </c>
      <c r="H103" s="2" t="s">
        <v>114</v>
      </c>
      <c r="L103" s="2">
        <v>102</v>
      </c>
    </row>
    <row r="104" spans="1:12" ht="14.5" customHeight="1" x14ac:dyDescent="0.35">
      <c r="A104" s="2" t="s">
        <v>115</v>
      </c>
      <c r="B104" s="2" t="s">
        <v>643</v>
      </c>
      <c r="C104" s="2" t="s">
        <v>642</v>
      </c>
      <c r="D104" s="2" t="s">
        <v>640</v>
      </c>
      <c r="E104" s="2" t="s">
        <v>115</v>
      </c>
      <c r="F104" s="2" t="s">
        <v>641</v>
      </c>
      <c r="G104" s="2" t="s">
        <v>115</v>
      </c>
      <c r="H104" s="2" t="s">
        <v>115</v>
      </c>
      <c r="L104" s="2">
        <v>103</v>
      </c>
    </row>
    <row r="105" spans="1:12" ht="14.5" customHeight="1" x14ac:dyDescent="0.35">
      <c r="A105" s="2" t="s">
        <v>116</v>
      </c>
      <c r="B105" s="2" t="s">
        <v>649</v>
      </c>
      <c r="C105" s="2" t="s">
        <v>648</v>
      </c>
      <c r="D105" s="2" t="s">
        <v>645</v>
      </c>
      <c r="E105" s="2" t="s">
        <v>647</v>
      </c>
      <c r="F105" s="2" t="s">
        <v>646</v>
      </c>
      <c r="G105" s="2" t="s">
        <v>644</v>
      </c>
      <c r="H105" s="2" t="s">
        <v>116</v>
      </c>
      <c r="L105" s="2">
        <v>104</v>
      </c>
    </row>
    <row r="106" spans="1:12" ht="14.5" customHeight="1" x14ac:dyDescent="0.35">
      <c r="A106" s="2" t="s">
        <v>117</v>
      </c>
      <c r="B106" s="2" t="s">
        <v>655</v>
      </c>
      <c r="C106" s="2" t="s">
        <v>654</v>
      </c>
      <c r="D106" s="2" t="s">
        <v>651</v>
      </c>
      <c r="E106" s="2" t="s">
        <v>653</v>
      </c>
      <c r="F106" s="2" t="s">
        <v>652</v>
      </c>
      <c r="G106" s="2" t="s">
        <v>650</v>
      </c>
      <c r="H106" s="2" t="s">
        <v>117</v>
      </c>
      <c r="L106" s="2">
        <v>105</v>
      </c>
    </row>
    <row r="107" spans="1:12" ht="14.5" customHeight="1" x14ac:dyDescent="0.35">
      <c r="A107" s="2" t="s">
        <v>118</v>
      </c>
      <c r="B107" s="2" t="s">
        <v>660</v>
      </c>
      <c r="C107" s="2" t="s">
        <v>659</v>
      </c>
      <c r="D107" s="2" t="s">
        <v>656</v>
      </c>
      <c r="E107" s="2" t="s">
        <v>658</v>
      </c>
      <c r="F107" s="2" t="s">
        <v>657</v>
      </c>
      <c r="G107" s="2" t="s">
        <v>118</v>
      </c>
      <c r="H107" s="2" t="s">
        <v>118</v>
      </c>
      <c r="L107" s="2">
        <v>106</v>
      </c>
    </row>
    <row r="108" spans="1:12" ht="14.5" customHeight="1" x14ac:dyDescent="0.35">
      <c r="A108" s="2" t="s">
        <v>119</v>
      </c>
      <c r="B108" s="2" t="s">
        <v>665</v>
      </c>
      <c r="C108" s="2" t="s">
        <v>664</v>
      </c>
      <c r="D108" s="2" t="s">
        <v>662</v>
      </c>
      <c r="E108" s="2" t="s">
        <v>661</v>
      </c>
      <c r="F108" s="2" t="s">
        <v>663</v>
      </c>
      <c r="G108" s="2" t="s">
        <v>661</v>
      </c>
      <c r="H108" s="2" t="s">
        <v>119</v>
      </c>
      <c r="L108" s="2">
        <v>107</v>
      </c>
    </row>
    <row r="109" spans="1:12" ht="14.5" customHeight="1" x14ac:dyDescent="0.35">
      <c r="A109" s="2" t="s">
        <v>120</v>
      </c>
      <c r="B109" s="2" t="s">
        <v>669</v>
      </c>
      <c r="C109" s="2" t="s">
        <v>668</v>
      </c>
      <c r="D109" s="2" t="s">
        <v>120</v>
      </c>
      <c r="E109" s="2" t="s">
        <v>667</v>
      </c>
      <c r="F109" s="2" t="s">
        <v>666</v>
      </c>
      <c r="G109" s="2" t="s">
        <v>120</v>
      </c>
      <c r="H109" s="2" t="s">
        <v>120</v>
      </c>
      <c r="L109" s="2">
        <v>108</v>
      </c>
    </row>
    <row r="110" spans="1:12" ht="14.5" customHeight="1" x14ac:dyDescent="0.35">
      <c r="A110" s="2" t="s">
        <v>121</v>
      </c>
      <c r="B110" s="2" t="s">
        <v>673</v>
      </c>
      <c r="C110" s="2" t="s">
        <v>672</v>
      </c>
      <c r="D110" s="2" t="s">
        <v>670</v>
      </c>
      <c r="E110" s="2" t="s">
        <v>670</v>
      </c>
      <c r="F110" s="2" t="s">
        <v>671</v>
      </c>
      <c r="G110" s="2" t="s">
        <v>121</v>
      </c>
      <c r="H110" s="2" t="s">
        <v>121</v>
      </c>
      <c r="L110" s="2">
        <v>109</v>
      </c>
    </row>
    <row r="111" spans="1:12" ht="14.5" customHeight="1" x14ac:dyDescent="0.35">
      <c r="A111" s="2" t="s">
        <v>1329</v>
      </c>
      <c r="B111" s="2" t="s">
        <v>1333</v>
      </c>
      <c r="C111" s="2" t="s">
        <v>1334</v>
      </c>
      <c r="D111" s="2" t="s">
        <v>1335</v>
      </c>
      <c r="E111" s="2" t="s">
        <v>1336</v>
      </c>
      <c r="F111" s="2" t="s">
        <v>1337</v>
      </c>
      <c r="G111" s="2" t="s">
        <v>1338</v>
      </c>
      <c r="H111" s="2" t="s">
        <v>1329</v>
      </c>
      <c r="L111" s="2">
        <v>110</v>
      </c>
    </row>
    <row r="112" spans="1:12" ht="14.5" customHeight="1" x14ac:dyDescent="0.35">
      <c r="A112" s="2" t="s">
        <v>122</v>
      </c>
      <c r="B112" s="2" t="s">
        <v>679</v>
      </c>
      <c r="C112" s="2" t="s">
        <v>678</v>
      </c>
      <c r="D112" s="2" t="s">
        <v>675</v>
      </c>
      <c r="E112" s="2" t="s">
        <v>677</v>
      </c>
      <c r="F112" s="2" t="s">
        <v>676</v>
      </c>
      <c r="G112" s="2" t="s">
        <v>674</v>
      </c>
      <c r="H112" s="2" t="s">
        <v>122</v>
      </c>
      <c r="L112" s="2">
        <v>111</v>
      </c>
    </row>
    <row r="113" spans="1:12" ht="14.5" customHeight="1" x14ac:dyDescent="0.35">
      <c r="A113" s="2" t="s">
        <v>123</v>
      </c>
      <c r="B113" s="2" t="s">
        <v>683</v>
      </c>
      <c r="C113" s="2" t="s">
        <v>682</v>
      </c>
      <c r="D113" s="2" t="s">
        <v>123</v>
      </c>
      <c r="E113" s="2" t="s">
        <v>680</v>
      </c>
      <c r="F113" s="2" t="s">
        <v>681</v>
      </c>
      <c r="G113" s="2" t="s">
        <v>680</v>
      </c>
      <c r="H113" s="2" t="s">
        <v>123</v>
      </c>
      <c r="L113" s="2">
        <v>112</v>
      </c>
    </row>
    <row r="114" spans="1:12" ht="14.5" customHeight="1" x14ac:dyDescent="0.35">
      <c r="A114" s="2" t="s">
        <v>124</v>
      </c>
      <c r="B114" s="2" t="s">
        <v>686</v>
      </c>
      <c r="C114" s="2" t="s">
        <v>685</v>
      </c>
      <c r="D114" s="2" t="s">
        <v>124</v>
      </c>
      <c r="E114" s="2" t="s">
        <v>124</v>
      </c>
      <c r="F114" s="2" t="s">
        <v>684</v>
      </c>
      <c r="G114" s="2" t="s">
        <v>124</v>
      </c>
      <c r="H114" s="2" t="s">
        <v>124</v>
      </c>
      <c r="L114" s="2">
        <v>113</v>
      </c>
    </row>
    <row r="115" spans="1:12" ht="14.5" customHeight="1" x14ac:dyDescent="0.35">
      <c r="A115" s="2" t="s">
        <v>125</v>
      </c>
      <c r="B115" s="2" t="s">
        <v>690</v>
      </c>
      <c r="C115" s="2" t="s">
        <v>689</v>
      </c>
      <c r="D115" s="2" t="s">
        <v>125</v>
      </c>
      <c r="E115" s="2" t="s">
        <v>688</v>
      </c>
      <c r="F115" s="2" t="s">
        <v>687</v>
      </c>
      <c r="G115" s="2" t="s">
        <v>125</v>
      </c>
      <c r="H115" s="2" t="s">
        <v>125</v>
      </c>
      <c r="L115" s="2">
        <v>114</v>
      </c>
    </row>
    <row r="116" spans="1:12" ht="14.5" customHeight="1" x14ac:dyDescent="0.35">
      <c r="A116" s="2" t="s">
        <v>126</v>
      </c>
      <c r="B116" s="2" t="s">
        <v>696</v>
      </c>
      <c r="C116" s="2" t="s">
        <v>695</v>
      </c>
      <c r="D116" s="2" t="s">
        <v>692</v>
      </c>
      <c r="E116" s="2" t="s">
        <v>694</v>
      </c>
      <c r="F116" s="2" t="s">
        <v>693</v>
      </c>
      <c r="G116" s="2" t="s">
        <v>691</v>
      </c>
      <c r="H116" s="2" t="s">
        <v>126</v>
      </c>
      <c r="L116" s="2">
        <v>115</v>
      </c>
    </row>
    <row r="117" spans="1:12" ht="14.5" customHeight="1" x14ac:dyDescent="0.35">
      <c r="A117" s="2" t="s">
        <v>127</v>
      </c>
      <c r="B117" s="2" t="s">
        <v>701</v>
      </c>
      <c r="C117" s="2" t="s">
        <v>700</v>
      </c>
      <c r="D117" s="2" t="s">
        <v>127</v>
      </c>
      <c r="E117" s="2" t="s">
        <v>699</v>
      </c>
      <c r="F117" s="2" t="s">
        <v>698</v>
      </c>
      <c r="G117" s="2" t="s">
        <v>697</v>
      </c>
      <c r="H117" s="2" t="s">
        <v>127</v>
      </c>
      <c r="L117" s="2">
        <v>116</v>
      </c>
    </row>
    <row r="118" spans="1:12" ht="14.5" customHeight="1" x14ac:dyDescent="0.35">
      <c r="A118" s="2" t="s">
        <v>128</v>
      </c>
      <c r="B118" s="2" t="s">
        <v>706</v>
      </c>
      <c r="C118" s="2" t="s">
        <v>705</v>
      </c>
      <c r="D118" s="2" t="s">
        <v>128</v>
      </c>
      <c r="E118" s="2" t="s">
        <v>704</v>
      </c>
      <c r="F118" s="2" t="s">
        <v>703</v>
      </c>
      <c r="G118" s="2" t="s">
        <v>702</v>
      </c>
      <c r="H118" s="2" t="s">
        <v>128</v>
      </c>
      <c r="L118" s="2">
        <v>117</v>
      </c>
    </row>
    <row r="119" spans="1:12" ht="14.5" customHeight="1" x14ac:dyDescent="0.35">
      <c r="A119" s="2" t="s">
        <v>1308</v>
      </c>
      <c r="B119" s="2" t="s">
        <v>1314</v>
      </c>
      <c r="C119" s="2" t="s">
        <v>1315</v>
      </c>
      <c r="D119" s="2" t="s">
        <v>1316</v>
      </c>
      <c r="E119" s="2" t="s">
        <v>1308</v>
      </c>
      <c r="F119" s="2" t="s">
        <v>1317</v>
      </c>
      <c r="G119" s="2" t="s">
        <v>1308</v>
      </c>
      <c r="H119" s="2" t="s">
        <v>1308</v>
      </c>
      <c r="L119" s="2">
        <v>118</v>
      </c>
    </row>
    <row r="120" spans="1:12" ht="14.5" customHeight="1" x14ac:dyDescent="0.35">
      <c r="A120" s="2" t="s">
        <v>129</v>
      </c>
      <c r="B120" s="2" t="s">
        <v>712</v>
      </c>
      <c r="C120" s="2" t="s">
        <v>711</v>
      </c>
      <c r="D120" s="2" t="s">
        <v>708</v>
      </c>
      <c r="E120" s="2" t="s">
        <v>710</v>
      </c>
      <c r="F120" s="2" t="s">
        <v>709</v>
      </c>
      <c r="G120" s="2" t="s">
        <v>707</v>
      </c>
      <c r="H120" s="2" t="s">
        <v>129</v>
      </c>
      <c r="L120" s="2">
        <v>119</v>
      </c>
    </row>
    <row r="121" spans="1:12" ht="14.5" customHeight="1" x14ac:dyDescent="0.35">
      <c r="A121" s="2" t="s">
        <v>130</v>
      </c>
      <c r="B121" s="2" t="s">
        <v>717</v>
      </c>
      <c r="C121" s="2" t="s">
        <v>716</v>
      </c>
      <c r="D121" s="2" t="s">
        <v>713</v>
      </c>
      <c r="E121" s="2" t="s">
        <v>715</v>
      </c>
      <c r="F121" s="2" t="s">
        <v>714</v>
      </c>
      <c r="G121" s="2" t="s">
        <v>130</v>
      </c>
      <c r="H121" s="2" t="s">
        <v>130</v>
      </c>
      <c r="L121" s="2">
        <v>120</v>
      </c>
    </row>
    <row r="122" spans="1:12" ht="14.5" customHeight="1" x14ac:dyDescent="0.35">
      <c r="A122" s="2" t="s">
        <v>131</v>
      </c>
      <c r="B122" s="2" t="s">
        <v>723</v>
      </c>
      <c r="C122" s="2" t="s">
        <v>722</v>
      </c>
      <c r="D122" s="2" t="s">
        <v>719</v>
      </c>
      <c r="E122" s="2" t="s">
        <v>721</v>
      </c>
      <c r="F122" s="2" t="s">
        <v>720</v>
      </c>
      <c r="G122" s="2" t="s">
        <v>718</v>
      </c>
      <c r="H122" s="2" t="s">
        <v>131</v>
      </c>
      <c r="L122" s="2">
        <v>121</v>
      </c>
    </row>
    <row r="123" spans="1:12" ht="14.5" customHeight="1" x14ac:dyDescent="0.35">
      <c r="A123" s="2" t="s">
        <v>132</v>
      </c>
      <c r="B123" s="2" t="s">
        <v>728</v>
      </c>
      <c r="C123" s="2" t="s">
        <v>727</v>
      </c>
      <c r="D123" s="2" t="s">
        <v>725</v>
      </c>
      <c r="E123" s="2" t="s">
        <v>724</v>
      </c>
      <c r="F123" s="2" t="s">
        <v>726</v>
      </c>
      <c r="G123" s="2" t="s">
        <v>724</v>
      </c>
      <c r="H123" s="2" t="s">
        <v>132</v>
      </c>
      <c r="L123" s="2">
        <v>122</v>
      </c>
    </row>
    <row r="124" spans="1:12" ht="14.5" customHeight="1" x14ac:dyDescent="0.35">
      <c r="A124" s="4" t="s">
        <v>1901</v>
      </c>
      <c r="B124" s="2" t="s">
        <v>1408</v>
      </c>
      <c r="C124" s="2" t="s">
        <v>1430</v>
      </c>
      <c r="D124" s="2" t="s">
        <v>1451</v>
      </c>
      <c r="E124" s="36" t="s">
        <v>1780</v>
      </c>
      <c r="F124" s="2" t="s">
        <v>1469</v>
      </c>
      <c r="G124" s="2" t="s">
        <v>1486</v>
      </c>
      <c r="H124" s="4" t="s">
        <v>1380</v>
      </c>
      <c r="I124" s="2">
        <v>1</v>
      </c>
      <c r="L124" s="2">
        <v>123</v>
      </c>
    </row>
    <row r="125" spans="1:12" ht="14.5" customHeight="1" x14ac:dyDescent="0.35">
      <c r="A125" s="4" t="s">
        <v>1891</v>
      </c>
      <c r="B125" s="2" t="s">
        <v>1409</v>
      </c>
      <c r="C125" s="2" t="s">
        <v>1431</v>
      </c>
      <c r="D125" s="2" t="s">
        <v>1452</v>
      </c>
      <c r="E125" s="36" t="s">
        <v>1487</v>
      </c>
      <c r="F125" s="2" t="s">
        <v>1470</v>
      </c>
      <c r="G125" s="2" t="s">
        <v>1487</v>
      </c>
      <c r="H125" s="4" t="s">
        <v>1379</v>
      </c>
      <c r="I125" s="2">
        <v>1</v>
      </c>
      <c r="L125" s="2">
        <v>124</v>
      </c>
    </row>
    <row r="126" spans="1:12" ht="14.5" customHeight="1" x14ac:dyDescent="0.35">
      <c r="A126" s="2" t="s">
        <v>133</v>
      </c>
      <c r="B126" s="2" t="s">
        <v>734</v>
      </c>
      <c r="C126" s="2" t="s">
        <v>733</v>
      </c>
      <c r="D126" s="2" t="s">
        <v>730</v>
      </c>
      <c r="E126" s="2" t="s">
        <v>732</v>
      </c>
      <c r="F126" s="2" t="s">
        <v>731</v>
      </c>
      <c r="G126" s="2" t="s">
        <v>729</v>
      </c>
      <c r="H126" s="2" t="s">
        <v>133</v>
      </c>
      <c r="L126" s="2">
        <v>125</v>
      </c>
    </row>
    <row r="127" spans="1:12" ht="14.5" customHeight="1" x14ac:dyDescent="0.35">
      <c r="A127" s="2" t="s">
        <v>134</v>
      </c>
      <c r="B127" s="2" t="s">
        <v>740</v>
      </c>
      <c r="C127" s="2" t="s">
        <v>739</v>
      </c>
      <c r="D127" s="2" t="s">
        <v>736</v>
      </c>
      <c r="E127" s="2" t="s">
        <v>738</v>
      </c>
      <c r="F127" s="2" t="s">
        <v>737</v>
      </c>
      <c r="G127" s="2" t="s">
        <v>735</v>
      </c>
      <c r="H127" s="2" t="s">
        <v>134</v>
      </c>
      <c r="L127" s="2">
        <v>126</v>
      </c>
    </row>
    <row r="128" spans="1:12" ht="14.5" customHeight="1" x14ac:dyDescent="0.35">
      <c r="A128" s="2" t="s">
        <v>135</v>
      </c>
      <c r="B128" s="2" t="s">
        <v>745</v>
      </c>
      <c r="C128" s="2" t="s">
        <v>744</v>
      </c>
      <c r="D128" s="2" t="s">
        <v>741</v>
      </c>
      <c r="E128" s="2" t="s">
        <v>743</v>
      </c>
      <c r="F128" s="2" t="s">
        <v>742</v>
      </c>
      <c r="G128" s="2" t="s">
        <v>135</v>
      </c>
      <c r="H128" s="2" t="s">
        <v>135</v>
      </c>
      <c r="L128" s="2">
        <v>127</v>
      </c>
    </row>
    <row r="129" spans="1:12" ht="14.5" customHeight="1" x14ac:dyDescent="0.35">
      <c r="A129" s="2" t="s">
        <v>136</v>
      </c>
      <c r="B129" s="2" t="s">
        <v>1099</v>
      </c>
      <c r="C129" s="2" t="s">
        <v>1098</v>
      </c>
      <c r="D129" s="2" t="s">
        <v>1096</v>
      </c>
      <c r="E129" s="2" t="s">
        <v>136</v>
      </c>
      <c r="F129" s="2" t="s">
        <v>1097</v>
      </c>
      <c r="G129" s="2" t="s">
        <v>136</v>
      </c>
      <c r="H129" s="2" t="s">
        <v>136</v>
      </c>
      <c r="L129" s="2">
        <v>128</v>
      </c>
    </row>
    <row r="130" spans="1:12" ht="14.5" customHeight="1" x14ac:dyDescent="0.35">
      <c r="A130" s="2" t="s">
        <v>137</v>
      </c>
      <c r="B130" s="2" t="s">
        <v>751</v>
      </c>
      <c r="C130" s="2" t="s">
        <v>750</v>
      </c>
      <c r="D130" s="2" t="s">
        <v>747</v>
      </c>
      <c r="E130" s="2" t="s">
        <v>749</v>
      </c>
      <c r="F130" s="2" t="s">
        <v>748</v>
      </c>
      <c r="G130" s="2" t="s">
        <v>746</v>
      </c>
      <c r="H130" s="2" t="s">
        <v>137</v>
      </c>
      <c r="L130" s="2">
        <v>129</v>
      </c>
    </row>
    <row r="131" spans="1:12" ht="14.5" customHeight="1" x14ac:dyDescent="0.35">
      <c r="A131" s="2" t="s">
        <v>138</v>
      </c>
      <c r="B131" s="2" t="s">
        <v>755</v>
      </c>
      <c r="C131" s="2" t="s">
        <v>754</v>
      </c>
      <c r="D131" s="2" t="s">
        <v>138</v>
      </c>
      <c r="E131" s="2" t="s">
        <v>753</v>
      </c>
      <c r="F131" s="2" t="s">
        <v>752</v>
      </c>
      <c r="G131" s="2" t="s">
        <v>138</v>
      </c>
      <c r="H131" s="2" t="s">
        <v>138</v>
      </c>
      <c r="L131" s="2">
        <v>130</v>
      </c>
    </row>
    <row r="132" spans="1:12" ht="14.5" customHeight="1" x14ac:dyDescent="0.35">
      <c r="A132" s="2" t="s">
        <v>1330</v>
      </c>
      <c r="B132" s="2" t="s">
        <v>1339</v>
      </c>
      <c r="C132" s="2" t="s">
        <v>1340</v>
      </c>
      <c r="D132" s="2" t="s">
        <v>1330</v>
      </c>
      <c r="E132" s="2" t="s">
        <v>1341</v>
      </c>
      <c r="F132" s="2" t="s">
        <v>1342</v>
      </c>
      <c r="G132" s="2" t="s">
        <v>1330</v>
      </c>
      <c r="H132" s="2" t="s">
        <v>1330</v>
      </c>
      <c r="L132" s="2">
        <v>131</v>
      </c>
    </row>
    <row r="133" spans="1:12" ht="14.5" customHeight="1" x14ac:dyDescent="0.35">
      <c r="A133" s="2" t="s">
        <v>139</v>
      </c>
      <c r="B133" s="2" t="s">
        <v>760</v>
      </c>
      <c r="C133" s="2" t="s">
        <v>759</v>
      </c>
      <c r="D133" s="2" t="s">
        <v>756</v>
      </c>
      <c r="E133" s="2" t="s">
        <v>758</v>
      </c>
      <c r="F133" s="2" t="s">
        <v>757</v>
      </c>
      <c r="G133" s="2" t="s">
        <v>139</v>
      </c>
      <c r="H133" s="2" t="s">
        <v>139</v>
      </c>
      <c r="L133" s="2">
        <v>132</v>
      </c>
    </row>
    <row r="134" spans="1:12" ht="14.5" customHeight="1" x14ac:dyDescent="0.35">
      <c r="A134" s="2" t="s">
        <v>140</v>
      </c>
      <c r="B134" s="2" t="s">
        <v>764</v>
      </c>
      <c r="C134" s="2" t="s">
        <v>763</v>
      </c>
      <c r="D134" s="2" t="s">
        <v>761</v>
      </c>
      <c r="E134" s="2" t="s">
        <v>140</v>
      </c>
      <c r="F134" s="2" t="s">
        <v>762</v>
      </c>
      <c r="G134" s="2" t="s">
        <v>140</v>
      </c>
      <c r="H134" s="2" t="s">
        <v>140</v>
      </c>
      <c r="L134" s="2">
        <v>133</v>
      </c>
    </row>
    <row r="135" spans="1:12" ht="14.5" customHeight="1" x14ac:dyDescent="0.35">
      <c r="A135" s="2" t="s">
        <v>141</v>
      </c>
      <c r="B135" s="2" t="s">
        <v>770</v>
      </c>
      <c r="C135" s="2" t="s">
        <v>769</v>
      </c>
      <c r="D135" s="2" t="s">
        <v>766</v>
      </c>
      <c r="E135" s="2" t="s">
        <v>768</v>
      </c>
      <c r="F135" s="2" t="s">
        <v>767</v>
      </c>
      <c r="G135" s="2" t="s">
        <v>765</v>
      </c>
      <c r="H135" s="2" t="s">
        <v>141</v>
      </c>
      <c r="L135" s="2">
        <v>134</v>
      </c>
    </row>
    <row r="136" spans="1:12" ht="14.5" customHeight="1" x14ac:dyDescent="0.35">
      <c r="A136" s="2" t="s">
        <v>142</v>
      </c>
      <c r="B136" s="2" t="s">
        <v>776</v>
      </c>
      <c r="C136" s="2" t="s">
        <v>775</v>
      </c>
      <c r="D136" s="2" t="s">
        <v>772</v>
      </c>
      <c r="E136" s="2" t="s">
        <v>774</v>
      </c>
      <c r="F136" s="2" t="s">
        <v>773</v>
      </c>
      <c r="G136" s="2" t="s">
        <v>771</v>
      </c>
      <c r="H136" s="2" t="s">
        <v>142</v>
      </c>
      <c r="L136" s="2">
        <v>135</v>
      </c>
    </row>
    <row r="137" spans="1:12" ht="14.5" customHeight="1" x14ac:dyDescent="0.35">
      <c r="A137" s="2" t="s">
        <v>143</v>
      </c>
      <c r="B137" s="2" t="s">
        <v>780</v>
      </c>
      <c r="C137" s="2" t="s">
        <v>779</v>
      </c>
      <c r="D137" s="2" t="s">
        <v>143</v>
      </c>
      <c r="E137" s="2" t="s">
        <v>778</v>
      </c>
      <c r="F137" s="2" t="s">
        <v>777</v>
      </c>
      <c r="G137" s="2" t="s">
        <v>143</v>
      </c>
      <c r="H137" s="2" t="s">
        <v>143</v>
      </c>
      <c r="L137" s="2">
        <v>136</v>
      </c>
    </row>
    <row r="138" spans="1:12" ht="14.5" customHeight="1" x14ac:dyDescent="0.35">
      <c r="A138" s="2" t="s">
        <v>144</v>
      </c>
      <c r="B138" s="2" t="s">
        <v>783</v>
      </c>
      <c r="C138" s="2" t="s">
        <v>782</v>
      </c>
      <c r="D138" s="2" t="s">
        <v>144</v>
      </c>
      <c r="E138" s="36" t="s">
        <v>1781</v>
      </c>
      <c r="F138" s="2" t="s">
        <v>781</v>
      </c>
      <c r="G138" s="2" t="s">
        <v>144</v>
      </c>
      <c r="H138" s="2" t="s">
        <v>144</v>
      </c>
      <c r="L138" s="2">
        <v>137</v>
      </c>
    </row>
    <row r="139" spans="1:12" ht="14.5" customHeight="1" x14ac:dyDescent="0.35">
      <c r="A139" s="2" t="s">
        <v>145</v>
      </c>
      <c r="B139" s="2" t="s">
        <v>787</v>
      </c>
      <c r="C139" s="2" t="s">
        <v>786</v>
      </c>
      <c r="D139" s="2" t="s">
        <v>784</v>
      </c>
      <c r="E139" s="2" t="s">
        <v>784</v>
      </c>
      <c r="F139" s="2" t="s">
        <v>785</v>
      </c>
      <c r="G139" s="2" t="s">
        <v>145</v>
      </c>
      <c r="H139" s="2" t="s">
        <v>145</v>
      </c>
      <c r="L139" s="2">
        <v>138</v>
      </c>
    </row>
    <row r="140" spans="1:12" ht="14.5" customHeight="1" x14ac:dyDescent="0.35">
      <c r="A140" s="4" t="s">
        <v>1893</v>
      </c>
      <c r="B140" s="2" t="s">
        <v>1410</v>
      </c>
      <c r="C140" s="2" t="s">
        <v>1432</v>
      </c>
      <c r="D140" s="2" t="s">
        <v>1453</v>
      </c>
      <c r="E140" s="36" t="s">
        <v>1453</v>
      </c>
      <c r="F140" s="2" t="s">
        <v>1471</v>
      </c>
      <c r="G140" s="2" t="s">
        <v>1381</v>
      </c>
      <c r="H140" s="4" t="s">
        <v>1381</v>
      </c>
      <c r="I140" s="2">
        <v>1</v>
      </c>
      <c r="L140" s="2">
        <v>139</v>
      </c>
    </row>
    <row r="141" spans="1:12" ht="14.5" customHeight="1" x14ac:dyDescent="0.35">
      <c r="A141" s="4" t="s">
        <v>1892</v>
      </c>
      <c r="B141" s="2" t="s">
        <v>1411</v>
      </c>
      <c r="C141" s="2" t="s">
        <v>1433</v>
      </c>
      <c r="D141" s="2" t="s">
        <v>1454</v>
      </c>
      <c r="E141" s="36" t="s">
        <v>1454</v>
      </c>
      <c r="F141" s="2" t="s">
        <v>1472</v>
      </c>
      <c r="G141" s="2" t="s">
        <v>1382</v>
      </c>
      <c r="H141" s="4" t="s">
        <v>1382</v>
      </c>
      <c r="I141" s="2">
        <v>1</v>
      </c>
      <c r="L141" s="2">
        <v>140</v>
      </c>
    </row>
    <row r="142" spans="1:12" ht="14.5" customHeight="1" x14ac:dyDescent="0.35">
      <c r="A142" s="97" t="s">
        <v>1938</v>
      </c>
      <c r="B142" s="97" t="s">
        <v>1940</v>
      </c>
      <c r="C142" s="97" t="s">
        <v>1939</v>
      </c>
      <c r="D142" s="97" t="s">
        <v>1941</v>
      </c>
      <c r="E142" s="97" t="s">
        <v>1942</v>
      </c>
      <c r="F142" s="97" t="s">
        <v>1943</v>
      </c>
      <c r="G142" s="97" t="s">
        <v>1944</v>
      </c>
      <c r="H142" s="97" t="s">
        <v>1938</v>
      </c>
      <c r="L142" s="2">
        <v>141</v>
      </c>
    </row>
    <row r="143" spans="1:12" ht="14.5" customHeight="1" x14ac:dyDescent="0.35">
      <c r="A143" s="2" t="s">
        <v>146</v>
      </c>
      <c r="B143" s="2" t="s">
        <v>792</v>
      </c>
      <c r="C143" s="2" t="s">
        <v>791</v>
      </c>
      <c r="D143" s="2" t="s">
        <v>789</v>
      </c>
      <c r="E143" s="2" t="s">
        <v>788</v>
      </c>
      <c r="F143" s="2" t="s">
        <v>790</v>
      </c>
      <c r="G143" s="2" t="s">
        <v>788</v>
      </c>
      <c r="H143" s="2" t="s">
        <v>146</v>
      </c>
      <c r="L143" s="2">
        <v>142</v>
      </c>
    </row>
    <row r="144" spans="1:12" ht="14.5" customHeight="1" x14ac:dyDescent="0.35">
      <c r="A144" s="2" t="s">
        <v>147</v>
      </c>
      <c r="B144" s="2" t="s">
        <v>797</v>
      </c>
      <c r="C144" s="2" t="s">
        <v>796</v>
      </c>
      <c r="D144" s="2" t="s">
        <v>147</v>
      </c>
      <c r="E144" s="2" t="s">
        <v>795</v>
      </c>
      <c r="F144" s="2" t="s">
        <v>794</v>
      </c>
      <c r="G144" s="2" t="s">
        <v>793</v>
      </c>
      <c r="H144" s="2" t="s">
        <v>147</v>
      </c>
      <c r="L144" s="2">
        <v>143</v>
      </c>
    </row>
    <row r="145" spans="1:12" ht="14.5" customHeight="1" x14ac:dyDescent="0.35">
      <c r="A145" s="2" t="s">
        <v>148</v>
      </c>
      <c r="B145" s="2" t="s">
        <v>802</v>
      </c>
      <c r="C145" s="2" t="s">
        <v>801</v>
      </c>
      <c r="D145" s="2" t="s">
        <v>148</v>
      </c>
      <c r="E145" s="2" t="s">
        <v>800</v>
      </c>
      <c r="F145" s="2" t="s">
        <v>799</v>
      </c>
      <c r="G145" s="2" t="s">
        <v>798</v>
      </c>
      <c r="H145" s="2" t="s">
        <v>148</v>
      </c>
      <c r="L145" s="2">
        <v>144</v>
      </c>
    </row>
    <row r="146" spans="1:12" ht="14.5" customHeight="1" x14ac:dyDescent="0.35">
      <c r="A146" s="4" t="s">
        <v>1894</v>
      </c>
      <c r="B146" s="2" t="s">
        <v>1412</v>
      </c>
      <c r="C146" s="2" t="s">
        <v>1434</v>
      </c>
      <c r="D146" s="2" t="s">
        <v>1383</v>
      </c>
      <c r="E146" s="4" t="s">
        <v>1385</v>
      </c>
      <c r="F146" s="2" t="s">
        <v>1473</v>
      </c>
      <c r="G146" s="2" t="s">
        <v>1488</v>
      </c>
      <c r="H146" s="4" t="s">
        <v>1383</v>
      </c>
      <c r="I146" s="2">
        <v>1</v>
      </c>
      <c r="L146" s="2">
        <v>145</v>
      </c>
    </row>
    <row r="147" spans="1:12" ht="14.5" customHeight="1" x14ac:dyDescent="0.35">
      <c r="A147" s="4" t="s">
        <v>1895</v>
      </c>
      <c r="B147" s="2" t="s">
        <v>1413</v>
      </c>
      <c r="C147" s="2" t="s">
        <v>1435</v>
      </c>
      <c r="D147" s="2" t="s">
        <v>1384</v>
      </c>
      <c r="E147" s="4" t="s">
        <v>1386</v>
      </c>
      <c r="F147" s="2" t="s">
        <v>1474</v>
      </c>
      <c r="G147" s="2" t="s">
        <v>1489</v>
      </c>
      <c r="H147" s="4" t="s">
        <v>1384</v>
      </c>
      <c r="I147" s="2">
        <v>1</v>
      </c>
      <c r="L147" s="2">
        <v>146</v>
      </c>
    </row>
    <row r="148" spans="1:12" ht="14.5" customHeight="1" x14ac:dyDescent="0.35">
      <c r="A148" s="2" t="s">
        <v>149</v>
      </c>
      <c r="B148" s="2" t="s">
        <v>806</v>
      </c>
      <c r="C148" s="2" t="s">
        <v>805</v>
      </c>
      <c r="D148" s="2" t="s">
        <v>803</v>
      </c>
      <c r="E148" s="2" t="s">
        <v>149</v>
      </c>
      <c r="F148" s="2" t="s">
        <v>804</v>
      </c>
      <c r="G148" s="2" t="s">
        <v>149</v>
      </c>
      <c r="H148" s="2" t="s">
        <v>149</v>
      </c>
      <c r="L148" s="2">
        <v>147</v>
      </c>
    </row>
    <row r="149" spans="1:12" ht="14.5" customHeight="1" x14ac:dyDescent="0.35">
      <c r="A149" s="2" t="s">
        <v>150</v>
      </c>
      <c r="B149" s="2" t="s">
        <v>810</v>
      </c>
      <c r="C149" s="2" t="s">
        <v>809</v>
      </c>
      <c r="D149" s="2" t="s">
        <v>150</v>
      </c>
      <c r="E149" s="2" t="s">
        <v>807</v>
      </c>
      <c r="F149" s="2" t="s">
        <v>808</v>
      </c>
      <c r="G149" s="2" t="s">
        <v>807</v>
      </c>
      <c r="H149" s="2" t="s">
        <v>150</v>
      </c>
      <c r="L149" s="2">
        <v>148</v>
      </c>
    </row>
    <row r="150" spans="1:12" ht="14.5" customHeight="1" x14ac:dyDescent="0.35">
      <c r="A150" s="2" t="s">
        <v>151</v>
      </c>
      <c r="B150" s="2" t="s">
        <v>816</v>
      </c>
      <c r="C150" s="2" t="s">
        <v>815</v>
      </c>
      <c r="D150" s="2" t="s">
        <v>812</v>
      </c>
      <c r="E150" s="2" t="s">
        <v>814</v>
      </c>
      <c r="F150" s="2" t="s">
        <v>813</v>
      </c>
      <c r="G150" s="2" t="s">
        <v>811</v>
      </c>
      <c r="H150" s="2" t="s">
        <v>151</v>
      </c>
      <c r="L150" s="2">
        <v>149</v>
      </c>
    </row>
    <row r="151" spans="1:12" ht="14.5" customHeight="1" x14ac:dyDescent="0.35">
      <c r="A151" s="2" t="s">
        <v>152</v>
      </c>
      <c r="B151" s="2" t="s">
        <v>820</v>
      </c>
      <c r="C151" s="2" t="s">
        <v>819</v>
      </c>
      <c r="D151" s="2" t="s">
        <v>152</v>
      </c>
      <c r="E151" s="2" t="s">
        <v>818</v>
      </c>
      <c r="F151" s="2" t="s">
        <v>817</v>
      </c>
      <c r="G151" s="2" t="s">
        <v>152</v>
      </c>
      <c r="H151" s="2" t="s">
        <v>152</v>
      </c>
      <c r="L151" s="2">
        <v>150</v>
      </c>
    </row>
    <row r="152" spans="1:12" ht="14.5" customHeight="1" x14ac:dyDescent="0.35">
      <c r="A152" s="2" t="s">
        <v>153</v>
      </c>
      <c r="B152" s="2" t="s">
        <v>825</v>
      </c>
      <c r="C152" s="2" t="s">
        <v>824</v>
      </c>
      <c r="D152" s="2" t="s">
        <v>822</v>
      </c>
      <c r="E152" s="2" t="s">
        <v>153</v>
      </c>
      <c r="F152" s="2" t="s">
        <v>823</v>
      </c>
      <c r="G152" s="2" t="s">
        <v>821</v>
      </c>
      <c r="H152" s="2" t="s">
        <v>153</v>
      </c>
      <c r="L152" s="2">
        <v>151</v>
      </c>
    </row>
    <row r="153" spans="1:12" ht="14.5" customHeight="1" x14ac:dyDescent="0.35">
      <c r="A153" s="2" t="s">
        <v>154</v>
      </c>
      <c r="B153" s="2" t="s">
        <v>829</v>
      </c>
      <c r="C153" s="2" t="s">
        <v>828</v>
      </c>
      <c r="D153" s="2" t="s">
        <v>154</v>
      </c>
      <c r="E153" s="2" t="s">
        <v>826</v>
      </c>
      <c r="F153" s="2" t="s">
        <v>827</v>
      </c>
      <c r="G153" s="2" t="s">
        <v>826</v>
      </c>
      <c r="H153" s="2" t="s">
        <v>154</v>
      </c>
      <c r="L153" s="2">
        <v>152</v>
      </c>
    </row>
    <row r="154" spans="1:12" ht="14.5" customHeight="1" x14ac:dyDescent="0.35">
      <c r="A154" s="2" t="s">
        <v>155</v>
      </c>
      <c r="B154" s="2" t="s">
        <v>835</v>
      </c>
      <c r="C154" s="2" t="s">
        <v>834</v>
      </c>
      <c r="D154" s="2" t="s">
        <v>831</v>
      </c>
      <c r="E154" s="2" t="s">
        <v>833</v>
      </c>
      <c r="F154" s="2" t="s">
        <v>832</v>
      </c>
      <c r="G154" s="2" t="s">
        <v>830</v>
      </c>
      <c r="H154" s="2" t="s">
        <v>155</v>
      </c>
      <c r="L154" s="2">
        <v>153</v>
      </c>
    </row>
    <row r="155" spans="1:12" ht="14.5" customHeight="1" x14ac:dyDescent="0.35">
      <c r="A155" s="2" t="s">
        <v>156</v>
      </c>
      <c r="B155" s="2" t="s">
        <v>838</v>
      </c>
      <c r="C155" s="2" t="s">
        <v>837</v>
      </c>
      <c r="D155" s="2" t="s">
        <v>156</v>
      </c>
      <c r="E155" s="2" t="s">
        <v>156</v>
      </c>
      <c r="F155" s="2" t="s">
        <v>836</v>
      </c>
      <c r="G155" s="2" t="s">
        <v>156</v>
      </c>
      <c r="H155" s="2" t="s">
        <v>156</v>
      </c>
      <c r="L155" s="2">
        <v>154</v>
      </c>
    </row>
    <row r="156" spans="1:12" ht="14.5" customHeight="1" x14ac:dyDescent="0.35">
      <c r="A156" s="2" t="s">
        <v>1877</v>
      </c>
      <c r="B156" s="2" t="s">
        <v>843</v>
      </c>
      <c r="C156" s="2" t="s">
        <v>842</v>
      </c>
      <c r="D156" s="2" t="s">
        <v>1793</v>
      </c>
      <c r="E156" s="36" t="s">
        <v>1782</v>
      </c>
      <c r="F156" s="2" t="s">
        <v>841</v>
      </c>
      <c r="G156" s="2" t="s">
        <v>840</v>
      </c>
      <c r="H156" s="2" t="s">
        <v>839</v>
      </c>
      <c r="L156" s="2">
        <v>155</v>
      </c>
    </row>
    <row r="157" spans="1:12" ht="14.5" customHeight="1" x14ac:dyDescent="0.35">
      <c r="A157" s="2" t="s">
        <v>157</v>
      </c>
      <c r="B157" s="2" t="s">
        <v>847</v>
      </c>
      <c r="C157" s="2" t="s">
        <v>846</v>
      </c>
      <c r="D157" s="2" t="s">
        <v>157</v>
      </c>
      <c r="E157" s="2" t="s">
        <v>845</v>
      </c>
      <c r="F157" s="2" t="s">
        <v>844</v>
      </c>
      <c r="G157" s="2" t="s">
        <v>157</v>
      </c>
      <c r="H157" s="2" t="s">
        <v>157</v>
      </c>
      <c r="L157" s="2">
        <v>156</v>
      </c>
    </row>
    <row r="158" spans="1:12" ht="14.5" customHeight="1" x14ac:dyDescent="0.35">
      <c r="A158" s="2" t="s">
        <v>158</v>
      </c>
      <c r="B158" s="2" t="s">
        <v>853</v>
      </c>
      <c r="C158" s="2" t="s">
        <v>852</v>
      </c>
      <c r="D158" s="2" t="s">
        <v>849</v>
      </c>
      <c r="E158" s="2" t="s">
        <v>851</v>
      </c>
      <c r="F158" s="2" t="s">
        <v>850</v>
      </c>
      <c r="G158" s="2" t="s">
        <v>848</v>
      </c>
      <c r="H158" s="2" t="s">
        <v>158</v>
      </c>
      <c r="L158" s="2">
        <v>157</v>
      </c>
    </row>
    <row r="159" spans="1:12" ht="14.5" customHeight="1" x14ac:dyDescent="0.35">
      <c r="A159" s="2" t="s">
        <v>159</v>
      </c>
      <c r="B159" s="2" t="s">
        <v>859</v>
      </c>
      <c r="C159" s="2" t="s">
        <v>858</v>
      </c>
      <c r="D159" s="2" t="s">
        <v>855</v>
      </c>
      <c r="E159" s="2" t="s">
        <v>857</v>
      </c>
      <c r="F159" s="2" t="s">
        <v>856</v>
      </c>
      <c r="G159" s="2" t="s">
        <v>854</v>
      </c>
      <c r="H159" s="2" t="s">
        <v>159</v>
      </c>
      <c r="L159" s="2">
        <v>158</v>
      </c>
    </row>
    <row r="160" spans="1:12" ht="14.5" customHeight="1" x14ac:dyDescent="0.35">
      <c r="A160" s="4" t="s">
        <v>1896</v>
      </c>
      <c r="B160" s="2" t="s">
        <v>1414</v>
      </c>
      <c r="C160" s="2" t="s">
        <v>1436</v>
      </c>
      <c r="D160" s="2" t="s">
        <v>1455</v>
      </c>
      <c r="E160" s="36" t="s">
        <v>1783</v>
      </c>
      <c r="F160" s="2" t="s">
        <v>1475</v>
      </c>
      <c r="G160" s="2" t="s">
        <v>1490</v>
      </c>
      <c r="H160" s="4" t="s">
        <v>1387</v>
      </c>
      <c r="I160" s="2">
        <v>1</v>
      </c>
      <c r="L160" s="2">
        <v>159</v>
      </c>
    </row>
    <row r="161" spans="1:12" ht="14.5" customHeight="1" x14ac:dyDescent="0.35">
      <c r="A161" s="4" t="s">
        <v>1897</v>
      </c>
      <c r="B161" s="2" t="s">
        <v>1415</v>
      </c>
      <c r="C161" s="2" t="s">
        <v>1437</v>
      </c>
      <c r="D161" s="2" t="s">
        <v>1456</v>
      </c>
      <c r="E161" s="36" t="s">
        <v>1784</v>
      </c>
      <c r="F161" s="2" t="s">
        <v>1476</v>
      </c>
      <c r="G161" s="2" t="s">
        <v>1491</v>
      </c>
      <c r="H161" s="4" t="s">
        <v>1388</v>
      </c>
      <c r="I161" s="2">
        <v>1</v>
      </c>
      <c r="L161" s="2">
        <v>160</v>
      </c>
    </row>
    <row r="162" spans="1:12" ht="14.5" customHeight="1" x14ac:dyDescent="0.35">
      <c r="A162" s="2" t="s">
        <v>160</v>
      </c>
      <c r="B162" s="2" t="s">
        <v>863</v>
      </c>
      <c r="C162" s="2" t="s">
        <v>862</v>
      </c>
      <c r="D162" s="2" t="s">
        <v>160</v>
      </c>
      <c r="E162" s="2" t="s">
        <v>861</v>
      </c>
      <c r="F162" s="2" t="s">
        <v>860</v>
      </c>
      <c r="G162" s="2" t="s">
        <v>160</v>
      </c>
      <c r="H162" s="2" t="s">
        <v>160</v>
      </c>
      <c r="L162" s="2">
        <v>161</v>
      </c>
    </row>
    <row r="163" spans="1:12" ht="14.5" customHeight="1" x14ac:dyDescent="0.35">
      <c r="A163" s="2" t="s">
        <v>161</v>
      </c>
      <c r="B163" s="2" t="s">
        <v>867</v>
      </c>
      <c r="C163" s="2" t="s">
        <v>866</v>
      </c>
      <c r="D163" s="2" t="s">
        <v>161</v>
      </c>
      <c r="E163" s="2" t="s">
        <v>865</v>
      </c>
      <c r="F163" s="2" t="s">
        <v>864</v>
      </c>
      <c r="G163" s="2" t="s">
        <v>161</v>
      </c>
      <c r="H163" s="2" t="s">
        <v>161</v>
      </c>
      <c r="L163" s="2">
        <v>162</v>
      </c>
    </row>
    <row r="164" spans="1:12" ht="14.5" customHeight="1" x14ac:dyDescent="0.35">
      <c r="A164" s="2" t="s">
        <v>1331</v>
      </c>
      <c r="B164" s="2" t="s">
        <v>1343</v>
      </c>
      <c r="C164" s="2" t="s">
        <v>1344</v>
      </c>
      <c r="D164" s="2" t="s">
        <v>1345</v>
      </c>
      <c r="E164" s="2" t="s">
        <v>1346</v>
      </c>
      <c r="F164" s="2" t="s">
        <v>1794</v>
      </c>
      <c r="G164" s="2" t="s">
        <v>1347</v>
      </c>
      <c r="H164" s="2" t="s">
        <v>1331</v>
      </c>
      <c r="L164" s="2">
        <v>163</v>
      </c>
    </row>
    <row r="165" spans="1:12" ht="14.5" customHeight="1" x14ac:dyDescent="0.35">
      <c r="A165" s="2" t="s">
        <v>1878</v>
      </c>
      <c r="B165" s="2" t="s">
        <v>874</v>
      </c>
      <c r="C165" s="2" t="s">
        <v>873</v>
      </c>
      <c r="D165" s="2" t="s">
        <v>870</v>
      </c>
      <c r="E165" s="2" t="s">
        <v>872</v>
      </c>
      <c r="F165" s="2" t="s">
        <v>871</v>
      </c>
      <c r="G165" s="2" t="s">
        <v>869</v>
      </c>
      <c r="H165" s="2" t="s">
        <v>868</v>
      </c>
      <c r="L165" s="2">
        <v>164</v>
      </c>
    </row>
    <row r="166" spans="1:12" ht="14.5" customHeight="1" x14ac:dyDescent="0.35">
      <c r="A166" s="2" t="s">
        <v>162</v>
      </c>
      <c r="B166" s="2" t="s">
        <v>880</v>
      </c>
      <c r="C166" s="2" t="s">
        <v>879</v>
      </c>
      <c r="D166" s="2" t="s">
        <v>876</v>
      </c>
      <c r="E166" s="2" t="s">
        <v>878</v>
      </c>
      <c r="F166" s="2" t="s">
        <v>877</v>
      </c>
      <c r="G166" s="2" t="s">
        <v>875</v>
      </c>
      <c r="H166" s="2" t="s">
        <v>162</v>
      </c>
      <c r="L166" s="2">
        <v>165</v>
      </c>
    </row>
    <row r="167" spans="1:12" ht="14.5" customHeight="1" x14ac:dyDescent="0.35">
      <c r="A167" s="2" t="s">
        <v>163</v>
      </c>
      <c r="B167" s="2" t="s">
        <v>884</v>
      </c>
      <c r="C167" s="2" t="s">
        <v>883</v>
      </c>
      <c r="D167" s="2" t="s">
        <v>881</v>
      </c>
      <c r="E167" s="2" t="s">
        <v>163</v>
      </c>
      <c r="F167" s="2" t="s">
        <v>882</v>
      </c>
      <c r="G167" s="2" t="s">
        <v>163</v>
      </c>
      <c r="H167" s="2" t="s">
        <v>163</v>
      </c>
      <c r="L167" s="2">
        <v>166</v>
      </c>
    </row>
    <row r="168" spans="1:12" ht="14.5" customHeight="1" x14ac:dyDescent="0.35">
      <c r="A168" s="2" t="s">
        <v>164</v>
      </c>
      <c r="B168" s="2" t="s">
        <v>1082</v>
      </c>
      <c r="C168" s="2" t="s">
        <v>1081</v>
      </c>
      <c r="D168" s="2" t="s">
        <v>1078</v>
      </c>
      <c r="E168" s="2" t="s">
        <v>1080</v>
      </c>
      <c r="F168" s="2" t="s">
        <v>1079</v>
      </c>
      <c r="G168" s="2" t="s">
        <v>164</v>
      </c>
      <c r="H168" s="2" t="s">
        <v>164</v>
      </c>
      <c r="L168" s="2">
        <v>167</v>
      </c>
    </row>
    <row r="169" spans="1:12" ht="14.5" customHeight="1" x14ac:dyDescent="0.35">
      <c r="A169" s="2" t="s">
        <v>165</v>
      </c>
      <c r="B169" s="2" t="s">
        <v>888</v>
      </c>
      <c r="C169" s="2" t="s">
        <v>887</v>
      </c>
      <c r="D169" s="2" t="s">
        <v>165</v>
      </c>
      <c r="E169" s="2" t="s">
        <v>886</v>
      </c>
      <c r="F169" s="2" t="s">
        <v>885</v>
      </c>
      <c r="G169" s="2" t="s">
        <v>165</v>
      </c>
      <c r="H169" s="2" t="s">
        <v>165</v>
      </c>
      <c r="L169" s="2">
        <v>168</v>
      </c>
    </row>
    <row r="170" spans="1:12" ht="14.5" customHeight="1" x14ac:dyDescent="0.35">
      <c r="A170" s="2" t="s">
        <v>166</v>
      </c>
      <c r="B170" s="2" t="s">
        <v>893</v>
      </c>
      <c r="C170" s="2" t="s">
        <v>892</v>
      </c>
      <c r="D170" s="2" t="s">
        <v>166</v>
      </c>
      <c r="E170" s="2" t="s">
        <v>891</v>
      </c>
      <c r="F170" s="2" t="s">
        <v>890</v>
      </c>
      <c r="G170" s="2" t="s">
        <v>889</v>
      </c>
      <c r="H170" s="2" t="s">
        <v>166</v>
      </c>
      <c r="L170" s="2">
        <v>169</v>
      </c>
    </row>
    <row r="171" spans="1:12" ht="14.5" customHeight="1" x14ac:dyDescent="0.35">
      <c r="A171" s="2" t="s">
        <v>167</v>
      </c>
      <c r="B171" s="2" t="s">
        <v>899</v>
      </c>
      <c r="C171" s="2" t="s">
        <v>898</v>
      </c>
      <c r="D171" s="2" t="s">
        <v>895</v>
      </c>
      <c r="E171" s="2" t="s">
        <v>897</v>
      </c>
      <c r="F171" s="2" t="s">
        <v>896</v>
      </c>
      <c r="G171" s="2" t="s">
        <v>894</v>
      </c>
      <c r="H171" s="2" t="s">
        <v>167</v>
      </c>
      <c r="L171" s="2">
        <v>170</v>
      </c>
    </row>
    <row r="172" spans="1:12" ht="14.5" customHeight="1" x14ac:dyDescent="0.35">
      <c r="A172" s="2" t="s">
        <v>168</v>
      </c>
      <c r="B172" s="2" t="s">
        <v>905</v>
      </c>
      <c r="C172" s="2" t="s">
        <v>904</v>
      </c>
      <c r="D172" s="2" t="s">
        <v>901</v>
      </c>
      <c r="E172" s="2" t="s">
        <v>903</v>
      </c>
      <c r="F172" s="2" t="s">
        <v>902</v>
      </c>
      <c r="G172" s="2" t="s">
        <v>900</v>
      </c>
      <c r="H172" s="2" t="s">
        <v>168</v>
      </c>
      <c r="L172" s="2">
        <v>171</v>
      </c>
    </row>
    <row r="173" spans="1:12" ht="14.5" customHeight="1" x14ac:dyDescent="0.35">
      <c r="A173" s="2" t="s">
        <v>169</v>
      </c>
      <c r="B173" s="2" t="s">
        <v>911</v>
      </c>
      <c r="C173" s="2" t="s">
        <v>910</v>
      </c>
      <c r="D173" s="2" t="s">
        <v>907</v>
      </c>
      <c r="E173" s="2" t="s">
        <v>909</v>
      </c>
      <c r="F173" s="2" t="s">
        <v>908</v>
      </c>
      <c r="G173" s="2" t="s">
        <v>906</v>
      </c>
      <c r="H173" s="2" t="s">
        <v>169</v>
      </c>
      <c r="L173" s="2">
        <v>172</v>
      </c>
    </row>
    <row r="174" spans="1:12" ht="14.5" customHeight="1" x14ac:dyDescent="0.35">
      <c r="A174" s="2" t="s">
        <v>170</v>
      </c>
      <c r="B174" s="2" t="s">
        <v>917</v>
      </c>
      <c r="C174" s="2" t="s">
        <v>916</v>
      </c>
      <c r="D174" s="2" t="s">
        <v>913</v>
      </c>
      <c r="E174" s="2" t="s">
        <v>915</v>
      </c>
      <c r="F174" s="2" t="s">
        <v>914</v>
      </c>
      <c r="G174" s="2" t="s">
        <v>912</v>
      </c>
      <c r="H174" s="2" t="s">
        <v>170</v>
      </c>
      <c r="L174" s="2">
        <v>173</v>
      </c>
    </row>
    <row r="175" spans="1:12" ht="14.5" customHeight="1" x14ac:dyDescent="0.35">
      <c r="A175" s="2" t="s">
        <v>1663</v>
      </c>
      <c r="B175" s="2" t="s">
        <v>1748</v>
      </c>
      <c r="C175" s="2" t="s">
        <v>1749</v>
      </c>
      <c r="D175" s="2" t="s">
        <v>1747</v>
      </c>
      <c r="E175" s="36" t="s">
        <v>1785</v>
      </c>
      <c r="F175" s="2" t="s">
        <v>1746</v>
      </c>
      <c r="G175" s="2" t="s">
        <v>1663</v>
      </c>
      <c r="H175" s="2" t="s">
        <v>1663</v>
      </c>
      <c r="L175" s="2">
        <v>174</v>
      </c>
    </row>
    <row r="176" spans="1:12" ht="14.5" customHeight="1" x14ac:dyDescent="0.35">
      <c r="A176" s="2" t="s">
        <v>171</v>
      </c>
      <c r="B176" s="2" t="s">
        <v>923</v>
      </c>
      <c r="C176" s="2" t="s">
        <v>922</v>
      </c>
      <c r="D176" s="2" t="s">
        <v>919</v>
      </c>
      <c r="E176" s="2" t="s">
        <v>921</v>
      </c>
      <c r="F176" s="2" t="s">
        <v>920</v>
      </c>
      <c r="G176" s="2" t="s">
        <v>918</v>
      </c>
      <c r="H176" s="2" t="s">
        <v>171</v>
      </c>
      <c r="L176" s="2">
        <v>175</v>
      </c>
    </row>
    <row r="177" spans="1:12" ht="14.5" customHeight="1" x14ac:dyDescent="0.35">
      <c r="A177" s="2" t="s">
        <v>1332</v>
      </c>
      <c r="B177" s="2" t="s">
        <v>1348</v>
      </c>
      <c r="C177" s="2" t="s">
        <v>1349</v>
      </c>
      <c r="D177" s="2" t="s">
        <v>1350</v>
      </c>
      <c r="E177" s="2" t="s">
        <v>1351</v>
      </c>
      <c r="F177" s="2" t="s">
        <v>1352</v>
      </c>
      <c r="G177" s="2" t="s">
        <v>1795</v>
      </c>
      <c r="H177" s="2" t="s">
        <v>1332</v>
      </c>
      <c r="L177" s="2">
        <v>176</v>
      </c>
    </row>
    <row r="178" spans="1:12" ht="14.5" customHeight="1" x14ac:dyDescent="0.35">
      <c r="A178" s="2" t="s">
        <v>172</v>
      </c>
      <c r="B178" s="2" t="s">
        <v>929</v>
      </c>
      <c r="C178" s="2" t="s">
        <v>928</v>
      </c>
      <c r="D178" s="2" t="s">
        <v>925</v>
      </c>
      <c r="E178" s="2" t="s">
        <v>927</v>
      </c>
      <c r="F178" s="2" t="s">
        <v>926</v>
      </c>
      <c r="G178" s="2" t="s">
        <v>924</v>
      </c>
      <c r="H178" s="2" t="s">
        <v>172</v>
      </c>
      <c r="L178" s="2">
        <v>177</v>
      </c>
    </row>
    <row r="179" spans="1:12" ht="14.5" customHeight="1" x14ac:dyDescent="0.35">
      <c r="A179" s="2" t="s">
        <v>173</v>
      </c>
      <c r="B179" s="2" t="s">
        <v>932</v>
      </c>
      <c r="C179" s="2" t="s">
        <v>931</v>
      </c>
      <c r="D179" s="2" t="s">
        <v>173</v>
      </c>
      <c r="E179" s="2" t="s">
        <v>173</v>
      </c>
      <c r="F179" s="2" t="s">
        <v>930</v>
      </c>
      <c r="G179" s="2" t="s">
        <v>173</v>
      </c>
      <c r="H179" s="2" t="s">
        <v>173</v>
      </c>
      <c r="L179" s="2">
        <v>178</v>
      </c>
    </row>
    <row r="180" spans="1:12" ht="14.5" customHeight="1" x14ac:dyDescent="0.35">
      <c r="A180" s="2" t="s">
        <v>174</v>
      </c>
      <c r="B180" s="2" t="s">
        <v>938</v>
      </c>
      <c r="C180" s="2" t="s">
        <v>937</v>
      </c>
      <c r="D180" s="2" t="s">
        <v>934</v>
      </c>
      <c r="E180" s="2" t="s">
        <v>936</v>
      </c>
      <c r="F180" s="2" t="s">
        <v>935</v>
      </c>
      <c r="G180" s="2" t="s">
        <v>933</v>
      </c>
      <c r="H180" s="2" t="s">
        <v>174</v>
      </c>
      <c r="L180" s="2">
        <v>179</v>
      </c>
    </row>
    <row r="181" spans="1:12" ht="14.5" customHeight="1" x14ac:dyDescent="0.35">
      <c r="A181" s="2" t="s">
        <v>175</v>
      </c>
      <c r="B181" s="2" t="s">
        <v>944</v>
      </c>
      <c r="C181" s="2" t="s">
        <v>943</v>
      </c>
      <c r="D181" s="2" t="s">
        <v>940</v>
      </c>
      <c r="E181" s="2" t="s">
        <v>942</v>
      </c>
      <c r="F181" s="2" t="s">
        <v>941</v>
      </c>
      <c r="G181" s="2" t="s">
        <v>939</v>
      </c>
      <c r="H181" s="2" t="s">
        <v>175</v>
      </c>
      <c r="L181" s="2">
        <v>180</v>
      </c>
    </row>
    <row r="182" spans="1:12" ht="14.5" customHeight="1" x14ac:dyDescent="0.35">
      <c r="A182" s="2" t="s">
        <v>176</v>
      </c>
      <c r="B182" s="2" t="s">
        <v>950</v>
      </c>
      <c r="C182" s="2" t="s">
        <v>949</v>
      </c>
      <c r="D182" s="2" t="s">
        <v>946</v>
      </c>
      <c r="E182" s="2" t="s">
        <v>948</v>
      </c>
      <c r="F182" s="2" t="s">
        <v>947</v>
      </c>
      <c r="G182" s="2" t="s">
        <v>945</v>
      </c>
      <c r="H182" s="2" t="s">
        <v>176</v>
      </c>
      <c r="L182" s="2">
        <v>181</v>
      </c>
    </row>
    <row r="183" spans="1:12" ht="14.5" customHeight="1" x14ac:dyDescent="0.35">
      <c r="A183" s="2" t="s">
        <v>177</v>
      </c>
      <c r="B183" s="2" t="s">
        <v>956</v>
      </c>
      <c r="C183" s="2" t="s">
        <v>955</v>
      </c>
      <c r="D183" s="2" t="s">
        <v>952</v>
      </c>
      <c r="E183" s="2" t="s">
        <v>954</v>
      </c>
      <c r="F183" s="2" t="s">
        <v>953</v>
      </c>
      <c r="G183" s="2" t="s">
        <v>951</v>
      </c>
      <c r="H183" s="2" t="s">
        <v>177</v>
      </c>
      <c r="L183" s="2">
        <v>182</v>
      </c>
    </row>
    <row r="184" spans="1:12" ht="14.5" customHeight="1" x14ac:dyDescent="0.35">
      <c r="A184" s="2" t="s">
        <v>178</v>
      </c>
      <c r="B184" s="2" t="s">
        <v>959</v>
      </c>
      <c r="C184" s="2" t="s">
        <v>958</v>
      </c>
      <c r="D184" s="2" t="s">
        <v>178</v>
      </c>
      <c r="E184" s="2" t="s">
        <v>178</v>
      </c>
      <c r="F184" s="2" t="s">
        <v>957</v>
      </c>
      <c r="G184" s="2" t="s">
        <v>178</v>
      </c>
      <c r="H184" s="2" t="s">
        <v>178</v>
      </c>
      <c r="L184" s="2">
        <v>183</v>
      </c>
    </row>
    <row r="185" spans="1:12" ht="14.5" customHeight="1" x14ac:dyDescent="0.35">
      <c r="A185" s="2" t="s">
        <v>179</v>
      </c>
      <c r="B185" s="2" t="s">
        <v>967</v>
      </c>
      <c r="C185" s="2" t="s">
        <v>966</v>
      </c>
      <c r="D185" s="2" t="s">
        <v>963</v>
      </c>
      <c r="E185" s="2" t="s">
        <v>965</v>
      </c>
      <c r="F185" s="2" t="s">
        <v>964</v>
      </c>
      <c r="G185" s="2" t="s">
        <v>962</v>
      </c>
      <c r="H185" s="2" t="s">
        <v>179</v>
      </c>
      <c r="L185" s="2">
        <v>184</v>
      </c>
    </row>
    <row r="186" spans="1:12" ht="14.5" customHeight="1" x14ac:dyDescent="0.35">
      <c r="A186" s="2" t="s">
        <v>180</v>
      </c>
      <c r="B186" s="2" t="s">
        <v>973</v>
      </c>
      <c r="C186" s="2" t="s">
        <v>972</v>
      </c>
      <c r="D186" s="2" t="s">
        <v>969</v>
      </c>
      <c r="E186" s="2" t="s">
        <v>971</v>
      </c>
      <c r="F186" s="2" t="s">
        <v>970</v>
      </c>
      <c r="G186" s="2" t="s">
        <v>968</v>
      </c>
      <c r="H186" s="2" t="s">
        <v>180</v>
      </c>
      <c r="L186" s="2">
        <v>185</v>
      </c>
    </row>
    <row r="187" spans="1:12" ht="14.5" customHeight="1" x14ac:dyDescent="0.35">
      <c r="A187" s="2" t="s">
        <v>181</v>
      </c>
      <c r="B187" s="2" t="s">
        <v>979</v>
      </c>
      <c r="C187" s="2" t="s">
        <v>978</v>
      </c>
      <c r="D187" s="2" t="s">
        <v>975</v>
      </c>
      <c r="E187" s="2" t="s">
        <v>977</v>
      </c>
      <c r="F187" s="2" t="s">
        <v>976</v>
      </c>
      <c r="G187" s="2" t="s">
        <v>974</v>
      </c>
      <c r="H187" s="2" t="s">
        <v>181</v>
      </c>
      <c r="L187" s="2">
        <v>186</v>
      </c>
    </row>
    <row r="188" spans="1:12" ht="14.5" customHeight="1" x14ac:dyDescent="0.35">
      <c r="A188" s="2" t="s">
        <v>182</v>
      </c>
      <c r="B188" s="2" t="s">
        <v>386</v>
      </c>
      <c r="C188" s="2" t="s">
        <v>385</v>
      </c>
      <c r="D188" s="2" t="s">
        <v>383</v>
      </c>
      <c r="E188" s="2" t="s">
        <v>182</v>
      </c>
      <c r="F188" s="2" t="s">
        <v>384</v>
      </c>
      <c r="G188" s="2" t="s">
        <v>182</v>
      </c>
      <c r="H188" s="2" t="s">
        <v>182</v>
      </c>
      <c r="L188" s="2">
        <v>187</v>
      </c>
    </row>
    <row r="189" spans="1:12" ht="14.5" customHeight="1" x14ac:dyDescent="0.35">
      <c r="A189" s="2" t="s">
        <v>183</v>
      </c>
      <c r="B189" s="2" t="s">
        <v>985</v>
      </c>
      <c r="C189" s="2" t="s">
        <v>984</v>
      </c>
      <c r="D189" s="2" t="s">
        <v>981</v>
      </c>
      <c r="E189" s="2" t="s">
        <v>983</v>
      </c>
      <c r="F189" s="2" t="s">
        <v>982</v>
      </c>
      <c r="G189" s="2" t="s">
        <v>980</v>
      </c>
      <c r="H189" s="2" t="s">
        <v>183</v>
      </c>
      <c r="L189" s="2">
        <v>188</v>
      </c>
    </row>
    <row r="190" spans="1:12" ht="14.5" customHeight="1" x14ac:dyDescent="0.35">
      <c r="A190" s="2" t="s">
        <v>184</v>
      </c>
      <c r="B190" s="2" t="s">
        <v>990</v>
      </c>
      <c r="C190" s="2" t="s">
        <v>989</v>
      </c>
      <c r="D190" s="2" t="s">
        <v>986</v>
      </c>
      <c r="E190" s="2" t="s">
        <v>988</v>
      </c>
      <c r="F190" s="2" t="s">
        <v>987</v>
      </c>
      <c r="G190" s="2" t="s">
        <v>184</v>
      </c>
      <c r="H190" s="2" t="s">
        <v>184</v>
      </c>
      <c r="L190" s="2">
        <v>189</v>
      </c>
    </row>
    <row r="191" spans="1:12" ht="14.5" customHeight="1" x14ac:dyDescent="0.35">
      <c r="A191" s="2" t="s">
        <v>185</v>
      </c>
      <c r="B191" s="2" t="s">
        <v>996</v>
      </c>
      <c r="C191" s="2" t="s">
        <v>995</v>
      </c>
      <c r="D191" s="2" t="s">
        <v>992</v>
      </c>
      <c r="E191" s="2" t="s">
        <v>994</v>
      </c>
      <c r="F191" s="2" t="s">
        <v>993</v>
      </c>
      <c r="G191" s="2" t="s">
        <v>991</v>
      </c>
      <c r="H191" s="2" t="s">
        <v>185</v>
      </c>
      <c r="L191" s="2">
        <v>190</v>
      </c>
    </row>
    <row r="192" spans="1:12" ht="14.5" customHeight="1" x14ac:dyDescent="0.35">
      <c r="A192" s="2" t="s">
        <v>186</v>
      </c>
      <c r="B192" s="2" t="s">
        <v>1095</v>
      </c>
      <c r="C192" s="2" t="s">
        <v>1094</v>
      </c>
      <c r="D192" s="2" t="s">
        <v>186</v>
      </c>
      <c r="E192" s="2" t="s">
        <v>1093</v>
      </c>
      <c r="F192" s="2" t="s">
        <v>1092</v>
      </c>
      <c r="G192" s="2" t="s">
        <v>186</v>
      </c>
      <c r="H192" s="2" t="s">
        <v>186</v>
      </c>
      <c r="L192" s="2">
        <v>191</v>
      </c>
    </row>
    <row r="193" spans="1:12" ht="14.5" customHeight="1" x14ac:dyDescent="0.35">
      <c r="A193" s="2" t="s">
        <v>187</v>
      </c>
      <c r="B193" s="2" t="s">
        <v>999</v>
      </c>
      <c r="C193" s="2" t="s">
        <v>998</v>
      </c>
      <c r="D193" s="2" t="s">
        <v>187</v>
      </c>
      <c r="E193" s="2" t="s">
        <v>187</v>
      </c>
      <c r="F193" s="2" t="s">
        <v>997</v>
      </c>
      <c r="G193" s="2" t="s">
        <v>187</v>
      </c>
      <c r="H193" s="2" t="s">
        <v>187</v>
      </c>
      <c r="L193" s="2">
        <v>192</v>
      </c>
    </row>
    <row r="194" spans="1:12" ht="14.5" customHeight="1" x14ac:dyDescent="0.35">
      <c r="A194" s="2" t="s">
        <v>188</v>
      </c>
      <c r="B194" s="2" t="s">
        <v>1002</v>
      </c>
      <c r="C194" s="2" t="s">
        <v>1001</v>
      </c>
      <c r="D194" s="2" t="s">
        <v>188</v>
      </c>
      <c r="E194" s="2" t="s">
        <v>188</v>
      </c>
      <c r="F194" s="2" t="s">
        <v>1000</v>
      </c>
      <c r="G194" s="2" t="s">
        <v>188</v>
      </c>
      <c r="H194" s="2" t="s">
        <v>188</v>
      </c>
      <c r="L194" s="2">
        <v>193</v>
      </c>
    </row>
    <row r="195" spans="1:12" ht="14.5" customHeight="1" x14ac:dyDescent="0.35">
      <c r="A195" s="2" t="s">
        <v>189</v>
      </c>
      <c r="B195" s="2" t="s">
        <v>1008</v>
      </c>
      <c r="C195" s="2" t="s">
        <v>1007</v>
      </c>
      <c r="D195" s="2" t="s">
        <v>1004</v>
      </c>
      <c r="E195" s="2" t="s">
        <v>1006</v>
      </c>
      <c r="F195" s="2" t="s">
        <v>1005</v>
      </c>
      <c r="G195" s="2" t="s">
        <v>1003</v>
      </c>
      <c r="H195" s="2" t="s">
        <v>189</v>
      </c>
      <c r="L195" s="2">
        <v>194</v>
      </c>
    </row>
    <row r="196" spans="1:12" ht="14.5" customHeight="1" x14ac:dyDescent="0.35">
      <c r="A196" s="2" t="s">
        <v>190</v>
      </c>
      <c r="B196" s="2" t="s">
        <v>1014</v>
      </c>
      <c r="C196" s="2" t="s">
        <v>1013</v>
      </c>
      <c r="D196" s="2" t="s">
        <v>1010</v>
      </c>
      <c r="E196" s="2" t="s">
        <v>1012</v>
      </c>
      <c r="F196" s="2" t="s">
        <v>1011</v>
      </c>
      <c r="G196" s="2" t="s">
        <v>1009</v>
      </c>
      <c r="H196" s="2" t="s">
        <v>190</v>
      </c>
      <c r="L196" s="2">
        <v>195</v>
      </c>
    </row>
    <row r="197" spans="1:12" ht="14.5" customHeight="1" x14ac:dyDescent="0.35">
      <c r="A197" s="2" t="s">
        <v>191</v>
      </c>
      <c r="B197" s="2" t="s">
        <v>1019</v>
      </c>
      <c r="C197" s="2" t="s">
        <v>1018</v>
      </c>
      <c r="D197" s="2" t="s">
        <v>1016</v>
      </c>
      <c r="E197" s="36" t="s">
        <v>1786</v>
      </c>
      <c r="F197" s="2" t="s">
        <v>1017</v>
      </c>
      <c r="G197" s="2" t="s">
        <v>1015</v>
      </c>
      <c r="H197" s="2" t="s">
        <v>191</v>
      </c>
      <c r="L197" s="2">
        <v>196</v>
      </c>
    </row>
    <row r="198" spans="1:12" ht="14.5" customHeight="1" x14ac:dyDescent="0.35">
      <c r="A198" s="2" t="s">
        <v>192</v>
      </c>
      <c r="B198" s="2" t="s">
        <v>1023</v>
      </c>
      <c r="C198" s="2" t="s">
        <v>1022</v>
      </c>
      <c r="D198" s="2" t="s">
        <v>1020</v>
      </c>
      <c r="E198" s="2" t="s">
        <v>192</v>
      </c>
      <c r="F198" s="2" t="s">
        <v>1021</v>
      </c>
      <c r="G198" s="2" t="s">
        <v>192</v>
      </c>
      <c r="H198" s="2" t="s">
        <v>192</v>
      </c>
      <c r="L198" s="2">
        <v>197</v>
      </c>
    </row>
    <row r="199" spans="1:12" ht="14.5" customHeight="1" x14ac:dyDescent="0.35">
      <c r="A199" s="2" t="s">
        <v>193</v>
      </c>
      <c r="B199" s="2" t="s">
        <v>1028</v>
      </c>
      <c r="C199" s="2" t="s">
        <v>1027</v>
      </c>
      <c r="D199" s="2" t="s">
        <v>193</v>
      </c>
      <c r="E199" s="2" t="s">
        <v>1026</v>
      </c>
      <c r="F199" s="2" t="s">
        <v>1025</v>
      </c>
      <c r="G199" s="2" t="s">
        <v>1024</v>
      </c>
      <c r="H199" s="2" t="s">
        <v>193</v>
      </c>
      <c r="L199" s="2">
        <v>198</v>
      </c>
    </row>
    <row r="200" spans="1:12" ht="14.5" customHeight="1" x14ac:dyDescent="0.35">
      <c r="A200" s="2" t="s">
        <v>194</v>
      </c>
      <c r="B200" s="2" t="s">
        <v>1034</v>
      </c>
      <c r="C200" s="2" t="s">
        <v>1033</v>
      </c>
      <c r="D200" s="2" t="s">
        <v>1030</v>
      </c>
      <c r="E200" s="2" t="s">
        <v>1032</v>
      </c>
      <c r="F200" s="2" t="s">
        <v>1031</v>
      </c>
      <c r="G200" s="2" t="s">
        <v>1029</v>
      </c>
      <c r="H200" s="2" t="s">
        <v>194</v>
      </c>
      <c r="L200" s="2">
        <v>199</v>
      </c>
    </row>
    <row r="201" spans="1:12" ht="14.5" customHeight="1" x14ac:dyDescent="0.35">
      <c r="A201" s="2" t="s">
        <v>195</v>
      </c>
      <c r="B201" s="2" t="s">
        <v>1039</v>
      </c>
      <c r="C201" s="2" t="s">
        <v>1038</v>
      </c>
      <c r="D201" s="2" t="s">
        <v>1036</v>
      </c>
      <c r="E201" s="2" t="s">
        <v>1035</v>
      </c>
      <c r="F201" s="2" t="s">
        <v>1037</v>
      </c>
      <c r="G201" s="2" t="s">
        <v>1035</v>
      </c>
      <c r="H201" s="2" t="s">
        <v>195</v>
      </c>
      <c r="L201" s="2">
        <v>200</v>
      </c>
    </row>
    <row r="202" spans="1:12" ht="14.5" customHeight="1" x14ac:dyDescent="0.35">
      <c r="A202" s="2" t="s">
        <v>196</v>
      </c>
      <c r="B202" s="2" t="s">
        <v>1045</v>
      </c>
      <c r="C202" s="2" t="s">
        <v>1044</v>
      </c>
      <c r="D202" s="2" t="s">
        <v>1041</v>
      </c>
      <c r="E202" s="2" t="s">
        <v>1043</v>
      </c>
      <c r="F202" s="2" t="s">
        <v>1042</v>
      </c>
      <c r="G202" s="2" t="s">
        <v>1040</v>
      </c>
      <c r="H202" s="2" t="s">
        <v>196</v>
      </c>
      <c r="L202" s="2">
        <v>201</v>
      </c>
    </row>
    <row r="203" spans="1:12" ht="14.5" customHeight="1" x14ac:dyDescent="0.35">
      <c r="A203" s="4" t="s">
        <v>1899</v>
      </c>
      <c r="B203" s="2" t="s">
        <v>1416</v>
      </c>
      <c r="C203" s="2" t="s">
        <v>1438</v>
      </c>
      <c r="D203" s="2" t="s">
        <v>1457</v>
      </c>
      <c r="E203" s="4" t="s">
        <v>1391</v>
      </c>
      <c r="F203" s="2" t="s">
        <v>1477</v>
      </c>
      <c r="G203" s="2" t="s">
        <v>1492</v>
      </c>
      <c r="H203" s="4" t="s">
        <v>1389</v>
      </c>
      <c r="I203" s="2">
        <v>1</v>
      </c>
      <c r="L203" s="2">
        <v>202</v>
      </c>
    </row>
    <row r="204" spans="1:12" ht="14.5" customHeight="1" x14ac:dyDescent="0.35">
      <c r="A204" s="4" t="s">
        <v>1898</v>
      </c>
      <c r="B204" s="2" t="s">
        <v>1417</v>
      </c>
      <c r="C204" s="2" t="s">
        <v>1439</v>
      </c>
      <c r="D204" s="2" t="s">
        <v>1458</v>
      </c>
      <c r="E204" s="4" t="s">
        <v>1392</v>
      </c>
      <c r="F204" s="2" t="s">
        <v>1478</v>
      </c>
      <c r="G204" s="2" t="s">
        <v>1493</v>
      </c>
      <c r="H204" s="4" t="s">
        <v>1390</v>
      </c>
      <c r="I204" s="2">
        <v>1</v>
      </c>
      <c r="L204" s="2">
        <v>203</v>
      </c>
    </row>
    <row r="205" spans="1:12" ht="14.5" customHeight="1" x14ac:dyDescent="0.35">
      <c r="A205" s="2" t="s">
        <v>197</v>
      </c>
      <c r="B205" s="2" t="s">
        <v>1049</v>
      </c>
      <c r="C205" s="2" t="s">
        <v>1048</v>
      </c>
      <c r="D205" s="2" t="s">
        <v>197</v>
      </c>
      <c r="E205" s="2" t="s">
        <v>1047</v>
      </c>
      <c r="F205" s="2" t="s">
        <v>1046</v>
      </c>
      <c r="G205" s="2" t="s">
        <v>197</v>
      </c>
      <c r="H205" s="2" t="s">
        <v>197</v>
      </c>
      <c r="L205" s="2">
        <v>204</v>
      </c>
    </row>
    <row r="206" spans="1:12" ht="14.5" customHeight="1" x14ac:dyDescent="0.35">
      <c r="A206" s="2" t="s">
        <v>198</v>
      </c>
      <c r="B206" s="2" t="s">
        <v>1055</v>
      </c>
      <c r="C206" s="2" t="s">
        <v>1054</v>
      </c>
      <c r="D206" s="2" t="s">
        <v>1051</v>
      </c>
      <c r="E206" s="2" t="s">
        <v>1053</v>
      </c>
      <c r="F206" s="2" t="s">
        <v>1052</v>
      </c>
      <c r="G206" s="2" t="s">
        <v>1050</v>
      </c>
      <c r="H206" s="2" t="s">
        <v>198</v>
      </c>
      <c r="L206" s="2">
        <v>205</v>
      </c>
    </row>
    <row r="207" spans="1:12" ht="14.5" customHeight="1" x14ac:dyDescent="0.35">
      <c r="A207" s="2" t="s">
        <v>199</v>
      </c>
      <c r="B207" s="2" t="s">
        <v>1058</v>
      </c>
      <c r="C207" s="2" t="s">
        <v>1057</v>
      </c>
      <c r="D207" s="2" t="s">
        <v>199</v>
      </c>
      <c r="E207" s="2" t="s">
        <v>199</v>
      </c>
      <c r="F207" s="2" t="s">
        <v>1056</v>
      </c>
      <c r="G207" s="2" t="s">
        <v>199</v>
      </c>
      <c r="H207" s="2" t="s">
        <v>199</v>
      </c>
      <c r="L207" s="2">
        <v>206</v>
      </c>
    </row>
    <row r="208" spans="1:12" ht="14.5" customHeight="1" x14ac:dyDescent="0.35">
      <c r="A208" s="2" t="s">
        <v>1059</v>
      </c>
      <c r="B208" s="2" t="s">
        <v>1062</v>
      </c>
      <c r="C208" s="2" t="s">
        <v>1061</v>
      </c>
      <c r="D208" s="2" t="s">
        <v>1059</v>
      </c>
      <c r="E208" s="36" t="s">
        <v>1059</v>
      </c>
      <c r="F208" s="2" t="s">
        <v>1060</v>
      </c>
      <c r="G208" s="2" t="s">
        <v>1059</v>
      </c>
      <c r="H208" s="2" t="s">
        <v>1059</v>
      </c>
      <c r="L208" s="2">
        <v>207</v>
      </c>
    </row>
    <row r="209" spans="1:12" ht="14.5" customHeight="1" x14ac:dyDescent="0.35">
      <c r="A209" s="2" t="s">
        <v>200</v>
      </c>
      <c r="B209" s="2" t="s">
        <v>1067</v>
      </c>
      <c r="C209" s="2" t="s">
        <v>1066</v>
      </c>
      <c r="D209" s="2" t="s">
        <v>1063</v>
      </c>
      <c r="E209" s="2" t="s">
        <v>1065</v>
      </c>
      <c r="F209" s="2" t="s">
        <v>1064</v>
      </c>
      <c r="G209" s="2" t="s">
        <v>1063</v>
      </c>
      <c r="H209" s="2" t="s">
        <v>200</v>
      </c>
      <c r="L209" s="2">
        <v>208</v>
      </c>
    </row>
    <row r="210" spans="1:12" ht="14.5" customHeight="1" x14ac:dyDescent="0.35">
      <c r="A210" s="2" t="s">
        <v>201</v>
      </c>
      <c r="B210" s="2" t="s">
        <v>1072</v>
      </c>
      <c r="C210" s="2" t="s">
        <v>1071</v>
      </c>
      <c r="D210" s="2" t="s">
        <v>1068</v>
      </c>
      <c r="E210" s="2" t="s">
        <v>1070</v>
      </c>
      <c r="F210" s="2" t="s">
        <v>1069</v>
      </c>
      <c r="G210" s="36" t="s">
        <v>1788</v>
      </c>
      <c r="H210" s="2" t="s">
        <v>201</v>
      </c>
      <c r="L210" s="2">
        <v>209</v>
      </c>
    </row>
    <row r="211" spans="1:12" ht="14.5" customHeight="1" x14ac:dyDescent="0.35">
      <c r="A211" s="2" t="s">
        <v>202</v>
      </c>
      <c r="B211" s="2" t="s">
        <v>1077</v>
      </c>
      <c r="C211" s="2" t="s">
        <v>1076</v>
      </c>
      <c r="D211" s="2" t="s">
        <v>1074</v>
      </c>
      <c r="E211" s="36" t="s">
        <v>1787</v>
      </c>
      <c r="F211" s="2" t="s">
        <v>1075</v>
      </c>
      <c r="G211" s="2" t="s">
        <v>1073</v>
      </c>
      <c r="H211" s="2" t="s">
        <v>202</v>
      </c>
      <c r="L211" s="2">
        <v>210</v>
      </c>
    </row>
    <row r="212" spans="1:12" ht="14.5" customHeight="1" x14ac:dyDescent="0.35">
      <c r="A212" s="2" t="s">
        <v>203</v>
      </c>
      <c r="B212" s="2" t="s">
        <v>1087</v>
      </c>
      <c r="C212" s="2" t="s">
        <v>1086</v>
      </c>
      <c r="D212" s="2" t="s">
        <v>1083</v>
      </c>
      <c r="E212" s="2" t="s">
        <v>1085</v>
      </c>
      <c r="F212" s="2" t="s">
        <v>1084</v>
      </c>
      <c r="G212" s="2" t="s">
        <v>203</v>
      </c>
      <c r="H212" s="2" t="s">
        <v>203</v>
      </c>
      <c r="L212" s="2">
        <v>211</v>
      </c>
    </row>
    <row r="213" spans="1:12" ht="14.5" customHeight="1" x14ac:dyDescent="0.35">
      <c r="A213" s="2" t="s">
        <v>204</v>
      </c>
      <c r="B213" s="2" t="s">
        <v>1091</v>
      </c>
      <c r="C213" s="2" t="s">
        <v>1090</v>
      </c>
      <c r="D213" s="2" t="s">
        <v>204</v>
      </c>
      <c r="E213" s="2" t="s">
        <v>1089</v>
      </c>
      <c r="F213" s="2" t="s">
        <v>1088</v>
      </c>
      <c r="G213" s="2" t="s">
        <v>204</v>
      </c>
      <c r="H213" s="2" t="s">
        <v>204</v>
      </c>
      <c r="L213" s="2">
        <v>212</v>
      </c>
    </row>
    <row r="219" spans="1:12" ht="14.5" customHeight="1" x14ac:dyDescent="0.35">
      <c r="B219" s="5"/>
    </row>
  </sheetData>
  <autoFilter ref="A1:L213" xr:uid="{00000000-0009-0000-0000-000001000000}">
    <sortState xmlns:xlrd2="http://schemas.microsoft.com/office/spreadsheetml/2017/richdata2" ref="A2:L213">
      <sortCondition ref="A1:A213"/>
    </sortState>
  </autoFilter>
  <customSheetViews>
    <customSheetView guid="{CEB959CA-CDB3-408C-8F2D-069E2B7E298F}" showAutoFilter="1">
      <selection activeCell="H2" sqref="H2:H212"/>
      <pageMargins left="0.7" right="0.7" top="0.75" bottom="0.75" header="0.3" footer="0.3"/>
      <autoFilter ref="B1:I1" xr:uid="{9D40E6AA-3A04-4B97-820A-52688C41473F}"/>
    </customSheetView>
    <customSheetView guid="{189AA3A3-E7F6-4F73-9681-D846A835EFFC}" state="hidden" topLeftCell="A58">
      <selection activeCell="A89" sqref="A89"/>
      <pageMargins left="0.7" right="0.7" top="0.75" bottom="0.75" header="0.3" footer="0.3"/>
    </customSheetView>
    <customSheetView guid="{E6442CB7-8B4C-477F-B3E7-6AAF3CC03E15}" state="hidden">
      <selection sqref="A1:A65536"/>
      <pageMargins left="0.7" right="0.7" top="0.75" bottom="0.75" header="0.3" footer="0.3"/>
    </customSheetView>
    <customSheetView guid="{B46E4585-2C1A-4E77-85D9-2C48DC21844B}" state="hidden">
      <selection sqref="A1:A65536"/>
      <pageMargins left="0.7" right="0.7" top="0.75" bottom="0.75" header="0.3" footer="0.3"/>
    </customSheetView>
    <customSheetView guid="{01670FF7-1AD5-413F-AA0E-0EB92270E4E0}" state="hidden">
      <selection sqref="A1:A65536"/>
      <pageMargins left="0.7" right="0.7" top="0.75" bottom="0.75" header="0.3" footer="0.3"/>
    </customSheetView>
    <customSheetView guid="{D6C4D851-DE06-41FC-A236-F9F5518E4AC0}" state="hidden">
      <selection sqref="A1:A65536"/>
      <pageMargins left="0.7" right="0.7" top="0.75" bottom="0.75" header="0.3" footer="0.3"/>
    </customSheetView>
    <customSheetView guid="{9D9106E9-2FEF-444D-BF01-642D5A3D45AF}" state="hidden">
      <selection sqref="A1:A65536"/>
      <pageMargins left="0.7" right="0.7" top="0.75" bottom="0.75" header="0.3" footer="0.3"/>
    </customSheetView>
    <customSheetView guid="{71F4B2F0-DD2A-4B15-9272-BEAAA24B17FE}" state="hidden">
      <selection sqref="A1:A65536"/>
      <pageMargins left="0.7" right="0.7" top="0.75" bottom="0.75" header="0.3" footer="0.3"/>
    </customSheetView>
    <customSheetView guid="{9E112B76-9E3F-4F62-A06D-3E0CA850ED2E}" state="hidden">
      <selection sqref="A1:A65536"/>
      <pageMargins left="0.7" right="0.7" top="0.75" bottom="0.75" header="0.3" footer="0.3"/>
    </customSheetView>
    <customSheetView guid="{3F2EE6D6-D722-4FD4-860F-38562C7DBB90}" state="hidden">
      <selection sqref="A1:A65536"/>
      <pageMargins left="0.7" right="0.7" top="0.75" bottom="0.75" header="0.3" footer="0.3"/>
    </customSheetView>
    <customSheetView guid="{A79DB5F5-D22C-48B3-A03F-F2E4D0C3D777}" state="hidden" topLeftCell="A58">
      <selection activeCell="A102" sqref="A102"/>
      <pageMargins left="0.7" right="0.7" top="0.75" bottom="0.75" header="0.3" footer="0.3"/>
    </customSheetView>
    <customSheetView guid="{CA2D4ED2-3B56-4FCC-A2C5-F12419775B91}" state="hidden" topLeftCell="A58">
      <selection activeCell="A89" sqref="A89"/>
      <pageMargins left="0.7" right="0.7" top="0.75" bottom="0.75" header="0.3" footer="0.3"/>
    </customSheetView>
    <customSheetView guid="{55CB2F9C-2357-428D-852E-18ACB181BD79}" showAutoFilter="1" topLeftCell="A178">
      <selection activeCell="H32" sqref="H32"/>
      <pageMargins left="0.7" right="0.7" top="0.75" bottom="0.75" header="0.3" footer="0.3"/>
      <autoFilter ref="B1:L1" xr:uid="{4F51FDE0-2776-40C8-BA87-ABF1AE53D648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66"/>
  </sheetPr>
  <dimension ref="A1:CG8"/>
  <sheetViews>
    <sheetView topLeftCell="U1" workbookViewId="0">
      <selection activeCell="AJ6" sqref="AJ6"/>
    </sheetView>
  </sheetViews>
  <sheetFormatPr defaultColWidth="13.453125" defaultRowHeight="51.65" customHeight="1" x14ac:dyDescent="0.35"/>
  <cols>
    <col min="1" max="1" width="13.453125" style="5"/>
    <col min="2" max="3" width="13.453125" style="5" customWidth="1"/>
    <col min="4" max="4" width="13.453125" style="5"/>
    <col min="5" max="11" width="13.453125" style="5" customWidth="1"/>
    <col min="12" max="35" width="13.453125" style="5"/>
    <col min="36" max="36" width="13.54296875" style="5" customWidth="1"/>
    <col min="37" max="64" width="13.453125" style="5"/>
    <col min="65" max="65" width="13.453125" style="6"/>
    <col min="66" max="16384" width="13.453125" style="5"/>
  </cols>
  <sheetData>
    <row r="1" spans="1:85" s="7" customFormat="1" ht="51.65" customHeight="1" x14ac:dyDescent="0.35">
      <c r="A1" s="6" t="s">
        <v>7</v>
      </c>
      <c r="B1" s="39" t="s">
        <v>1904</v>
      </c>
      <c r="C1" s="6" t="s">
        <v>1594</v>
      </c>
      <c r="D1" s="39" t="s">
        <v>1911</v>
      </c>
      <c r="E1" s="6" t="s">
        <v>1671</v>
      </c>
      <c r="F1" s="6" t="s">
        <v>1672</v>
      </c>
      <c r="G1" s="6" t="s">
        <v>1673</v>
      </c>
      <c r="H1" s="6" t="s">
        <v>1674</v>
      </c>
      <c r="I1" s="6" t="s">
        <v>1675</v>
      </c>
      <c r="J1" s="6" t="s">
        <v>1676</v>
      </c>
      <c r="K1" s="6" t="s">
        <v>205</v>
      </c>
      <c r="L1" s="39" t="s">
        <v>1903</v>
      </c>
      <c r="M1" s="6" t="s">
        <v>1302</v>
      </c>
      <c r="N1" s="6" t="s">
        <v>8</v>
      </c>
      <c r="O1" s="6" t="s">
        <v>9</v>
      </c>
      <c r="P1" s="6" t="s">
        <v>1506</v>
      </c>
      <c r="Q1" s="39" t="s">
        <v>1915</v>
      </c>
      <c r="R1" s="6" t="s">
        <v>1301</v>
      </c>
      <c r="S1" s="6" t="s">
        <v>8</v>
      </c>
      <c r="T1" s="6" t="s">
        <v>9</v>
      </c>
      <c r="U1" s="6" t="s">
        <v>11</v>
      </c>
      <c r="V1" s="95" t="s">
        <v>1917</v>
      </c>
      <c r="W1" s="6" t="s">
        <v>12</v>
      </c>
      <c r="X1" s="6" t="s">
        <v>1677</v>
      </c>
      <c r="Y1" s="6" t="s">
        <v>1678</v>
      </c>
      <c r="Z1" s="6" t="s">
        <v>13</v>
      </c>
      <c r="AA1" s="39" t="s">
        <v>1925</v>
      </c>
      <c r="AB1" s="6" t="s">
        <v>14</v>
      </c>
      <c r="AC1" s="6" t="s">
        <v>1679</v>
      </c>
      <c r="AD1" s="6" t="s">
        <v>1685</v>
      </c>
      <c r="AE1" s="6" t="s">
        <v>1686</v>
      </c>
      <c r="AF1" s="6" t="s">
        <v>1688</v>
      </c>
      <c r="AG1" s="102" t="s">
        <v>1952</v>
      </c>
      <c r="AH1" s="102" t="s">
        <v>1946</v>
      </c>
      <c r="AI1" s="102" t="s">
        <v>1962</v>
      </c>
      <c r="AJ1" s="6" t="s">
        <v>1687</v>
      </c>
      <c r="AK1" s="102" t="s">
        <v>1966</v>
      </c>
      <c r="AL1" s="39" t="s">
        <v>1924</v>
      </c>
      <c r="AM1" s="6" t="s">
        <v>1353</v>
      </c>
      <c r="AN1" s="6" t="s">
        <v>15</v>
      </c>
      <c r="AO1" s="6" t="s">
        <v>16</v>
      </c>
      <c r="AP1" s="6" t="s">
        <v>1868</v>
      </c>
      <c r="AQ1" s="6" t="s">
        <v>1354</v>
      </c>
      <c r="AR1" s="39" t="s">
        <v>1923</v>
      </c>
      <c r="AS1" s="6" t="s">
        <v>17</v>
      </c>
      <c r="AT1" s="6" t="s">
        <v>18</v>
      </c>
      <c r="AU1" s="6" t="s">
        <v>19</v>
      </c>
      <c r="AV1" s="6" t="s">
        <v>20</v>
      </c>
      <c r="AW1" s="6" t="s">
        <v>21</v>
      </c>
      <c r="AX1" s="6" t="s">
        <v>22</v>
      </c>
      <c r="AY1" s="6" t="s">
        <v>23</v>
      </c>
      <c r="AZ1" s="39" t="s">
        <v>1922</v>
      </c>
      <c r="BA1" s="6" t="s">
        <v>24</v>
      </c>
      <c r="BB1" s="6" t="s">
        <v>8</v>
      </c>
      <c r="BC1" s="6" t="s">
        <v>9</v>
      </c>
      <c r="BD1" s="6" t="s">
        <v>1305</v>
      </c>
      <c r="BE1" s="39" t="s">
        <v>1921</v>
      </c>
      <c r="BF1" s="6" t="s">
        <v>25</v>
      </c>
      <c r="BG1" s="6" t="s">
        <v>26</v>
      </c>
      <c r="BH1" s="6" t="s">
        <v>27</v>
      </c>
      <c r="BI1" s="6" t="s">
        <v>28</v>
      </c>
      <c r="BJ1" s="6" t="s">
        <v>1356</v>
      </c>
      <c r="BK1" s="39" t="s">
        <v>1920</v>
      </c>
      <c r="BL1" s="6" t="s">
        <v>1355</v>
      </c>
      <c r="BM1" s="6" t="s">
        <v>1661</v>
      </c>
      <c r="BN1" s="6" t="s">
        <v>9</v>
      </c>
      <c r="BO1" s="6" t="s">
        <v>10</v>
      </c>
      <c r="BP1" s="95" t="s">
        <v>1916</v>
      </c>
      <c r="BQ1" s="6" t="s">
        <v>206</v>
      </c>
      <c r="BR1" s="6" t="s">
        <v>1605</v>
      </c>
      <c r="BS1" s="6" t="s">
        <v>1606</v>
      </c>
      <c r="BT1" s="6" t="s">
        <v>1611</v>
      </c>
      <c r="BU1" s="6" t="s">
        <v>1607</v>
      </c>
      <c r="BV1" s="6" t="s">
        <v>1608</v>
      </c>
      <c r="BW1" s="6" t="s">
        <v>1704</v>
      </c>
      <c r="BX1" s="6" t="s">
        <v>1705</v>
      </c>
      <c r="BY1" s="6" t="s">
        <v>1609</v>
      </c>
      <c r="BZ1" s="6" t="s">
        <v>1610</v>
      </c>
      <c r="CA1" s="6" t="s">
        <v>1706</v>
      </c>
      <c r="CB1" s="6" t="s">
        <v>1707</v>
      </c>
      <c r="CC1" s="7" t="s">
        <v>1680</v>
      </c>
      <c r="CD1" s="7" t="s">
        <v>1681</v>
      </c>
      <c r="CE1" s="7" t="s">
        <v>1682</v>
      </c>
      <c r="CF1" s="7" t="s">
        <v>1683</v>
      </c>
      <c r="CG1" s="7" t="s">
        <v>1684</v>
      </c>
    </row>
    <row r="2" spans="1:85" s="6" customFormat="1" ht="51.65" customHeight="1" x14ac:dyDescent="0.35">
      <c r="A2" s="8" t="s">
        <v>1287</v>
      </c>
      <c r="B2" s="8" t="s">
        <v>1905</v>
      </c>
      <c r="C2" s="8" t="s">
        <v>1598</v>
      </c>
      <c r="D2" s="8" t="s">
        <v>1796</v>
      </c>
      <c r="E2" s="9" t="s">
        <v>1708</v>
      </c>
      <c r="F2" s="9" t="s">
        <v>1709</v>
      </c>
      <c r="G2" s="9" t="s">
        <v>1710</v>
      </c>
      <c r="H2" s="9" t="s">
        <v>1711</v>
      </c>
      <c r="I2" s="9" t="s">
        <v>1712</v>
      </c>
      <c r="J2" s="9" t="s">
        <v>1713</v>
      </c>
      <c r="K2" s="9" t="s">
        <v>1249</v>
      </c>
      <c r="L2" s="8" t="s">
        <v>1797</v>
      </c>
      <c r="M2" s="8" t="s">
        <v>1274</v>
      </c>
      <c r="N2" s="9" t="s">
        <v>1284</v>
      </c>
      <c r="O2" s="9" t="s">
        <v>1247</v>
      </c>
      <c r="P2" s="9" t="s">
        <v>1507</v>
      </c>
      <c r="Q2" s="10" t="s">
        <v>1798</v>
      </c>
      <c r="R2" s="8" t="s">
        <v>1275</v>
      </c>
      <c r="S2" s="9" t="s">
        <v>1284</v>
      </c>
      <c r="T2" s="9" t="s">
        <v>1247</v>
      </c>
      <c r="U2" s="9" t="s">
        <v>1250</v>
      </c>
      <c r="V2" s="10" t="s">
        <v>1799</v>
      </c>
      <c r="W2" s="10" t="s">
        <v>1276</v>
      </c>
      <c r="X2" s="8" t="s">
        <v>1699</v>
      </c>
      <c r="Y2" s="8" t="s">
        <v>1702</v>
      </c>
      <c r="Z2" s="8" t="s">
        <v>1251</v>
      </c>
      <c r="AA2" s="8" t="s">
        <v>1800</v>
      </c>
      <c r="AB2" s="8" t="s">
        <v>1277</v>
      </c>
      <c r="AC2" s="8" t="s">
        <v>1508</v>
      </c>
      <c r="AD2" s="8" t="s">
        <v>1509</v>
      </c>
      <c r="AE2" s="8" t="s">
        <v>1510</v>
      </c>
      <c r="AF2" s="8" t="s">
        <v>1511</v>
      </c>
      <c r="AG2" s="103" t="s">
        <v>1953</v>
      </c>
      <c r="AH2" s="103" t="s">
        <v>1947</v>
      </c>
      <c r="AI2" s="103" t="s">
        <v>1961</v>
      </c>
      <c r="AJ2" s="8" t="s">
        <v>1512</v>
      </c>
      <c r="AK2" s="103" t="s">
        <v>1968</v>
      </c>
      <c r="AL2" s="8" t="s">
        <v>1513</v>
      </c>
      <c r="AM2" s="8" t="s">
        <v>1278</v>
      </c>
      <c r="AN2" s="8" t="s">
        <v>1286</v>
      </c>
      <c r="AO2" s="9" t="s">
        <v>1252</v>
      </c>
      <c r="AP2" s="11" t="s">
        <v>1869</v>
      </c>
      <c r="AQ2" s="11" t="s">
        <v>1801</v>
      </c>
      <c r="AR2" s="8" t="s">
        <v>1514</v>
      </c>
      <c r="AS2" s="8" t="s">
        <v>1279</v>
      </c>
      <c r="AT2" s="8" t="s">
        <v>1285</v>
      </c>
      <c r="AU2" s="8" t="s">
        <v>1253</v>
      </c>
      <c r="AV2" s="8" t="s">
        <v>1254</v>
      </c>
      <c r="AW2" s="8" t="s">
        <v>1802</v>
      </c>
      <c r="AX2" s="8" t="s">
        <v>1255</v>
      </c>
      <c r="AY2" s="8" t="s">
        <v>1256</v>
      </c>
      <c r="AZ2" s="8" t="s">
        <v>1515</v>
      </c>
      <c r="BA2" s="8" t="s">
        <v>1280</v>
      </c>
      <c r="BB2" s="9" t="s">
        <v>1284</v>
      </c>
      <c r="BC2" s="8" t="s">
        <v>1247</v>
      </c>
      <c r="BD2" s="11" t="s">
        <v>1257</v>
      </c>
      <c r="BE2" s="8" t="s">
        <v>1516</v>
      </c>
      <c r="BF2" s="8" t="s">
        <v>1281</v>
      </c>
      <c r="BG2" s="8" t="s">
        <v>1258</v>
      </c>
      <c r="BH2" s="8" t="s">
        <v>1259</v>
      </c>
      <c r="BI2" s="8" t="s">
        <v>1260</v>
      </c>
      <c r="BJ2" s="8" t="s">
        <v>1803</v>
      </c>
      <c r="BK2" s="8" t="s">
        <v>1517</v>
      </c>
      <c r="BL2" s="8" t="s">
        <v>1282</v>
      </c>
      <c r="BM2" s="6" t="s">
        <v>1655</v>
      </c>
      <c r="BN2" s="9" t="s">
        <v>1247</v>
      </c>
      <c r="BO2" s="9" t="s">
        <v>1248</v>
      </c>
      <c r="BP2" s="10" t="s">
        <v>1826</v>
      </c>
      <c r="BQ2" s="10" t="s">
        <v>1283</v>
      </c>
      <c r="BR2" s="10" t="s">
        <v>1738</v>
      </c>
      <c r="BS2" s="8" t="s">
        <v>1612</v>
      </c>
      <c r="BT2" s="9" t="s">
        <v>1616</v>
      </c>
      <c r="BU2" s="6" t="s">
        <v>1621</v>
      </c>
      <c r="BV2" s="6" t="s">
        <v>1622</v>
      </c>
      <c r="BW2" s="6" t="s">
        <v>1623</v>
      </c>
      <c r="BX2" s="6" t="s">
        <v>1624</v>
      </c>
      <c r="BY2" s="6" t="s">
        <v>1625</v>
      </c>
      <c r="BZ2" s="6" t="s">
        <v>1626</v>
      </c>
      <c r="CA2" s="6" t="s">
        <v>1627</v>
      </c>
      <c r="CB2" s="6" t="s">
        <v>1628</v>
      </c>
      <c r="CC2" s="6" t="s">
        <v>1804</v>
      </c>
      <c r="CD2" s="6" t="s">
        <v>1805</v>
      </c>
      <c r="CE2" s="6" t="s">
        <v>1806</v>
      </c>
      <c r="CF2" s="6" t="s">
        <v>1807</v>
      </c>
      <c r="CG2" s="6" t="s">
        <v>1742</v>
      </c>
    </row>
    <row r="3" spans="1:85" s="16" customFormat="1" ht="51.65" customHeight="1" x14ac:dyDescent="0.35">
      <c r="A3" s="12" t="s">
        <v>1221</v>
      </c>
      <c r="B3" s="7" t="s">
        <v>1906</v>
      </c>
      <c r="C3" s="7" t="s">
        <v>1597</v>
      </c>
      <c r="D3" s="12" t="s">
        <v>1855</v>
      </c>
      <c r="E3" s="13" t="s">
        <v>1863</v>
      </c>
      <c r="F3" s="13" t="s">
        <v>1856</v>
      </c>
      <c r="G3" s="13" t="s">
        <v>1861</v>
      </c>
      <c r="H3" s="13" t="s">
        <v>1864</v>
      </c>
      <c r="I3" s="13" t="s">
        <v>1857</v>
      </c>
      <c r="J3" s="13" t="s">
        <v>1860</v>
      </c>
      <c r="K3" s="13" t="s">
        <v>1859</v>
      </c>
      <c r="L3" s="12" t="s">
        <v>1518</v>
      </c>
      <c r="M3" s="12" t="s">
        <v>1225</v>
      </c>
      <c r="N3" s="12" t="s">
        <v>1222</v>
      </c>
      <c r="O3" s="12" t="s">
        <v>1223</v>
      </c>
      <c r="P3" s="13" t="s">
        <v>1858</v>
      </c>
      <c r="Q3" s="10" t="s">
        <v>1519</v>
      </c>
      <c r="R3" s="12" t="s">
        <v>1225</v>
      </c>
      <c r="S3" s="12" t="s">
        <v>1222</v>
      </c>
      <c r="T3" s="12" t="s">
        <v>1223</v>
      </c>
      <c r="U3" s="13" t="s">
        <v>1862</v>
      </c>
      <c r="V3" s="10" t="s">
        <v>1520</v>
      </c>
      <c r="W3" s="12" t="s">
        <v>1225</v>
      </c>
      <c r="X3" s="12" t="s">
        <v>1226</v>
      </c>
      <c r="Y3" s="12" t="s">
        <v>1842</v>
      </c>
      <c r="Z3" s="12" t="s">
        <v>1843</v>
      </c>
      <c r="AA3" s="12" t="s">
        <v>1521</v>
      </c>
      <c r="AB3" s="12" t="s">
        <v>1225</v>
      </c>
      <c r="AC3" s="12" t="s">
        <v>1522</v>
      </c>
      <c r="AD3" s="12" t="s">
        <v>1523</v>
      </c>
      <c r="AE3" s="12" t="s">
        <v>1524</v>
      </c>
      <c r="AF3" s="12" t="s">
        <v>1525</v>
      </c>
      <c r="AG3" s="104" t="s">
        <v>1954</v>
      </c>
      <c r="AH3" s="104" t="s">
        <v>1948</v>
      </c>
      <c r="AI3" s="104" t="s">
        <v>1960</v>
      </c>
      <c r="AJ3" s="12" t="s">
        <v>1526</v>
      </c>
      <c r="AK3" s="104" t="s">
        <v>1967</v>
      </c>
      <c r="AL3" s="12" t="s">
        <v>1527</v>
      </c>
      <c r="AM3" s="12" t="s">
        <v>1225</v>
      </c>
      <c r="AN3" s="12" t="s">
        <v>1227</v>
      </c>
      <c r="AO3" s="13" t="s">
        <v>1228</v>
      </c>
      <c r="AP3" s="14" t="s">
        <v>1870</v>
      </c>
      <c r="AQ3" s="7" t="s">
        <v>1229</v>
      </c>
      <c r="AR3" s="12" t="s">
        <v>1528</v>
      </c>
      <c r="AS3" s="12" t="s">
        <v>1225</v>
      </c>
      <c r="AT3" s="12" t="s">
        <v>1230</v>
      </c>
      <c r="AU3" s="12" t="s">
        <v>1231</v>
      </c>
      <c r="AV3" s="12" t="s">
        <v>1232</v>
      </c>
      <c r="AW3" s="12" t="s">
        <v>1233</v>
      </c>
      <c r="AX3" s="12" t="s">
        <v>1234</v>
      </c>
      <c r="AY3" s="12" t="s">
        <v>1235</v>
      </c>
      <c r="AZ3" s="12" t="s">
        <v>1529</v>
      </c>
      <c r="BA3" s="12" t="s">
        <v>1225</v>
      </c>
      <c r="BB3" s="12" t="s">
        <v>1222</v>
      </c>
      <c r="BC3" s="12" t="s">
        <v>1223</v>
      </c>
      <c r="BD3" s="14" t="s">
        <v>1236</v>
      </c>
      <c r="BE3" s="12" t="s">
        <v>1530</v>
      </c>
      <c r="BF3" s="12" t="s">
        <v>1225</v>
      </c>
      <c r="BG3" s="12" t="s">
        <v>1237</v>
      </c>
      <c r="BH3" s="12" t="s">
        <v>1531</v>
      </c>
      <c r="BI3" s="12" t="s">
        <v>1238</v>
      </c>
      <c r="BJ3" s="12" t="s">
        <v>1532</v>
      </c>
      <c r="BK3" s="12" t="s">
        <v>1533</v>
      </c>
      <c r="BL3" s="12" t="s">
        <v>1225</v>
      </c>
      <c r="BM3" s="6" t="s">
        <v>1656</v>
      </c>
      <c r="BN3" s="12" t="s">
        <v>1223</v>
      </c>
      <c r="BO3" s="13" t="s">
        <v>1224</v>
      </c>
      <c r="BP3" s="10" t="s">
        <v>1534</v>
      </c>
      <c r="BQ3" s="10" t="s">
        <v>1225</v>
      </c>
      <c r="BR3" s="10" t="s">
        <v>1739</v>
      </c>
      <c r="BS3" s="12" t="s">
        <v>1844</v>
      </c>
      <c r="BT3" s="15" t="s">
        <v>1617</v>
      </c>
      <c r="BU3" s="6" t="s">
        <v>1845</v>
      </c>
      <c r="BV3" s="6" t="s">
        <v>1846</v>
      </c>
      <c r="BW3" s="6" t="s">
        <v>1847</v>
      </c>
      <c r="BX3" s="6" t="s">
        <v>1848</v>
      </c>
      <c r="BY3" s="6" t="s">
        <v>1849</v>
      </c>
      <c r="BZ3" s="6" t="s">
        <v>1850</v>
      </c>
      <c r="CA3" s="6" t="s">
        <v>1865</v>
      </c>
      <c r="CB3" s="6" t="s">
        <v>1851</v>
      </c>
      <c r="CC3" s="6" t="s">
        <v>1852</v>
      </c>
      <c r="CD3" s="6" t="s">
        <v>1866</v>
      </c>
      <c r="CE3" s="6" t="s">
        <v>1853</v>
      </c>
      <c r="CF3" s="6" t="s">
        <v>1854</v>
      </c>
      <c r="CG3" s="7" t="s">
        <v>1841</v>
      </c>
    </row>
    <row r="4" spans="1:85" s="6" customFormat="1" ht="51.65" customHeight="1" x14ac:dyDescent="0.35">
      <c r="A4" s="17" t="s">
        <v>1154</v>
      </c>
      <c r="B4" s="17" t="s">
        <v>1907</v>
      </c>
      <c r="C4" s="17" t="s">
        <v>1599</v>
      </c>
      <c r="D4" s="17" t="s">
        <v>1600</v>
      </c>
      <c r="E4" s="18" t="s">
        <v>1714</v>
      </c>
      <c r="F4" s="18" t="s">
        <v>1715</v>
      </c>
      <c r="G4" s="18" t="s">
        <v>1716</v>
      </c>
      <c r="H4" s="18" t="s">
        <v>1717</v>
      </c>
      <c r="I4" s="18" t="s">
        <v>1718</v>
      </c>
      <c r="J4" s="18" t="s">
        <v>1719</v>
      </c>
      <c r="K4" s="18" t="s">
        <v>1158</v>
      </c>
      <c r="L4" s="93" t="s">
        <v>1913</v>
      </c>
      <c r="M4" s="17" t="s">
        <v>1319</v>
      </c>
      <c r="N4" s="17" t="s">
        <v>1155</v>
      </c>
      <c r="O4" s="17" t="s">
        <v>1156</v>
      </c>
      <c r="P4" s="18" t="s">
        <v>1535</v>
      </c>
      <c r="Q4" s="94" t="s">
        <v>1914</v>
      </c>
      <c r="R4" s="10" t="s">
        <v>1320</v>
      </c>
      <c r="S4" s="17" t="s">
        <v>1155</v>
      </c>
      <c r="T4" s="17" t="s">
        <v>1156</v>
      </c>
      <c r="U4" s="18" t="s">
        <v>1159</v>
      </c>
      <c r="V4" s="94" t="s">
        <v>1918</v>
      </c>
      <c r="W4" s="10" t="s">
        <v>1321</v>
      </c>
      <c r="X4" s="17" t="s">
        <v>1160</v>
      </c>
      <c r="Y4" s="17" t="s">
        <v>1161</v>
      </c>
      <c r="Z4" s="17" t="s">
        <v>1162</v>
      </c>
      <c r="AA4" s="17" t="s">
        <v>1926</v>
      </c>
      <c r="AB4" s="17" t="s">
        <v>1322</v>
      </c>
      <c r="AC4" s="17" t="s">
        <v>1695</v>
      </c>
      <c r="AD4" s="17" t="s">
        <v>1696</v>
      </c>
      <c r="AE4" s="17" t="s">
        <v>1694</v>
      </c>
      <c r="AF4" s="17" t="s">
        <v>1693</v>
      </c>
      <c r="AG4" s="105" t="s">
        <v>1955</v>
      </c>
      <c r="AH4" s="105" t="s">
        <v>1949</v>
      </c>
      <c r="AI4" s="105" t="s">
        <v>1959</v>
      </c>
      <c r="AJ4" s="17" t="s">
        <v>1697</v>
      </c>
      <c r="AK4" s="105" t="s">
        <v>1969</v>
      </c>
      <c r="AL4" s="93" t="s">
        <v>1927</v>
      </c>
      <c r="AM4" s="17" t="s">
        <v>1536</v>
      </c>
      <c r="AN4" s="17" t="s">
        <v>1163</v>
      </c>
      <c r="AO4" s="18" t="s">
        <v>1164</v>
      </c>
      <c r="AP4" s="19" t="s">
        <v>1871</v>
      </c>
      <c r="AQ4" s="7" t="s">
        <v>1265</v>
      </c>
      <c r="AR4" s="93" t="s">
        <v>1928</v>
      </c>
      <c r="AS4" s="17" t="s">
        <v>1323</v>
      </c>
      <c r="AT4" s="17" t="s">
        <v>1670</v>
      </c>
      <c r="AU4" s="17" t="s">
        <v>1165</v>
      </c>
      <c r="AV4" s="17" t="s">
        <v>1166</v>
      </c>
      <c r="AW4" s="17" t="s">
        <v>1167</v>
      </c>
      <c r="AX4" s="17" t="s">
        <v>1168</v>
      </c>
      <c r="AY4" s="17" t="s">
        <v>1169</v>
      </c>
      <c r="AZ4" s="93" t="s">
        <v>1929</v>
      </c>
      <c r="BA4" s="17" t="s">
        <v>1170</v>
      </c>
      <c r="BB4" s="17" t="s">
        <v>1155</v>
      </c>
      <c r="BC4" s="17" t="s">
        <v>1156</v>
      </c>
      <c r="BD4" s="19" t="s">
        <v>1171</v>
      </c>
      <c r="BE4" s="93" t="s">
        <v>1931</v>
      </c>
      <c r="BF4" s="17" t="s">
        <v>1324</v>
      </c>
      <c r="BG4" s="17" t="s">
        <v>1172</v>
      </c>
      <c r="BH4" s="17" t="s">
        <v>1173</v>
      </c>
      <c r="BI4" s="17" t="s">
        <v>1174</v>
      </c>
      <c r="BJ4" s="17" t="s">
        <v>1698</v>
      </c>
      <c r="BK4" s="93" t="s">
        <v>1930</v>
      </c>
      <c r="BL4" s="17" t="s">
        <v>1318</v>
      </c>
      <c r="BM4" s="6" t="s">
        <v>1657</v>
      </c>
      <c r="BN4" s="17" t="s">
        <v>1156</v>
      </c>
      <c r="BO4" s="18" t="s">
        <v>1157</v>
      </c>
      <c r="BP4" s="94" t="s">
        <v>1919</v>
      </c>
      <c r="BQ4" s="10" t="s">
        <v>1325</v>
      </c>
      <c r="BR4" s="10" t="s">
        <v>1740</v>
      </c>
      <c r="BS4" s="10" t="s">
        <v>1613</v>
      </c>
      <c r="BT4" s="18" t="s">
        <v>1618</v>
      </c>
      <c r="BU4" s="6" t="s">
        <v>1629</v>
      </c>
      <c r="BV4" s="6" t="s">
        <v>1630</v>
      </c>
      <c r="BW4" s="6" t="s">
        <v>1631</v>
      </c>
      <c r="BX4" s="6" t="s">
        <v>1632</v>
      </c>
      <c r="BY4" s="6" t="s">
        <v>1633</v>
      </c>
      <c r="BZ4" s="6" t="s">
        <v>1634</v>
      </c>
      <c r="CA4" s="6" t="s">
        <v>1635</v>
      </c>
      <c r="CB4" s="6" t="s">
        <v>1636</v>
      </c>
      <c r="CC4" s="6" t="s">
        <v>1750</v>
      </c>
      <c r="CD4" s="6" t="s">
        <v>1751</v>
      </c>
      <c r="CE4" s="6" t="s">
        <v>1752</v>
      </c>
      <c r="CF4" s="6" t="s">
        <v>1753</v>
      </c>
      <c r="CG4" s="6" t="s">
        <v>1745</v>
      </c>
    </row>
    <row r="5" spans="1:85" s="16" customFormat="1" ht="51.65" customHeight="1" x14ac:dyDescent="0.35">
      <c r="A5" s="20" t="s">
        <v>1182</v>
      </c>
      <c r="B5" s="7" t="s">
        <v>1908</v>
      </c>
      <c r="C5" s="7" t="s">
        <v>1603</v>
      </c>
      <c r="D5" s="7" t="s">
        <v>1604</v>
      </c>
      <c r="E5" s="21" t="s">
        <v>1732</v>
      </c>
      <c r="F5" s="21" t="s">
        <v>1733</v>
      </c>
      <c r="G5" s="21" t="s">
        <v>1734</v>
      </c>
      <c r="H5" s="21" t="s">
        <v>1735</v>
      </c>
      <c r="I5" s="21" t="s">
        <v>1736</v>
      </c>
      <c r="J5" s="21" t="s">
        <v>1737</v>
      </c>
      <c r="K5" s="21" t="s">
        <v>1593</v>
      </c>
      <c r="L5" s="20" t="s">
        <v>1582</v>
      </c>
      <c r="M5" s="20" t="s">
        <v>1290</v>
      </c>
      <c r="N5" s="21" t="s">
        <v>1289</v>
      </c>
      <c r="O5" s="20" t="s">
        <v>1183</v>
      </c>
      <c r="P5" s="21" t="s">
        <v>1583</v>
      </c>
      <c r="Q5" s="10" t="s">
        <v>1584</v>
      </c>
      <c r="R5" s="20" t="s">
        <v>1291</v>
      </c>
      <c r="S5" s="21" t="s">
        <v>1289</v>
      </c>
      <c r="T5" s="20" t="s">
        <v>1183</v>
      </c>
      <c r="U5" s="21" t="s">
        <v>1185</v>
      </c>
      <c r="V5" s="10" t="s">
        <v>1585</v>
      </c>
      <c r="W5" s="20" t="s">
        <v>1292</v>
      </c>
      <c r="X5" s="20" t="s">
        <v>1700</v>
      </c>
      <c r="Y5" s="20" t="s">
        <v>1701</v>
      </c>
      <c r="Z5" s="20" t="s">
        <v>1293</v>
      </c>
      <c r="AA5" s="20" t="s">
        <v>1586</v>
      </c>
      <c r="AB5" s="20" t="s">
        <v>1294</v>
      </c>
      <c r="AC5" s="20" t="s">
        <v>1808</v>
      </c>
      <c r="AD5" s="20" t="s">
        <v>1809</v>
      </c>
      <c r="AE5" s="20" t="s">
        <v>1810</v>
      </c>
      <c r="AF5" s="22" t="s">
        <v>1811</v>
      </c>
      <c r="AG5" s="106" t="s">
        <v>1956</v>
      </c>
      <c r="AH5" s="106" t="s">
        <v>1950</v>
      </c>
      <c r="AI5" s="106" t="s">
        <v>1963</v>
      </c>
      <c r="AJ5" s="22" t="s">
        <v>1812</v>
      </c>
      <c r="AK5" s="107" t="s">
        <v>1970</v>
      </c>
      <c r="AL5" s="20" t="s">
        <v>1587</v>
      </c>
      <c r="AM5" s="20" t="s">
        <v>1295</v>
      </c>
      <c r="AN5" s="20" t="s">
        <v>1186</v>
      </c>
      <c r="AO5" s="21" t="s">
        <v>1187</v>
      </c>
      <c r="AP5" s="23" t="s">
        <v>1872</v>
      </c>
      <c r="AQ5" s="23" t="s">
        <v>1813</v>
      </c>
      <c r="AR5" s="20" t="s">
        <v>1588</v>
      </c>
      <c r="AS5" s="20" t="s">
        <v>1296</v>
      </c>
      <c r="AT5" s="20" t="s">
        <v>1188</v>
      </c>
      <c r="AU5" s="20" t="s">
        <v>1189</v>
      </c>
      <c r="AV5" s="20" t="s">
        <v>1190</v>
      </c>
      <c r="AW5" s="20" t="s">
        <v>1191</v>
      </c>
      <c r="AX5" s="20" t="s">
        <v>1192</v>
      </c>
      <c r="AY5" s="20" t="s">
        <v>1193</v>
      </c>
      <c r="AZ5" s="20" t="s">
        <v>1589</v>
      </c>
      <c r="BA5" s="20" t="s">
        <v>1297</v>
      </c>
      <c r="BB5" s="21" t="s">
        <v>1289</v>
      </c>
      <c r="BC5" s="20" t="s">
        <v>1183</v>
      </c>
      <c r="BD5" s="23" t="s">
        <v>1194</v>
      </c>
      <c r="BE5" s="20" t="s">
        <v>1590</v>
      </c>
      <c r="BF5" s="20" t="s">
        <v>1300</v>
      </c>
      <c r="BG5" s="20" t="s">
        <v>1195</v>
      </c>
      <c r="BH5" s="20" t="s">
        <v>1184</v>
      </c>
      <c r="BI5" s="20" t="s">
        <v>1196</v>
      </c>
      <c r="BJ5" s="22" t="s">
        <v>1814</v>
      </c>
      <c r="BK5" s="20" t="s">
        <v>1288</v>
      </c>
      <c r="BL5" s="20" t="s">
        <v>1298</v>
      </c>
      <c r="BM5" s="6" t="s">
        <v>1658</v>
      </c>
      <c r="BN5" s="20" t="s">
        <v>1183</v>
      </c>
      <c r="BO5" s="21" t="s">
        <v>1184</v>
      </c>
      <c r="BP5" s="10" t="s">
        <v>1591</v>
      </c>
      <c r="BQ5" s="10" t="s">
        <v>1299</v>
      </c>
      <c r="BR5" s="10" t="s">
        <v>1815</v>
      </c>
      <c r="BS5" s="20" t="s">
        <v>1816</v>
      </c>
      <c r="BT5" s="18" t="s">
        <v>1817</v>
      </c>
      <c r="BU5" s="6" t="s">
        <v>1818</v>
      </c>
      <c r="BV5" s="6" t="s">
        <v>1637</v>
      </c>
      <c r="BW5" s="6" t="s">
        <v>1819</v>
      </c>
      <c r="BX5" s="6" t="s">
        <v>1820</v>
      </c>
      <c r="BY5" s="6" t="s">
        <v>1821</v>
      </c>
      <c r="BZ5" s="6" t="s">
        <v>1638</v>
      </c>
      <c r="CA5" s="6" t="s">
        <v>1822</v>
      </c>
      <c r="CB5" s="6" t="s">
        <v>1823</v>
      </c>
      <c r="CC5" s="24" t="s">
        <v>1754</v>
      </c>
      <c r="CD5" s="24" t="s">
        <v>1755</v>
      </c>
      <c r="CE5" s="24" t="s">
        <v>1756</v>
      </c>
      <c r="CF5" s="24" t="s">
        <v>1757</v>
      </c>
      <c r="CG5" s="7" t="s">
        <v>1824</v>
      </c>
    </row>
    <row r="6" spans="1:85" s="16" customFormat="1" ht="51.65" customHeight="1" x14ac:dyDescent="0.35">
      <c r="A6" s="20" t="s">
        <v>1202</v>
      </c>
      <c r="B6" s="7" t="s">
        <v>1909</v>
      </c>
      <c r="C6" s="7" t="s">
        <v>1601</v>
      </c>
      <c r="D6" s="20" t="s">
        <v>1602</v>
      </c>
      <c r="E6" s="21" t="s">
        <v>1726</v>
      </c>
      <c r="F6" s="21" t="s">
        <v>1727</v>
      </c>
      <c r="G6" s="21" t="s">
        <v>1728</v>
      </c>
      <c r="H6" s="21" t="s">
        <v>1729</v>
      </c>
      <c r="I6" s="21" t="s">
        <v>1730</v>
      </c>
      <c r="J6" s="21" t="s">
        <v>1731</v>
      </c>
      <c r="K6" s="21" t="s">
        <v>1206</v>
      </c>
      <c r="L6" s="20" t="s">
        <v>1537</v>
      </c>
      <c r="M6" s="20" t="s">
        <v>1538</v>
      </c>
      <c r="N6" s="20" t="s">
        <v>1203</v>
      </c>
      <c r="O6" s="20" t="s">
        <v>1204</v>
      </c>
      <c r="P6" s="21" t="s">
        <v>1539</v>
      </c>
      <c r="Q6" s="10" t="s">
        <v>1540</v>
      </c>
      <c r="R6" s="20" t="s">
        <v>1541</v>
      </c>
      <c r="S6" s="20" t="s">
        <v>1203</v>
      </c>
      <c r="T6" s="20" t="s">
        <v>1204</v>
      </c>
      <c r="U6" s="21" t="s">
        <v>1542</v>
      </c>
      <c r="V6" s="10" t="s">
        <v>1543</v>
      </c>
      <c r="W6" s="20" t="s">
        <v>1544</v>
      </c>
      <c r="X6" s="20" t="s">
        <v>1207</v>
      </c>
      <c r="Y6" s="20" t="s">
        <v>1208</v>
      </c>
      <c r="Z6" s="20" t="s">
        <v>1545</v>
      </c>
      <c r="AA6" s="20" t="s">
        <v>1546</v>
      </c>
      <c r="AB6" s="20" t="s">
        <v>1547</v>
      </c>
      <c r="AC6" s="20" t="s">
        <v>1548</v>
      </c>
      <c r="AD6" s="20" t="s">
        <v>1549</v>
      </c>
      <c r="AE6" s="20" t="s">
        <v>1550</v>
      </c>
      <c r="AF6" s="20" t="s">
        <v>1551</v>
      </c>
      <c r="AG6" s="107" t="s">
        <v>1957</v>
      </c>
      <c r="AH6" s="107" t="s">
        <v>1951</v>
      </c>
      <c r="AI6" s="107" t="s">
        <v>1964</v>
      </c>
      <c r="AJ6" s="20" t="s">
        <v>1552</v>
      </c>
      <c r="AK6" s="107" t="s">
        <v>1971</v>
      </c>
      <c r="AL6" s="20" t="s">
        <v>1553</v>
      </c>
      <c r="AM6" s="20" t="s">
        <v>1554</v>
      </c>
      <c r="AN6" s="20" t="s">
        <v>1209</v>
      </c>
      <c r="AO6" s="21" t="s">
        <v>1210</v>
      </c>
      <c r="AP6" s="23" t="s">
        <v>1873</v>
      </c>
      <c r="AQ6" s="20" t="s">
        <v>1268</v>
      </c>
      <c r="AR6" s="20" t="s">
        <v>1555</v>
      </c>
      <c r="AS6" s="20" t="s">
        <v>1556</v>
      </c>
      <c r="AT6" s="20" t="s">
        <v>1211</v>
      </c>
      <c r="AU6" s="20" t="s">
        <v>1212</v>
      </c>
      <c r="AV6" s="20" t="s">
        <v>1213</v>
      </c>
      <c r="AW6" s="20" t="s">
        <v>1214</v>
      </c>
      <c r="AX6" s="20" t="s">
        <v>1215</v>
      </c>
      <c r="AY6" s="20" t="s">
        <v>1216</v>
      </c>
      <c r="AZ6" s="20" t="s">
        <v>1557</v>
      </c>
      <c r="BA6" s="20" t="s">
        <v>1558</v>
      </c>
      <c r="BB6" s="20" t="s">
        <v>1203</v>
      </c>
      <c r="BC6" s="20" t="s">
        <v>1204</v>
      </c>
      <c r="BD6" s="23" t="s">
        <v>1307</v>
      </c>
      <c r="BE6" s="20" t="s">
        <v>1559</v>
      </c>
      <c r="BF6" s="20" t="s">
        <v>1560</v>
      </c>
      <c r="BG6" s="20" t="s">
        <v>1217</v>
      </c>
      <c r="BH6" s="20" t="s">
        <v>1205</v>
      </c>
      <c r="BI6" s="20" t="s">
        <v>1561</v>
      </c>
      <c r="BJ6" s="20" t="s">
        <v>1562</v>
      </c>
      <c r="BK6" s="22" t="s">
        <v>1563</v>
      </c>
      <c r="BL6" s="20" t="s">
        <v>1564</v>
      </c>
      <c r="BM6" s="6" t="s">
        <v>1659</v>
      </c>
      <c r="BN6" s="20" t="s">
        <v>1204</v>
      </c>
      <c r="BO6" s="21" t="s">
        <v>1205</v>
      </c>
      <c r="BP6" s="10" t="s">
        <v>1565</v>
      </c>
      <c r="BQ6" s="10" t="s">
        <v>1566</v>
      </c>
      <c r="BR6" s="10" t="s">
        <v>1741</v>
      </c>
      <c r="BS6" s="20" t="s">
        <v>1614</v>
      </c>
      <c r="BT6" s="25" t="s">
        <v>1619</v>
      </c>
      <c r="BU6" s="6" t="s">
        <v>1639</v>
      </c>
      <c r="BV6" s="6" t="s">
        <v>1640</v>
      </c>
      <c r="BW6" s="6" t="s">
        <v>1641</v>
      </c>
      <c r="BX6" s="6" t="s">
        <v>1642</v>
      </c>
      <c r="BY6" s="6" t="s">
        <v>1643</v>
      </c>
      <c r="BZ6" s="6" t="s">
        <v>1644</v>
      </c>
      <c r="CA6" s="6" t="s">
        <v>1645</v>
      </c>
      <c r="CB6" s="6" t="s">
        <v>1646</v>
      </c>
      <c r="CC6" s="24" t="s">
        <v>1758</v>
      </c>
      <c r="CD6" s="24" t="s">
        <v>1759</v>
      </c>
      <c r="CE6" s="24" t="s">
        <v>1760</v>
      </c>
      <c r="CF6" s="24" t="s">
        <v>1761</v>
      </c>
      <c r="CG6" s="7" t="s">
        <v>1744</v>
      </c>
    </row>
    <row r="7" spans="1:85" s="6" customFormat="1" ht="51.65" customHeight="1" x14ac:dyDescent="0.35">
      <c r="A7" s="22" t="s">
        <v>1120</v>
      </c>
      <c r="B7" s="22" t="s">
        <v>1910</v>
      </c>
      <c r="C7" s="22" t="s">
        <v>1595</v>
      </c>
      <c r="D7" s="22" t="s">
        <v>1596</v>
      </c>
      <c r="E7" s="26" t="s">
        <v>1720</v>
      </c>
      <c r="F7" s="26" t="s">
        <v>1721</v>
      </c>
      <c r="G7" s="26" t="s">
        <v>1722</v>
      </c>
      <c r="H7" s="26" t="s">
        <v>1723</v>
      </c>
      <c r="I7" s="26" t="s">
        <v>1724</v>
      </c>
      <c r="J7" s="26" t="s">
        <v>1725</v>
      </c>
      <c r="K7" s="26" t="s">
        <v>1123</v>
      </c>
      <c r="L7" s="22" t="s">
        <v>1567</v>
      </c>
      <c r="M7" s="22" t="s">
        <v>1568</v>
      </c>
      <c r="N7" s="22" t="s">
        <v>1121</v>
      </c>
      <c r="O7" s="22" t="s">
        <v>1122</v>
      </c>
      <c r="P7" s="26" t="s">
        <v>1569</v>
      </c>
      <c r="Q7" s="10" t="s">
        <v>1570</v>
      </c>
      <c r="R7" s="10" t="s">
        <v>1125</v>
      </c>
      <c r="S7" s="22" t="s">
        <v>1121</v>
      </c>
      <c r="T7" s="22" t="s">
        <v>1122</v>
      </c>
      <c r="U7" s="26" t="s">
        <v>1126</v>
      </c>
      <c r="V7" s="10" t="s">
        <v>1571</v>
      </c>
      <c r="W7" s="10" t="s">
        <v>1127</v>
      </c>
      <c r="X7" s="22" t="s">
        <v>1128</v>
      </c>
      <c r="Y7" s="22" t="s">
        <v>1129</v>
      </c>
      <c r="Z7" s="22" t="s">
        <v>1130</v>
      </c>
      <c r="AA7" s="22" t="s">
        <v>1572</v>
      </c>
      <c r="AB7" s="22" t="s">
        <v>1131</v>
      </c>
      <c r="AC7" s="22" t="s">
        <v>1689</v>
      </c>
      <c r="AD7" s="22" t="s">
        <v>1690</v>
      </c>
      <c r="AE7" s="22" t="s">
        <v>1691</v>
      </c>
      <c r="AF7" s="22" t="s">
        <v>1692</v>
      </c>
      <c r="AG7" s="106" t="s">
        <v>1958</v>
      </c>
      <c r="AH7" s="106" t="s">
        <v>1950</v>
      </c>
      <c r="AI7" s="106" t="s">
        <v>1965</v>
      </c>
      <c r="AJ7" s="22" t="s">
        <v>1573</v>
      </c>
      <c r="AK7" s="106" t="s">
        <v>1972</v>
      </c>
      <c r="AL7" s="22" t="s">
        <v>1574</v>
      </c>
      <c r="AM7" s="22" t="s">
        <v>1575</v>
      </c>
      <c r="AN7" s="22" t="s">
        <v>1132</v>
      </c>
      <c r="AO7" s="26" t="s">
        <v>1133</v>
      </c>
      <c r="AP7" s="27" t="s">
        <v>1874</v>
      </c>
      <c r="AQ7" s="27" t="s">
        <v>1134</v>
      </c>
      <c r="AR7" s="22" t="s">
        <v>1393</v>
      </c>
      <c r="AS7" s="22" t="s">
        <v>1135</v>
      </c>
      <c r="AT7" s="22" t="s">
        <v>1136</v>
      </c>
      <c r="AU7" s="22" t="s">
        <v>1137</v>
      </c>
      <c r="AV7" s="22" t="s">
        <v>1138</v>
      </c>
      <c r="AW7" s="22" t="s">
        <v>1139</v>
      </c>
      <c r="AX7" s="22" t="s">
        <v>1140</v>
      </c>
      <c r="AY7" s="22" t="s">
        <v>1141</v>
      </c>
      <c r="AZ7" s="22" t="s">
        <v>1576</v>
      </c>
      <c r="BA7" s="22" t="s">
        <v>1142</v>
      </c>
      <c r="BB7" s="22" t="s">
        <v>1121</v>
      </c>
      <c r="BC7" s="22" t="s">
        <v>1122</v>
      </c>
      <c r="BD7" s="27" t="s">
        <v>1306</v>
      </c>
      <c r="BE7" s="22" t="s">
        <v>1577</v>
      </c>
      <c r="BF7" s="22" t="s">
        <v>1143</v>
      </c>
      <c r="BG7" s="22" t="s">
        <v>1144</v>
      </c>
      <c r="BH7" s="22" t="s">
        <v>1145</v>
      </c>
      <c r="BI7" s="22" t="s">
        <v>1146</v>
      </c>
      <c r="BJ7" s="22" t="s">
        <v>1578</v>
      </c>
      <c r="BK7" s="22" t="s">
        <v>1579</v>
      </c>
      <c r="BL7" s="22" t="s">
        <v>1303</v>
      </c>
      <c r="BM7" s="6" t="s">
        <v>1660</v>
      </c>
      <c r="BN7" s="22" t="s">
        <v>1122</v>
      </c>
      <c r="BO7" s="26" t="s">
        <v>1124</v>
      </c>
      <c r="BP7" s="10" t="s">
        <v>1592</v>
      </c>
      <c r="BQ7" s="10" t="s">
        <v>1304</v>
      </c>
      <c r="BR7" s="10" t="s">
        <v>1825</v>
      </c>
      <c r="BS7" s="10" t="s">
        <v>1615</v>
      </c>
      <c r="BT7" s="28" t="s">
        <v>1620</v>
      </c>
      <c r="BU7" s="6" t="s">
        <v>1647</v>
      </c>
      <c r="BV7" s="6" t="s">
        <v>1648</v>
      </c>
      <c r="BW7" s="6" t="s">
        <v>1649</v>
      </c>
      <c r="BX7" s="6" t="s">
        <v>1650</v>
      </c>
      <c r="BY7" s="6" t="s">
        <v>1651</v>
      </c>
      <c r="BZ7" s="6" t="s">
        <v>1652</v>
      </c>
      <c r="CA7" s="6" t="s">
        <v>1653</v>
      </c>
      <c r="CB7" s="6" t="s">
        <v>1654</v>
      </c>
      <c r="CC7" s="35" t="s">
        <v>1762</v>
      </c>
      <c r="CD7" s="24" t="s">
        <v>1763</v>
      </c>
      <c r="CE7" s="24" t="s">
        <v>1764</v>
      </c>
      <c r="CF7" s="24" t="s">
        <v>1765</v>
      </c>
      <c r="CG7" s="6" t="s">
        <v>1743</v>
      </c>
    </row>
    <row r="8" spans="1:85" ht="51.65" customHeight="1" x14ac:dyDescent="0.35">
      <c r="V8" s="6"/>
    </row>
  </sheetData>
  <customSheetViews>
    <customSheetView guid="{CEB959CA-CDB3-408C-8F2D-069E2B7E298F}">
      <selection activeCell="A5" sqref="A5"/>
      <pageMargins left="0.7" right="0.7" top="0.75" bottom="0.75" header="0.3" footer="0.3"/>
      <pageSetup orientation="portrait" horizontalDpi="204" verticalDpi="196" r:id="rId1"/>
    </customSheetView>
    <customSheetView guid="{189AA3A3-E7F6-4F73-9681-D846A835EFFC}" state="hidden">
      <selection activeCell="A102" sqref="A102"/>
      <pageMargins left="0.7" right="0.7" top="0.75" bottom="0.75" header="0.3" footer="0.3"/>
      <pageSetup orientation="portrait" horizontalDpi="204" verticalDpi="196" r:id="rId2"/>
    </customSheetView>
    <customSheetView guid="{E6442CB7-8B4C-477F-B3E7-6AAF3CC03E15}" state="hidden" topLeftCell="AT1">
      <selection activeCell="AV5" sqref="AV5"/>
      <pageMargins left="0.7" right="0.7" top="0.75" bottom="0.75" header="0.3" footer="0.3"/>
      <pageSetup orientation="portrait" horizontalDpi="204" verticalDpi="196" r:id="rId3"/>
    </customSheetView>
    <customSheetView guid="{B46E4585-2C1A-4E77-85D9-2C48DC21844B}" state="hidden" topLeftCell="AV1">
      <selection activeCell="BB6" sqref="BB6"/>
      <pageMargins left="0.7" right="0.7" top="0.75" bottom="0.75" header="0.3" footer="0.3"/>
      <pageSetup orientation="portrait" horizontalDpi="204" verticalDpi="196" r:id="rId4"/>
    </customSheetView>
    <customSheetView guid="{01670FF7-1AD5-413F-AA0E-0EB92270E4E0}" topLeftCell="AV1">
      <selection activeCell="BB6" sqref="BB6"/>
      <pageMargins left="0.7" right="0.7" top="0.75" bottom="0.75" header="0.3" footer="0.3"/>
      <pageSetup orientation="portrait" horizontalDpi="204" verticalDpi="196" r:id="rId5"/>
    </customSheetView>
    <customSheetView guid="{D6C4D851-DE06-41FC-A236-F9F5518E4AC0}" topLeftCell="AY1">
      <selection activeCell="BH7" sqref="BH7"/>
      <pageMargins left="0.7" right="0.7" top="0.75" bottom="0.75" header="0.3" footer="0.3"/>
      <pageSetup orientation="portrait" horizontalDpi="204" verticalDpi="196" r:id="rId6"/>
    </customSheetView>
    <customSheetView guid="{9D9106E9-2FEF-444D-BF01-642D5A3D45AF}">
      <selection activeCell="P5" sqref="P5"/>
      <pageMargins left="0.7" right="0.7" top="0.75" bottom="0.75" header="0.3" footer="0.3"/>
      <pageSetup orientation="portrait" horizontalDpi="204" verticalDpi="196" r:id="rId7"/>
    </customSheetView>
    <customSheetView guid="{71F4B2F0-DD2A-4B15-9272-BEAAA24B17FE}">
      <selection activeCell="A2" sqref="A2"/>
      <pageMargins left="0.7" right="0.7" top="0.75" bottom="0.75" header="0.3" footer="0.3"/>
      <pageSetup orientation="portrait" horizontalDpi="204" verticalDpi="196" r:id="rId8"/>
    </customSheetView>
    <customSheetView guid="{9E112B76-9E3F-4F62-A06D-3E0CA850ED2E}" topLeftCell="V1">
      <selection activeCell="Z2" sqref="Z2"/>
      <pageMargins left="0.7" right="0.7" top="0.75" bottom="0.75" header="0.3" footer="0.3"/>
      <pageSetup orientation="portrait" horizontalDpi="204" verticalDpi="196" r:id="rId9"/>
    </customSheetView>
    <customSheetView guid="{3F2EE6D6-D722-4FD4-860F-38562C7DBB90}" topLeftCell="AY1">
      <selection activeCell="BB4" sqref="BB4"/>
      <pageMargins left="0.7" right="0.7" top="0.75" bottom="0.75" header="0.3" footer="0.3"/>
      <pageSetup orientation="portrait" horizontalDpi="204" verticalDpi="196" r:id="rId10"/>
    </customSheetView>
    <customSheetView guid="{A79DB5F5-D22C-48B3-A03F-F2E4D0C3D777}" state="hidden">
      <selection activeCell="A102" sqref="A102"/>
      <pageMargins left="0.7" right="0.7" top="0.75" bottom="0.75" header="0.3" footer="0.3"/>
      <pageSetup orientation="portrait" horizontalDpi="204" verticalDpi="196" r:id="rId11"/>
    </customSheetView>
    <customSheetView guid="{CA2D4ED2-3B56-4FCC-A2C5-F12419775B91}" state="hidden">
      <selection activeCell="A102" sqref="A102"/>
      <pageMargins left="0.7" right="0.7" top="0.75" bottom="0.75" header="0.3" footer="0.3"/>
      <pageSetup orientation="portrait" horizontalDpi="204" verticalDpi="196" r:id="rId12"/>
    </customSheetView>
    <customSheetView guid="{55CB2F9C-2357-428D-852E-18ACB181BD79}" topLeftCell="AP1">
      <selection activeCell="BG5" sqref="BG5"/>
      <pageMargins left="0.75" right="0.75" top="1" bottom="1" header="0.5" footer="0.5"/>
    </customSheetView>
    <customSheetView guid="{55CB2F9C-2357-428D-852E-18ACB181BD79}" topLeftCell="AP1">
      <selection activeCell="AT9" sqref="AT9"/>
      <pageMargins left="0.7" right="0.7" top="0.75" bottom="0.75" header="0.3" footer="0.3"/>
      <pageSetup orientation="portrait" horizontalDpi="204" verticalDpi="196" r:id="rId13"/>
    </customSheetView>
  </customSheetViews>
  <pageMargins left="0.7" right="0.7" top="0.75" bottom="0.75" header="0.3" footer="0.3"/>
  <pageSetup orientation="portrait" horizontalDpi="204" verticalDpi="196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FF66"/>
  </sheetPr>
  <dimension ref="A1:D7"/>
  <sheetViews>
    <sheetView zoomScale="115" zoomScaleNormal="115" workbookViewId="0">
      <selection activeCell="J226" sqref="J226"/>
    </sheetView>
  </sheetViews>
  <sheetFormatPr defaultColWidth="11.453125" defaultRowHeight="14.5" customHeight="1" x14ac:dyDescent="0.35"/>
  <cols>
    <col min="1" max="1" width="71.7265625" style="30" customWidth="1"/>
    <col min="2" max="2" width="13.453125" style="30" customWidth="1"/>
    <col min="3" max="3" width="71.7265625" style="30" customWidth="1"/>
    <col min="4" max="16384" width="11.453125" style="30"/>
  </cols>
  <sheetData>
    <row r="1" spans="1:4" ht="14.5" customHeight="1" x14ac:dyDescent="0.35">
      <c r="A1" s="29" t="s">
        <v>1669</v>
      </c>
      <c r="B1" s="30" t="s">
        <v>1103</v>
      </c>
      <c r="C1" s="30" t="s">
        <v>1662</v>
      </c>
    </row>
    <row r="2" spans="1:4" ht="14.5" customHeight="1" x14ac:dyDescent="0.35">
      <c r="A2" s="31" t="s">
        <v>1261</v>
      </c>
      <c r="B2" s="31" t="s">
        <v>1827</v>
      </c>
      <c r="C2" s="31" t="s">
        <v>1828</v>
      </c>
    </row>
    <row r="3" spans="1:4" ht="14.5" customHeight="1" x14ac:dyDescent="0.35">
      <c r="A3" s="29" t="s">
        <v>1664</v>
      </c>
      <c r="B3" s="30" t="s">
        <v>1766</v>
      </c>
      <c r="C3" s="30" t="s">
        <v>1767</v>
      </c>
    </row>
    <row r="4" spans="1:4" ht="14.5" customHeight="1" x14ac:dyDescent="0.35">
      <c r="A4" s="29" t="s">
        <v>1665</v>
      </c>
      <c r="B4" s="30" t="s">
        <v>1831</v>
      </c>
      <c r="C4" s="30" t="s">
        <v>1832</v>
      </c>
    </row>
    <row r="5" spans="1:4" s="33" customFormat="1" ht="14.5" customHeight="1" x14ac:dyDescent="0.35">
      <c r="A5" s="29" t="s">
        <v>1666</v>
      </c>
      <c r="B5" s="32" t="s">
        <v>1829</v>
      </c>
      <c r="C5" s="32" t="s">
        <v>1830</v>
      </c>
      <c r="D5" s="32"/>
    </row>
    <row r="6" spans="1:4" ht="14.5" customHeight="1" x14ac:dyDescent="0.35">
      <c r="A6" s="29" t="s">
        <v>1667</v>
      </c>
      <c r="B6" s="30" t="s">
        <v>1771</v>
      </c>
      <c r="C6" s="30" t="s">
        <v>1840</v>
      </c>
    </row>
    <row r="7" spans="1:4" ht="14.5" customHeight="1" x14ac:dyDescent="0.35">
      <c r="A7" s="29" t="s">
        <v>1668</v>
      </c>
      <c r="B7" s="30" t="s">
        <v>1770</v>
      </c>
      <c r="C7" s="30" t="s">
        <v>1769</v>
      </c>
    </row>
  </sheetData>
  <customSheetViews>
    <customSheetView guid="{CEB959CA-CDB3-408C-8F2D-069E2B7E298F}">
      <selection activeCell="A18" sqref="A18"/>
      <pageMargins left="0.7" right="0.7" top="0.75" bottom="0.75" header="0.3" footer="0.3"/>
    </customSheetView>
    <customSheetView guid="{189AA3A3-E7F6-4F73-9681-D846A835EFFC}" state="hidden">
      <selection activeCell="A25" sqref="A25"/>
      <pageMargins left="0.7" right="0.7" top="0.75" bottom="0.75" header="0.3" footer="0.3"/>
    </customSheetView>
    <customSheetView guid="{E6442CB7-8B4C-477F-B3E7-6AAF3CC03E15}" state="hidden">
      <selection activeCell="A11" sqref="A11"/>
      <pageMargins left="0.7" right="0.7" top="0.75" bottom="0.75" header="0.3" footer="0.3"/>
    </customSheetView>
    <customSheetView guid="{B46E4585-2C1A-4E77-85D9-2C48DC21844B}" state="hidden">
      <selection activeCell="A11" sqref="A11"/>
      <pageMargins left="0.7" right="0.7" top="0.75" bottom="0.75" header="0.3" footer="0.3"/>
    </customSheetView>
    <customSheetView guid="{01670FF7-1AD5-413F-AA0E-0EB92270E4E0}" state="hidden">
      <selection activeCell="A11" sqref="A11"/>
      <pageMargins left="0.7" right="0.7" top="0.75" bottom="0.75" header="0.3" footer="0.3"/>
    </customSheetView>
    <customSheetView guid="{D6C4D851-DE06-41FC-A236-F9F5518E4AC0}" state="hidden">
      <selection activeCell="A11" sqref="A11"/>
      <pageMargins left="0.7" right="0.7" top="0.75" bottom="0.75" header="0.3" footer="0.3"/>
    </customSheetView>
    <customSheetView guid="{9D9106E9-2FEF-444D-BF01-642D5A3D45AF}" state="hidden">
      <selection activeCell="A11" sqref="A11"/>
      <pageMargins left="0.7" right="0.7" top="0.75" bottom="0.75" header="0.3" footer="0.3"/>
    </customSheetView>
    <customSheetView guid="{71F4B2F0-DD2A-4B15-9272-BEAAA24B17FE}" state="hidden">
      <selection activeCell="A11" sqref="A11"/>
      <pageMargins left="0.7" right="0.7" top="0.75" bottom="0.75" header="0.3" footer="0.3"/>
    </customSheetView>
    <customSheetView guid="{9E112B76-9E3F-4F62-A06D-3E0CA850ED2E}" state="hidden">
      <selection activeCell="A11" sqref="A11"/>
      <pageMargins left="0.7" right="0.7" top="0.75" bottom="0.75" header="0.3" footer="0.3"/>
    </customSheetView>
    <customSheetView guid="{3F2EE6D6-D722-4FD4-860F-38562C7DBB90}" state="hidden">
      <selection activeCell="A11" sqref="A11"/>
      <pageMargins left="0.7" right="0.7" top="0.75" bottom="0.75" header="0.3" footer="0.3"/>
    </customSheetView>
    <customSheetView guid="{A79DB5F5-D22C-48B3-A03F-F2E4D0C3D777}" state="hidden">
      <selection activeCell="A11" sqref="A11"/>
      <pageMargins left="0.7" right="0.7" top="0.75" bottom="0.75" header="0.3" footer="0.3"/>
    </customSheetView>
    <customSheetView guid="{CA2D4ED2-3B56-4FCC-A2C5-F12419775B91}" state="hidden">
      <selection activeCell="A25" sqref="A25"/>
      <pageMargins left="0.7" right="0.7" top="0.75" bottom="0.75" header="0.3" footer="0.3"/>
    </customSheetView>
    <customSheetView guid="{55CB2F9C-2357-428D-852E-18ACB181BD79}">
      <selection activeCell="A10" sqref="A10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FF66"/>
  </sheetPr>
  <dimension ref="A1:AQ9"/>
  <sheetViews>
    <sheetView workbookViewId="0">
      <selection activeCell="J226" sqref="J226"/>
    </sheetView>
  </sheetViews>
  <sheetFormatPr defaultColWidth="13.453125" defaultRowHeight="51.65" customHeight="1" x14ac:dyDescent="0.35"/>
  <cols>
    <col min="1" max="16384" width="13.453125" style="5"/>
  </cols>
  <sheetData>
    <row r="1" spans="1:43" ht="14.5" customHeight="1" x14ac:dyDescent="0.35"/>
    <row r="2" spans="1:43" s="7" customFormat="1" ht="51.65" customHeight="1" x14ac:dyDescent="0.35">
      <c r="A2" s="7" t="s">
        <v>1273</v>
      </c>
      <c r="B2" s="7" t="s">
        <v>0</v>
      </c>
      <c r="C2" s="7" t="s">
        <v>6</v>
      </c>
      <c r="D2" s="7" t="s">
        <v>3</v>
      </c>
      <c r="E2" s="22" t="s">
        <v>1263</v>
      </c>
      <c r="F2" s="7" t="s">
        <v>4</v>
      </c>
      <c r="G2" s="7" t="s">
        <v>1357</v>
      </c>
      <c r="H2" s="7" t="s">
        <v>2</v>
      </c>
      <c r="I2" s="7" t="s">
        <v>1262</v>
      </c>
      <c r="J2" s="7" t="s">
        <v>1</v>
      </c>
      <c r="K2" s="7" t="s">
        <v>5</v>
      </c>
      <c r="W2" s="22"/>
      <c r="X2" s="22"/>
      <c r="Y2" s="22"/>
      <c r="Z2" s="22"/>
    </row>
    <row r="3" spans="1:43" s="6" customFormat="1" ht="51.65" customHeight="1" x14ac:dyDescent="0.35">
      <c r="A3" s="34" t="s">
        <v>1241</v>
      </c>
      <c r="B3" s="34" t="s">
        <v>1239</v>
      </c>
      <c r="C3" s="34" t="s">
        <v>1246</v>
      </c>
      <c r="D3" s="34" t="s">
        <v>1243</v>
      </c>
      <c r="E3" s="8" t="s">
        <v>1267</v>
      </c>
      <c r="F3" s="34" t="s">
        <v>1244</v>
      </c>
      <c r="G3" s="34" t="s">
        <v>1494</v>
      </c>
      <c r="H3" s="34" t="s">
        <v>1242</v>
      </c>
      <c r="I3" s="37" t="s">
        <v>1833</v>
      </c>
      <c r="J3" s="34" t="s">
        <v>1240</v>
      </c>
      <c r="K3" s="34" t="s">
        <v>1245</v>
      </c>
      <c r="L3" s="34"/>
      <c r="M3" s="8"/>
      <c r="O3" s="34"/>
      <c r="P3" s="34"/>
      <c r="Q3" s="34"/>
      <c r="R3" s="8"/>
    </row>
    <row r="4" spans="1:43" s="7" customFormat="1" ht="51.65" customHeight="1" x14ac:dyDescent="0.35">
      <c r="A4" s="7" t="s">
        <v>1495</v>
      </c>
      <c r="B4" s="7" t="s">
        <v>1496</v>
      </c>
      <c r="C4" s="7" t="s">
        <v>1497</v>
      </c>
      <c r="D4" s="7" t="s">
        <v>1219</v>
      </c>
      <c r="E4" s="22" t="s">
        <v>1266</v>
      </c>
      <c r="F4" s="7" t="s">
        <v>1498</v>
      </c>
      <c r="G4" s="7" t="s">
        <v>1499</v>
      </c>
      <c r="H4" s="7" t="s">
        <v>1500</v>
      </c>
      <c r="I4" s="5" t="s">
        <v>1269</v>
      </c>
      <c r="J4" s="7" t="s">
        <v>1218</v>
      </c>
      <c r="K4" s="7" t="s">
        <v>1220</v>
      </c>
    </row>
    <row r="5" spans="1:43" s="6" customFormat="1" ht="51.65" customHeight="1" x14ac:dyDescent="0.35">
      <c r="A5" s="92" t="s">
        <v>1902</v>
      </c>
      <c r="B5" s="17" t="s">
        <v>1147</v>
      </c>
      <c r="C5" s="17" t="s">
        <v>1153</v>
      </c>
      <c r="D5" s="17" t="s">
        <v>1150</v>
      </c>
      <c r="E5" s="22" t="s">
        <v>1501</v>
      </c>
      <c r="F5" s="17" t="s">
        <v>1151</v>
      </c>
      <c r="G5" s="17" t="s">
        <v>1502</v>
      </c>
      <c r="H5" s="17" t="s">
        <v>1149</v>
      </c>
      <c r="I5" s="7" t="s">
        <v>1326</v>
      </c>
      <c r="J5" s="17" t="s">
        <v>1148</v>
      </c>
      <c r="K5" s="17" t="s">
        <v>1152</v>
      </c>
    </row>
    <row r="6" spans="1:43" s="7" customFormat="1" ht="51.65" customHeight="1" x14ac:dyDescent="0.35">
      <c r="A6" s="20" t="s">
        <v>1177</v>
      </c>
      <c r="B6" s="7" t="s">
        <v>1175</v>
      </c>
      <c r="C6" s="20" t="s">
        <v>1272</v>
      </c>
      <c r="D6" s="20" t="s">
        <v>1179</v>
      </c>
      <c r="E6" s="38" t="s">
        <v>1834</v>
      </c>
      <c r="F6" s="20" t="s">
        <v>1180</v>
      </c>
      <c r="G6" s="20" t="s">
        <v>1394</v>
      </c>
      <c r="H6" s="20" t="s">
        <v>1178</v>
      </c>
      <c r="I6" s="7" t="s">
        <v>1270</v>
      </c>
      <c r="J6" s="20" t="s">
        <v>1176</v>
      </c>
      <c r="K6" s="20" t="s">
        <v>1181</v>
      </c>
      <c r="L6" s="20"/>
      <c r="M6" s="20"/>
      <c r="O6" s="20"/>
      <c r="P6" s="20"/>
      <c r="Q6" s="20"/>
      <c r="R6" s="20"/>
    </row>
    <row r="7" spans="1:43" s="7" customFormat="1" ht="51.65" customHeight="1" x14ac:dyDescent="0.35">
      <c r="A7" s="7" t="s">
        <v>1197</v>
      </c>
      <c r="B7" s="7" t="s">
        <v>1503</v>
      </c>
      <c r="C7" s="7" t="s">
        <v>1201</v>
      </c>
      <c r="D7" s="7" t="s">
        <v>1504</v>
      </c>
      <c r="E7" s="38" t="s">
        <v>1835</v>
      </c>
      <c r="F7" s="7" t="s">
        <v>1199</v>
      </c>
      <c r="G7" s="7" t="s">
        <v>1703</v>
      </c>
      <c r="H7" s="7" t="s">
        <v>1198</v>
      </c>
      <c r="I7" s="7" t="s">
        <v>1327</v>
      </c>
      <c r="J7" s="37" t="s">
        <v>1836</v>
      </c>
      <c r="K7" s="7" t="s">
        <v>1200</v>
      </c>
    </row>
    <row r="8" spans="1:43" s="6" customFormat="1" ht="51.65" customHeight="1" x14ac:dyDescent="0.35">
      <c r="A8" s="22" t="s">
        <v>1114</v>
      </c>
      <c r="B8" s="22" t="s">
        <v>1112</v>
      </c>
      <c r="C8" s="22" t="s">
        <v>1119</v>
      </c>
      <c r="D8" s="22" t="s">
        <v>1116</v>
      </c>
      <c r="E8" s="22" t="s">
        <v>1264</v>
      </c>
      <c r="F8" s="22" t="s">
        <v>1117</v>
      </c>
      <c r="G8" s="22" t="s">
        <v>1505</v>
      </c>
      <c r="H8" s="22" t="s">
        <v>1115</v>
      </c>
      <c r="I8" s="7" t="s">
        <v>1271</v>
      </c>
      <c r="J8" s="22" t="s">
        <v>1113</v>
      </c>
      <c r="K8" s="22" t="s">
        <v>1118</v>
      </c>
      <c r="O8" s="22"/>
      <c r="P8" s="22"/>
      <c r="Q8" s="22"/>
    </row>
    <row r="9" spans="1:43" s="6" customFormat="1" ht="51.65" customHeight="1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</sheetData>
  <customSheetViews>
    <customSheetView guid="{CEB959CA-CDB3-408C-8F2D-069E2B7E298F}">
      <selection activeCell="G6" sqref="G6"/>
      <pageMargins left="0.7" right="0.7" top="0.75" bottom="0.75" header="0.3" footer="0.3"/>
      <pageSetup orientation="portrait" r:id="rId1"/>
    </customSheetView>
    <customSheetView guid="{189AA3A3-E7F6-4F73-9681-D846A835EFFC}" state="hidden">
      <selection activeCell="A102" sqref="A102"/>
      <pageMargins left="0.7" right="0.7" top="0.75" bottom="0.75" header="0.3" footer="0.3"/>
      <pageSetup orientation="portrait" r:id="rId2"/>
    </customSheetView>
    <customSheetView guid="{E6442CB7-8B4C-477F-B3E7-6AAF3CC03E15}" state="hidden" topLeftCell="A4">
      <selection activeCell="A20" sqref="A20:A23"/>
      <pageMargins left="0.7" right="0.7" top="0.75" bottom="0.75" header="0.3" footer="0.3"/>
      <pageSetup orientation="portrait" r:id="rId3"/>
    </customSheetView>
    <customSheetView guid="{B46E4585-2C1A-4E77-85D9-2C48DC21844B}" state="hidden" topLeftCell="A4">
      <selection activeCell="A20" sqref="A20:A23"/>
      <pageMargins left="0.7" right="0.7" top="0.75" bottom="0.75" header="0.3" footer="0.3"/>
      <pageSetup orientation="portrait" r:id="rId4"/>
    </customSheetView>
    <customSheetView guid="{01670FF7-1AD5-413F-AA0E-0EB92270E4E0}" topLeftCell="A4">
      <selection activeCell="A20" sqref="A20:A23"/>
      <pageMargins left="0.7" right="0.7" top="0.75" bottom="0.75" header="0.3" footer="0.3"/>
      <pageSetup orientation="portrait" r:id="rId5"/>
    </customSheetView>
    <customSheetView guid="{D6C4D851-DE06-41FC-A236-F9F5518E4AC0}">
      <selection activeCell="I9" sqref="I9"/>
      <pageMargins left="0.7" right="0.7" top="0.75" bottom="0.75" header="0.3" footer="0.3"/>
      <pageSetup orientation="portrait" r:id="rId6"/>
    </customSheetView>
    <customSheetView guid="{9D9106E9-2FEF-444D-BF01-642D5A3D45AF}">
      <selection activeCell="I9" sqref="I9"/>
      <pageMargins left="0.7" right="0.7" top="0.75" bottom="0.75" header="0.3" footer="0.3"/>
      <pageSetup orientation="portrait" r:id="rId7"/>
    </customSheetView>
    <customSheetView guid="{71F4B2F0-DD2A-4B15-9272-BEAAA24B17FE}">
      <selection activeCell="I9" sqref="I9"/>
      <pageMargins left="0.7" right="0.7" top="0.75" bottom="0.75" header="0.3" footer="0.3"/>
      <pageSetup orientation="portrait" r:id="rId8"/>
    </customSheetView>
    <customSheetView guid="{9E112B76-9E3F-4F62-A06D-3E0CA850ED2E}">
      <selection activeCell="I9" sqref="I9"/>
      <pageMargins left="0.7" right="0.7" top="0.75" bottom="0.75" header="0.3" footer="0.3"/>
      <pageSetup orientation="portrait" r:id="rId9"/>
    </customSheetView>
    <customSheetView guid="{3F2EE6D6-D722-4FD4-860F-38562C7DBB90}">
      <selection activeCell="I9" sqref="I9"/>
      <pageMargins left="0.7" right="0.7" top="0.75" bottom="0.75" header="0.3" footer="0.3"/>
      <pageSetup orientation="portrait" r:id="rId10"/>
    </customSheetView>
    <customSheetView guid="{A79DB5F5-D22C-48B3-A03F-F2E4D0C3D777}" state="hidden">
      <selection activeCell="A102" sqref="A102"/>
      <pageMargins left="0.7" right="0.7" top="0.75" bottom="0.75" header="0.3" footer="0.3"/>
      <pageSetup orientation="portrait" r:id="rId11"/>
    </customSheetView>
    <customSheetView guid="{CA2D4ED2-3B56-4FCC-A2C5-F12419775B91}" state="hidden">
      <selection activeCell="A102" sqref="A102"/>
      <pageMargins left="0.7" right="0.7" top="0.75" bottom="0.75" header="0.3" footer="0.3"/>
      <pageSetup orientation="portrait" r:id="rId12"/>
    </customSheetView>
    <customSheetView guid="{55CB2F9C-2357-428D-852E-18ACB181BD79}">
      <selection activeCell="E12" sqref="E12"/>
      <pageMargins left="0.7" right="0.7" top="0.75" bottom="0.75" header="0.3" footer="0.3"/>
      <pageSetup orientation="portrait" r:id="rId13"/>
    </customSheetView>
  </customSheetView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ed xmlns="481d8a1a-9156-4c71-8d15-58246398e697">false</Approved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1379354C1934C8A7449F1065B7125" ma:contentTypeVersion="1" ma:contentTypeDescription="Create a new document." ma:contentTypeScope="" ma:versionID="9cf06782088b3999f13330580fca9305">
  <xsd:schema xmlns:xsd="http://www.w3.org/2001/XMLSchema" xmlns:p="http://schemas.microsoft.com/office/2006/metadata/properties" xmlns:ns2="481d8a1a-9156-4c71-8d15-58246398e697" targetNamespace="http://schemas.microsoft.com/office/2006/metadata/properties" ma:root="true" ma:fieldsID="678decf4bcaab4e5ae1ee590b71bfe0f" ns2:_="">
    <xsd:import namespace="481d8a1a-9156-4c71-8d15-58246398e697"/>
    <xsd:element name="properties">
      <xsd:complexType>
        <xsd:sequence>
          <xsd:element name="documentManagement">
            <xsd:complexType>
              <xsd:all>
                <xsd:element ref="ns2:Approve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81d8a1a-9156-4c71-8d15-58246398e697" elementFormDefault="qualified">
    <xsd:import namespace="http://schemas.microsoft.com/office/2006/documentManagement/types"/>
    <xsd:element name="Approved" ma:index="2" nillable="true" ma:displayName="Approved" ma:default="0" ma:description="Specify whether this data sheet is ready to be used by IT folks." ma:internalName="Approv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0F3E832-84B7-4074-BFC8-6582EAF36D6B}">
  <ds:schemaRefs>
    <ds:schemaRef ds:uri="http://purl.org/dc/elements/1.1/"/>
    <ds:schemaRef ds:uri="481d8a1a-9156-4c71-8d15-58246398e697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F16E18-479C-4FFE-BB70-084E42EEE80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DCD2166-9FDE-402C-A1AC-0C6884641A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7672AC7-1B0C-4BA7-8C58-333B30A8B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1d8a1a-9156-4c71-8d15-58246398e69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DB20_Score_Calculator</vt:lpstr>
      <vt:lpstr>Economy Names</vt:lpstr>
      <vt:lpstr>Column Names</vt:lpstr>
      <vt:lpstr>Labels</vt:lpstr>
      <vt:lpstr>Topic Names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wb231411</dc:creator>
  <cp:lastModifiedBy>Mak Trnka</cp:lastModifiedBy>
  <dcterms:created xsi:type="dcterms:W3CDTF">2010-10-25T18:43:48Z</dcterms:created>
  <dcterms:modified xsi:type="dcterms:W3CDTF">2025-03-29T17:24:21Z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