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okangoodwill-my.sharepoint.com/personal/kschweizer_mokangoodwill_org/Documents/Desktop/Daily Production/2022/October/Daily Reporting/"/>
    </mc:Choice>
  </mc:AlternateContent>
  <xr:revisionPtr revIDLastSave="15" documentId="8_{63CB38DE-0095-42F1-9B8D-3CB032B9AD55}" xr6:coauthVersionLast="47" xr6:coauthVersionMax="47" xr10:uidLastSave="{E79C780C-C3CB-48EC-947E-718226888EA0}"/>
  <bookViews>
    <workbookView xWindow="-28920" yWindow="-120" windowWidth="29040" windowHeight="15720" activeTab="2" xr2:uid="{58FD0C72-F29F-4205-A80A-26715DC4E2B4}"/>
  </bookViews>
  <sheets>
    <sheet name="Ecomm Performance" sheetId="5" r:id="rId1"/>
    <sheet name="Ecomm Performance Funmi" sheetId="7" r:id="rId2"/>
    <sheet name="Store Performance" sheetId="6" r:id="rId3"/>
    <sheet name="Sheet1" sheetId="8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5" l="1"/>
  <c r="F8" i="5"/>
  <c r="F5" i="5"/>
  <c r="AC15" i="6"/>
  <c r="AC16" i="6"/>
  <c r="AC17" i="6"/>
  <c r="AC18" i="6"/>
  <c r="AC19" i="6"/>
  <c r="AC20" i="6"/>
  <c r="AC14" i="6"/>
  <c r="AC5" i="6"/>
  <c r="AC6" i="6"/>
  <c r="AC7" i="6"/>
  <c r="AC8" i="6"/>
  <c r="AC9" i="6"/>
  <c r="AC10" i="6"/>
  <c r="AC4" i="6"/>
  <c r="AB22" i="6" l="1"/>
  <c r="O22" i="6"/>
  <c r="L22" i="6"/>
  <c r="AB11" i="6"/>
  <c r="AA11" i="6"/>
  <c r="V21" i="6"/>
  <c r="V11" i="6"/>
  <c r="U11" i="6"/>
  <c r="R11" i="6"/>
  <c r="P11" i="6"/>
  <c r="O11" i="6"/>
  <c r="L11" i="6"/>
  <c r="M11" i="6"/>
  <c r="S14" i="6"/>
  <c r="S4" i="6"/>
  <c r="S15" i="6"/>
  <c r="S5" i="6"/>
  <c r="S16" i="6"/>
  <c r="S6" i="6"/>
  <c r="V22" i="6" l="1"/>
  <c r="AC11" i="6" l="1"/>
  <c r="C15" i="5"/>
  <c r="H14" i="6" l="1"/>
  <c r="H17" i="6" l="1"/>
  <c r="Q15" i="5" l="1"/>
  <c r="AA21" i="6" l="1"/>
  <c r="AA22" i="6" s="1"/>
  <c r="H8" i="6" l="1"/>
  <c r="H9" i="6"/>
  <c r="H10" i="6"/>
  <c r="H7" i="6"/>
  <c r="H18" i="6"/>
  <c r="H19" i="6"/>
  <c r="H20" i="6"/>
  <c r="H4" i="6"/>
  <c r="H15" i="6"/>
  <c r="H5" i="6"/>
  <c r="H16" i="6"/>
  <c r="H6" i="6"/>
  <c r="U21" i="6" l="1"/>
  <c r="U22" i="6" s="1"/>
  <c r="P21" i="6"/>
  <c r="P22" i="6" s="1"/>
  <c r="O21" i="6"/>
  <c r="M21" i="6"/>
  <c r="M22" i="6" s="1"/>
  <c r="L21" i="6"/>
  <c r="C5" i="5" l="1"/>
  <c r="F14" i="7" l="1"/>
  <c r="F15" i="7"/>
  <c r="F16" i="7"/>
  <c r="F17" i="7"/>
  <c r="F13" i="7"/>
  <c r="AC21" i="6" l="1"/>
  <c r="AC22" i="6" s="1"/>
  <c r="R15" i="5" l="1"/>
  <c r="F9" i="5" l="1"/>
  <c r="J6" i="5" l="1"/>
  <c r="J4" i="7"/>
  <c r="F8" i="7" l="1"/>
  <c r="AB21" i="6" l="1"/>
  <c r="J5" i="5" l="1"/>
  <c r="N19" i="7"/>
  <c r="N18" i="7"/>
  <c r="N13" i="7"/>
  <c r="N14" i="7"/>
  <c r="N19" i="5" l="1"/>
  <c r="R9" i="5"/>
  <c r="J6" i="7" l="1"/>
  <c r="J8" i="5" l="1"/>
  <c r="C7" i="5" l="1"/>
  <c r="C8" i="7" s="1"/>
  <c r="F4" i="7"/>
  <c r="R5" i="7"/>
  <c r="R6" i="7"/>
  <c r="J13" i="5"/>
  <c r="J13" i="7" s="1"/>
  <c r="F10" i="7"/>
  <c r="Q14" i="6" l="1"/>
  <c r="Q4" i="6"/>
  <c r="Q15" i="6"/>
  <c r="Q5" i="6"/>
  <c r="Q16" i="6"/>
  <c r="Q6" i="6"/>
  <c r="Q17" i="6"/>
  <c r="Q18" i="6"/>
  <c r="Q19" i="6"/>
  <c r="Q20" i="6"/>
  <c r="Q7" i="6"/>
  <c r="Q8" i="6"/>
  <c r="Q9" i="6"/>
  <c r="Q10" i="6"/>
  <c r="J5" i="7" l="1"/>
  <c r="C12" i="7"/>
  <c r="C11" i="7"/>
  <c r="F5" i="7" l="1"/>
  <c r="F6" i="7"/>
  <c r="F9" i="7" l="1"/>
  <c r="Q13" i="7" l="1"/>
  <c r="J12" i="7" l="1"/>
  <c r="J11" i="7"/>
  <c r="N15" i="7"/>
  <c r="R33" i="7"/>
  <c r="R31" i="7"/>
  <c r="R29" i="7"/>
  <c r="R30" i="7" s="1"/>
  <c r="R17" i="7"/>
  <c r="Q17" i="7"/>
  <c r="Q14" i="7"/>
  <c r="R14" i="7"/>
  <c r="Q15" i="7"/>
  <c r="R15" i="7"/>
  <c r="R13" i="7"/>
  <c r="R4" i="7"/>
  <c r="N4" i="7" s="1"/>
  <c r="N6" i="7"/>
  <c r="G32" i="7"/>
  <c r="G30" i="7"/>
  <c r="G28" i="7"/>
  <c r="J7" i="7"/>
  <c r="C17" i="7"/>
  <c r="C15" i="7"/>
  <c r="C21" i="7"/>
  <c r="C20" i="7"/>
  <c r="C7" i="7"/>
  <c r="C4" i="7"/>
  <c r="C6" i="7"/>
  <c r="N5" i="7"/>
  <c r="J8" i="7"/>
  <c r="AD14" i="6"/>
  <c r="R10" i="7" l="1"/>
  <c r="Q16" i="7"/>
  <c r="R16" i="7"/>
  <c r="N20" i="7"/>
  <c r="R32" i="7"/>
  <c r="AD4" i="6"/>
  <c r="AD15" i="6"/>
  <c r="AD5" i="6"/>
  <c r="AD16" i="6"/>
  <c r="AD6" i="6"/>
  <c r="AD10" i="6"/>
  <c r="AD9" i="6"/>
  <c r="AD8" i="6"/>
  <c r="AD7" i="6"/>
  <c r="AD20" i="6"/>
  <c r="AD19" i="6"/>
  <c r="AD18" i="6"/>
  <c r="AD17" i="6"/>
  <c r="AD21" i="6" l="1"/>
  <c r="AD11" i="6"/>
  <c r="N5" i="5"/>
  <c r="AD22" i="6" l="1"/>
  <c r="N9" i="5"/>
  <c r="N10" i="7" s="1"/>
  <c r="J28" i="5"/>
  <c r="G29" i="7" l="1"/>
  <c r="J30" i="5"/>
  <c r="R28" i="5" l="1"/>
  <c r="N4" i="5"/>
  <c r="N7" i="5" s="1"/>
  <c r="N8" i="7" s="1"/>
  <c r="S10" i="6"/>
  <c r="W10" i="6" s="1"/>
  <c r="N10" i="6"/>
  <c r="S9" i="6"/>
  <c r="W9" i="6" s="1"/>
  <c r="N9" i="6"/>
  <c r="S8" i="6"/>
  <c r="W8" i="6" s="1"/>
  <c r="N8" i="6"/>
  <c r="S7" i="6"/>
  <c r="N7" i="6"/>
  <c r="S20" i="6"/>
  <c r="W20" i="6" s="1"/>
  <c r="N20" i="6"/>
  <c r="S19" i="6"/>
  <c r="N19" i="6"/>
  <c r="S18" i="6"/>
  <c r="W18" i="6" s="1"/>
  <c r="N18" i="6"/>
  <c r="S17" i="6"/>
  <c r="N17" i="6"/>
  <c r="W6" i="6"/>
  <c r="N6" i="6"/>
  <c r="W16" i="6"/>
  <c r="N16" i="6"/>
  <c r="W5" i="6"/>
  <c r="N5" i="6"/>
  <c r="W15" i="6"/>
  <c r="N15" i="6"/>
  <c r="W4" i="6"/>
  <c r="N4" i="6"/>
  <c r="W14" i="6"/>
  <c r="N14" i="6"/>
  <c r="R7" i="5"/>
  <c r="S11" i="6" l="1"/>
  <c r="W7" i="6"/>
  <c r="W17" i="6"/>
  <c r="S21" i="6"/>
  <c r="R21" i="6"/>
  <c r="R22" i="6" s="1"/>
  <c r="R8" i="7"/>
  <c r="R8" i="5"/>
  <c r="R9" i="7" s="1"/>
  <c r="N8" i="5"/>
  <c r="N9" i="7" s="1"/>
  <c r="T16" i="6"/>
  <c r="T4" i="6"/>
  <c r="T19" i="6"/>
  <c r="T7" i="6"/>
  <c r="T10" i="6"/>
  <c r="T18" i="6"/>
  <c r="T9" i="6"/>
  <c r="T14" i="6"/>
  <c r="T6" i="6"/>
  <c r="T17" i="6"/>
  <c r="W19" i="6"/>
  <c r="T8" i="6"/>
  <c r="T20" i="6"/>
  <c r="T5" i="6"/>
  <c r="T15" i="6"/>
  <c r="G31" i="7"/>
  <c r="C16" i="7"/>
  <c r="S22" i="6" l="1"/>
  <c r="W11" i="6"/>
  <c r="R30" i="5"/>
</calcChain>
</file>

<file path=xl/sharedStrings.xml><?xml version="1.0" encoding="utf-8"?>
<sst xmlns="http://schemas.openxmlformats.org/spreadsheetml/2006/main" count="294" uniqueCount="114">
  <si>
    <t>AVG PPI</t>
  </si>
  <si>
    <t>Store #</t>
  </si>
  <si>
    <t>NAME</t>
  </si>
  <si>
    <t>North Oak</t>
  </si>
  <si>
    <t>Shawnee Mission</t>
  </si>
  <si>
    <t>Lawrence</t>
  </si>
  <si>
    <t>Bonner Springs</t>
  </si>
  <si>
    <t>Topeka</t>
  </si>
  <si>
    <t>Leavenworth</t>
  </si>
  <si>
    <t>Overland Park</t>
  </si>
  <si>
    <t>Manhattan</t>
  </si>
  <si>
    <t>MTD</t>
  </si>
  <si>
    <t>Lee's Summit</t>
  </si>
  <si>
    <t>St. Joe</t>
  </si>
  <si>
    <t>Blue Springs</t>
  </si>
  <si>
    <t>E. 63rd St.</t>
  </si>
  <si>
    <t>Liberty</t>
  </si>
  <si>
    <t>Pittsburgh</t>
  </si>
  <si>
    <t>Variance %</t>
  </si>
  <si>
    <t>EBOOKS</t>
  </si>
  <si>
    <t>MTD Budget</t>
  </si>
  <si>
    <t>Sales ( SGW &amp; eBooks)</t>
  </si>
  <si>
    <t>SGW Items Sold</t>
  </si>
  <si>
    <t>SGW  Sales</t>
  </si>
  <si>
    <t>eBay Items Sold</t>
  </si>
  <si>
    <t>eBay  Sales</t>
  </si>
  <si>
    <t>Total SGW/eBay Sales</t>
  </si>
  <si>
    <t>Total SGW/eBay Items Sold</t>
  </si>
  <si>
    <t>MTD SALES</t>
  </si>
  <si>
    <t>PRODUCTION</t>
  </si>
  <si>
    <t>SALES</t>
  </si>
  <si>
    <t>MTD PPI</t>
  </si>
  <si>
    <t>Sell Thru Rate</t>
  </si>
  <si>
    <t>MTD Refunds</t>
  </si>
  <si>
    <t>Refund % Sales</t>
  </si>
  <si>
    <t>Daily Sales</t>
  </si>
  <si>
    <t>Daily PPI</t>
  </si>
  <si>
    <t>Production</t>
  </si>
  <si>
    <t>Avg Posting/Lister</t>
  </si>
  <si>
    <t>Orders Shipped</t>
  </si>
  <si>
    <t>Budget</t>
  </si>
  <si>
    <t>MTD Sales</t>
  </si>
  <si>
    <t>MTD Budget Variance</t>
  </si>
  <si>
    <t>Inventory</t>
  </si>
  <si>
    <t>Active SGW Listings</t>
  </si>
  <si>
    <t>Active eBay Listings</t>
  </si>
  <si>
    <t>MARKETPLACES</t>
  </si>
  <si>
    <t>Shopgoodwill</t>
  </si>
  <si>
    <t>eBay</t>
  </si>
  <si>
    <t>INVENTORY</t>
  </si>
  <si>
    <t>MTD Postings</t>
  </si>
  <si>
    <t>LABOR</t>
  </si>
  <si>
    <t>Budgeted Labor</t>
  </si>
  <si>
    <t>Actual Labor</t>
  </si>
  <si>
    <t>Labor Hours</t>
  </si>
  <si>
    <t>STORE PERFORMANCE OVERVIEW</t>
  </si>
  <si>
    <t>District 1</t>
  </si>
  <si>
    <t>Accept Rate</t>
  </si>
  <si>
    <t>DAILY</t>
  </si>
  <si>
    <t>Daily Items Sold</t>
  </si>
  <si>
    <t>Daily Postings</t>
  </si>
  <si>
    <t>SHIPPING</t>
  </si>
  <si>
    <t>Actual Sales</t>
  </si>
  <si>
    <t>MTD Variance ($)</t>
  </si>
  <si>
    <t>MTD Variance (%)</t>
  </si>
  <si>
    <t>Average PPI</t>
  </si>
  <si>
    <t>Orders</t>
  </si>
  <si>
    <t>Scans</t>
  </si>
  <si>
    <t xml:space="preserve">List </t>
  </si>
  <si>
    <t>List (%)</t>
  </si>
  <si>
    <t>Hotlisted</t>
  </si>
  <si>
    <t>Total Units Shelved</t>
  </si>
  <si>
    <t>Raw Gaylords</t>
  </si>
  <si>
    <t>MTD Orders</t>
  </si>
  <si>
    <t>MTD Cost</t>
  </si>
  <si>
    <t>Avg Cost per Order</t>
  </si>
  <si>
    <t>eBooks Sales</t>
  </si>
  <si>
    <t>eBook Orders</t>
  </si>
  <si>
    <t>MTD Items Sold</t>
  </si>
  <si>
    <t>Budgeted Labor Daily</t>
  </si>
  <si>
    <t>Variance $</t>
  </si>
  <si>
    <t xml:space="preserve">MTD Budget  </t>
  </si>
  <si>
    <t>Daily Sales Budget</t>
  </si>
  <si>
    <t>DAILY SALES</t>
  </si>
  <si>
    <t>Daily Sales Stores</t>
  </si>
  <si>
    <t>MTD Sales (SGW &amp; eBooks)</t>
  </si>
  <si>
    <t>Daily Sales Other</t>
  </si>
  <si>
    <t>Daily Variance ($)</t>
  </si>
  <si>
    <t>Daily Variance (%)</t>
  </si>
  <si>
    <t>Store Daily Sales Performance</t>
  </si>
  <si>
    <t xml:space="preserve">MTD SALES </t>
  </si>
  <si>
    <t>Raw Totes</t>
  </si>
  <si>
    <t>ECOMMERCE COLLECTIBLES</t>
  </si>
  <si>
    <t>MTD P</t>
  </si>
  <si>
    <t>MDT A</t>
  </si>
  <si>
    <t xml:space="preserve">MTD R </t>
  </si>
  <si>
    <t>P: Processed, A: Accepted, R: Rejected</t>
  </si>
  <si>
    <t>Variance</t>
  </si>
  <si>
    <t>Daily Shipping Revenue</t>
  </si>
  <si>
    <t>MTD Shipping Revenue</t>
  </si>
  <si>
    <t>ECOM Items Created/Accepted/Rejected</t>
  </si>
  <si>
    <t>SGW Gaylords</t>
  </si>
  <si>
    <t>SGW Totes</t>
  </si>
  <si>
    <t>Jewelry Totes</t>
  </si>
  <si>
    <t>Computer Gaylords</t>
  </si>
  <si>
    <t>DAILY INVENTORY</t>
  </si>
  <si>
    <t>October Daily Budget</t>
  </si>
  <si>
    <t>October Total Budget</t>
  </si>
  <si>
    <t>October Budget</t>
  </si>
  <si>
    <t>D1</t>
  </si>
  <si>
    <t>D2</t>
  </si>
  <si>
    <t>Jerrod</t>
  </si>
  <si>
    <t>Steven</t>
  </si>
  <si>
    <t>District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</si>
</sst>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;@"/>
  </numFmts>
  <fonts count="10" x14ac:knownFonts="1">
    <font>
      <sz val="11"/>
      <color theme="1"/>
      <name val="Calibri"/>
      <family val="2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0"/>
      <color theme="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/>
    <xf numFmtId="14" fontId="2" fillId="6" borderId="0" xfId="0" applyNumberFormat="1" applyFont="1" applyFill="1" applyAlignment="1">
      <alignment horizontal="center"/>
    </xf>
    <xf numFmtId="0" fontId="2" fillId="0" borderId="1" xfId="0" applyFont="1" applyBorder="1"/>
    <xf numFmtId="44" fontId="2" fillId="0" borderId="1" xfId="0" applyNumberFormat="1" applyFont="1" applyBorder="1"/>
    <xf numFmtId="0" fontId="2" fillId="7" borderId="0" xfId="0" applyFont="1" applyFill="1"/>
    <xf numFmtId="0" fontId="2" fillId="6" borderId="0" xfId="0" applyFont="1" applyFill="1" applyAlignment="1">
      <alignment horizontal="center"/>
    </xf>
    <xf numFmtId="9" fontId="2" fillId="0" borderId="1" xfId="0" applyNumberFormat="1" applyFont="1" applyBorder="1"/>
    <xf numFmtId="44" fontId="2" fillId="3" borderId="1" xfId="0" applyNumberFormat="1" applyFont="1" applyFill="1" applyBorder="1" applyAlignment="1"/>
    <xf numFmtId="0" fontId="4" fillId="0" borderId="0" xfId="0" applyFont="1"/>
    <xf numFmtId="0" fontId="2" fillId="2" borderId="1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5" xfId="0" applyFont="1" applyFill="1" applyBorder="1" applyAlignment="1"/>
    <xf numFmtId="0" fontId="2" fillId="2" borderId="6" xfId="0" applyFont="1" applyFill="1" applyBorder="1" applyAlignment="1"/>
    <xf numFmtId="0" fontId="2" fillId="3" borderId="0" xfId="0" applyFont="1" applyFill="1" applyBorder="1"/>
    <xf numFmtId="43" fontId="2" fillId="0" borderId="1" xfId="0" applyNumberFormat="1" applyFont="1" applyBorder="1"/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2" fillId="3" borderId="0" xfId="0" applyFont="1" applyFill="1"/>
    <xf numFmtId="0" fontId="3" fillId="3" borderId="0" xfId="0" applyFont="1" applyFill="1" applyAlignment="1"/>
    <xf numFmtId="0" fontId="4" fillId="3" borderId="0" xfId="0" applyFont="1" applyFill="1"/>
    <xf numFmtId="0" fontId="5" fillId="7" borderId="0" xfId="0" applyFont="1" applyFill="1" applyAlignment="1">
      <alignment horizontal="center"/>
    </xf>
    <xf numFmtId="0" fontId="6" fillId="7" borderId="0" xfId="0" applyFont="1" applyFill="1" applyBorder="1" applyAlignment="1"/>
    <xf numFmtId="0" fontId="7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wrapText="1"/>
    </xf>
    <xf numFmtId="1" fontId="6" fillId="3" borderId="3" xfId="0" applyNumberFormat="1" applyFont="1" applyFill="1" applyBorder="1"/>
    <xf numFmtId="0" fontId="6" fillId="0" borderId="3" xfId="0" applyFont="1" applyBorder="1"/>
    <xf numFmtId="0" fontId="7" fillId="0" borderId="3" xfId="0" applyFont="1" applyBorder="1"/>
    <xf numFmtId="9" fontId="7" fillId="0" borderId="3" xfId="0" applyNumberFormat="1" applyFont="1" applyBorder="1"/>
    <xf numFmtId="1" fontId="6" fillId="3" borderId="1" xfId="0" applyNumberFormat="1" applyFont="1" applyFill="1" applyBorder="1"/>
    <xf numFmtId="0" fontId="6" fillId="0" borderId="1" xfId="0" applyFont="1" applyBorder="1"/>
    <xf numFmtId="0" fontId="7" fillId="0" borderId="1" xfId="0" applyFont="1" applyBorder="1"/>
    <xf numFmtId="44" fontId="7" fillId="0" borderId="1" xfId="0" applyNumberFormat="1" applyFont="1" applyBorder="1"/>
    <xf numFmtId="0" fontId="6" fillId="0" borderId="0" xfId="0" applyFont="1" applyFill="1" applyBorder="1"/>
    <xf numFmtId="44" fontId="7" fillId="3" borderId="1" xfId="0" applyNumberFormat="1" applyFont="1" applyFill="1" applyBorder="1"/>
    <xf numFmtId="0" fontId="5" fillId="7" borderId="4" xfId="0" applyFont="1" applyFill="1" applyBorder="1" applyAlignment="1"/>
    <xf numFmtId="44" fontId="8" fillId="0" borderId="0" xfId="0" applyNumberFormat="1" applyFont="1"/>
    <xf numFmtId="1" fontId="6" fillId="3" borderId="10" xfId="0" applyNumberFormat="1" applyFont="1" applyFill="1" applyBorder="1"/>
    <xf numFmtId="0" fontId="6" fillId="0" borderId="10" xfId="0" applyFont="1" applyBorder="1"/>
    <xf numFmtId="1" fontId="6" fillId="3" borderId="9" xfId="0" applyNumberFormat="1" applyFont="1" applyFill="1" applyBorder="1"/>
    <xf numFmtId="0" fontId="6" fillId="3" borderId="9" xfId="0" applyFont="1" applyFill="1" applyBorder="1"/>
    <xf numFmtId="0" fontId="7" fillId="3" borderId="9" xfId="0" applyFont="1" applyFill="1" applyBorder="1"/>
    <xf numFmtId="9" fontId="7" fillId="3" borderId="9" xfId="0" applyNumberFormat="1" applyFont="1" applyFill="1" applyBorder="1"/>
    <xf numFmtId="44" fontId="7" fillId="3" borderId="9" xfId="0" applyNumberFormat="1" applyFont="1" applyFill="1" applyBorder="1"/>
    <xf numFmtId="44" fontId="6" fillId="3" borderId="9" xfId="0" applyNumberFormat="1" applyFont="1" applyFill="1" applyBorder="1"/>
    <xf numFmtId="44" fontId="2" fillId="3" borderId="1" xfId="0" applyNumberFormat="1" applyFont="1" applyFill="1" applyBorder="1"/>
    <xf numFmtId="9" fontId="2" fillId="0" borderId="1" xfId="0" quotePrefix="1" applyNumberFormat="1" applyFont="1" applyBorder="1"/>
    <xf numFmtId="44" fontId="0" fillId="0" borderId="0" xfId="0" applyNumberFormat="1"/>
    <xf numFmtId="0" fontId="2" fillId="3" borderId="0" xfId="0" applyFont="1" applyFill="1" applyBorder="1" applyAlignment="1"/>
    <xf numFmtId="37" fontId="7" fillId="3" borderId="11" xfId="0" applyNumberFormat="1" applyFont="1" applyFill="1" applyBorder="1"/>
    <xf numFmtId="44" fontId="6" fillId="3" borderId="11" xfId="0" applyNumberFormat="1" applyFont="1" applyFill="1" applyBorder="1"/>
    <xf numFmtId="44" fontId="7" fillId="3" borderId="11" xfId="0" applyNumberFormat="1" applyFont="1" applyFill="1" applyBorder="1"/>
    <xf numFmtId="0" fontId="5" fillId="7" borderId="4" xfId="0" applyFont="1" applyFill="1" applyBorder="1" applyAlignment="1">
      <alignment horizontal="center"/>
    </xf>
    <xf numFmtId="0" fontId="6" fillId="7" borderId="4" xfId="0" applyFont="1" applyFill="1" applyBorder="1" applyAlignment="1"/>
    <xf numFmtId="0" fontId="0" fillId="7" borderId="0" xfId="0" applyFill="1"/>
    <xf numFmtId="0" fontId="5" fillId="5" borderId="0" xfId="0" applyFont="1" applyFill="1" applyAlignment="1"/>
    <xf numFmtId="0" fontId="5" fillId="3" borderId="0" xfId="0" applyFont="1" applyFill="1" applyAlignment="1"/>
    <xf numFmtId="0" fontId="0" fillId="3" borderId="0" xfId="0" applyFill="1"/>
    <xf numFmtId="9" fontId="7" fillId="3" borderId="11" xfId="0" applyNumberFormat="1" applyFont="1" applyFill="1" applyBorder="1"/>
    <xf numFmtId="37" fontId="8" fillId="0" borderId="0" xfId="0" applyNumberFormat="1" applyFont="1"/>
    <xf numFmtId="0" fontId="2" fillId="7" borderId="7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6" fillId="0" borderId="0" xfId="0" applyFont="1" applyAlignment="1">
      <alignment horizontal="center" vertical="center" textRotation="90"/>
    </xf>
    <xf numFmtId="0" fontId="5" fillId="5" borderId="0" xfId="0" applyFont="1" applyFill="1" applyAlignment="1">
      <alignment horizontal="center"/>
    </xf>
    <xf numFmtId="0" fontId="5" fillId="7" borderId="4" xfId="0" applyFont="1" applyFill="1" applyBorder="1" applyAlignment="1">
      <alignment horizontal="center"/>
    </xf>
    <xf numFmtId="0" fontId="6" fillId="0" borderId="0" xfId="0" applyFont="1" applyAlignment="1">
      <alignment vertical="center" textRotation="90"/>
    </xf>
    <xf numFmtId="0" fontId="6" fillId="0" borderId="7" xfId="0" applyFont="1" applyBorder="1" applyAlignment="1">
      <alignment horizontal="center" vertical="center" textRotation="90"/>
    </xf>
    <xf numFmtId="0" fontId="6" fillId="0" borderId="0" xfId="0" applyFont="1" applyBorder="1" applyAlignment="1">
      <alignment horizontal="center" vertical="center" textRotation="90"/>
    </xf>
    <xf numFmtId="0" fontId="0" fillId="3" borderId="0" xfId="0" applyFill="1" applyBorder="1"/>
    <xf numFmtId="37" fontId="7" fillId="3" borderId="9" xfId="0" applyNumberFormat="1" applyFont="1" applyFill="1" applyBorder="1"/>
    <xf numFmtId="0" fontId="5" fillId="3" borderId="4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 textRotation="90"/>
    </xf>
    <xf numFmtId="164" fontId="7" fillId="2" borderId="13" xfId="0" applyNumberFormat="1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2" borderId="13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wrapText="1"/>
    </xf>
    <xf numFmtId="41" fontId="7" fillId="2" borderId="13" xfId="0" applyNumberFormat="1" applyFont="1" applyFill="1" applyBorder="1" applyAlignment="1">
      <alignment horizontal="center" wrapText="1"/>
    </xf>
    <xf numFmtId="41" fontId="7" fillId="0" borderId="1" xfId="0" applyNumberFormat="1" applyFont="1" applyBorder="1"/>
    <xf numFmtId="44" fontId="6" fillId="3" borderId="1" xfId="0" applyNumberFormat="1" applyFont="1" applyFill="1" applyBorder="1"/>
    <xf numFmtId="37" fontId="7" fillId="3" borderId="1" xfId="0" applyNumberFormat="1" applyFont="1" applyFill="1" applyBorder="1"/>
    <xf numFmtId="0" fontId="5" fillId="3" borderId="0" xfId="0" applyFont="1" applyFill="1" applyAlignment="1">
      <alignment horizontal="center"/>
    </xf>
  </cellXfs>
  <cellStyles count="1">
    <cellStyle name="Normal" xfId="0" builtinId="0"/>
  </cellStyles>
  <dxfs count="12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5FE9E-753E-4C7A-8AC3-A42D6C7A12CE}">
  <dimension ref="A1:AA33"/>
  <sheetViews>
    <sheetView zoomScaleNormal="100" workbookViewId="0">
      <selection activeCell="R6" sqref="R6"/>
    </sheetView>
  </sheetViews>
  <sheetFormatPr defaultColWidth="9.140625" defaultRowHeight="14.25" x14ac:dyDescent="0.2"/>
  <cols>
    <col min="1" max="1" width="3.5703125" style="1" bestFit="1" customWidth="1"/>
    <col min="2" max="2" width="19.42578125" style="1" customWidth="1"/>
    <col min="3" max="3" width="17.5703125" style="1" bestFit="1" customWidth="1"/>
    <col min="4" max="4" width="6.7109375" style="1" bestFit="1" customWidth="1"/>
    <col min="5" max="5" width="20.5703125" style="1" customWidth="1"/>
    <col min="6" max="6" width="15.7109375" style="1" bestFit="1" customWidth="1"/>
    <col min="7" max="7" width="6.5703125" style="1" customWidth="1"/>
    <col min="8" max="8" width="15.7109375" style="1" customWidth="1"/>
    <col min="9" max="9" width="8.7109375" style="1" bestFit="1" customWidth="1"/>
    <col min="10" max="10" width="12.42578125" style="1" customWidth="1"/>
    <col min="11" max="11" width="9" style="1" bestFit="1" customWidth="1"/>
    <col min="12" max="12" width="18.28515625" style="1" bestFit="1" customWidth="1"/>
    <col min="13" max="13" width="9" style="1" customWidth="1"/>
    <col min="14" max="14" width="14" style="1" bestFit="1" customWidth="1"/>
    <col min="15" max="15" width="6.5703125" style="1" customWidth="1"/>
    <col min="16" max="16" width="21.140625" style="1" bestFit="1" customWidth="1"/>
    <col min="17" max="17" width="9" style="1" bestFit="1" customWidth="1"/>
    <col min="18" max="18" width="14" style="1" bestFit="1" customWidth="1"/>
    <col min="19" max="19" width="6.5703125" style="1" customWidth="1"/>
    <col min="20" max="20" width="18.42578125" style="1" bestFit="1" customWidth="1"/>
    <col min="21" max="21" width="9" style="1" customWidth="1"/>
    <col min="22" max="22" width="12.5703125" style="1" bestFit="1" customWidth="1"/>
    <col min="23" max="24" width="11.5703125" style="1" bestFit="1" customWidth="1"/>
    <col min="25" max="25" width="7.7109375" style="1" bestFit="1" customWidth="1"/>
    <col min="26" max="26" width="4.42578125" style="1" bestFit="1" customWidth="1"/>
    <col min="27" max="27" width="3.7109375" style="1" bestFit="1" customWidth="1"/>
    <col min="28" max="16384" width="9.140625" style="1"/>
  </cols>
  <sheetData>
    <row r="1" spans="2:27" ht="15" x14ac:dyDescent="0.25">
      <c r="B1" s="63" t="s">
        <v>92</v>
      </c>
      <c r="C1" s="63"/>
      <c r="D1" s="63"/>
      <c r="E1" s="63"/>
      <c r="F1" s="63"/>
      <c r="G1" s="63"/>
      <c r="H1" s="63"/>
      <c r="I1" s="63"/>
      <c r="J1" s="63"/>
      <c r="K1" s="19"/>
      <c r="L1" s="63" t="s">
        <v>19</v>
      </c>
      <c r="M1" s="63"/>
      <c r="N1" s="63"/>
      <c r="O1" s="63"/>
      <c r="P1" s="63"/>
      <c r="Q1" s="63"/>
      <c r="R1" s="63"/>
      <c r="S1" s="20"/>
      <c r="T1" s="20"/>
      <c r="U1" s="20"/>
      <c r="V1" s="20"/>
      <c r="W1" s="20"/>
      <c r="X1" s="20"/>
      <c r="Y1" s="20"/>
      <c r="Z1" s="20"/>
      <c r="AA1" s="20"/>
    </row>
    <row r="2" spans="2:27" x14ac:dyDescent="0.2">
      <c r="B2" s="64" t="s">
        <v>58</v>
      </c>
      <c r="C2" s="64"/>
      <c r="E2" s="64" t="s">
        <v>28</v>
      </c>
      <c r="F2" s="64"/>
      <c r="G2" s="19"/>
      <c r="H2" s="64" t="s">
        <v>29</v>
      </c>
      <c r="I2" s="64"/>
      <c r="J2" s="64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2:27" x14ac:dyDescent="0.2">
      <c r="B3" s="2">
        <v>44851</v>
      </c>
      <c r="C3" s="6" t="s">
        <v>30</v>
      </c>
      <c r="D3" s="15"/>
      <c r="E3" s="6" t="s">
        <v>11</v>
      </c>
      <c r="F3" s="6" t="s">
        <v>30</v>
      </c>
      <c r="G3" s="19"/>
      <c r="H3" s="65" t="s">
        <v>49</v>
      </c>
      <c r="I3" s="65"/>
      <c r="J3" s="65"/>
      <c r="K3" s="19"/>
      <c r="L3" s="62" t="s">
        <v>83</v>
      </c>
      <c r="M3" s="62"/>
      <c r="N3" s="62"/>
      <c r="O3" s="19"/>
      <c r="P3" s="62" t="s">
        <v>28</v>
      </c>
      <c r="Q3" s="62"/>
      <c r="R3" s="62"/>
      <c r="S3" s="19"/>
      <c r="T3" s="19"/>
      <c r="U3" s="19"/>
      <c r="V3" s="19"/>
      <c r="W3" s="19"/>
      <c r="X3" s="19"/>
    </row>
    <row r="4" spans="2:27" x14ac:dyDescent="0.2">
      <c r="B4" s="10" t="s">
        <v>35</v>
      </c>
      <c r="C4" s="4"/>
      <c r="D4" s="15"/>
      <c r="E4" s="10" t="s">
        <v>40</v>
      </c>
      <c r="F4" s="4">
        <v>199992.87</v>
      </c>
      <c r="G4" s="19"/>
      <c r="H4" s="11" t="s">
        <v>50</v>
      </c>
      <c r="I4" s="12"/>
      <c r="J4" s="3"/>
      <c r="K4" s="19"/>
      <c r="L4" s="13" t="s">
        <v>106</v>
      </c>
      <c r="M4" s="14"/>
      <c r="N4" s="4">
        <f>R4/31</f>
        <v>3644.5490322580645</v>
      </c>
      <c r="O4" s="19"/>
      <c r="P4" s="13" t="s">
        <v>107</v>
      </c>
      <c r="Q4" s="14"/>
      <c r="R4" s="4">
        <v>112981.02</v>
      </c>
      <c r="S4" s="19"/>
      <c r="T4" s="19"/>
      <c r="U4" s="19"/>
      <c r="V4" s="19"/>
      <c r="W4" s="19"/>
      <c r="X4" s="19"/>
    </row>
    <row r="5" spans="2:27" x14ac:dyDescent="0.2">
      <c r="B5" s="10" t="s">
        <v>82</v>
      </c>
      <c r="C5" s="47">
        <f>F4/31</f>
        <v>6451.3829032258063</v>
      </c>
      <c r="D5" s="15"/>
      <c r="E5" s="10" t="s">
        <v>81</v>
      </c>
      <c r="F5" s="4">
        <f>F4/31*17</f>
        <v>109673.50935483871</v>
      </c>
      <c r="G5" s="19"/>
      <c r="H5" s="13" t="s">
        <v>31</v>
      </c>
      <c r="I5" s="12"/>
      <c r="J5" s="8" t="e">
        <f>F6/F7</f>
        <v>#DIV/0!</v>
      </c>
      <c r="K5" s="19"/>
      <c r="L5" s="13" t="s">
        <v>84</v>
      </c>
      <c r="M5" s="14"/>
      <c r="N5" s="4">
        <f>SUM('Store Performance'!V17:V20,'Store Performance'!V4:V6,'Store Performance'!V7:V10)</f>
        <v>0</v>
      </c>
      <c r="O5" s="19"/>
      <c r="P5" s="13" t="s">
        <v>20</v>
      </c>
      <c r="Q5" s="14"/>
      <c r="R5" s="4">
        <f>R4/31*17</f>
        <v>61957.333548387098</v>
      </c>
      <c r="S5" s="19"/>
      <c r="T5" s="19"/>
      <c r="U5" s="19"/>
      <c r="V5" s="19"/>
      <c r="W5" s="19"/>
      <c r="X5" s="19"/>
    </row>
    <row r="6" spans="2:27" x14ac:dyDescent="0.2">
      <c r="B6" s="10" t="s">
        <v>59</v>
      </c>
      <c r="C6" s="3"/>
      <c r="D6" s="15"/>
      <c r="E6" s="10" t="s">
        <v>41</v>
      </c>
      <c r="F6" s="4"/>
      <c r="G6" s="19"/>
      <c r="H6" s="11" t="s">
        <v>32</v>
      </c>
      <c r="I6" s="12"/>
      <c r="J6" s="7" t="e">
        <f>F7/J4</f>
        <v>#DIV/0!</v>
      </c>
      <c r="K6" s="19"/>
      <c r="L6" s="13" t="s">
        <v>86</v>
      </c>
      <c r="M6" s="14"/>
      <c r="N6" s="4"/>
      <c r="O6" s="19"/>
      <c r="P6" s="13" t="s">
        <v>62</v>
      </c>
      <c r="Q6" s="14"/>
      <c r="R6" s="4"/>
      <c r="S6" s="15"/>
      <c r="T6" s="19"/>
      <c r="U6" s="19"/>
      <c r="V6" s="19"/>
      <c r="W6" s="19"/>
      <c r="X6" s="19"/>
    </row>
    <row r="7" spans="2:27" x14ac:dyDescent="0.2">
      <c r="B7" s="10" t="s">
        <v>36</v>
      </c>
      <c r="C7" s="4" t="e">
        <f>C4/C6</f>
        <v>#DIV/0!</v>
      </c>
      <c r="D7" s="15"/>
      <c r="E7" s="10" t="s">
        <v>78</v>
      </c>
      <c r="F7" s="3"/>
      <c r="G7" s="19"/>
      <c r="H7" s="11" t="s">
        <v>33</v>
      </c>
      <c r="I7" s="12"/>
      <c r="J7" s="4">
        <v>0</v>
      </c>
      <c r="K7" s="19"/>
      <c r="L7" s="13" t="s">
        <v>87</v>
      </c>
      <c r="M7" s="14"/>
      <c r="N7" s="4">
        <f>(N5+N6)-N4</f>
        <v>-3644.5490322580645</v>
      </c>
      <c r="O7" s="19"/>
      <c r="P7" s="13" t="s">
        <v>63</v>
      </c>
      <c r="Q7" s="14"/>
      <c r="R7" s="4">
        <f>R6-R5</f>
        <v>-61957.333548387098</v>
      </c>
      <c r="S7" s="19"/>
      <c r="T7" s="19"/>
      <c r="U7" s="19"/>
      <c r="V7" s="19"/>
      <c r="W7" s="19"/>
      <c r="X7" s="19"/>
    </row>
    <row r="8" spans="2:27" x14ac:dyDescent="0.2">
      <c r="D8" s="15"/>
      <c r="E8" s="10" t="s">
        <v>42</v>
      </c>
      <c r="F8" s="4">
        <f>F6-(F4/31*17)</f>
        <v>-109673.50935483871</v>
      </c>
      <c r="G8" s="19"/>
      <c r="H8" s="11" t="s">
        <v>34</v>
      </c>
      <c r="I8" s="12"/>
      <c r="J8" s="7" t="e">
        <f>J7/F6</f>
        <v>#DIV/0!</v>
      </c>
      <c r="K8" s="19"/>
      <c r="L8" s="13" t="s">
        <v>88</v>
      </c>
      <c r="M8" s="14"/>
      <c r="N8" s="7">
        <f>N7/N4</f>
        <v>-1</v>
      </c>
      <c r="O8" s="19"/>
      <c r="P8" s="13" t="s">
        <v>64</v>
      </c>
      <c r="Q8" s="14"/>
      <c r="R8" s="7">
        <f>R7/R5</f>
        <v>-1</v>
      </c>
      <c r="S8" s="19"/>
      <c r="T8" s="19"/>
      <c r="U8" s="19"/>
      <c r="V8" s="19"/>
      <c r="W8" s="19"/>
      <c r="X8" s="19"/>
    </row>
    <row r="9" spans="2:27" x14ac:dyDescent="0.2">
      <c r="B9" s="6" t="s">
        <v>46</v>
      </c>
      <c r="C9" s="6" t="s">
        <v>30</v>
      </c>
      <c r="D9" s="15"/>
      <c r="E9" s="10" t="s">
        <v>18</v>
      </c>
      <c r="F9" s="7">
        <f>F8/F5</f>
        <v>-1</v>
      </c>
      <c r="G9" s="19"/>
      <c r="H9" s="19"/>
      <c r="I9" s="19"/>
      <c r="J9" s="19"/>
      <c r="K9" s="19"/>
      <c r="L9" s="11" t="s">
        <v>65</v>
      </c>
      <c r="M9" s="12"/>
      <c r="N9" s="4" t="e">
        <f>(N6+N5)/Q12</f>
        <v>#DIV/0!</v>
      </c>
      <c r="O9" s="19"/>
      <c r="P9" s="11" t="s">
        <v>65</v>
      </c>
      <c r="Q9" s="12"/>
      <c r="R9" s="4" t="e">
        <f>R6/R12</f>
        <v>#DIV/0!</v>
      </c>
      <c r="S9" s="19"/>
      <c r="T9" s="19"/>
      <c r="U9" s="19"/>
      <c r="V9" s="19"/>
      <c r="W9" s="19"/>
      <c r="X9" s="19"/>
    </row>
    <row r="10" spans="2:27" x14ac:dyDescent="0.2">
      <c r="B10" s="10" t="s">
        <v>47</v>
      </c>
      <c r="C10" s="4"/>
      <c r="D10" s="15"/>
      <c r="E10" s="19"/>
      <c r="F10" s="19"/>
      <c r="G10" s="19"/>
      <c r="H10" s="62" t="s">
        <v>61</v>
      </c>
      <c r="I10" s="62"/>
      <c r="J10" s="62"/>
      <c r="K10" s="19"/>
      <c r="L10" s="19"/>
      <c r="M10" s="19"/>
      <c r="N10" s="19"/>
      <c r="O10" s="19"/>
      <c r="S10" s="19"/>
      <c r="T10" s="19"/>
      <c r="U10" s="19"/>
      <c r="V10" s="19"/>
      <c r="W10" s="19"/>
      <c r="X10" s="19"/>
    </row>
    <row r="11" spans="2:27" x14ac:dyDescent="0.2">
      <c r="B11" s="10" t="s">
        <v>48</v>
      </c>
      <c r="C11" s="4"/>
      <c r="D11" s="15"/>
      <c r="E11" s="65" t="s">
        <v>105</v>
      </c>
      <c r="F11" s="65"/>
      <c r="G11" s="19"/>
      <c r="H11" s="13" t="s">
        <v>73</v>
      </c>
      <c r="I11" s="14"/>
      <c r="J11" s="3"/>
      <c r="K11" s="19"/>
      <c r="L11" s="62" t="s">
        <v>105</v>
      </c>
      <c r="M11" s="62"/>
      <c r="N11" s="62"/>
      <c r="O11" s="19"/>
      <c r="P11" s="5" t="s">
        <v>29</v>
      </c>
      <c r="Q11" s="5" t="s">
        <v>58</v>
      </c>
      <c r="R11" s="5" t="s">
        <v>11</v>
      </c>
      <c r="S11" s="19"/>
      <c r="T11" s="19"/>
      <c r="U11" s="19"/>
      <c r="V11" s="19"/>
      <c r="W11" s="19"/>
      <c r="X11" s="19"/>
    </row>
    <row r="12" spans="2:27" x14ac:dyDescent="0.2">
      <c r="B12" s="19"/>
      <c r="C12" s="19"/>
      <c r="D12" s="15"/>
      <c r="E12" s="11" t="s">
        <v>71</v>
      </c>
      <c r="F12" s="3"/>
      <c r="G12" s="19"/>
      <c r="H12" s="13" t="s">
        <v>74</v>
      </c>
      <c r="I12" s="14"/>
      <c r="J12" s="4"/>
      <c r="K12" s="19"/>
      <c r="L12" s="11" t="s">
        <v>71</v>
      </c>
      <c r="M12" s="12"/>
      <c r="N12" s="3"/>
      <c r="O12" s="19"/>
      <c r="P12" s="10" t="s">
        <v>66</v>
      </c>
      <c r="Q12" s="3"/>
      <c r="R12" s="3"/>
      <c r="S12" s="19"/>
      <c r="T12" s="19"/>
      <c r="U12" s="19"/>
      <c r="V12" s="19"/>
      <c r="W12" s="19"/>
      <c r="X12" s="19"/>
    </row>
    <row r="13" spans="2:27" x14ac:dyDescent="0.2">
      <c r="B13" s="2">
        <v>44851</v>
      </c>
      <c r="C13" s="6" t="s">
        <v>37</v>
      </c>
      <c r="D13" s="15"/>
      <c r="E13" s="11" t="s">
        <v>101</v>
      </c>
      <c r="F13" s="3"/>
      <c r="G13" s="19"/>
      <c r="H13" s="13" t="s">
        <v>75</v>
      </c>
      <c r="I13" s="14"/>
      <c r="J13" s="4" t="e">
        <f>J12/J11</f>
        <v>#DIV/0!</v>
      </c>
      <c r="K13" s="19"/>
      <c r="L13" s="11" t="s">
        <v>72</v>
      </c>
      <c r="M13" s="12"/>
      <c r="N13" s="3"/>
      <c r="O13" s="19"/>
      <c r="P13" s="10" t="s">
        <v>67</v>
      </c>
      <c r="Q13" s="3"/>
      <c r="R13" s="3"/>
      <c r="S13" s="19"/>
      <c r="T13" s="19"/>
      <c r="U13" s="19"/>
      <c r="V13" s="19"/>
      <c r="W13" s="19"/>
      <c r="X13" s="19"/>
    </row>
    <row r="14" spans="2:27" x14ac:dyDescent="0.2">
      <c r="B14" s="10" t="s">
        <v>60</v>
      </c>
      <c r="C14" s="3">
        <v>0</v>
      </c>
      <c r="D14" s="15"/>
      <c r="E14" s="11" t="s">
        <v>102</v>
      </c>
      <c r="F14" s="3"/>
      <c r="G14" s="19"/>
      <c r="H14" s="19"/>
      <c r="I14" s="19"/>
      <c r="J14" s="19"/>
      <c r="K14" s="19"/>
      <c r="L14" s="11" t="s">
        <v>91</v>
      </c>
      <c r="M14" s="12"/>
      <c r="N14" s="3"/>
      <c r="O14" s="19"/>
      <c r="P14" s="10" t="s">
        <v>68</v>
      </c>
      <c r="Q14" s="3"/>
      <c r="R14" s="3"/>
      <c r="S14" s="19"/>
      <c r="T14" s="19"/>
      <c r="U14" s="19"/>
      <c r="V14" s="19"/>
      <c r="W14" s="19"/>
      <c r="X14" s="19"/>
    </row>
    <row r="15" spans="2:27" x14ac:dyDescent="0.2">
      <c r="B15" s="10" t="s">
        <v>38</v>
      </c>
      <c r="C15" s="3">
        <f>C14/5</f>
        <v>0</v>
      </c>
      <c r="D15" s="15"/>
      <c r="E15" s="11" t="s">
        <v>103</v>
      </c>
      <c r="F15" s="3"/>
      <c r="G15" s="50"/>
      <c r="H15" s="15"/>
      <c r="I15" s="19"/>
      <c r="J15" s="19"/>
      <c r="K15" s="19"/>
      <c r="L15" s="19"/>
      <c r="M15" s="19"/>
      <c r="N15" s="19"/>
      <c r="O15" s="19"/>
      <c r="P15" s="10" t="s">
        <v>69</v>
      </c>
      <c r="Q15" s="7" t="e">
        <f>Q14/Q13</f>
        <v>#DIV/0!</v>
      </c>
      <c r="R15" s="7" t="e">
        <f>R14/R13</f>
        <v>#DIV/0!</v>
      </c>
      <c r="S15" s="19"/>
      <c r="T15" s="19"/>
      <c r="U15" s="19"/>
      <c r="V15" s="19"/>
      <c r="W15" s="19"/>
      <c r="X15" s="19"/>
    </row>
    <row r="16" spans="2:27" x14ac:dyDescent="0.2">
      <c r="B16" s="10" t="s">
        <v>39</v>
      </c>
      <c r="C16" s="3">
        <v>0</v>
      </c>
      <c r="D16" s="15"/>
      <c r="E16" s="11" t="s">
        <v>104</v>
      </c>
      <c r="F16" s="3"/>
      <c r="G16" s="19"/>
      <c r="H16" s="19"/>
      <c r="I16" s="19"/>
      <c r="J16" s="19"/>
      <c r="K16" s="19"/>
      <c r="L16" s="62" t="s">
        <v>61</v>
      </c>
      <c r="M16" s="62"/>
      <c r="N16" s="62"/>
      <c r="O16" s="19"/>
      <c r="P16" s="10" t="s">
        <v>70</v>
      </c>
      <c r="Q16" s="3"/>
      <c r="R16" s="3"/>
      <c r="S16" s="19"/>
      <c r="T16" s="19"/>
      <c r="U16" s="19"/>
      <c r="V16" s="19"/>
      <c r="W16" s="19"/>
      <c r="X16" s="19"/>
    </row>
    <row r="17" spans="1:24" x14ac:dyDescent="0.2">
      <c r="A17" s="19"/>
      <c r="B17" s="19"/>
      <c r="C17" s="19"/>
      <c r="D17" s="19"/>
      <c r="G17" s="19"/>
      <c r="H17" s="19"/>
      <c r="I17" s="19"/>
      <c r="J17" s="19"/>
      <c r="K17" s="19"/>
      <c r="L17" s="13" t="s">
        <v>73</v>
      </c>
      <c r="M17" s="14"/>
      <c r="N17" s="3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">
      <c r="A18" s="19"/>
      <c r="B18" s="2">
        <v>44851</v>
      </c>
      <c r="C18" s="6" t="s">
        <v>43</v>
      </c>
      <c r="D18" s="19"/>
      <c r="E18" s="19"/>
      <c r="F18" s="19"/>
      <c r="H18" s="19"/>
      <c r="I18" s="19"/>
      <c r="J18" s="19"/>
      <c r="K18" s="19"/>
      <c r="L18" s="13" t="s">
        <v>74</v>
      </c>
      <c r="M18" s="14"/>
      <c r="N18" s="4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">
      <c r="A19" s="19"/>
      <c r="B19" s="10" t="s">
        <v>44</v>
      </c>
      <c r="C19" s="3"/>
      <c r="D19" s="19"/>
      <c r="E19" s="19"/>
      <c r="F19" s="19"/>
      <c r="G19" s="19"/>
      <c r="H19" s="19"/>
      <c r="I19" s="19"/>
      <c r="J19" s="19"/>
      <c r="K19" s="19"/>
      <c r="L19" s="13" t="s">
        <v>75</v>
      </c>
      <c r="M19" s="14"/>
      <c r="N19" s="4" t="e">
        <f>N18/N17</f>
        <v>#DIV/0!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s="9" customFormat="1" ht="15" x14ac:dyDescent="0.25">
      <c r="A20" s="21"/>
      <c r="B20" s="10" t="s">
        <v>45</v>
      </c>
      <c r="C20" s="3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19"/>
      <c r="U20" s="19"/>
      <c r="V20" s="19"/>
      <c r="W20" s="21"/>
      <c r="X20" s="21"/>
    </row>
    <row r="21" spans="1:24" ht="15" x14ac:dyDescent="0.25">
      <c r="A21" s="1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1"/>
      <c r="U21" s="21"/>
      <c r="V21" s="21"/>
      <c r="W21" s="19"/>
      <c r="X21" s="19"/>
    </row>
    <row r="22" spans="1:24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">
      <c r="A25" s="19"/>
      <c r="B25" s="19"/>
      <c r="C25" s="19"/>
      <c r="D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x14ac:dyDescent="0.2">
      <c r="H26" s="65" t="s">
        <v>51</v>
      </c>
      <c r="I26" s="65"/>
      <c r="J26" s="66"/>
      <c r="K26" s="19"/>
      <c r="L26" s="19"/>
      <c r="M26" s="19"/>
      <c r="N26" s="19"/>
      <c r="O26" s="19"/>
      <c r="P26" s="65" t="s">
        <v>51</v>
      </c>
      <c r="Q26" s="65"/>
      <c r="R26" s="65"/>
      <c r="S26" s="19"/>
      <c r="T26" s="19"/>
      <c r="U26" s="19"/>
      <c r="V26" s="19"/>
      <c r="W26" s="19"/>
      <c r="X26" s="19"/>
    </row>
    <row r="27" spans="1:24" x14ac:dyDescent="0.2">
      <c r="H27" s="11" t="s">
        <v>52</v>
      </c>
      <c r="I27" s="12"/>
      <c r="J27" s="4">
        <v>66363.67</v>
      </c>
      <c r="K27" s="19"/>
      <c r="L27" s="19"/>
      <c r="M27" s="19"/>
      <c r="N27" s="19"/>
      <c r="O27" s="19"/>
      <c r="P27" s="11" t="s">
        <v>52</v>
      </c>
      <c r="Q27" s="12"/>
      <c r="R27" s="4">
        <v>28029.89</v>
      </c>
      <c r="S27" s="19"/>
      <c r="T27" s="19"/>
      <c r="U27" s="19"/>
      <c r="V27" s="19"/>
      <c r="W27" s="19"/>
      <c r="X27" s="19"/>
    </row>
    <row r="28" spans="1:24" ht="15" x14ac:dyDescent="0.25">
      <c r="E28" s="9"/>
      <c r="F28" s="9"/>
      <c r="H28" s="17" t="s">
        <v>79</v>
      </c>
      <c r="I28" s="18"/>
      <c r="J28" s="4">
        <f>J27/31</f>
        <v>2140.7635483870968</v>
      </c>
      <c r="K28" s="19"/>
      <c r="L28" s="19"/>
      <c r="M28" s="19"/>
      <c r="N28" s="19"/>
      <c r="O28" s="19"/>
      <c r="P28" s="11" t="s">
        <v>79</v>
      </c>
      <c r="Q28" s="12"/>
      <c r="R28" s="4">
        <f>R27/31</f>
        <v>904.18999999999994</v>
      </c>
      <c r="S28" s="19"/>
      <c r="T28" s="19"/>
      <c r="U28" s="19"/>
      <c r="V28" s="19"/>
      <c r="W28" s="19"/>
      <c r="X28" s="19"/>
    </row>
    <row r="29" spans="1:24" s="9" customFormat="1" ht="15" x14ac:dyDescent="0.25">
      <c r="E29" s="1"/>
      <c r="F29" s="1"/>
      <c r="H29" s="11" t="s">
        <v>53</v>
      </c>
      <c r="I29" s="12"/>
      <c r="J29" s="4"/>
      <c r="L29" s="21"/>
      <c r="M29" s="21"/>
      <c r="N29" s="21"/>
      <c r="O29" s="21"/>
      <c r="P29" s="11" t="s">
        <v>53</v>
      </c>
      <c r="Q29" s="12"/>
      <c r="R29" s="4"/>
      <c r="S29" s="21"/>
      <c r="T29" s="19"/>
      <c r="U29" s="19"/>
      <c r="V29" s="19"/>
      <c r="W29" s="21"/>
      <c r="X29" s="21"/>
    </row>
    <row r="30" spans="1:24" ht="15" x14ac:dyDescent="0.25">
      <c r="H30" s="11" t="s">
        <v>80</v>
      </c>
      <c r="I30" s="12"/>
      <c r="J30" s="4">
        <f>J28-J29</f>
        <v>2140.7635483870968</v>
      </c>
      <c r="L30" s="19"/>
      <c r="M30" s="19"/>
      <c r="N30" s="19"/>
      <c r="O30" s="19"/>
      <c r="P30" s="11" t="s">
        <v>80</v>
      </c>
      <c r="Q30" s="12"/>
      <c r="R30" s="4">
        <f>R28-R29</f>
        <v>904.18999999999994</v>
      </c>
      <c r="S30" s="19"/>
      <c r="T30" s="21"/>
      <c r="U30" s="21"/>
      <c r="V30" s="21"/>
      <c r="W30" s="19"/>
      <c r="X30" s="19"/>
    </row>
    <row r="31" spans="1:24" x14ac:dyDescent="0.2">
      <c r="H31" s="11" t="s">
        <v>54</v>
      </c>
      <c r="I31" s="12"/>
      <c r="J31" s="3"/>
      <c r="L31" s="19"/>
      <c r="M31" s="19"/>
      <c r="N31" s="19"/>
      <c r="O31" s="19"/>
      <c r="P31" s="11" t="s">
        <v>54</v>
      </c>
      <c r="Q31" s="12"/>
      <c r="R31" s="16"/>
      <c r="S31" s="19"/>
      <c r="T31" s="19"/>
      <c r="U31" s="19"/>
      <c r="V31" s="19"/>
      <c r="W31" s="19"/>
      <c r="X31" s="19"/>
    </row>
    <row r="32" spans="1:24" x14ac:dyDescent="0.2"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23:24" x14ac:dyDescent="0.2">
      <c r="W33" s="19"/>
      <c r="X33" s="19"/>
    </row>
  </sheetData>
  <mergeCells count="14">
    <mergeCell ref="E11:F11"/>
    <mergeCell ref="P26:R26"/>
    <mergeCell ref="L11:N11"/>
    <mergeCell ref="L16:N16"/>
    <mergeCell ref="H10:J10"/>
    <mergeCell ref="H26:J26"/>
    <mergeCell ref="P3:R3"/>
    <mergeCell ref="B1:J1"/>
    <mergeCell ref="H2:J2"/>
    <mergeCell ref="H3:J3"/>
    <mergeCell ref="L1:R1"/>
    <mergeCell ref="B2:C2"/>
    <mergeCell ref="L3:N3"/>
    <mergeCell ref="E2:F2"/>
  </mergeCells>
  <conditionalFormatting sqref="F8">
    <cfRule type="cellIs" dxfId="122" priority="59" operator="lessThan">
      <formula>0</formula>
    </cfRule>
    <cfRule type="cellIs" dxfId="121" priority="60" operator="greaterThan">
      <formula>0</formula>
    </cfRule>
  </conditionalFormatting>
  <conditionalFormatting sqref="R30">
    <cfRule type="cellIs" dxfId="120" priority="57" operator="lessThan">
      <formula>0</formula>
    </cfRule>
    <cfRule type="cellIs" dxfId="119" priority="58" operator="greaterThan">
      <formula>0</formula>
    </cfRule>
  </conditionalFormatting>
  <conditionalFormatting sqref="J30">
    <cfRule type="cellIs" dxfId="118" priority="55" operator="lessThan">
      <formula>0</formula>
    </cfRule>
    <cfRule type="cellIs" dxfId="117" priority="56" operator="greaterThan">
      <formula>0</formula>
    </cfRule>
  </conditionalFormatting>
  <conditionalFormatting sqref="N7">
    <cfRule type="cellIs" dxfId="116" priority="53" operator="lessThan">
      <formula>0</formula>
    </cfRule>
    <cfRule type="cellIs" dxfId="115" priority="54" operator="greaterThan">
      <formula>0</formula>
    </cfRule>
  </conditionalFormatting>
  <conditionalFormatting sqref="F9">
    <cfRule type="cellIs" dxfId="114" priority="51" operator="lessThan">
      <formula>0</formula>
    </cfRule>
    <cfRule type="cellIs" dxfId="113" priority="52" operator="greaterThan">
      <formula>0</formula>
    </cfRule>
  </conditionalFormatting>
  <conditionalFormatting sqref="C15">
    <cfRule type="cellIs" dxfId="112" priority="48" operator="equal">
      <formula>60</formula>
    </cfRule>
    <cfRule type="cellIs" dxfId="111" priority="49" operator="lessThan">
      <formula>60</formula>
    </cfRule>
    <cfRule type="cellIs" dxfId="110" priority="50" operator="greaterThan">
      <formula>60</formula>
    </cfRule>
  </conditionalFormatting>
  <conditionalFormatting sqref="C14">
    <cfRule type="cellIs" dxfId="109" priority="45" operator="equal">
      <formula>365</formula>
    </cfRule>
    <cfRule type="cellIs" dxfId="108" priority="46" operator="lessThan">
      <formula>365</formula>
    </cfRule>
    <cfRule type="cellIs" dxfId="107" priority="47" operator="greaterThan">
      <formula>365</formula>
    </cfRule>
  </conditionalFormatting>
  <conditionalFormatting sqref="C16">
    <cfRule type="cellIs" dxfId="106" priority="42" operator="equal">
      <formula>200</formula>
    </cfRule>
    <cfRule type="cellIs" dxfId="105" priority="43" operator="lessThan">
      <formula>200</formula>
    </cfRule>
    <cfRule type="cellIs" dxfId="104" priority="44" operator="greaterThan">
      <formula>200</formula>
    </cfRule>
  </conditionalFormatting>
  <conditionalFormatting sqref="C19">
    <cfRule type="cellIs" dxfId="103" priority="39" operator="equal">
      <formula>1000</formula>
    </cfRule>
    <cfRule type="cellIs" dxfId="102" priority="40" operator="lessThan">
      <formula>1000</formula>
    </cfRule>
    <cfRule type="cellIs" dxfId="101" priority="41" operator="greaterThan">
      <formula>1000</formula>
    </cfRule>
  </conditionalFormatting>
  <conditionalFormatting sqref="C20">
    <cfRule type="cellIs" dxfId="100" priority="36" operator="equal">
      <formula>150</formula>
    </cfRule>
    <cfRule type="cellIs" dxfId="99" priority="37" operator="lessThan">
      <formula>150</formula>
    </cfRule>
    <cfRule type="cellIs" dxfId="98" priority="38" operator="greaterThan">
      <formula>150</formula>
    </cfRule>
  </conditionalFormatting>
  <conditionalFormatting sqref="C4">
    <cfRule type="cellIs" dxfId="97" priority="33" operator="equal">
      <formula>$C$5</formula>
    </cfRule>
    <cfRule type="cellIs" dxfId="96" priority="34" operator="lessThan">
      <formula>$C$5</formula>
    </cfRule>
    <cfRule type="cellIs" dxfId="95" priority="35" operator="greaterThan">
      <formula>$C$5</formula>
    </cfRule>
  </conditionalFormatting>
  <conditionalFormatting sqref="J6">
    <cfRule type="cellIs" dxfId="94" priority="30" operator="equal">
      <formula>0.85</formula>
    </cfRule>
    <cfRule type="cellIs" dxfId="93" priority="31" operator="lessThan">
      <formula>0.85</formula>
    </cfRule>
    <cfRule type="cellIs" dxfId="92" priority="32" operator="greaterThan">
      <formula>0.85</formula>
    </cfRule>
  </conditionalFormatting>
  <conditionalFormatting sqref="F6">
    <cfRule type="cellIs" dxfId="91" priority="27" operator="equal">
      <formula>$F$5</formula>
    </cfRule>
    <cfRule type="cellIs" dxfId="90" priority="28" operator="lessThan">
      <formula>$F$5</formula>
    </cfRule>
    <cfRule type="cellIs" dxfId="89" priority="29" operator="greaterThan">
      <formula>$F$5</formula>
    </cfRule>
  </conditionalFormatting>
  <conditionalFormatting sqref="J29">
    <cfRule type="cellIs" dxfId="88" priority="24" operator="equal">
      <formula>$J$28</formula>
    </cfRule>
    <cfRule type="cellIs" dxfId="87" priority="25" operator="lessThan">
      <formula>$J$28</formula>
    </cfRule>
    <cfRule type="cellIs" dxfId="86" priority="26" operator="greaterThan">
      <formula>$J$28</formula>
    </cfRule>
  </conditionalFormatting>
  <conditionalFormatting sqref="N8">
    <cfRule type="cellIs" dxfId="85" priority="18" operator="equal">
      <formula>0</formula>
    </cfRule>
    <cfRule type="cellIs" dxfId="84" priority="19" operator="lessThan">
      <formula>0</formula>
    </cfRule>
    <cfRule type="cellIs" dxfId="83" priority="20" operator="greaterThan">
      <formula>0</formula>
    </cfRule>
  </conditionalFormatting>
  <conditionalFormatting sqref="R29">
    <cfRule type="cellIs" dxfId="82" priority="15" operator="equal">
      <formula>$R$28</formula>
    </cfRule>
    <cfRule type="cellIs" dxfId="81" priority="16" operator="lessThan">
      <formula>$R$28</formula>
    </cfRule>
    <cfRule type="cellIs" dxfId="80" priority="17" operator="greaterThan">
      <formula>$R$28</formula>
    </cfRule>
  </conditionalFormatting>
  <conditionalFormatting sqref="R6 N6">
    <cfRule type="cellIs" dxfId="79" priority="12" operator="equal">
      <formula>$R$5</formula>
    </cfRule>
    <cfRule type="cellIs" dxfId="78" priority="13" operator="lessThan">
      <formula>$R$5</formula>
    </cfRule>
    <cfRule type="cellIs" dxfId="77" priority="14" operator="greaterThan">
      <formula>$R$5</formula>
    </cfRule>
  </conditionalFormatting>
  <conditionalFormatting sqref="R7">
    <cfRule type="cellIs" dxfId="76" priority="10" operator="lessThan">
      <formula>0</formula>
    </cfRule>
    <cfRule type="cellIs" dxfId="75" priority="11" operator="greaterThan">
      <formula>0</formula>
    </cfRule>
  </conditionalFormatting>
  <conditionalFormatting sqref="R8">
    <cfRule type="cellIs" dxfId="74" priority="7" operator="equal">
      <formula>0</formula>
    </cfRule>
    <cfRule type="cellIs" dxfId="73" priority="8" operator="lessThan">
      <formula>0</formula>
    </cfRule>
    <cfRule type="cellIs" dxfId="72" priority="9" operator="greaterThan">
      <formula>0</formula>
    </cfRule>
  </conditionalFormatting>
  <pageMargins left="0" right="0" top="0.2" bottom="0.2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E5BFD-9855-4374-8D88-C708422BA72C}">
  <dimension ref="A1:AA34"/>
  <sheetViews>
    <sheetView zoomScaleNormal="100" workbookViewId="0">
      <selection activeCell="R7" sqref="R7"/>
    </sheetView>
  </sheetViews>
  <sheetFormatPr defaultColWidth="9.140625" defaultRowHeight="14.25" x14ac:dyDescent="0.2"/>
  <cols>
    <col min="1" max="1" width="3.5703125" style="1" bestFit="1" customWidth="1"/>
    <col min="2" max="2" width="23.42578125" style="1" bestFit="1" customWidth="1"/>
    <col min="3" max="3" width="17.5703125" style="1" bestFit="1" customWidth="1"/>
    <col min="4" max="4" width="6.7109375" style="1" bestFit="1" customWidth="1"/>
    <col min="5" max="5" width="23.28515625" style="1" bestFit="1" customWidth="1"/>
    <col min="6" max="6" width="14.7109375" style="1" bestFit="1" customWidth="1"/>
    <col min="7" max="7" width="6.5703125" style="1" customWidth="1"/>
    <col min="8" max="8" width="15.7109375" style="1" customWidth="1"/>
    <col min="9" max="9" width="8.7109375" style="1" bestFit="1" customWidth="1"/>
    <col min="10" max="10" width="12.42578125" style="1" customWidth="1"/>
    <col min="11" max="11" width="9" style="1" bestFit="1" customWidth="1"/>
    <col min="12" max="12" width="18.28515625" style="1" bestFit="1" customWidth="1"/>
    <col min="13" max="13" width="9" style="1" customWidth="1"/>
    <col min="14" max="14" width="14.7109375" style="1" bestFit="1" customWidth="1"/>
    <col min="15" max="15" width="6.5703125" style="1" customWidth="1"/>
    <col min="16" max="16" width="21.140625" style="1" bestFit="1" customWidth="1"/>
    <col min="17" max="17" width="9" style="1" bestFit="1" customWidth="1"/>
    <col min="18" max="18" width="14" style="1" bestFit="1" customWidth="1"/>
    <col min="19" max="19" width="6.5703125" style="1" customWidth="1"/>
    <col min="20" max="20" width="18.42578125" style="1" bestFit="1" customWidth="1"/>
    <col min="21" max="21" width="9.140625" style="1" customWidth="1"/>
    <col min="22" max="22" width="12.5703125" style="1" bestFit="1" customWidth="1"/>
    <col min="23" max="24" width="11.5703125" style="1" bestFit="1" customWidth="1"/>
    <col min="25" max="25" width="7.7109375" style="1" bestFit="1" customWidth="1"/>
    <col min="26" max="26" width="4.42578125" style="1" bestFit="1" customWidth="1"/>
    <col min="27" max="27" width="3.7109375" style="1" bestFit="1" customWidth="1"/>
    <col min="28" max="16384" width="9.140625" style="1"/>
  </cols>
  <sheetData>
    <row r="1" spans="2:27" ht="15" x14ac:dyDescent="0.25">
      <c r="B1" s="63" t="s">
        <v>92</v>
      </c>
      <c r="C1" s="63"/>
      <c r="D1" s="63"/>
      <c r="E1" s="63"/>
      <c r="F1" s="63"/>
      <c r="G1" s="63"/>
      <c r="H1" s="63"/>
      <c r="I1" s="63"/>
      <c r="J1" s="63"/>
      <c r="K1" s="19"/>
      <c r="L1" s="63" t="s">
        <v>19</v>
      </c>
      <c r="M1" s="63"/>
      <c r="N1" s="63"/>
      <c r="O1" s="63"/>
      <c r="P1" s="63"/>
      <c r="Q1" s="63"/>
      <c r="R1" s="63"/>
      <c r="S1" s="20"/>
      <c r="T1" s="20"/>
      <c r="U1" s="20"/>
      <c r="V1" s="20"/>
      <c r="W1" s="20"/>
      <c r="X1" s="20"/>
      <c r="Y1" s="20"/>
      <c r="Z1" s="20"/>
      <c r="AA1" s="20"/>
    </row>
    <row r="2" spans="2:27" x14ac:dyDescent="0.2">
      <c r="B2" s="64" t="s">
        <v>58</v>
      </c>
      <c r="C2" s="64"/>
      <c r="E2" s="64" t="s">
        <v>28</v>
      </c>
      <c r="F2" s="64"/>
      <c r="G2" s="19"/>
      <c r="H2" s="64" t="s">
        <v>29</v>
      </c>
      <c r="I2" s="64"/>
      <c r="J2" s="64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</row>
    <row r="3" spans="2:27" x14ac:dyDescent="0.2">
      <c r="B3" s="2">
        <v>44851</v>
      </c>
      <c r="C3" s="6" t="s">
        <v>30</v>
      </c>
      <c r="D3" s="15"/>
      <c r="E3" s="6" t="s">
        <v>11</v>
      </c>
      <c r="F3" s="6" t="s">
        <v>30</v>
      </c>
      <c r="G3" s="19"/>
      <c r="H3" s="65" t="s">
        <v>49</v>
      </c>
      <c r="I3" s="65"/>
      <c r="J3" s="65"/>
      <c r="K3" s="19"/>
      <c r="L3" s="62" t="s">
        <v>83</v>
      </c>
      <c r="M3" s="62"/>
      <c r="N3" s="62"/>
      <c r="O3" s="19"/>
      <c r="P3" s="62" t="s">
        <v>28</v>
      </c>
      <c r="Q3" s="62"/>
      <c r="R3" s="62"/>
      <c r="S3" s="19"/>
      <c r="T3" s="19"/>
      <c r="U3" s="19"/>
      <c r="V3" s="19"/>
      <c r="W3" s="19"/>
      <c r="X3" s="19"/>
    </row>
    <row r="4" spans="2:27" x14ac:dyDescent="0.2">
      <c r="B4" s="10" t="s">
        <v>35</v>
      </c>
      <c r="C4" s="4">
        <f>'Ecomm Performance'!C4</f>
        <v>0</v>
      </c>
      <c r="D4" s="15"/>
      <c r="E4" s="10" t="s">
        <v>40</v>
      </c>
      <c r="F4" s="4">
        <f>'Ecomm Performance'!F4</f>
        <v>199992.87</v>
      </c>
      <c r="G4" s="19"/>
      <c r="H4" s="11" t="s">
        <v>50</v>
      </c>
      <c r="I4" s="12"/>
      <c r="J4" s="3">
        <f>'Ecomm Performance'!J4</f>
        <v>0</v>
      </c>
      <c r="K4" s="19"/>
      <c r="L4" s="13" t="s">
        <v>106</v>
      </c>
      <c r="M4" s="14"/>
      <c r="N4" s="4">
        <f>R4/31</f>
        <v>3644.5490322580645</v>
      </c>
      <c r="O4" s="19"/>
      <c r="P4" s="13" t="s">
        <v>107</v>
      </c>
      <c r="Q4" s="14"/>
      <c r="R4" s="4">
        <f>'Ecomm Performance'!R4</f>
        <v>112981.02</v>
      </c>
      <c r="S4" s="19"/>
      <c r="T4" s="19"/>
      <c r="U4" s="19"/>
      <c r="V4" s="19"/>
      <c r="W4" s="19"/>
      <c r="X4" s="19"/>
    </row>
    <row r="5" spans="2:27" x14ac:dyDescent="0.2">
      <c r="B5" s="10" t="s">
        <v>98</v>
      </c>
      <c r="C5" s="4"/>
      <c r="D5" s="15"/>
      <c r="E5" s="10" t="s">
        <v>81</v>
      </c>
      <c r="F5" s="4">
        <f>'Ecomm Performance'!F5</f>
        <v>109673.50935483871</v>
      </c>
      <c r="G5" s="19"/>
      <c r="H5" s="13" t="s">
        <v>31</v>
      </c>
      <c r="I5" s="12"/>
      <c r="J5" s="8" t="e">
        <f>'Ecomm Performance'!J5</f>
        <v>#DIV/0!</v>
      </c>
      <c r="K5" s="19"/>
      <c r="L5" s="13" t="s">
        <v>84</v>
      </c>
      <c r="M5" s="14"/>
      <c r="N5" s="4">
        <f>SUM('Store Performance'!V17:V20,'Store Performance'!V4:V6,'Store Performance'!V7:V10)</f>
        <v>0</v>
      </c>
      <c r="O5" s="19"/>
      <c r="P5" s="13" t="s">
        <v>20</v>
      </c>
      <c r="Q5" s="14"/>
      <c r="R5" s="4">
        <f>'Ecomm Performance'!R5</f>
        <v>61957.333548387098</v>
      </c>
      <c r="S5" s="19"/>
      <c r="T5" s="19"/>
      <c r="U5" s="19"/>
      <c r="V5" s="19"/>
      <c r="W5" s="19"/>
      <c r="X5" s="19"/>
    </row>
    <row r="6" spans="2:27" x14ac:dyDescent="0.2">
      <c r="B6" s="10" t="s">
        <v>82</v>
      </c>
      <c r="C6" s="47">
        <f>'Ecomm Performance'!C5</f>
        <v>6451.3829032258063</v>
      </c>
      <c r="D6" s="15"/>
      <c r="E6" s="10" t="s">
        <v>41</v>
      </c>
      <c r="F6" s="4">
        <f>'Ecomm Performance'!F6</f>
        <v>0</v>
      </c>
      <c r="G6" s="19"/>
      <c r="H6" s="11" t="s">
        <v>32</v>
      </c>
      <c r="I6" s="12"/>
      <c r="J6" s="48" t="e">
        <f>'Ecomm Performance'!J6</f>
        <v>#DIV/0!</v>
      </c>
      <c r="K6" s="19"/>
      <c r="L6" s="13" t="s">
        <v>86</v>
      </c>
      <c r="M6" s="14"/>
      <c r="N6" s="4">
        <f>'Ecomm Performance'!N6</f>
        <v>0</v>
      </c>
      <c r="O6" s="19"/>
      <c r="P6" s="13" t="s">
        <v>62</v>
      </c>
      <c r="Q6" s="14"/>
      <c r="R6" s="4">
        <f>'Ecomm Performance'!R6</f>
        <v>0</v>
      </c>
      <c r="S6" s="15"/>
      <c r="T6" s="19"/>
      <c r="U6" s="19"/>
      <c r="V6" s="19"/>
      <c r="W6" s="19"/>
      <c r="X6" s="19"/>
    </row>
    <row r="7" spans="2:27" x14ac:dyDescent="0.2">
      <c r="B7" s="10" t="s">
        <v>59</v>
      </c>
      <c r="C7" s="3">
        <f>'Ecomm Performance'!C6</f>
        <v>0</v>
      </c>
      <c r="D7" s="15"/>
      <c r="E7" s="10" t="s">
        <v>99</v>
      </c>
      <c r="F7" s="4"/>
      <c r="G7" s="19"/>
      <c r="H7" s="11" t="s">
        <v>33</v>
      </c>
      <c r="I7" s="12"/>
      <c r="J7" s="4">
        <f>'Ecomm Performance'!J7</f>
        <v>0</v>
      </c>
      <c r="K7" s="19"/>
      <c r="L7" s="13" t="s">
        <v>98</v>
      </c>
      <c r="M7" s="14"/>
      <c r="N7" s="4"/>
      <c r="O7" s="19"/>
      <c r="P7" s="13" t="s">
        <v>99</v>
      </c>
      <c r="Q7" s="14"/>
      <c r="R7" s="4"/>
      <c r="S7" s="19"/>
      <c r="T7" s="19"/>
      <c r="U7" s="19"/>
      <c r="V7" s="19"/>
      <c r="W7" s="19"/>
      <c r="X7" s="19"/>
    </row>
    <row r="8" spans="2:27" x14ac:dyDescent="0.2">
      <c r="B8" s="10" t="s">
        <v>36</v>
      </c>
      <c r="C8" s="4" t="e">
        <f>'Ecomm Performance'!C7</f>
        <v>#DIV/0!</v>
      </c>
      <c r="D8" s="15"/>
      <c r="E8" s="10" t="s">
        <v>78</v>
      </c>
      <c r="F8" s="3">
        <f>'Ecomm Performance'!F7</f>
        <v>0</v>
      </c>
      <c r="G8" s="19"/>
      <c r="H8" s="11" t="s">
        <v>34</v>
      </c>
      <c r="I8" s="12"/>
      <c r="J8" s="7" t="e">
        <f>'Ecomm Performance'!J8</f>
        <v>#DIV/0!</v>
      </c>
      <c r="K8" s="19"/>
      <c r="L8" s="13" t="s">
        <v>87</v>
      </c>
      <c r="M8" s="14"/>
      <c r="N8" s="4">
        <f>'Ecomm Performance'!N7</f>
        <v>-3644.5490322580645</v>
      </c>
      <c r="O8" s="19"/>
      <c r="P8" s="13" t="s">
        <v>63</v>
      </c>
      <c r="Q8" s="14"/>
      <c r="R8" s="4">
        <f>'Ecomm Performance'!R7</f>
        <v>-61957.333548387098</v>
      </c>
      <c r="S8" s="19"/>
      <c r="T8" s="19"/>
      <c r="U8" s="19"/>
      <c r="V8" s="19"/>
      <c r="W8" s="19"/>
      <c r="X8" s="19"/>
    </row>
    <row r="9" spans="2:27" x14ac:dyDescent="0.2">
      <c r="B9" s="19"/>
      <c r="C9" s="19"/>
      <c r="D9" s="15"/>
      <c r="E9" s="10" t="s">
        <v>42</v>
      </c>
      <c r="F9" s="4">
        <f>'Ecomm Performance'!F8</f>
        <v>-109673.50935483871</v>
      </c>
      <c r="G9" s="19"/>
      <c r="H9" s="19"/>
      <c r="I9" s="19"/>
      <c r="J9" s="19"/>
      <c r="K9" s="19"/>
      <c r="L9" s="13" t="s">
        <v>88</v>
      </c>
      <c r="M9" s="14"/>
      <c r="N9" s="7">
        <f>'Ecomm Performance'!N8</f>
        <v>-1</v>
      </c>
      <c r="O9" s="19"/>
      <c r="P9" s="13" t="s">
        <v>64</v>
      </c>
      <c r="Q9" s="14"/>
      <c r="R9" s="7">
        <f>'Ecomm Performance'!R8</f>
        <v>-1</v>
      </c>
      <c r="S9" s="19"/>
      <c r="T9" s="19"/>
      <c r="U9" s="19"/>
      <c r="V9" s="19"/>
      <c r="W9" s="19"/>
      <c r="X9" s="19"/>
    </row>
    <row r="10" spans="2:27" x14ac:dyDescent="0.2">
      <c r="B10" s="6" t="s">
        <v>46</v>
      </c>
      <c r="C10" s="6" t="s">
        <v>30</v>
      </c>
      <c r="D10" s="15"/>
      <c r="E10" s="10" t="s">
        <v>18</v>
      </c>
      <c r="F10" s="7">
        <f>'Ecomm Performance'!F9</f>
        <v>-1</v>
      </c>
      <c r="G10" s="19"/>
      <c r="H10" s="62" t="s">
        <v>61</v>
      </c>
      <c r="I10" s="62"/>
      <c r="J10" s="62"/>
      <c r="K10" s="19"/>
      <c r="L10" s="11" t="s">
        <v>65</v>
      </c>
      <c r="M10" s="12"/>
      <c r="N10" s="4" t="e">
        <f>'Ecomm Performance'!N9</f>
        <v>#DIV/0!</v>
      </c>
      <c r="O10" s="19"/>
      <c r="P10" s="11" t="s">
        <v>65</v>
      </c>
      <c r="Q10" s="12"/>
      <c r="R10" s="4" t="e">
        <f>R6/R13</f>
        <v>#DIV/0!</v>
      </c>
      <c r="S10" s="19"/>
      <c r="T10" s="19"/>
      <c r="U10" s="19"/>
      <c r="V10" s="19"/>
      <c r="W10" s="19"/>
      <c r="X10" s="19"/>
    </row>
    <row r="11" spans="2:27" x14ac:dyDescent="0.2">
      <c r="B11" s="10" t="s">
        <v>47</v>
      </c>
      <c r="C11" s="4">
        <f>'Ecomm Performance'!C10</f>
        <v>0</v>
      </c>
      <c r="D11" s="15"/>
      <c r="G11" s="19"/>
      <c r="H11" s="13" t="s">
        <v>73</v>
      </c>
      <c r="I11" s="14"/>
      <c r="J11" s="3">
        <f>'Ecomm Performance'!J11</f>
        <v>0</v>
      </c>
      <c r="K11" s="19"/>
      <c r="L11" s="19"/>
      <c r="M11" s="19"/>
      <c r="N11" s="19"/>
      <c r="O11" s="19"/>
      <c r="S11" s="19"/>
      <c r="T11" s="19"/>
      <c r="U11" s="19"/>
      <c r="V11" s="19"/>
      <c r="W11" s="19"/>
      <c r="X11" s="19"/>
    </row>
    <row r="12" spans="2:27" x14ac:dyDescent="0.2">
      <c r="B12" s="10" t="s">
        <v>48</v>
      </c>
      <c r="C12" s="4">
        <f>'Ecomm Performance'!C11</f>
        <v>0</v>
      </c>
      <c r="D12" s="15"/>
      <c r="E12" s="65" t="s">
        <v>105</v>
      </c>
      <c r="F12" s="65"/>
      <c r="G12" s="19"/>
      <c r="H12" s="13" t="s">
        <v>74</v>
      </c>
      <c r="I12" s="14"/>
      <c r="J12" s="4">
        <f>'Ecomm Performance'!J12</f>
        <v>0</v>
      </c>
      <c r="K12" s="19"/>
      <c r="L12" s="62" t="s">
        <v>105</v>
      </c>
      <c r="M12" s="62"/>
      <c r="N12" s="62"/>
      <c r="O12" s="19"/>
      <c r="P12" s="5" t="s">
        <v>29</v>
      </c>
      <c r="Q12" s="5" t="s">
        <v>58</v>
      </c>
      <c r="R12" s="5" t="s">
        <v>11</v>
      </c>
      <c r="S12" s="19"/>
      <c r="T12" s="19"/>
      <c r="U12" s="19"/>
      <c r="V12" s="19"/>
      <c r="W12" s="19"/>
      <c r="X12" s="19"/>
    </row>
    <row r="13" spans="2:27" x14ac:dyDescent="0.2">
      <c r="B13" s="19"/>
      <c r="C13" s="19"/>
      <c r="D13" s="15"/>
      <c r="E13" s="11" t="s">
        <v>71</v>
      </c>
      <c r="F13" s="3">
        <f>'Ecomm Performance'!F12</f>
        <v>0</v>
      </c>
      <c r="G13" s="19"/>
      <c r="H13" s="13" t="s">
        <v>75</v>
      </c>
      <c r="I13" s="14"/>
      <c r="J13" s="4" t="e">
        <f>'Ecomm Performance'!J13</f>
        <v>#DIV/0!</v>
      </c>
      <c r="K13" s="19"/>
      <c r="L13" s="11" t="s">
        <v>71</v>
      </c>
      <c r="M13" s="12"/>
      <c r="N13" s="3">
        <f>'Ecomm Performance'!N12</f>
        <v>0</v>
      </c>
      <c r="O13" s="19"/>
      <c r="P13" s="10" t="s">
        <v>66</v>
      </c>
      <c r="Q13" s="3">
        <f>'Ecomm Performance'!Q12</f>
        <v>0</v>
      </c>
      <c r="R13" s="3">
        <f>'Ecomm Performance'!R12</f>
        <v>0</v>
      </c>
      <c r="S13" s="19"/>
      <c r="T13" s="19"/>
      <c r="U13" s="19"/>
      <c r="V13" s="19"/>
      <c r="W13" s="19"/>
      <c r="X13" s="19"/>
    </row>
    <row r="14" spans="2:27" x14ac:dyDescent="0.2">
      <c r="B14" s="2">
        <v>44851</v>
      </c>
      <c r="C14" s="6" t="s">
        <v>37</v>
      </c>
      <c r="D14" s="15"/>
      <c r="E14" s="11" t="s">
        <v>101</v>
      </c>
      <c r="F14" s="3">
        <f>'Ecomm Performance'!F13</f>
        <v>0</v>
      </c>
      <c r="G14" s="19"/>
      <c r="H14" s="19"/>
      <c r="I14" s="19"/>
      <c r="J14" s="19"/>
      <c r="K14" s="19"/>
      <c r="L14" s="11" t="s">
        <v>72</v>
      </c>
      <c r="M14" s="12"/>
      <c r="N14" s="3">
        <f>'Ecomm Performance'!N13</f>
        <v>0</v>
      </c>
      <c r="O14" s="19"/>
      <c r="P14" s="10" t="s">
        <v>67</v>
      </c>
      <c r="Q14" s="3">
        <f>'Ecomm Performance'!Q13</f>
        <v>0</v>
      </c>
      <c r="R14" s="3">
        <f>'Ecomm Performance'!R13</f>
        <v>0</v>
      </c>
      <c r="S14" s="19"/>
      <c r="T14" s="19"/>
      <c r="U14" s="19"/>
      <c r="V14" s="19"/>
      <c r="W14" s="19"/>
      <c r="X14" s="19"/>
    </row>
    <row r="15" spans="2:27" x14ac:dyDescent="0.2">
      <c r="B15" s="10" t="s">
        <v>60</v>
      </c>
      <c r="C15" s="3">
        <f>'Ecomm Performance'!C14</f>
        <v>0</v>
      </c>
      <c r="D15" s="15"/>
      <c r="E15" s="11" t="s">
        <v>102</v>
      </c>
      <c r="F15" s="3">
        <f>'Ecomm Performance'!F14</f>
        <v>0</v>
      </c>
      <c r="G15" s="50"/>
      <c r="H15" s="15"/>
      <c r="I15" s="19"/>
      <c r="J15" s="19"/>
      <c r="K15" s="19"/>
      <c r="L15" s="11" t="s">
        <v>91</v>
      </c>
      <c r="M15" s="12"/>
      <c r="N15" s="3">
        <f>'Ecomm Performance'!N14</f>
        <v>0</v>
      </c>
      <c r="O15" s="19"/>
      <c r="P15" s="10" t="s">
        <v>68</v>
      </c>
      <c r="Q15" s="3">
        <f>'Ecomm Performance'!Q14</f>
        <v>0</v>
      </c>
      <c r="R15" s="3">
        <f>'Ecomm Performance'!R14</f>
        <v>0</v>
      </c>
      <c r="S15" s="19"/>
      <c r="T15" s="19"/>
      <c r="U15" s="19"/>
      <c r="V15" s="19"/>
      <c r="W15" s="19"/>
      <c r="X15" s="19"/>
    </row>
    <row r="16" spans="2:27" x14ac:dyDescent="0.2">
      <c r="B16" s="10" t="s">
        <v>38</v>
      </c>
      <c r="C16" s="3">
        <f>'Ecomm Performance'!C15</f>
        <v>0</v>
      </c>
      <c r="D16" s="15"/>
      <c r="E16" s="11" t="s">
        <v>103</v>
      </c>
      <c r="F16" s="3">
        <f>'Ecomm Performance'!F15</f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0" t="s">
        <v>69</v>
      </c>
      <c r="Q16" s="7" t="e">
        <f>Q15/Q14</f>
        <v>#DIV/0!</v>
      </c>
      <c r="R16" s="7" t="e">
        <f>R15/R14</f>
        <v>#DIV/0!</v>
      </c>
      <c r="S16" s="19"/>
      <c r="T16" s="19"/>
      <c r="U16" s="19"/>
      <c r="V16" s="19"/>
      <c r="W16" s="19"/>
      <c r="X16" s="19"/>
    </row>
    <row r="17" spans="1:24" x14ac:dyDescent="0.2">
      <c r="A17" s="19"/>
      <c r="B17" s="10" t="s">
        <v>39</v>
      </c>
      <c r="C17" s="3">
        <f>'Ecomm Performance'!C16</f>
        <v>0</v>
      </c>
      <c r="D17" s="19"/>
      <c r="E17" s="11" t="s">
        <v>104</v>
      </c>
      <c r="F17" s="3">
        <f>'Ecomm Performance'!F16</f>
        <v>0</v>
      </c>
      <c r="G17" s="19"/>
      <c r="H17" s="19"/>
      <c r="I17" s="19"/>
      <c r="J17" s="19"/>
      <c r="K17" s="19"/>
      <c r="L17" s="62" t="s">
        <v>61</v>
      </c>
      <c r="M17" s="62"/>
      <c r="N17" s="62"/>
      <c r="O17" s="19"/>
      <c r="P17" s="10" t="s">
        <v>70</v>
      </c>
      <c r="Q17" s="3">
        <f>'Ecomm Performance'!Q16</f>
        <v>0</v>
      </c>
      <c r="R17" s="3">
        <f>'Ecomm Performance'!R16</f>
        <v>0</v>
      </c>
      <c r="S17" s="19"/>
      <c r="T17" s="19"/>
      <c r="U17" s="19"/>
      <c r="V17" s="19"/>
      <c r="W17" s="19"/>
      <c r="X17" s="19"/>
    </row>
    <row r="18" spans="1:24" x14ac:dyDescent="0.2">
      <c r="A18" s="19"/>
      <c r="B18" s="19"/>
      <c r="C18" s="19"/>
      <c r="D18" s="19"/>
      <c r="E18" s="15"/>
      <c r="F18" s="15"/>
      <c r="H18" s="19"/>
      <c r="I18" s="19"/>
      <c r="J18" s="19"/>
      <c r="K18" s="19"/>
      <c r="L18" s="13" t="s">
        <v>73</v>
      </c>
      <c r="M18" s="14"/>
      <c r="N18" s="3">
        <f>'Ecomm Performance'!N17</f>
        <v>0</v>
      </c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">
      <c r="A19" s="19"/>
      <c r="B19" s="2">
        <v>44851</v>
      </c>
      <c r="C19" s="6" t="s">
        <v>43</v>
      </c>
      <c r="D19" s="19"/>
      <c r="E19" s="15"/>
      <c r="F19" s="15"/>
      <c r="G19" s="19"/>
      <c r="H19" s="19"/>
      <c r="I19" s="19"/>
      <c r="J19" s="19"/>
      <c r="K19" s="19"/>
      <c r="L19" s="13" t="s">
        <v>74</v>
      </c>
      <c r="M19" s="14"/>
      <c r="N19" s="4">
        <f>'Ecomm Performance'!N18</f>
        <v>0</v>
      </c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s="9" customFormat="1" ht="15" x14ac:dyDescent="0.25">
      <c r="A20" s="21"/>
      <c r="B20" s="10" t="s">
        <v>44</v>
      </c>
      <c r="C20" s="3">
        <f>'Ecomm Performance'!C19</f>
        <v>0</v>
      </c>
      <c r="D20" s="21"/>
      <c r="E20" s="19"/>
      <c r="F20" s="19"/>
      <c r="G20" s="21"/>
      <c r="H20" s="21"/>
      <c r="I20" s="21"/>
      <c r="J20" s="21"/>
      <c r="K20" s="21"/>
      <c r="L20" s="13" t="s">
        <v>75</v>
      </c>
      <c r="M20" s="14"/>
      <c r="N20" s="4" t="e">
        <f>N19/N18</f>
        <v>#DIV/0!</v>
      </c>
      <c r="O20" s="21"/>
      <c r="P20" s="21"/>
      <c r="Q20" s="21"/>
      <c r="R20" s="21"/>
      <c r="S20" s="21"/>
      <c r="T20" s="19"/>
      <c r="U20" s="19"/>
      <c r="V20" s="19"/>
      <c r="W20" s="21"/>
      <c r="X20" s="21"/>
    </row>
    <row r="21" spans="1:24" ht="15" x14ac:dyDescent="0.25">
      <c r="A21" s="19"/>
      <c r="B21" s="10" t="s">
        <v>45</v>
      </c>
      <c r="C21" s="3">
        <f>'Ecomm Performance'!C20</f>
        <v>0</v>
      </c>
      <c r="D21" s="19"/>
      <c r="E21" s="21"/>
      <c r="F21" s="21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21"/>
      <c r="U21" s="21"/>
      <c r="V21" s="21"/>
      <c r="W21" s="19"/>
      <c r="X21" s="19"/>
    </row>
    <row r="22" spans="1:24" ht="15" x14ac:dyDescent="0.25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21"/>
      <c r="M22" s="21"/>
      <c r="N22" s="21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x14ac:dyDescent="0.2">
      <c r="B26" s="19"/>
      <c r="C26" s="19"/>
      <c r="E26" s="19"/>
      <c r="F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x14ac:dyDescent="0.2">
      <c r="E27" s="65" t="s">
        <v>51</v>
      </c>
      <c r="F27" s="65"/>
      <c r="G27" s="66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" x14ac:dyDescent="0.25">
      <c r="E28" s="11" t="s">
        <v>52</v>
      </c>
      <c r="F28" s="12"/>
      <c r="G28" s="4">
        <f>'Ecomm Performance'!J27</f>
        <v>66363.67</v>
      </c>
      <c r="H28" s="9"/>
      <c r="I28" s="9"/>
      <c r="J28" s="9"/>
      <c r="K28" s="19"/>
      <c r="L28" s="19"/>
      <c r="M28" s="19"/>
      <c r="N28" s="19"/>
      <c r="O28" s="19"/>
      <c r="P28" s="65" t="s">
        <v>51</v>
      </c>
      <c r="Q28" s="65"/>
      <c r="R28" s="65"/>
      <c r="S28" s="19"/>
      <c r="T28" s="19"/>
      <c r="U28" s="19"/>
      <c r="V28" s="19"/>
      <c r="W28" s="19"/>
      <c r="X28" s="19"/>
    </row>
    <row r="29" spans="1:24" s="9" customFormat="1" ht="15" x14ac:dyDescent="0.25">
      <c r="B29" s="1"/>
      <c r="C29" s="1"/>
      <c r="E29" s="17" t="s">
        <v>79</v>
      </c>
      <c r="F29" s="18"/>
      <c r="G29" s="4">
        <f>'Ecomm Performance'!J28</f>
        <v>2140.7635483870968</v>
      </c>
      <c r="H29" s="1"/>
      <c r="I29" s="1"/>
      <c r="J29" s="1"/>
      <c r="L29" s="19"/>
      <c r="M29" s="19"/>
      <c r="N29" s="19"/>
      <c r="O29" s="21"/>
      <c r="P29" s="11" t="s">
        <v>52</v>
      </c>
      <c r="Q29" s="12"/>
      <c r="R29" s="4">
        <f>'Ecomm Performance'!R27</f>
        <v>28029.89</v>
      </c>
      <c r="S29" s="21"/>
      <c r="T29" s="19"/>
      <c r="U29" s="19"/>
      <c r="V29" s="19"/>
      <c r="W29" s="21"/>
      <c r="X29" s="21"/>
    </row>
    <row r="30" spans="1:24" ht="15" x14ac:dyDescent="0.25">
      <c r="B30" s="9"/>
      <c r="C30" s="9"/>
      <c r="E30" s="11" t="s">
        <v>53</v>
      </c>
      <c r="F30" s="12"/>
      <c r="G30" s="4">
        <f>'Ecomm Performance'!J29</f>
        <v>0</v>
      </c>
      <c r="L30" s="19"/>
      <c r="M30" s="19"/>
      <c r="N30" s="19"/>
      <c r="O30" s="19"/>
      <c r="P30" s="11" t="s">
        <v>79</v>
      </c>
      <c r="Q30" s="12"/>
      <c r="R30" s="4">
        <f>R29/31</f>
        <v>904.18999999999994</v>
      </c>
      <c r="S30" s="19"/>
      <c r="T30" s="21"/>
      <c r="U30" s="21"/>
      <c r="V30" s="21"/>
      <c r="W30" s="19"/>
      <c r="X30" s="19"/>
    </row>
    <row r="31" spans="1:24" ht="15" x14ac:dyDescent="0.25">
      <c r="E31" s="11" t="s">
        <v>80</v>
      </c>
      <c r="F31" s="12"/>
      <c r="G31" s="4">
        <f>'Ecomm Performance'!J30</f>
        <v>2140.7635483870968</v>
      </c>
      <c r="L31" s="21"/>
      <c r="M31" s="21"/>
      <c r="N31" s="21"/>
      <c r="O31" s="19"/>
      <c r="P31" s="11" t="s">
        <v>53</v>
      </c>
      <c r="Q31" s="12"/>
      <c r="R31" s="4">
        <f>'Ecomm Performance'!R29</f>
        <v>0</v>
      </c>
      <c r="S31" s="19"/>
      <c r="T31" s="19"/>
      <c r="U31" s="19"/>
      <c r="V31" s="19"/>
      <c r="W31" s="19"/>
      <c r="X31" s="19"/>
    </row>
    <row r="32" spans="1:24" x14ac:dyDescent="0.2">
      <c r="E32" s="11" t="s">
        <v>54</v>
      </c>
      <c r="F32" s="12"/>
      <c r="G32" s="3">
        <f>'Ecomm Performance'!J31</f>
        <v>0</v>
      </c>
      <c r="L32" s="19"/>
      <c r="M32" s="19"/>
      <c r="N32" s="19"/>
      <c r="O32" s="19"/>
      <c r="P32" s="11" t="s">
        <v>80</v>
      </c>
      <c r="Q32" s="12"/>
      <c r="R32" s="4">
        <f>R30-R31</f>
        <v>904.18999999999994</v>
      </c>
      <c r="S32" s="19"/>
      <c r="T32" s="19"/>
      <c r="U32" s="19"/>
      <c r="V32" s="19"/>
      <c r="W32" s="19"/>
      <c r="X32" s="19"/>
    </row>
    <row r="33" spans="12:24" x14ac:dyDescent="0.2">
      <c r="L33" s="19"/>
      <c r="M33" s="19"/>
      <c r="N33" s="19"/>
      <c r="P33" s="11" t="s">
        <v>54</v>
      </c>
      <c r="Q33" s="12"/>
      <c r="R33" s="16">
        <f>'Ecomm Performance'!R31</f>
        <v>0</v>
      </c>
      <c r="W33" s="19"/>
      <c r="X33" s="19"/>
    </row>
    <row r="34" spans="12:24" x14ac:dyDescent="0.2">
      <c r="L34" s="19"/>
      <c r="M34" s="19"/>
      <c r="N34" s="19"/>
    </row>
  </sheetData>
  <mergeCells count="14">
    <mergeCell ref="L17:N17"/>
    <mergeCell ref="H10:J10"/>
    <mergeCell ref="P28:R28"/>
    <mergeCell ref="E27:G27"/>
    <mergeCell ref="E12:F12"/>
    <mergeCell ref="H3:J3"/>
    <mergeCell ref="L3:N3"/>
    <mergeCell ref="L12:N12"/>
    <mergeCell ref="B1:J1"/>
    <mergeCell ref="B2:C2"/>
    <mergeCell ref="E2:F2"/>
    <mergeCell ref="H2:J2"/>
    <mergeCell ref="L1:R1"/>
    <mergeCell ref="P3:R3"/>
  </mergeCells>
  <conditionalFormatting sqref="F9">
    <cfRule type="cellIs" dxfId="71" priority="62" operator="lessThan">
      <formula>0</formula>
    </cfRule>
    <cfRule type="cellIs" dxfId="70" priority="63" operator="greaterThan">
      <formula>0</formula>
    </cfRule>
  </conditionalFormatting>
  <conditionalFormatting sqref="R32">
    <cfRule type="cellIs" dxfId="69" priority="60" operator="lessThan">
      <formula>0</formula>
    </cfRule>
    <cfRule type="cellIs" dxfId="68" priority="61" operator="greaterThan">
      <formula>0</formula>
    </cfRule>
  </conditionalFormatting>
  <conditionalFormatting sqref="G31">
    <cfRule type="cellIs" dxfId="67" priority="58" operator="lessThan">
      <formula>0</formula>
    </cfRule>
    <cfRule type="cellIs" dxfId="66" priority="59" operator="greaterThan">
      <formula>0</formula>
    </cfRule>
  </conditionalFormatting>
  <conditionalFormatting sqref="N8">
    <cfRule type="cellIs" dxfId="65" priority="56" operator="lessThan">
      <formula>0</formula>
    </cfRule>
    <cfRule type="cellIs" dxfId="64" priority="57" operator="greaterThan">
      <formula>0</formula>
    </cfRule>
  </conditionalFormatting>
  <conditionalFormatting sqref="F10">
    <cfRule type="cellIs" dxfId="63" priority="54" operator="lessThan">
      <formula>0</formula>
    </cfRule>
    <cfRule type="cellIs" dxfId="62" priority="55" operator="greaterThan">
      <formula>0</formula>
    </cfRule>
  </conditionalFormatting>
  <conditionalFormatting sqref="C20">
    <cfRule type="cellIs" dxfId="61" priority="42" operator="equal">
      <formula>1000</formula>
    </cfRule>
    <cfRule type="cellIs" dxfId="60" priority="43" operator="lessThan">
      <formula>1000</formula>
    </cfRule>
    <cfRule type="cellIs" dxfId="59" priority="44" operator="greaterThan">
      <formula>1000</formula>
    </cfRule>
  </conditionalFormatting>
  <conditionalFormatting sqref="C4">
    <cfRule type="cellIs" dxfId="58" priority="36" operator="equal">
      <formula>$C$6</formula>
    </cfRule>
    <cfRule type="cellIs" dxfId="57" priority="37" operator="lessThan">
      <formula>$C$6</formula>
    </cfRule>
    <cfRule type="cellIs" dxfId="56" priority="38" operator="greaterThan">
      <formula>$C$6</formula>
    </cfRule>
  </conditionalFormatting>
  <conditionalFormatting sqref="J6">
    <cfRule type="cellIs" dxfId="55" priority="33" operator="equal">
      <formula>0.85</formula>
    </cfRule>
    <cfRule type="cellIs" dxfId="54" priority="34" operator="lessThan">
      <formula>0.85</formula>
    </cfRule>
    <cfRule type="cellIs" dxfId="53" priority="35" operator="greaterThan">
      <formula>0.85</formula>
    </cfRule>
  </conditionalFormatting>
  <conditionalFormatting sqref="F6">
    <cfRule type="cellIs" dxfId="52" priority="30" operator="equal">
      <formula>$F$5</formula>
    </cfRule>
    <cfRule type="cellIs" dxfId="51" priority="31" operator="lessThan">
      <formula>$F$5</formula>
    </cfRule>
    <cfRule type="cellIs" dxfId="50" priority="32" operator="greaterThan">
      <formula>$F$5</formula>
    </cfRule>
  </conditionalFormatting>
  <conditionalFormatting sqref="G30">
    <cfRule type="cellIs" dxfId="49" priority="27" operator="equal">
      <formula>$G$29</formula>
    </cfRule>
    <cfRule type="cellIs" dxfId="48" priority="28" operator="lessThan">
      <formula>$G$29</formula>
    </cfRule>
    <cfRule type="cellIs" dxfId="47" priority="29" operator="greaterThan">
      <formula>$G$29</formula>
    </cfRule>
  </conditionalFormatting>
  <conditionalFormatting sqref="N9">
    <cfRule type="cellIs" dxfId="46" priority="24" operator="equal">
      <formula>0</formula>
    </cfRule>
    <cfRule type="cellIs" dxfId="45" priority="25" operator="lessThan">
      <formula>0</formula>
    </cfRule>
    <cfRule type="cellIs" dxfId="44" priority="26" operator="greaterThan">
      <formula>0</formula>
    </cfRule>
  </conditionalFormatting>
  <conditionalFormatting sqref="R31">
    <cfRule type="cellIs" dxfId="43" priority="21" operator="equal">
      <formula>$R$30</formula>
    </cfRule>
    <cfRule type="cellIs" dxfId="42" priority="22" operator="lessThan">
      <formula>$R$30</formula>
    </cfRule>
    <cfRule type="cellIs" dxfId="41" priority="23" operator="greaterThan">
      <formula>$R$30</formula>
    </cfRule>
  </conditionalFormatting>
  <conditionalFormatting sqref="R6:R7">
    <cfRule type="cellIs" dxfId="40" priority="18" operator="equal">
      <formula>$R$5</formula>
    </cfRule>
    <cfRule type="cellIs" dxfId="39" priority="19" operator="lessThan">
      <formula>$R$5</formula>
    </cfRule>
    <cfRule type="cellIs" dxfId="38" priority="20" operator="greaterThan">
      <formula>$R$5</formula>
    </cfRule>
  </conditionalFormatting>
  <conditionalFormatting sqref="R8">
    <cfRule type="cellIs" dxfId="37" priority="16" operator="lessThan">
      <formula>0</formula>
    </cfRule>
    <cfRule type="cellIs" dxfId="36" priority="17" operator="greaterThan">
      <formula>0</formula>
    </cfRule>
  </conditionalFormatting>
  <conditionalFormatting sqref="R9">
    <cfRule type="cellIs" dxfId="35" priority="13" operator="equal">
      <formula>0</formula>
    </cfRule>
    <cfRule type="cellIs" dxfId="34" priority="14" operator="lessThan">
      <formula>0</formula>
    </cfRule>
    <cfRule type="cellIs" dxfId="33" priority="15" operator="greaterThan">
      <formula>0</formula>
    </cfRule>
  </conditionalFormatting>
  <conditionalFormatting sqref="C21">
    <cfRule type="cellIs" dxfId="32" priority="10" operator="equal">
      <formula>150</formula>
    </cfRule>
    <cfRule type="cellIs" dxfId="31" priority="11" operator="lessThan">
      <formula>150</formula>
    </cfRule>
    <cfRule type="cellIs" dxfId="30" priority="12" operator="greaterThan">
      <formula>150</formula>
    </cfRule>
  </conditionalFormatting>
  <conditionalFormatting sqref="C16">
    <cfRule type="cellIs" dxfId="29" priority="7" operator="equal">
      <formula>60</formula>
    </cfRule>
    <cfRule type="cellIs" dxfId="28" priority="8" operator="lessThan">
      <formula>60</formula>
    </cfRule>
    <cfRule type="cellIs" dxfId="27" priority="9" operator="greaterThan">
      <formula>60</formula>
    </cfRule>
  </conditionalFormatting>
  <conditionalFormatting sqref="C15">
    <cfRule type="cellIs" dxfId="26" priority="4" operator="equal">
      <formula>365</formula>
    </cfRule>
    <cfRule type="cellIs" dxfId="25" priority="5" operator="lessThan">
      <formula>365</formula>
    </cfRule>
    <cfRule type="cellIs" dxfId="24" priority="6" operator="greaterThan">
      <formula>365</formula>
    </cfRule>
  </conditionalFormatting>
  <conditionalFormatting sqref="C17">
    <cfRule type="cellIs" dxfId="23" priority="1" operator="equal">
      <formula>200</formula>
    </cfRule>
    <cfRule type="cellIs" dxfId="22" priority="2" operator="lessThan">
      <formula>200</formula>
    </cfRule>
    <cfRule type="cellIs" dxfId="21" priority="3" operator="greaterThan">
      <formula>200</formula>
    </cfRule>
  </conditionalFormatting>
  <pageMargins left="0" right="0" top="0.2" bottom="0.2" header="0.3" footer="0.3"/>
  <pageSetup orientation="landscape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C7ED4-A5AB-467C-A891-44EA4D9D711B}">
  <dimension ref="A1:AU24"/>
  <sheetViews>
    <sheetView tabSelected="1" workbookViewId="0">
      <selection activeCell="D13" sqref="D13"/>
    </sheetView>
  </sheetViews>
  <sheetFormatPr defaultRowHeight="15" x14ac:dyDescent="0.25"/>
  <cols>
    <col min="1" max="1" width="3.28515625" bestFit="1" customWidth="1"/>
    <col min="2" max="2" width="7" bestFit="1" customWidth="1"/>
    <col min="3" max="3" width="17" bestFit="1" customWidth="1"/>
    <col min="4" max="4" width="8.140625" bestFit="1" customWidth="1"/>
    <col min="5" max="6" width="5.5703125" bestFit="1" customWidth="1"/>
    <col min="7" max="7" width="4.85546875" customWidth="1"/>
    <col min="8" max="8" width="7" bestFit="1" customWidth="1"/>
    <col min="9" max="9" width="3.28515625" bestFit="1" customWidth="1"/>
    <col min="10" max="10" width="7" customWidth="1"/>
    <col min="11" max="11" width="17" bestFit="1" customWidth="1"/>
    <col min="12" max="12" width="6" bestFit="1" customWidth="1"/>
    <col min="13" max="13" width="11.28515625" bestFit="1" customWidth="1"/>
    <col min="14" max="14" width="10.28515625" bestFit="1" customWidth="1"/>
    <col min="15" max="15" width="5.5703125" bestFit="1" customWidth="1"/>
    <col min="16" max="16" width="10.7109375" bestFit="1" customWidth="1"/>
    <col min="17" max="17" width="8.5703125" bestFit="1" customWidth="1"/>
    <col min="18" max="18" width="8.42578125" bestFit="1" customWidth="1"/>
    <col min="19" max="19" width="11.28515625" bestFit="1" customWidth="1"/>
    <col min="20" max="20" width="10.28515625" bestFit="1" customWidth="1"/>
    <col min="21" max="21" width="6.5703125" bestFit="1" customWidth="1"/>
    <col min="22" max="22" width="10.28515625" bestFit="1" customWidth="1"/>
    <col min="23" max="23" width="11.28515625" bestFit="1" customWidth="1"/>
    <col min="24" max="24" width="3.28515625" bestFit="1" customWidth="1"/>
    <col min="25" max="25" width="7" bestFit="1" customWidth="1"/>
    <col min="26" max="26" width="17" bestFit="1" customWidth="1"/>
    <col min="27" max="29" width="12.5703125" bestFit="1" customWidth="1"/>
    <col min="30" max="30" width="13.42578125" bestFit="1" customWidth="1"/>
    <col min="31" max="31" width="3.28515625" bestFit="1" customWidth="1"/>
  </cols>
  <sheetData>
    <row r="1" spans="1:47" x14ac:dyDescent="0.25">
      <c r="A1" s="68" t="s">
        <v>55</v>
      </c>
      <c r="B1" s="68"/>
      <c r="C1" s="68"/>
      <c r="D1" s="68"/>
      <c r="E1" s="68"/>
      <c r="F1" s="68"/>
      <c r="G1" s="68"/>
      <c r="H1" s="68"/>
      <c r="I1" s="68" t="s">
        <v>55</v>
      </c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57"/>
      <c r="Y1" s="68" t="s">
        <v>55</v>
      </c>
      <c r="Z1" s="68"/>
      <c r="AA1" s="68"/>
      <c r="AB1" s="68"/>
      <c r="AC1" s="68"/>
      <c r="AD1" s="68"/>
      <c r="AE1" s="68"/>
      <c r="AF1" s="58"/>
      <c r="AG1" s="58"/>
      <c r="AH1" s="58"/>
      <c r="AI1" s="58"/>
      <c r="AJ1" s="58"/>
      <c r="AK1" s="58"/>
      <c r="AL1" s="58"/>
      <c r="AM1" s="58"/>
      <c r="AN1" s="58"/>
      <c r="AO1" s="58"/>
      <c r="AP1" s="58"/>
      <c r="AQ1" s="58"/>
      <c r="AR1" s="58"/>
      <c r="AS1" s="59"/>
      <c r="AT1" s="59"/>
      <c r="AU1" s="59"/>
    </row>
    <row r="2" spans="1:47" ht="15.75" thickBot="1" x14ac:dyDescent="0.3">
      <c r="A2" s="22"/>
      <c r="B2" s="22"/>
      <c r="C2" s="69" t="s">
        <v>100</v>
      </c>
      <c r="D2" s="69"/>
      <c r="E2" s="69"/>
      <c r="F2" s="69"/>
      <c r="G2" s="69"/>
      <c r="H2" s="37"/>
      <c r="I2" s="37"/>
      <c r="J2" s="37"/>
      <c r="K2" s="37"/>
      <c r="L2" s="69" t="s">
        <v>89</v>
      </c>
      <c r="M2" s="69"/>
      <c r="N2" s="69"/>
      <c r="O2" s="69"/>
      <c r="P2" s="69"/>
      <c r="Q2" s="69"/>
      <c r="R2" s="69"/>
      <c r="S2" s="69"/>
      <c r="T2" s="69"/>
      <c r="U2" s="69"/>
      <c r="V2" s="69"/>
      <c r="W2" s="56"/>
      <c r="X2" s="56"/>
      <c r="Y2" s="56"/>
      <c r="Z2" s="56"/>
      <c r="AA2" s="55" t="s">
        <v>90</v>
      </c>
      <c r="AB2" s="23"/>
      <c r="AC2" s="23"/>
      <c r="AD2" s="23"/>
      <c r="AE2" s="56"/>
    </row>
    <row r="3" spans="1:47" ht="52.5" thickBot="1" x14ac:dyDescent="0.3">
      <c r="A3" s="67" t="s">
        <v>56</v>
      </c>
      <c r="B3" s="24" t="s">
        <v>1</v>
      </c>
      <c r="C3" s="24" t="s">
        <v>2</v>
      </c>
      <c r="D3" s="77">
        <v>44851</v>
      </c>
      <c r="E3" s="24" t="s">
        <v>93</v>
      </c>
      <c r="F3" s="24" t="s">
        <v>94</v>
      </c>
      <c r="G3" s="24" t="s">
        <v>95</v>
      </c>
      <c r="H3" s="24" t="s">
        <v>57</v>
      </c>
      <c r="I3" s="76" t="s">
        <v>56</v>
      </c>
      <c r="J3" s="24" t="s">
        <v>1</v>
      </c>
      <c r="K3" s="24" t="s">
        <v>2</v>
      </c>
      <c r="L3" s="26" t="s">
        <v>22</v>
      </c>
      <c r="M3" s="79" t="s">
        <v>23</v>
      </c>
      <c r="N3" s="80" t="s">
        <v>0</v>
      </c>
      <c r="O3" s="80" t="s">
        <v>24</v>
      </c>
      <c r="P3" s="79" t="s">
        <v>25</v>
      </c>
      <c r="Q3" s="80" t="s">
        <v>0</v>
      </c>
      <c r="R3" s="81" t="s">
        <v>27</v>
      </c>
      <c r="S3" s="80" t="s">
        <v>26</v>
      </c>
      <c r="T3" s="80" t="s">
        <v>0</v>
      </c>
      <c r="U3" s="80" t="s">
        <v>77</v>
      </c>
      <c r="V3" s="80" t="s">
        <v>76</v>
      </c>
      <c r="W3" s="80" t="s">
        <v>21</v>
      </c>
      <c r="X3" s="67" t="s">
        <v>56</v>
      </c>
      <c r="Y3" s="24" t="s">
        <v>1</v>
      </c>
      <c r="Z3" s="79" t="s">
        <v>2</v>
      </c>
      <c r="AA3" s="80" t="s">
        <v>85</v>
      </c>
      <c r="AB3" s="79" t="s">
        <v>108</v>
      </c>
      <c r="AC3" s="79" t="s">
        <v>20</v>
      </c>
      <c r="AD3" s="79" t="s">
        <v>97</v>
      </c>
      <c r="AE3" s="67" t="s">
        <v>56</v>
      </c>
    </row>
    <row r="4" spans="1:47" x14ac:dyDescent="0.25">
      <c r="A4" s="67"/>
      <c r="B4" s="31">
        <v>108</v>
      </c>
      <c r="C4" s="32" t="s">
        <v>12</v>
      </c>
      <c r="D4" s="33"/>
      <c r="E4" s="29"/>
      <c r="F4" s="29"/>
      <c r="G4" s="29"/>
      <c r="H4" s="30" t="e">
        <f t="shared" ref="H4:H6" si="0">F4/E4</f>
        <v>#DIV/0!</v>
      </c>
      <c r="I4" s="67"/>
      <c r="J4" s="31">
        <v>108</v>
      </c>
      <c r="K4" s="32" t="s">
        <v>12</v>
      </c>
      <c r="L4" s="78"/>
      <c r="M4" s="34"/>
      <c r="N4" s="34" t="e">
        <f t="shared" ref="N4:N6" si="1">M4/L4</f>
        <v>#DIV/0!</v>
      </c>
      <c r="O4" s="33">
        <v>0</v>
      </c>
      <c r="P4" s="34">
        <v>0</v>
      </c>
      <c r="Q4" s="34" t="e">
        <f t="shared" ref="Q4:Q6" si="2">P4/O4</f>
        <v>#DIV/0!</v>
      </c>
      <c r="R4" s="82"/>
      <c r="S4" s="34">
        <f t="shared" ref="S4:S6" si="3">M4+P4</f>
        <v>0</v>
      </c>
      <c r="T4" s="34" t="e">
        <f>S4/R4</f>
        <v>#DIV/0!</v>
      </c>
      <c r="U4" s="33"/>
      <c r="V4" s="34"/>
      <c r="W4" s="34">
        <f t="shared" ref="W4:W11" si="4">S4+V4</f>
        <v>0</v>
      </c>
      <c r="X4" s="67"/>
      <c r="Y4" s="31">
        <v>108</v>
      </c>
      <c r="Z4" s="32" t="s">
        <v>12</v>
      </c>
      <c r="AA4" s="34"/>
      <c r="AB4" s="36">
        <v>21188.78</v>
      </c>
      <c r="AC4" s="36">
        <f>AB4/31*17</f>
        <v>11619.653548387098</v>
      </c>
      <c r="AD4" s="36">
        <f t="shared" ref="AD4:AD6" si="5">AA4-AC4</f>
        <v>-11619.653548387098</v>
      </c>
      <c r="AE4" s="67"/>
    </row>
    <row r="5" spans="1:47" x14ac:dyDescent="0.25">
      <c r="A5" s="67"/>
      <c r="B5" s="31">
        <v>118</v>
      </c>
      <c r="C5" s="32" t="s">
        <v>14</v>
      </c>
      <c r="D5" s="33"/>
      <c r="E5" s="29"/>
      <c r="F5" s="29"/>
      <c r="G5" s="29"/>
      <c r="H5" s="30" t="e">
        <f t="shared" si="0"/>
        <v>#DIV/0!</v>
      </c>
      <c r="I5" s="67"/>
      <c r="J5" s="31">
        <v>118</v>
      </c>
      <c r="K5" s="32" t="s">
        <v>14</v>
      </c>
      <c r="L5" s="78"/>
      <c r="M5" s="34"/>
      <c r="N5" s="34" t="e">
        <f t="shared" si="1"/>
        <v>#DIV/0!</v>
      </c>
      <c r="O5" s="33">
        <v>0</v>
      </c>
      <c r="P5" s="34">
        <v>0</v>
      </c>
      <c r="Q5" s="34" t="e">
        <f t="shared" si="2"/>
        <v>#DIV/0!</v>
      </c>
      <c r="R5" s="82"/>
      <c r="S5" s="34">
        <f t="shared" si="3"/>
        <v>0</v>
      </c>
      <c r="T5" s="34" t="e">
        <f>S5/R5</f>
        <v>#DIV/0!</v>
      </c>
      <c r="U5" s="33"/>
      <c r="V5" s="34"/>
      <c r="W5" s="34">
        <f t="shared" si="4"/>
        <v>0</v>
      </c>
      <c r="X5" s="67"/>
      <c r="Y5" s="31">
        <v>118</v>
      </c>
      <c r="Z5" s="32" t="s">
        <v>14</v>
      </c>
      <c r="AA5" s="34"/>
      <c r="AB5" s="36">
        <v>18270.810000000001</v>
      </c>
      <c r="AC5" s="36">
        <f t="shared" ref="AC5:AC10" si="6">AB5/31*17</f>
        <v>10019.476451612903</v>
      </c>
      <c r="AD5" s="36">
        <f t="shared" si="5"/>
        <v>-10019.476451612903</v>
      </c>
      <c r="AE5" s="67"/>
    </row>
    <row r="6" spans="1:47" x14ac:dyDescent="0.25">
      <c r="A6" s="67"/>
      <c r="B6" s="39">
        <v>131</v>
      </c>
      <c r="C6" s="40" t="s">
        <v>15</v>
      </c>
      <c r="D6" s="33"/>
      <c r="E6" s="29"/>
      <c r="F6" s="29"/>
      <c r="G6" s="29"/>
      <c r="H6" s="30" t="e">
        <f t="shared" si="0"/>
        <v>#DIV/0!</v>
      </c>
      <c r="I6" s="67"/>
      <c r="J6" s="39">
        <v>131</v>
      </c>
      <c r="K6" s="40" t="s">
        <v>15</v>
      </c>
      <c r="L6" s="33"/>
      <c r="M6" s="34"/>
      <c r="N6" s="34" t="e">
        <f t="shared" si="1"/>
        <v>#DIV/0!</v>
      </c>
      <c r="O6" s="33">
        <v>0</v>
      </c>
      <c r="P6" s="34">
        <v>0</v>
      </c>
      <c r="Q6" s="34" t="e">
        <f t="shared" si="2"/>
        <v>#DIV/0!</v>
      </c>
      <c r="R6" s="82"/>
      <c r="S6" s="34">
        <f t="shared" si="3"/>
        <v>0</v>
      </c>
      <c r="T6" s="34" t="e">
        <f>S6/R6</f>
        <v>#DIV/0!</v>
      </c>
      <c r="U6" s="33"/>
      <c r="V6" s="34"/>
      <c r="W6" s="34">
        <f t="shared" si="4"/>
        <v>0</v>
      </c>
      <c r="X6" s="67"/>
      <c r="Y6" s="39">
        <v>131</v>
      </c>
      <c r="Z6" s="32" t="s">
        <v>15</v>
      </c>
      <c r="AA6" s="34"/>
      <c r="AB6" s="36">
        <v>20539.2</v>
      </c>
      <c r="AC6" s="36">
        <f t="shared" si="6"/>
        <v>11263.432258064517</v>
      </c>
      <c r="AD6" s="36">
        <f t="shared" si="5"/>
        <v>-11263.432258064517</v>
      </c>
      <c r="AE6" s="67"/>
    </row>
    <row r="7" spans="1:47" x14ac:dyDescent="0.25">
      <c r="A7" s="67"/>
      <c r="B7" s="31">
        <v>204</v>
      </c>
      <c r="C7" s="32" t="s">
        <v>4</v>
      </c>
      <c r="D7" s="33"/>
      <c r="E7" s="29"/>
      <c r="F7" s="29"/>
      <c r="G7" s="29"/>
      <c r="H7" s="30" t="e">
        <f t="shared" ref="H7:H10" si="7">F7/E7</f>
        <v>#DIV/0!</v>
      </c>
      <c r="I7" s="67"/>
      <c r="J7" s="31">
        <v>204</v>
      </c>
      <c r="K7" s="32" t="s">
        <v>4</v>
      </c>
      <c r="L7" s="33"/>
      <c r="M7" s="34"/>
      <c r="N7" s="34" t="e">
        <f>M7/L7</f>
        <v>#DIV/0!</v>
      </c>
      <c r="O7" s="33">
        <v>0</v>
      </c>
      <c r="P7" s="34">
        <v>0</v>
      </c>
      <c r="Q7" s="34" t="e">
        <f>P7/O7</f>
        <v>#DIV/0!</v>
      </c>
      <c r="R7" s="82"/>
      <c r="S7" s="34">
        <f t="shared" ref="S7:S10" si="8">M7+P7</f>
        <v>0</v>
      </c>
      <c r="T7" s="34" t="e">
        <f>S7/R7</f>
        <v>#DIV/0!</v>
      </c>
      <c r="U7" s="82"/>
      <c r="V7" s="34"/>
      <c r="W7" s="34">
        <f>S7+V7</f>
        <v>0</v>
      </c>
      <c r="X7" s="67"/>
      <c r="Y7" s="31">
        <v>204</v>
      </c>
      <c r="Z7" s="32" t="s">
        <v>4</v>
      </c>
      <c r="AA7" s="34"/>
      <c r="AB7" s="36">
        <v>22692.5</v>
      </c>
      <c r="AC7" s="36">
        <f t="shared" si="6"/>
        <v>12444.274193548386</v>
      </c>
      <c r="AD7" s="36">
        <f>AA7-AC7</f>
        <v>-12444.274193548386</v>
      </c>
      <c r="AE7" s="67"/>
    </row>
    <row r="8" spans="1:47" x14ac:dyDescent="0.25">
      <c r="A8" s="67"/>
      <c r="B8" s="31">
        <v>206</v>
      </c>
      <c r="C8" s="32" t="s">
        <v>6</v>
      </c>
      <c r="D8" s="33"/>
      <c r="E8" s="29"/>
      <c r="F8" s="29"/>
      <c r="G8" s="29"/>
      <c r="H8" s="30" t="e">
        <f t="shared" si="7"/>
        <v>#DIV/0!</v>
      </c>
      <c r="I8" s="67"/>
      <c r="J8" s="31">
        <v>206</v>
      </c>
      <c r="K8" s="32" t="s">
        <v>6</v>
      </c>
      <c r="L8" s="78"/>
      <c r="M8" s="34"/>
      <c r="N8" s="34" t="e">
        <f>M8/L8</f>
        <v>#DIV/0!</v>
      </c>
      <c r="O8" s="33">
        <v>0</v>
      </c>
      <c r="P8" s="34">
        <v>0</v>
      </c>
      <c r="Q8" s="34" t="e">
        <f>P8/O8</f>
        <v>#DIV/0!</v>
      </c>
      <c r="R8" s="82"/>
      <c r="S8" s="34">
        <f t="shared" si="8"/>
        <v>0</v>
      </c>
      <c r="T8" s="34" t="e">
        <f>S8/R8</f>
        <v>#DIV/0!</v>
      </c>
      <c r="U8" s="82"/>
      <c r="V8" s="34"/>
      <c r="W8" s="34">
        <f>S8+V8</f>
        <v>0</v>
      </c>
      <c r="X8" s="67"/>
      <c r="Y8" s="31">
        <v>206</v>
      </c>
      <c r="Z8" s="32" t="s">
        <v>6</v>
      </c>
      <c r="AA8" s="34"/>
      <c r="AB8" s="36">
        <v>18022.169999999998</v>
      </c>
      <c r="AC8" s="36">
        <f t="shared" si="6"/>
        <v>9883.1254838709665</v>
      </c>
      <c r="AD8" s="36">
        <f t="shared" ref="AD8:AD10" si="9">AA8-AC8</f>
        <v>-9883.1254838709665</v>
      </c>
      <c r="AE8" s="67"/>
    </row>
    <row r="9" spans="1:47" x14ac:dyDescent="0.25">
      <c r="A9" s="67"/>
      <c r="B9" s="31">
        <v>220</v>
      </c>
      <c r="C9" s="32" t="s">
        <v>9</v>
      </c>
      <c r="D9" s="33"/>
      <c r="E9" s="29"/>
      <c r="F9" s="29"/>
      <c r="G9" s="29"/>
      <c r="H9" s="30" t="e">
        <f t="shared" si="7"/>
        <v>#DIV/0!</v>
      </c>
      <c r="I9" s="67"/>
      <c r="J9" s="31">
        <v>220</v>
      </c>
      <c r="K9" s="32" t="s">
        <v>9</v>
      </c>
      <c r="L9" s="78"/>
      <c r="M9" s="34"/>
      <c r="N9" s="34" t="e">
        <f>M9/L9</f>
        <v>#DIV/0!</v>
      </c>
      <c r="O9" s="33">
        <v>0</v>
      </c>
      <c r="P9" s="34">
        <v>0</v>
      </c>
      <c r="Q9" s="34" t="e">
        <f>P9/O9</f>
        <v>#DIV/0!</v>
      </c>
      <c r="R9" s="82"/>
      <c r="S9" s="34">
        <f t="shared" si="8"/>
        <v>0</v>
      </c>
      <c r="T9" s="34" t="e">
        <f>S9/R9</f>
        <v>#DIV/0!</v>
      </c>
      <c r="U9" s="82"/>
      <c r="V9" s="34"/>
      <c r="W9" s="34">
        <f>S9+V9</f>
        <v>0</v>
      </c>
      <c r="X9" s="67"/>
      <c r="Y9" s="31">
        <v>220</v>
      </c>
      <c r="Z9" s="32" t="s">
        <v>9</v>
      </c>
      <c r="AA9" s="34"/>
      <c r="AB9" s="36">
        <v>28135.59</v>
      </c>
      <c r="AC9" s="36">
        <f t="shared" si="6"/>
        <v>15429.194516129033</v>
      </c>
      <c r="AD9" s="36">
        <f t="shared" si="9"/>
        <v>-15429.194516129033</v>
      </c>
      <c r="AE9" s="67"/>
    </row>
    <row r="10" spans="1:47" x14ac:dyDescent="0.25">
      <c r="A10" s="71"/>
      <c r="B10" s="31">
        <v>224</v>
      </c>
      <c r="C10" s="32" t="s">
        <v>17</v>
      </c>
      <c r="D10" s="33"/>
      <c r="E10" s="29"/>
      <c r="F10" s="29"/>
      <c r="G10" s="29"/>
      <c r="H10" s="30" t="e">
        <f t="shared" si="7"/>
        <v>#DIV/0!</v>
      </c>
      <c r="I10" s="67"/>
      <c r="J10" s="31">
        <v>224</v>
      </c>
      <c r="K10" s="32" t="s">
        <v>17</v>
      </c>
      <c r="L10" s="78"/>
      <c r="M10" s="34"/>
      <c r="N10" s="34" t="e">
        <f>M10/L10</f>
        <v>#DIV/0!</v>
      </c>
      <c r="O10" s="33">
        <v>0</v>
      </c>
      <c r="P10" s="34">
        <v>0</v>
      </c>
      <c r="Q10" s="34" t="e">
        <f>P10/O10</f>
        <v>#DIV/0!</v>
      </c>
      <c r="R10" s="82"/>
      <c r="S10" s="34">
        <f t="shared" si="8"/>
        <v>0</v>
      </c>
      <c r="T10" s="34" t="e">
        <f>S10/R10</f>
        <v>#DIV/0!</v>
      </c>
      <c r="U10" s="33"/>
      <c r="V10" s="34"/>
      <c r="W10" s="34">
        <f>S10+V10</f>
        <v>0</v>
      </c>
      <c r="X10" s="71"/>
      <c r="Y10" s="31">
        <v>224</v>
      </c>
      <c r="Z10" s="32" t="s">
        <v>17</v>
      </c>
      <c r="AA10" s="34"/>
      <c r="AB10" s="36">
        <v>17883.16</v>
      </c>
      <c r="AC10" s="36">
        <f t="shared" si="6"/>
        <v>9806.8941935483872</v>
      </c>
      <c r="AD10" s="36">
        <f t="shared" si="9"/>
        <v>-9806.8941935483872</v>
      </c>
      <c r="AE10" s="72"/>
    </row>
    <row r="11" spans="1:47" ht="15.75" thickBot="1" x14ac:dyDescent="0.3">
      <c r="A11" s="85"/>
      <c r="B11" s="41"/>
      <c r="C11" s="42"/>
      <c r="D11" s="43"/>
      <c r="E11" s="43"/>
      <c r="F11" s="43"/>
      <c r="G11" s="43"/>
      <c r="H11" s="44"/>
      <c r="I11" s="75"/>
      <c r="J11" s="44"/>
      <c r="K11" s="44"/>
      <c r="L11" s="74">
        <f>SUM(L4:L10)</f>
        <v>0</v>
      </c>
      <c r="M11" s="83">
        <f>SUM(M4:M10)</f>
        <v>0</v>
      </c>
      <c r="N11" s="36"/>
      <c r="O11" s="84">
        <f>SUM(O4:O10)</f>
        <v>0</v>
      </c>
      <c r="P11" s="83">
        <f>SUM(P4:P10)</f>
        <v>0</v>
      </c>
      <c r="Q11" s="36"/>
      <c r="R11" s="84">
        <f>SUM(R4:R10)</f>
        <v>0</v>
      </c>
      <c r="S11" s="83">
        <f>SUM(S4:S10)</f>
        <v>0</v>
      </c>
      <c r="T11" s="36"/>
      <c r="U11" s="84">
        <f>SUM(U4:U10)</f>
        <v>0</v>
      </c>
      <c r="V11" s="83">
        <f>SUM(V4:V10)</f>
        <v>0</v>
      </c>
      <c r="W11" s="36">
        <f t="shared" si="4"/>
        <v>0</v>
      </c>
      <c r="X11" s="59"/>
      <c r="Y11" s="45"/>
      <c r="Z11" s="45"/>
      <c r="AA11" s="46">
        <f>SUM(AA4:AA10)</f>
        <v>0</v>
      </c>
      <c r="AB11" s="46">
        <f>SUM(AB4:AB10)</f>
        <v>146732.21</v>
      </c>
      <c r="AC11" s="46">
        <f>SUM(AC4:AC10)</f>
        <v>80466.050645161289</v>
      </c>
      <c r="AD11" s="46">
        <f>SUM(AD4:AD10)</f>
        <v>-80466.050645161289</v>
      </c>
      <c r="AE11" s="73"/>
    </row>
    <row r="12" spans="1:47" ht="15.75" customHeight="1" thickBot="1" x14ac:dyDescent="0.3">
      <c r="A12" s="67" t="s">
        <v>113</v>
      </c>
      <c r="B12" s="22"/>
      <c r="C12" s="69" t="s">
        <v>100</v>
      </c>
      <c r="D12" s="69"/>
      <c r="E12" s="69"/>
      <c r="F12" s="69"/>
      <c r="G12" s="69"/>
      <c r="H12" s="69"/>
      <c r="I12" s="76" t="s">
        <v>113</v>
      </c>
      <c r="J12" s="54"/>
      <c r="K12" s="54"/>
      <c r="L12" s="69" t="s">
        <v>89</v>
      </c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56"/>
      <c r="Y12" s="56"/>
      <c r="Z12" s="56"/>
      <c r="AA12" s="55" t="s">
        <v>28</v>
      </c>
      <c r="AB12" s="23"/>
      <c r="AC12" s="23"/>
      <c r="AD12" s="23"/>
    </row>
    <row r="13" spans="1:47" ht="52.5" thickBot="1" x14ac:dyDescent="0.3">
      <c r="A13" s="67"/>
      <c r="B13" s="24" t="s">
        <v>1</v>
      </c>
      <c r="C13" s="24" t="s">
        <v>2</v>
      </c>
      <c r="D13" s="25">
        <v>44851</v>
      </c>
      <c r="E13" s="24" t="s">
        <v>93</v>
      </c>
      <c r="F13" s="24" t="s">
        <v>94</v>
      </c>
      <c r="G13" s="24" t="s">
        <v>95</v>
      </c>
      <c r="H13" s="24" t="s">
        <v>57</v>
      </c>
      <c r="I13" s="67"/>
      <c r="J13" s="24" t="s">
        <v>1</v>
      </c>
      <c r="K13" s="24" t="s">
        <v>2</v>
      </c>
      <c r="L13" s="26" t="s">
        <v>22</v>
      </c>
      <c r="M13" s="79" t="s">
        <v>23</v>
      </c>
      <c r="N13" s="80" t="s">
        <v>0</v>
      </c>
      <c r="O13" s="80" t="s">
        <v>24</v>
      </c>
      <c r="P13" s="79" t="s">
        <v>25</v>
      </c>
      <c r="Q13" s="80" t="s">
        <v>0</v>
      </c>
      <c r="R13" s="81" t="s">
        <v>27</v>
      </c>
      <c r="S13" s="80" t="s">
        <v>26</v>
      </c>
      <c r="T13" s="80" t="s">
        <v>0</v>
      </c>
      <c r="U13" s="80" t="s">
        <v>77</v>
      </c>
      <c r="V13" s="80" t="s">
        <v>76</v>
      </c>
      <c r="W13" s="80" t="s">
        <v>21</v>
      </c>
      <c r="X13" s="67" t="s">
        <v>113</v>
      </c>
      <c r="Y13" s="24" t="s">
        <v>1</v>
      </c>
      <c r="Z13" s="79" t="s">
        <v>2</v>
      </c>
      <c r="AA13" s="80" t="s">
        <v>85</v>
      </c>
      <c r="AB13" s="79" t="s">
        <v>108</v>
      </c>
      <c r="AC13" s="79" t="s">
        <v>20</v>
      </c>
      <c r="AD13" s="79" t="s">
        <v>97</v>
      </c>
      <c r="AE13" s="67" t="s">
        <v>113</v>
      </c>
    </row>
    <row r="14" spans="1:47" x14ac:dyDescent="0.25">
      <c r="A14" s="67"/>
      <c r="B14" s="27">
        <v>103</v>
      </c>
      <c r="C14" s="28" t="s">
        <v>3</v>
      </c>
      <c r="D14" s="29"/>
      <c r="E14" s="29"/>
      <c r="F14" s="29"/>
      <c r="G14" s="29"/>
      <c r="H14" s="30" t="e">
        <f>F14/E14</f>
        <v>#DIV/0!</v>
      </c>
      <c r="I14" s="67"/>
      <c r="J14" s="27">
        <v>103</v>
      </c>
      <c r="K14" s="28" t="s">
        <v>3</v>
      </c>
      <c r="L14" s="29"/>
      <c r="M14" s="34"/>
      <c r="N14" s="34" t="e">
        <f>M14/L14</f>
        <v>#DIV/0!</v>
      </c>
      <c r="O14" s="33">
        <v>0</v>
      </c>
      <c r="P14" s="34">
        <v>0</v>
      </c>
      <c r="Q14" s="34" t="e">
        <f>P14/O14</f>
        <v>#DIV/0!</v>
      </c>
      <c r="R14" s="82"/>
      <c r="S14" s="34">
        <f>M14+P14</f>
        <v>0</v>
      </c>
      <c r="T14" s="34" t="e">
        <f>S14/R14</f>
        <v>#DIV/0!</v>
      </c>
      <c r="U14" s="33"/>
      <c r="V14" s="34"/>
      <c r="W14" s="34">
        <f>S14+V14</f>
        <v>0</v>
      </c>
      <c r="X14" s="67"/>
      <c r="Y14" s="27">
        <v>103</v>
      </c>
      <c r="Z14" s="32" t="s">
        <v>3</v>
      </c>
      <c r="AA14" s="34"/>
      <c r="AB14" s="36">
        <v>24263.15</v>
      </c>
      <c r="AC14" s="36">
        <f>AB14/31*17</f>
        <v>13305.598387096776</v>
      </c>
      <c r="AD14" s="36">
        <f>AA14-AC14</f>
        <v>-13305.598387096776</v>
      </c>
      <c r="AE14" s="67"/>
    </row>
    <row r="15" spans="1:47" x14ac:dyDescent="0.25">
      <c r="A15" s="67"/>
      <c r="B15" s="31">
        <v>110</v>
      </c>
      <c r="C15" s="32" t="s">
        <v>13</v>
      </c>
      <c r="D15" s="33"/>
      <c r="E15" s="29"/>
      <c r="F15" s="29"/>
      <c r="G15" s="29"/>
      <c r="H15" s="30" t="e">
        <f>F15/E15</f>
        <v>#DIV/0!</v>
      </c>
      <c r="I15" s="67"/>
      <c r="J15" s="31">
        <v>110</v>
      </c>
      <c r="K15" s="32" t="s">
        <v>13</v>
      </c>
      <c r="L15" s="33"/>
      <c r="M15" s="34"/>
      <c r="N15" s="34" t="e">
        <f>M15/L15</f>
        <v>#DIV/0!</v>
      </c>
      <c r="O15" s="33">
        <v>0</v>
      </c>
      <c r="P15" s="34">
        <v>0</v>
      </c>
      <c r="Q15" s="34" t="e">
        <f>P15/O15</f>
        <v>#DIV/0!</v>
      </c>
      <c r="R15" s="82"/>
      <c r="S15" s="34">
        <f>M15+P15</f>
        <v>0</v>
      </c>
      <c r="T15" s="34" t="e">
        <f>S15/R15</f>
        <v>#DIV/0!</v>
      </c>
      <c r="U15" s="33"/>
      <c r="V15" s="34"/>
      <c r="W15" s="34">
        <f>S15+V15</f>
        <v>0</v>
      </c>
      <c r="X15" s="67"/>
      <c r="Y15" s="31">
        <v>110</v>
      </c>
      <c r="Z15" s="32" t="s">
        <v>13</v>
      </c>
      <c r="AA15" s="34"/>
      <c r="AB15" s="36">
        <v>20539.2</v>
      </c>
      <c r="AC15" s="36">
        <f t="shared" ref="AC15:AC20" si="10">AB15/31*17</f>
        <v>11263.432258064517</v>
      </c>
      <c r="AD15" s="36">
        <f>AA15-AC15</f>
        <v>-11263.432258064517</v>
      </c>
      <c r="AE15" s="67"/>
    </row>
    <row r="16" spans="1:47" x14ac:dyDescent="0.25">
      <c r="A16" s="67"/>
      <c r="B16" s="31">
        <v>123</v>
      </c>
      <c r="C16" s="32" t="s">
        <v>16</v>
      </c>
      <c r="D16" s="33"/>
      <c r="E16" s="29"/>
      <c r="F16" s="29"/>
      <c r="G16" s="29"/>
      <c r="H16" s="30" t="e">
        <f>F16/E16</f>
        <v>#DIV/0!</v>
      </c>
      <c r="I16" s="67"/>
      <c r="J16" s="31">
        <v>123</v>
      </c>
      <c r="K16" s="32" t="s">
        <v>16</v>
      </c>
      <c r="L16" s="33"/>
      <c r="M16" s="34"/>
      <c r="N16" s="34" t="e">
        <f>M16/L16</f>
        <v>#DIV/0!</v>
      </c>
      <c r="O16" s="33">
        <v>0</v>
      </c>
      <c r="P16" s="34">
        <v>0</v>
      </c>
      <c r="Q16" s="34" t="e">
        <f>P16/O16</f>
        <v>#DIV/0!</v>
      </c>
      <c r="R16" s="82"/>
      <c r="S16" s="34">
        <f>M16+P16</f>
        <v>0</v>
      </c>
      <c r="T16" s="34" t="e">
        <f>S16/R16</f>
        <v>#DIV/0!</v>
      </c>
      <c r="U16" s="33"/>
      <c r="V16" s="34"/>
      <c r="W16" s="34">
        <f>S16+V16</f>
        <v>0</v>
      </c>
      <c r="X16" s="67"/>
      <c r="Y16" s="31">
        <v>123</v>
      </c>
      <c r="Z16" s="32" t="s">
        <v>16</v>
      </c>
      <c r="AA16" s="34"/>
      <c r="AB16" s="36">
        <v>14450.8</v>
      </c>
      <c r="AC16" s="36">
        <f t="shared" si="10"/>
        <v>7924.6322580645156</v>
      </c>
      <c r="AD16" s="36">
        <f>AA16-AC16</f>
        <v>-7924.6322580645156</v>
      </c>
      <c r="AE16" s="67"/>
    </row>
    <row r="17" spans="1:31" x14ac:dyDescent="0.25">
      <c r="A17" s="67"/>
      <c r="B17" s="31">
        <v>205</v>
      </c>
      <c r="C17" s="32" t="s">
        <v>5</v>
      </c>
      <c r="D17" s="33"/>
      <c r="E17" s="29"/>
      <c r="F17" s="29"/>
      <c r="G17" s="29"/>
      <c r="H17" s="30" t="e">
        <f t="shared" ref="H17:H20" si="11">F17/E17</f>
        <v>#DIV/0!</v>
      </c>
      <c r="I17" s="67"/>
      <c r="J17" s="31">
        <v>205</v>
      </c>
      <c r="K17" s="32" t="s">
        <v>5</v>
      </c>
      <c r="L17" s="33"/>
      <c r="M17" s="34"/>
      <c r="N17" s="34" t="e">
        <f>M17/L17</f>
        <v>#DIV/0!</v>
      </c>
      <c r="O17" s="33">
        <v>0</v>
      </c>
      <c r="P17" s="34">
        <v>0</v>
      </c>
      <c r="Q17" s="34" t="e">
        <f>P17/O17</f>
        <v>#DIV/0!</v>
      </c>
      <c r="R17" s="82"/>
      <c r="S17" s="34">
        <f t="shared" ref="S17:S20" si="12">M17+P17</f>
        <v>0</v>
      </c>
      <c r="T17" s="34" t="e">
        <f>S17/R17</f>
        <v>#DIV/0!</v>
      </c>
      <c r="U17" s="82"/>
      <c r="V17" s="34"/>
      <c r="W17" s="34">
        <f>S17+V17</f>
        <v>0</v>
      </c>
      <c r="X17" s="67"/>
      <c r="Y17" s="31">
        <v>205</v>
      </c>
      <c r="Z17" s="32" t="s">
        <v>5</v>
      </c>
      <c r="AA17" s="34"/>
      <c r="AB17" s="36">
        <v>24783.29</v>
      </c>
      <c r="AC17" s="36">
        <f t="shared" si="10"/>
        <v>13590.836451612904</v>
      </c>
      <c r="AD17" s="36">
        <f>AA17-AC17</f>
        <v>-13590.836451612904</v>
      </c>
      <c r="AE17" s="67"/>
    </row>
    <row r="18" spans="1:31" x14ac:dyDescent="0.25">
      <c r="A18" s="67"/>
      <c r="B18" s="31">
        <v>211</v>
      </c>
      <c r="C18" s="32" t="s">
        <v>7</v>
      </c>
      <c r="D18" s="33"/>
      <c r="E18" s="29"/>
      <c r="F18" s="29"/>
      <c r="G18" s="29"/>
      <c r="H18" s="30" t="e">
        <f t="shared" si="11"/>
        <v>#DIV/0!</v>
      </c>
      <c r="I18" s="67"/>
      <c r="J18" s="31">
        <v>211</v>
      </c>
      <c r="K18" s="32" t="s">
        <v>7</v>
      </c>
      <c r="L18" s="33"/>
      <c r="M18" s="34"/>
      <c r="N18" s="34" t="e">
        <f>M18/L18</f>
        <v>#DIV/0!</v>
      </c>
      <c r="O18" s="33">
        <v>0</v>
      </c>
      <c r="P18" s="34">
        <v>0</v>
      </c>
      <c r="Q18" s="34" t="e">
        <f>P18/O18</f>
        <v>#DIV/0!</v>
      </c>
      <c r="R18" s="82"/>
      <c r="S18" s="34">
        <f t="shared" si="12"/>
        <v>0</v>
      </c>
      <c r="T18" s="34" t="e">
        <f>S18/R18</f>
        <v>#DIV/0!</v>
      </c>
      <c r="U18" s="82"/>
      <c r="V18" s="34"/>
      <c r="W18" s="34">
        <f>S18+V18</f>
        <v>0</v>
      </c>
      <c r="X18" s="67"/>
      <c r="Y18" s="31">
        <v>211</v>
      </c>
      <c r="Z18" s="32" t="s">
        <v>7</v>
      </c>
      <c r="AA18" s="34"/>
      <c r="AB18" s="36">
        <v>26671.09</v>
      </c>
      <c r="AC18" s="36">
        <f t="shared" si="10"/>
        <v>14626.081612903226</v>
      </c>
      <c r="AD18" s="36">
        <f t="shared" ref="AD18:AD20" si="13">AA18-AC18</f>
        <v>-14626.081612903226</v>
      </c>
      <c r="AE18" s="67"/>
    </row>
    <row r="19" spans="1:31" x14ac:dyDescent="0.25">
      <c r="A19" s="67"/>
      <c r="B19" s="31">
        <v>214</v>
      </c>
      <c r="C19" s="32" t="s">
        <v>8</v>
      </c>
      <c r="D19" s="33"/>
      <c r="E19" s="29"/>
      <c r="F19" s="29"/>
      <c r="G19" s="29"/>
      <c r="H19" s="30" t="e">
        <f t="shared" si="11"/>
        <v>#DIV/0!</v>
      </c>
      <c r="I19" s="67"/>
      <c r="J19" s="31">
        <v>214</v>
      </c>
      <c r="K19" s="32" t="s">
        <v>8</v>
      </c>
      <c r="L19" s="33"/>
      <c r="M19" s="34"/>
      <c r="N19" s="34" t="e">
        <f>M19/L19</f>
        <v>#DIV/0!</v>
      </c>
      <c r="O19" s="33">
        <v>0</v>
      </c>
      <c r="P19" s="34">
        <v>0</v>
      </c>
      <c r="Q19" s="34" t="e">
        <f>P19/O19</f>
        <v>#DIV/0!</v>
      </c>
      <c r="R19" s="82"/>
      <c r="S19" s="34">
        <f t="shared" si="12"/>
        <v>0</v>
      </c>
      <c r="T19" s="34" t="e">
        <f>S19/R19</f>
        <v>#DIV/0!</v>
      </c>
      <c r="U19" s="82"/>
      <c r="V19" s="34"/>
      <c r="W19" s="34">
        <f>S19+V19</f>
        <v>0</v>
      </c>
      <c r="X19" s="67"/>
      <c r="Y19" s="31">
        <v>214</v>
      </c>
      <c r="Z19" s="32" t="s">
        <v>8</v>
      </c>
      <c r="AA19" s="34"/>
      <c r="AB19" s="36">
        <v>15331.82</v>
      </c>
      <c r="AC19" s="36">
        <f t="shared" si="10"/>
        <v>8407.7722580645168</v>
      </c>
      <c r="AD19" s="36">
        <f t="shared" si="13"/>
        <v>-8407.7722580645168</v>
      </c>
      <c r="AE19" s="67"/>
    </row>
    <row r="20" spans="1:31" x14ac:dyDescent="0.25">
      <c r="A20" s="67"/>
      <c r="B20" s="31">
        <v>222</v>
      </c>
      <c r="C20" s="32" t="s">
        <v>10</v>
      </c>
      <c r="D20" s="33"/>
      <c r="E20" s="29"/>
      <c r="F20" s="29"/>
      <c r="G20" s="29"/>
      <c r="H20" s="30" t="e">
        <f t="shared" si="11"/>
        <v>#DIV/0!</v>
      </c>
      <c r="I20" s="70"/>
      <c r="J20" s="31">
        <v>222</v>
      </c>
      <c r="K20" s="32" t="s">
        <v>10</v>
      </c>
      <c r="L20" s="33"/>
      <c r="M20" s="34"/>
      <c r="N20" s="34" t="e">
        <f>M20/L20</f>
        <v>#DIV/0!</v>
      </c>
      <c r="O20" s="33">
        <v>0</v>
      </c>
      <c r="P20" s="34">
        <v>0</v>
      </c>
      <c r="Q20" s="34" t="e">
        <f>P20/O20</f>
        <v>#DIV/0!</v>
      </c>
      <c r="R20" s="82"/>
      <c r="S20" s="34">
        <f t="shared" si="12"/>
        <v>0</v>
      </c>
      <c r="T20" s="34" t="e">
        <f>S20/R20</f>
        <v>#DIV/0!</v>
      </c>
      <c r="U20" s="82"/>
      <c r="V20" s="34"/>
      <c r="W20" s="34">
        <f>S20+V20</f>
        <v>0</v>
      </c>
      <c r="X20" s="67"/>
      <c r="Y20" s="31">
        <v>222</v>
      </c>
      <c r="Z20" s="32" t="s">
        <v>10</v>
      </c>
      <c r="AA20" s="34"/>
      <c r="AB20" s="36">
        <v>24269.66</v>
      </c>
      <c r="AC20" s="36">
        <f t="shared" si="10"/>
        <v>13309.168387096774</v>
      </c>
      <c r="AD20" s="36">
        <f t="shared" si="13"/>
        <v>-13309.168387096774</v>
      </c>
      <c r="AE20" s="67"/>
    </row>
    <row r="21" spans="1:31" x14ac:dyDescent="0.25">
      <c r="A21" s="67"/>
      <c r="B21" s="41"/>
      <c r="C21" s="42"/>
      <c r="D21" s="43"/>
      <c r="E21" s="43"/>
      <c r="F21" s="43"/>
      <c r="G21" s="43"/>
      <c r="H21" s="44"/>
      <c r="I21" s="70"/>
      <c r="J21" s="60"/>
      <c r="K21" s="60"/>
      <c r="L21" s="51">
        <f>SUM(L12:L20)</f>
        <v>0</v>
      </c>
      <c r="M21" s="52">
        <f>SUM(M12:M20)</f>
        <v>0</v>
      </c>
      <c r="N21" s="53"/>
      <c r="O21" s="51">
        <f>SUM(O12:O20)</f>
        <v>0</v>
      </c>
      <c r="P21" s="52">
        <f>SUM(P12:P20)</f>
        <v>0</v>
      </c>
      <c r="Q21" s="53"/>
      <c r="R21" s="51">
        <f>SUM(R12:R20)</f>
        <v>0</v>
      </c>
      <c r="S21" s="52">
        <f>SUM(S12:S20)</f>
        <v>0</v>
      </c>
      <c r="T21" s="53"/>
      <c r="U21" s="51">
        <f>SUM(U12:U20)</f>
        <v>0</v>
      </c>
      <c r="V21" s="52">
        <f>SUM(V12:V20)</f>
        <v>0</v>
      </c>
      <c r="W21" s="45"/>
      <c r="X21" s="67"/>
      <c r="Y21" s="45"/>
      <c r="Z21" s="45"/>
      <c r="AA21" s="46">
        <f>SUM(AA17:AA20)</f>
        <v>0</v>
      </c>
      <c r="AB21" s="46">
        <f>SUM(AB17:AB20)</f>
        <v>91055.860000000015</v>
      </c>
      <c r="AC21" s="46">
        <f>SUM(AC17:AC20)</f>
        <v>49933.858709677421</v>
      </c>
      <c r="AD21" s="46">
        <f>SUM(AD14:AD20)</f>
        <v>-82427.52161290322</v>
      </c>
      <c r="AE21" s="67"/>
    </row>
    <row r="22" spans="1:31" x14ac:dyDescent="0.25">
      <c r="C22" s="35" t="s">
        <v>96</v>
      </c>
      <c r="L22" s="51">
        <f>SUM(L11+L21)</f>
        <v>0</v>
      </c>
      <c r="M22" s="52">
        <f>SUM(M11+M21)</f>
        <v>0</v>
      </c>
      <c r="N22" s="53"/>
      <c r="O22" s="51">
        <f>SUM(O11+O21)</f>
        <v>0</v>
      </c>
      <c r="P22" s="52">
        <f>SUM(P11+P21)</f>
        <v>0</v>
      </c>
      <c r="Q22" s="53"/>
      <c r="R22" s="51">
        <f>SUM(R11+R21)</f>
        <v>0</v>
      </c>
      <c r="S22" s="52">
        <f>SUM(S11+S21)</f>
        <v>0</v>
      </c>
      <c r="T22" s="53"/>
      <c r="U22" s="51">
        <f>SUM(U11+U21)</f>
        <v>0</v>
      </c>
      <c r="V22" s="52">
        <f>SUM(V11+V21)</f>
        <v>0</v>
      </c>
      <c r="AA22" s="38">
        <f>AA11+AA21</f>
        <v>0</v>
      </c>
      <c r="AB22" s="38">
        <f t="shared" ref="AB22:AD22" si="14">AB11+AB21</f>
        <v>237788.07</v>
      </c>
      <c r="AC22" s="38">
        <f t="shared" si="14"/>
        <v>130399.90935483872</v>
      </c>
      <c r="AD22" s="38">
        <f t="shared" si="14"/>
        <v>-162893.57225806452</v>
      </c>
    </row>
    <row r="23" spans="1:31" x14ac:dyDescent="0.25">
      <c r="R23" s="61"/>
      <c r="S23" s="38"/>
      <c r="AA23" s="38"/>
      <c r="AB23" s="38"/>
      <c r="AC23" s="38"/>
      <c r="AD23" s="38"/>
    </row>
    <row r="24" spans="1:31" x14ac:dyDescent="0.25">
      <c r="AB24" s="49"/>
    </row>
  </sheetData>
  <mergeCells count="15">
    <mergeCell ref="C12:H12"/>
    <mergeCell ref="I3:I10"/>
    <mergeCell ref="I12:I19"/>
    <mergeCell ref="X3:X10"/>
    <mergeCell ref="X13:X21"/>
    <mergeCell ref="A12:A21"/>
    <mergeCell ref="A3:A10"/>
    <mergeCell ref="A1:H1"/>
    <mergeCell ref="I1:W1"/>
    <mergeCell ref="L2:V2"/>
    <mergeCell ref="L12:V12"/>
    <mergeCell ref="C2:G2"/>
    <mergeCell ref="Y1:AE1"/>
    <mergeCell ref="AE13:AE21"/>
    <mergeCell ref="AE3:AE10"/>
  </mergeCells>
  <phoneticPr fontId="9" type="noConversion"/>
  <conditionalFormatting sqref="AA12:AA20 W13:W20 W4:W10 AA4:AA10">
    <cfRule type="cellIs" dxfId="20" priority="45" operator="equal">
      <formula>#REF!</formula>
    </cfRule>
    <cfRule type="cellIs" dxfId="19" priority="46" operator="lessThan">
      <formula>#REF!</formula>
    </cfRule>
    <cfRule type="cellIs" dxfId="18" priority="47" operator="greaterThan">
      <formula>#REF!</formula>
    </cfRule>
  </conditionalFormatting>
  <conditionalFormatting sqref="AA17:AA20 AA7:AA10">
    <cfRule type="cellIs" dxfId="17" priority="32" operator="equal">
      <formula>#REF!</formula>
    </cfRule>
    <cfRule type="cellIs" dxfId="16" priority="33" operator="lessThan">
      <formula>#REF!</formula>
    </cfRule>
    <cfRule type="cellIs" dxfId="15" priority="34" operator="greaterThan">
      <formula>#REF!</formula>
    </cfRule>
  </conditionalFormatting>
  <conditionalFormatting sqref="W10">
    <cfRule type="cellIs" dxfId="14" priority="18" operator="equal">
      <formula>#REF!</formula>
    </cfRule>
    <cfRule type="cellIs" dxfId="13" priority="19" operator="lessThan">
      <formula>#REF!</formula>
    </cfRule>
    <cfRule type="cellIs" dxfId="12" priority="20" operator="greaterThan">
      <formula>#REF!</formula>
    </cfRule>
  </conditionalFormatting>
  <conditionalFormatting sqref="D14:D20 D4:D10">
    <cfRule type="cellIs" dxfId="11" priority="10" operator="equal">
      <formula>25</formula>
    </cfRule>
    <cfRule type="cellIs" dxfId="10" priority="11" operator="lessThan">
      <formula>25</formula>
    </cfRule>
    <cfRule type="cellIs" dxfId="9" priority="12" operator="greaterThan">
      <formula>25</formula>
    </cfRule>
  </conditionalFormatting>
  <conditionalFormatting sqref="H13:H20 H4:H10">
    <cfRule type="cellIs" dxfId="8" priority="7" operator="lessThan">
      <formula>0.5</formula>
    </cfRule>
    <cfRule type="cellIs" dxfId="7" priority="8" operator="greaterThan">
      <formula>0.8</formula>
    </cfRule>
    <cfRule type="cellIs" dxfId="6" priority="9" operator="between">
      <formula>0.5</formula>
      <formula>0.8</formula>
    </cfRule>
  </conditionalFormatting>
  <conditionalFormatting sqref="AA7:AA10">
    <cfRule type="cellIs" dxfId="5" priority="4" operator="equal">
      <formula>#REF!</formula>
    </cfRule>
    <cfRule type="cellIs" dxfId="4" priority="5" operator="lessThan">
      <formula>#REF!</formula>
    </cfRule>
    <cfRule type="cellIs" dxfId="3" priority="6" operator="greaterThan">
      <formula>#REF!</formula>
    </cfRule>
  </conditionalFormatting>
  <conditionalFormatting sqref="AD14:AD20 AD4:AD10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8E86-70E9-40A1-BD99-B521F01195DF}">
  <dimension ref="A1:B24"/>
  <sheetViews>
    <sheetView workbookViewId="0">
      <selection activeCell="B22" sqref="B22"/>
    </sheetView>
  </sheetViews>
  <sheetFormatPr defaultRowHeight="15" x14ac:dyDescent="0.25"/>
  <sheetData>
    <row r="1" spans="1:2" x14ac:dyDescent="0.25">
      <c r="A1" t="s">
        <v>109</v>
      </c>
    </row>
    <row r="2" spans="1:2" x14ac:dyDescent="0.25">
      <c r="A2">
        <v>118</v>
      </c>
      <c r="B2">
        <v>108</v>
      </c>
    </row>
    <row r="3" spans="1:2" x14ac:dyDescent="0.25">
      <c r="A3">
        <v>108</v>
      </c>
      <c r="B3">
        <v>118</v>
      </c>
    </row>
    <row r="4" spans="1:2" x14ac:dyDescent="0.25">
      <c r="A4">
        <v>204</v>
      </c>
      <c r="B4">
        <v>131</v>
      </c>
    </row>
    <row r="5" spans="1:2" x14ac:dyDescent="0.25">
      <c r="A5">
        <v>220</v>
      </c>
      <c r="B5">
        <v>202</v>
      </c>
    </row>
    <row r="6" spans="1:2" x14ac:dyDescent="0.25">
      <c r="A6">
        <v>202</v>
      </c>
      <c r="B6">
        <v>204</v>
      </c>
    </row>
    <row r="7" spans="1:2" x14ac:dyDescent="0.25">
      <c r="A7">
        <v>224</v>
      </c>
      <c r="B7">
        <v>206</v>
      </c>
    </row>
    <row r="8" spans="1:2" x14ac:dyDescent="0.25">
      <c r="A8">
        <v>131</v>
      </c>
      <c r="B8">
        <v>220</v>
      </c>
    </row>
    <row r="9" spans="1:2" x14ac:dyDescent="0.25">
      <c r="A9">
        <v>206</v>
      </c>
      <c r="B9">
        <v>224</v>
      </c>
    </row>
    <row r="11" spans="1:2" x14ac:dyDescent="0.25">
      <c r="A11" t="s">
        <v>111</v>
      </c>
    </row>
    <row r="14" spans="1:2" x14ac:dyDescent="0.25">
      <c r="A14" t="s">
        <v>110</v>
      </c>
    </row>
    <row r="15" spans="1:2" x14ac:dyDescent="0.25">
      <c r="A15">
        <v>222</v>
      </c>
      <c r="B15">
        <v>103</v>
      </c>
    </row>
    <row r="16" spans="1:2" x14ac:dyDescent="0.25">
      <c r="A16">
        <v>211</v>
      </c>
      <c r="B16">
        <v>110</v>
      </c>
    </row>
    <row r="17" spans="1:2" x14ac:dyDescent="0.25">
      <c r="A17">
        <v>205</v>
      </c>
      <c r="B17">
        <v>123</v>
      </c>
    </row>
    <row r="18" spans="1:2" x14ac:dyDescent="0.25">
      <c r="A18">
        <v>214</v>
      </c>
      <c r="B18">
        <v>205</v>
      </c>
    </row>
    <row r="19" spans="1:2" x14ac:dyDescent="0.25">
      <c r="A19">
        <v>123</v>
      </c>
      <c r="B19">
        <v>211</v>
      </c>
    </row>
    <row r="20" spans="1:2" x14ac:dyDescent="0.25">
      <c r="A20">
        <v>103</v>
      </c>
      <c r="B20">
        <v>214</v>
      </c>
    </row>
    <row r="21" spans="1:2" x14ac:dyDescent="0.25">
      <c r="A21">
        <v>110</v>
      </c>
      <c r="B21">
        <v>222</v>
      </c>
    </row>
    <row r="24" spans="1:2" x14ac:dyDescent="0.25">
      <c r="A24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303FAB6B7F8C042992DE700AFA6C981" ma:contentTypeVersion="14" ma:contentTypeDescription="Create a new document." ma:contentTypeScope="" ma:versionID="6e4a0e1da24e4b40de4a618b5b3873c0">
  <xsd:schema xmlns:xsd="http://www.w3.org/2001/XMLSchema" xmlns:xs="http://www.w3.org/2001/XMLSchema" xmlns:p="http://schemas.microsoft.com/office/2006/metadata/properties" xmlns:ns3="484e695a-fab4-460d-8ab9-525265c61443" xmlns:ns4="00876256-cfe4-4df3-81b6-5a75a879f2d8" targetNamespace="http://schemas.microsoft.com/office/2006/metadata/properties" ma:root="true" ma:fieldsID="223f30362cc49461c4c701134f6cecee" ns3:_="" ns4:_="">
    <xsd:import namespace="484e695a-fab4-460d-8ab9-525265c61443"/>
    <xsd:import namespace="00876256-cfe4-4df3-81b6-5a75a879f2d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4e695a-fab4-460d-8ab9-525265c614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876256-cfe4-4df3-81b6-5a75a879f2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5A0078-DD8D-4993-AE24-3FF1A1359E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8E65E7-4F29-437A-97F2-03C8BBE22903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00876256-cfe4-4df3-81b6-5a75a879f2d8"/>
    <ds:schemaRef ds:uri="http://purl.org/dc/terms/"/>
    <ds:schemaRef ds:uri="http://schemas.microsoft.com/office/infopath/2007/PartnerControls"/>
    <ds:schemaRef ds:uri="484e695a-fab4-460d-8ab9-525265c6144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1E88920-EA01-4AB4-9AF4-C51FF0A28B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4e695a-fab4-460d-8ab9-525265c61443"/>
    <ds:schemaRef ds:uri="00876256-cfe4-4df3-81b6-5a75a879f2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Ecomm Performance</vt:lpstr>
      <vt:lpstr>Ecomm Performance Funmi</vt:lpstr>
      <vt:lpstr>Store Performance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Schweizer</dc:creator>
  <cp:lastModifiedBy>Kristen Schweizer</cp:lastModifiedBy>
  <cp:lastPrinted>2022-10-16T13:16:29Z</cp:lastPrinted>
  <dcterms:created xsi:type="dcterms:W3CDTF">2022-03-24T19:46:21Z</dcterms:created>
  <dcterms:modified xsi:type="dcterms:W3CDTF">2022-10-18T11:56:44Z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0x0101002303FAB6B7F8C042992DE700AFA6C981</vt:lpwstr>
  </property>
</Properties>
</file>